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nking/1o. ciclo - bancos comerciais - 2022/SICOOB/"/>
    </mc:Choice>
  </mc:AlternateContent>
  <xr:revisionPtr revIDLastSave="153" documentId="14_{BB93C913-47F0-45B1-BE9F-B3606DA07E8E}" xr6:coauthVersionLast="47" xr6:coauthVersionMax="47" xr10:uidLastSave="{29A43CE1-7BB7-4F24-9B88-B0511CED3150}"/>
  <bookViews>
    <workbookView xWindow="-120" yWindow="-16320" windowWidth="29040" windowHeight="15840" activeTab="12" xr2:uid="{033D211D-4D1B-C74C-B933-05804CD3EC4A}"/>
  </bookViews>
  <sheets>
    <sheet name="Banco (CRÉDITO)" sheetId="1" r:id="rId1"/>
    <sheet name="Presença nas Políticas" sheetId="8" r:id="rId2"/>
    <sheet name="Profundidade de Políticas" sheetId="9" r:id="rId3"/>
    <sheet name="Bases de dados" sheetId="7" r:id="rId4"/>
    <sheet name="Relevância processo decisório" sheetId="13" r:id="rId5"/>
    <sheet name="Monitoramento de riscos" sheetId="10" r:id="rId6"/>
    <sheet name="Ações de mitigação de riscos" sheetId="11" r:id="rId7"/>
    <sheet name="Produtos financeiros" sheetId="14" r:id="rId8"/>
    <sheet name="Portfólio (setor)" sheetId="12" r:id="rId9"/>
    <sheet name="Portfólio (localização)" sheetId="15" r:id="rId10"/>
    <sheet name="Portfólio (empresa)" sheetId="16" r:id="rId11"/>
    <sheet name="Governança" sheetId="2" r:id="rId12"/>
    <sheet name="Controvérsias" sheetId="5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D63" i="8"/>
  <c r="D6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3" i="9"/>
  <c r="D5" i="8"/>
  <c r="D7" i="8"/>
  <c r="D9" i="8"/>
  <c r="D10" i="8"/>
  <c r="D11" i="8"/>
  <c r="D13" i="8"/>
  <c r="D14" i="8"/>
  <c r="D15" i="8"/>
  <c r="D16" i="8"/>
  <c r="D17" i="8"/>
  <c r="D18" i="8"/>
  <c r="D19" i="8"/>
  <c r="D20" i="8"/>
  <c r="D21" i="8"/>
  <c r="D23" i="8"/>
  <c r="D24" i="8"/>
  <c r="D25" i="8"/>
  <c r="D26" i="8"/>
  <c r="D27" i="8"/>
  <c r="D29" i="8"/>
  <c r="D31" i="8"/>
  <c r="D33" i="8"/>
  <c r="D34" i="8"/>
  <c r="D35" i="8"/>
  <c r="D36" i="8"/>
  <c r="D37" i="8"/>
  <c r="D38" i="8"/>
  <c r="D39" i="8"/>
  <c r="D40" i="8"/>
  <c r="D41" i="8"/>
  <c r="D42" i="8"/>
  <c r="D43" i="8"/>
  <c r="D45" i="8"/>
  <c r="D46" i="8"/>
  <c r="D47" i="8"/>
  <c r="D49" i="8"/>
  <c r="D51" i="8"/>
  <c r="D53" i="8"/>
  <c r="D54" i="8"/>
  <c r="D55" i="8"/>
  <c r="D56" i="8"/>
  <c r="D57" i="8"/>
  <c r="D58" i="8"/>
  <c r="D59" i="8"/>
  <c r="D60" i="8"/>
  <c r="D61" i="8"/>
  <c r="D3" i="8"/>
  <c r="F13" i="12"/>
  <c r="J86" i="7"/>
  <c r="J20" i="7" a="1"/>
  <c r="J20" i="7"/>
  <c r="K80" i="7"/>
  <c r="K78" i="7"/>
  <c r="K74" i="7"/>
  <c r="K72" i="7"/>
  <c r="K70" i="7"/>
  <c r="K68" i="7"/>
  <c r="K66" i="7"/>
  <c r="K64" i="7"/>
  <c r="K62" i="7"/>
  <c r="K60" i="7"/>
  <c r="K58" i="7"/>
  <c r="K52" i="7"/>
  <c r="K50" i="7"/>
  <c r="K48" i="7"/>
  <c r="K46" i="7"/>
  <c r="K44" i="7"/>
  <c r="K42" i="7"/>
  <c r="K40" i="7"/>
  <c r="K38" i="7"/>
  <c r="K34" i="7"/>
  <c r="K32" i="7"/>
  <c r="K28" i="7"/>
  <c r="K26" i="7"/>
  <c r="K24" i="7"/>
  <c r="K22" i="7"/>
  <c r="K20" i="7"/>
  <c r="K18" i="7"/>
  <c r="K16" i="7"/>
  <c r="K14" i="7"/>
  <c r="K12" i="7"/>
  <c r="K10" i="7"/>
  <c r="K8" i="7"/>
  <c r="K86" i="7"/>
  <c r="F22" i="5"/>
  <c r="H6" i="11"/>
  <c r="G20" i="1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4" i="14"/>
  <c r="D35" i="14"/>
  <c r="D36" i="14"/>
  <c r="D37" i="14"/>
  <c r="D7" i="14"/>
  <c r="F86" i="7"/>
  <c r="D86" i="7"/>
  <c r="C61" i="9" l="1"/>
  <c r="C59" i="9"/>
  <c r="C57" i="9"/>
  <c r="C55" i="9"/>
  <c r="C53" i="9"/>
  <c r="C51" i="9"/>
  <c r="C49" i="9"/>
  <c r="C47" i="9"/>
  <c r="C45" i="9"/>
  <c r="C43" i="9"/>
  <c r="C41" i="9"/>
  <c r="C39" i="9"/>
  <c r="C37" i="9"/>
  <c r="C35" i="9"/>
  <c r="C33" i="9"/>
  <c r="C31" i="9"/>
  <c r="C29" i="9"/>
  <c r="C27" i="9"/>
  <c r="C25" i="9"/>
  <c r="C23" i="9"/>
  <c r="C21" i="9"/>
  <c r="C19" i="9"/>
  <c r="C17" i="9"/>
  <c r="C15" i="9"/>
  <c r="C13" i="9"/>
  <c r="C11" i="9"/>
  <c r="C9" i="9"/>
  <c r="C7" i="9"/>
  <c r="C5" i="9"/>
  <c r="G9" i="16"/>
  <c r="G11" i="16"/>
  <c r="G13" i="16"/>
  <c r="G15" i="16"/>
  <c r="G17" i="16"/>
  <c r="G19" i="16"/>
  <c r="G21" i="16"/>
  <c r="G7" i="16"/>
  <c r="G22" i="16" s="1"/>
  <c r="F9" i="15"/>
  <c r="F11" i="15"/>
  <c r="F7" i="15"/>
  <c r="F9" i="12"/>
  <c r="F11" i="12"/>
  <c r="F7" i="12"/>
  <c r="F9" i="13"/>
  <c r="H10" i="11"/>
  <c r="H12" i="11"/>
  <c r="H14" i="11"/>
  <c r="H16" i="11"/>
  <c r="H18" i="11"/>
  <c r="H8" i="11"/>
  <c r="C17" i="10"/>
  <c r="D17" i="10"/>
  <c r="B17" i="10"/>
  <c r="E17" i="10" s="1"/>
  <c r="C3" i="9"/>
  <c r="C5" i="8"/>
  <c r="C7" i="8"/>
  <c r="C9" i="8"/>
  <c r="C11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C45" i="8"/>
  <c r="C47" i="8"/>
  <c r="C49" i="8"/>
  <c r="C51" i="8"/>
  <c r="C53" i="8"/>
  <c r="C55" i="8"/>
  <c r="C57" i="8"/>
  <c r="C59" i="8"/>
  <c r="C61" i="8"/>
  <c r="C3" i="8"/>
  <c r="E85" i="7"/>
  <c r="G85" i="7"/>
  <c r="I85" i="7"/>
  <c r="H86" i="7" s="1"/>
  <c r="C85" i="7"/>
  <c r="B86" i="7" s="1"/>
  <c r="C26" i="2"/>
  <c r="D26" i="2"/>
  <c r="B26" i="2"/>
  <c r="C22" i="5"/>
  <c r="D22" i="5"/>
  <c r="B22" i="5"/>
  <c r="G20" i="5"/>
  <c r="E20" i="5"/>
  <c r="G18" i="5"/>
  <c r="E18" i="5"/>
  <c r="G16" i="5"/>
  <c r="E16" i="5"/>
  <c r="G14" i="5"/>
  <c r="E14" i="5"/>
  <c r="G12" i="5"/>
  <c r="E12" i="5"/>
  <c r="G10" i="5"/>
  <c r="E10" i="5"/>
  <c r="G8" i="5"/>
  <c r="E8" i="5"/>
  <c r="G6" i="5"/>
  <c r="E6" i="5"/>
  <c r="G8" i="2"/>
  <c r="G10" i="2"/>
  <c r="G12" i="2"/>
  <c r="G14" i="2"/>
  <c r="G16" i="2"/>
  <c r="G18" i="2"/>
  <c r="G20" i="2"/>
  <c r="G22" i="2"/>
  <c r="G24" i="2"/>
  <c r="E8" i="2"/>
  <c r="E10" i="2"/>
  <c r="E12" i="2"/>
  <c r="E14" i="2"/>
  <c r="E16" i="2"/>
  <c r="E18" i="2"/>
  <c r="E20" i="2"/>
  <c r="E22" i="2"/>
  <c r="E24" i="2"/>
  <c r="E6" i="2"/>
  <c r="G6" i="2"/>
  <c r="F25" i="2"/>
  <c r="N2" i="1"/>
  <c r="O63" i="1"/>
  <c r="G22" i="5" l="1"/>
  <c r="H20" i="11"/>
  <c r="F13" i="15"/>
  <c r="N47" i="1" l="1"/>
  <c r="P47" i="1" s="1"/>
  <c r="N11" i="1"/>
  <c r="P11" i="1" s="1"/>
  <c r="N21" i="1"/>
  <c r="P21" i="1" s="1"/>
  <c r="N37" i="1"/>
  <c r="P37" i="1" s="1"/>
  <c r="N39" i="1"/>
  <c r="P39" i="1" s="1"/>
  <c r="N49" i="1"/>
  <c r="P49" i="1" s="1"/>
  <c r="N29" i="1"/>
  <c r="P29" i="1" s="1"/>
  <c r="N55" i="1"/>
  <c r="P55" i="1" s="1"/>
  <c r="N43" i="1"/>
  <c r="P43" i="1" s="1"/>
  <c r="N27" i="1"/>
  <c r="P27" i="1" s="1"/>
  <c r="N53" i="1"/>
  <c r="P53" i="1" s="1"/>
  <c r="N59" i="1"/>
  <c r="P59" i="1" s="1"/>
  <c r="N15" i="1"/>
  <c r="P15" i="1" s="1"/>
  <c r="N41" i="1"/>
  <c r="P41" i="1" s="1"/>
  <c r="N17" i="1"/>
  <c r="P17" i="1" s="1"/>
  <c r="N35" i="1"/>
  <c r="P35" i="1" s="1"/>
  <c r="N57" i="1"/>
  <c r="P57" i="1" s="1"/>
  <c r="N33" i="1"/>
  <c r="P33" i="1" s="1"/>
  <c r="N61" i="1"/>
  <c r="P61" i="1" s="1"/>
  <c r="N25" i="1"/>
  <c r="P25" i="1" s="1"/>
  <c r="N9" i="1"/>
  <c r="P9" i="1" s="1"/>
  <c r="N51" i="1"/>
  <c r="P51" i="1" s="1"/>
  <c r="N31" i="1"/>
  <c r="P31" i="1" s="1"/>
  <c r="N19" i="1"/>
  <c r="P19" i="1" s="1"/>
  <c r="N13" i="1"/>
  <c r="P13" i="1" s="1"/>
  <c r="N23" i="1"/>
  <c r="P23" i="1" s="1"/>
  <c r="N7" i="1"/>
  <c r="P7" i="1" s="1"/>
  <c r="N5" i="1"/>
  <c r="P5" i="1" s="1"/>
  <c r="N45" i="1"/>
  <c r="P45" i="1" s="1"/>
  <c r="N3" i="1"/>
  <c r="P3" i="1" s="1"/>
  <c r="N63" i="1" l="1"/>
  <c r="P63" i="1"/>
  <c r="E39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<sst xmlns="http://schemas.openxmlformats.org/spreadsheetml/2006/main" count="396" uniqueCount="270">
  <si>
    <t>TEMAS</t>
  </si>
  <si>
    <t>Presença nas Políticas/diretrizes ou adesão a compromisso voluntário (máximo de 3)</t>
  </si>
  <si>
    <t>Existência e profundidade de políticas por setor econômico ou commodity (máximo de 7)</t>
  </si>
  <si>
    <t>Suficiência das bases de dados consultadas para empresas financiadas via crédito (inclusive cadeia de produção, quando relevante) (máximo de 20)</t>
  </si>
  <si>
    <t>Relevância no processo decisório evidenciada (máximo de 5)</t>
  </si>
  <si>
    <t>Monitoramento de riscos (frequência e abrangência) (máximo de 10)</t>
  </si>
  <si>
    <t>Ações de mitigação de riscos adotadas na concessão de crédito (máximo de 10)</t>
  </si>
  <si>
    <t>Produtos/serviços com impacto ambiental e/ou social positivo – bancos  (máximo de 10)</t>
  </si>
  <si>
    <t>Riscos socioambientais no portfólio de crédito – critério setor econômico (somente para bancos)  (máximo de 10)</t>
  </si>
  <si>
    <t>Riscos socioambientais no portfólio – critério localização das atividades financiadas via crédito (exceto crédito rural) (máximo de 10)</t>
  </si>
  <si>
    <t>Riscos e impactos socioambientais no portfólio de crédito – critério avaliação das empresas (máximo de 5)</t>
  </si>
  <si>
    <t>Governança da Sustentabilidade (máximo de 10)</t>
  </si>
  <si>
    <t>Envolvimento em controvérsias negativas – redução de pontuação (máximo de -5)</t>
  </si>
  <si>
    <t>TOTAL</t>
  </si>
  <si>
    <t>PESO DO TEMA</t>
  </si>
  <si>
    <t>NOTA PONDERADA DO TEMA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</si>
  <si>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</si>
  <si>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</si>
  <si>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</si>
  <si>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</si>
  <si>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</si>
  <si>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</si>
  <si>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</si>
  <si>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</si>
  <si>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</si>
  <si>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</si>
  <si>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</si>
  <si>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</si>
  <si>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</si>
  <si>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</si>
  <si>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</si>
  <si>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</si>
  <si>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</si>
  <si>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</si>
  <si>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</si>
  <si>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</si>
  <si>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</si>
  <si>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</si>
  <si>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</si>
  <si>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</si>
  <si>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</si>
  <si>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</si>
  <si>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</si>
  <si>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</si>
  <si>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</si>
  <si>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</si>
  <si>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Soma de 11 colunas - a 12ª</t>
  </si>
  <si>
    <t>Presença nas Políticas/diretrizes ou adesão a compromisso voluntário; políticas temáticas (0 a 3)</t>
  </si>
  <si>
    <t>Total Ponderado</t>
  </si>
  <si>
    <t xml:space="preserve">Menção genérica a mudanças climáticas nos Compromissos com o Desenvolvimento Sustentável </t>
  </si>
  <si>
    <t>Menção genérica a mudanças climáticas nos Compromissos com o Desenvolvimento Sustentável</t>
  </si>
  <si>
    <t xml:space="preserve"> </t>
  </si>
  <si>
    <t xml:space="preserve"> Relatório (p.81): "é observado no processo de gerenciamento de riscos socioambientais por meio da avaliação dos impactos potencialmente negativos ao utilizar como base os critérios de elegibilidade estabelecidos, sendo eles: pessoas (físicas ou jurídicas) [...] reserva legal: auxiliando na conservação e reabilitiação de processos ecológicos e promovendo a conservação da biodiversidade em todos os biomas; listas Embargos IBAMA; lista Embargos ICMBio".</t>
  </si>
  <si>
    <t>Eficiência no uso agrícola do solo</t>
  </si>
  <si>
    <t>Plano de Sustentabilidade faz menção genérica ao financiamento da agricultura sustentável</t>
  </si>
  <si>
    <t>Plano de Sustentabilidade menciona Economia Circular</t>
  </si>
  <si>
    <t>Menciona na seção Risco Socioambiental (Relatório, p. 165): "na avaliação dos impactos potencialmente negativos em relação aos riscos sociais, ambientais e de reputação ao utilizar como base os critérios de elegibilidade à avaliação dos riscos dessas naturezas. Os aspectos considerados nas análises são: empregadores envolvidos em atos de exploração de trabalhadores ou submissão de trabalhadores a condições análogas à escravidão". Compromisso voluntário (Pacto Global)</t>
  </si>
  <si>
    <t>Menciona na seção Risco Socioambiental (Relatório, p. 165): "na avaliação dos impactos potencialmente negativos em relação aos riscos sociais, ambientais e de reputação ao utilizar como base os critérios de elegibilidade à avaliação dos riscos dessas naturezas. Os aspectos considerados nas análises são: exploração de mão de obra ou exploração infantil de qualquer natureza".  Compromisso voluntário (Pacto Global)</t>
  </si>
  <si>
    <t xml:space="preserve">Relatório (p.81): "é observado no processo de gerenciamento de riscos socioambientais por meio da avaliação dos impactos potencialmente negativos ao utilizar como base os critérios de elegibilidade estabelecidos, sendo eles: pessoas (físicas ou jurídicas) [...] ato irregular que impacte negativamente povos ou comunidade tradicionais, entre eles, indígenas e quilombolas." </t>
  </si>
  <si>
    <t>No relatório (p.165), ao tratar do 'Tema material' Comunidades, cita: "Nosso compromisso: incentivar o desenvolvimento local e regional por meio de políticas de investimento social responsáveis e pelo fortalecimento do diálogo com a comunidade". (p.181) "as cooperativas centrais e as cooperativas singulares estruturam linhas de crédito próprias que atendem ao melhor interesse local segundo os arranjos produtivos de seus territórios [...] 79% de nossas cooperativas consultadas atuam com a oferta de soluções financeiras alinhadas ao perfil da economia local advindas de estratégias negociais estruturadas para atender às cadeias produtivas de maneira mais abrangente a partir do mapeamento dos Arranjos Produtivos Locais (APLs)."</t>
  </si>
  <si>
    <t>Compromisso voluntário (Pacto Global)</t>
  </si>
  <si>
    <t>Inclusão em política setorial ou em política temática (0 a 7)</t>
  </si>
  <si>
    <t>Não foi identificada nenhuma política setorial ou temática</t>
  </si>
  <si>
    <t>ABRANGÊNCIA DO USO</t>
  </si>
  <si>
    <t>BASE DE DADOS</t>
  </si>
  <si>
    <t>Todos os setores econômicos sujeitos a licenciamento ambiental - até 20 pontos</t>
  </si>
  <si>
    <t>Peso</t>
  </si>
  <si>
    <t>Apenas setores econômicos com maior risco socioambiental
(médio ou alto) - até 15 pontos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</si>
  <si>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</si>
  <si>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
- até 4 pontos</t>
  </si>
  <si>
    <t> </t>
  </si>
  <si>
    <t>Nota por base de dado consultada (com respectivo peso da linha)</t>
  </si>
  <si>
    <t>Nota por base de dado consultada (com peso e escala 0 a 100)</t>
  </si>
  <si>
    <t>Licenciamento ambiental vigente</t>
  </si>
  <si>
    <t>Relatórios ambientais anuais de empresas inscritas no Cadastro Técnico Federal de Atividades Potencialmente Poluidoras</t>
  </si>
  <si>
    <t>Cumprimento das condicionantes – verificação junto à empresa</t>
  </si>
  <si>
    <t>Prática de infrações – órgão ambiental estadual</t>
  </si>
  <si>
    <t>Áreas embargadas – órgão ambiental estadual/DF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</si>
  <si>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</si>
  <si>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</si>
  <si>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</si>
  <si>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Não fica explícito o universo de setores econômicos abrangidos pelo processo de gerenciamento do Risco Socioambiental (RSA), porém consta do Relatório (p. 81): "é observado no processo de gerenciamento de riscos socioambientais por meio da avaliação dos impactos potencialmente negativos ao utilizar como base os critérios de elegibilidade estabelecidos, sendo eles: pessoas (físicas ou jurídicas) [...] reserva legal: auxiliando na conservação e reabilitação de processos ecológicos e promovendo a conservação da biodiversidade em todos os biomas; listas Embargos IBAMA; lista Embargos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</si>
  <si>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</si>
  <si>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</si>
  <si>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</si>
  <si>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</si>
  <si>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</si>
  <si>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</si>
  <si>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</si>
  <si>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</si>
  <si>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</si>
  <si>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</si>
  <si>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</si>
  <si>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</si>
  <si>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</si>
  <si>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</si>
  <si>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</si>
  <si>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</si>
  <si>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</si>
  <si>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</si>
  <si>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</si>
  <si>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</si>
  <si>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</si>
  <si>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</si>
  <si>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</si>
  <si>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</si>
  <si>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</si>
  <si>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</si>
  <si>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</si>
  <si>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</si>
  <si>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</si>
  <si>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</si>
  <si>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</si>
  <si>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</si>
  <si>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</si>
  <si>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r>
      <rPr>
        <sz val="12"/>
        <color rgb="FF000000"/>
        <rFont val="Calibri"/>
      </rPr>
      <t xml:space="preserve">Cita Relatório (p. 81): "Em continuidade ao processo de melhoria contínua do gerenciamento do RSA e diante da necessidade de aprimorar os fluxos relacionados às avaliações dessa natureza, o CCS automatizou o fluxo de avaliação do RSA por meio de integração sistemica interna entre os módulos de crédito e cadastro, além de evoluir o processo de obtenção de dados socioambientais mediante a contratação de empresa especializada em consultas de informações em órgãos competentes." </t>
    </r>
    <r>
      <rPr>
        <sz val="12"/>
        <color rgb="FF70AD47"/>
        <rFont val="Calibri"/>
      </rPr>
      <t>Verificar quais são as bases de dados consultadas</t>
    </r>
  </si>
  <si>
    <t>Percentual de operações em que houve negativa de crédito, suspensão de desembolsos ou vencimento antecipado da operação, tendo como principal razão riscos socioambientais (nos últimos 2 anos)</t>
  </si>
  <si>
    <t>Grau de Relevância</t>
  </si>
  <si>
    <t>Baixo - 0 ou 1 ponto</t>
  </si>
  <si>
    <t>Médio - 2 ou 3 pontos</t>
  </si>
  <si>
    <t>Alto - 4 ou 5 pontos</t>
  </si>
  <si>
    <t>*ver critério de adoção de nota na metodologia</t>
  </si>
  <si>
    <t>0 a 2%</t>
  </si>
  <si>
    <t>2 a 8%</t>
  </si>
  <si>
    <t>Maior que 8%</t>
  </si>
  <si>
    <t>Total</t>
  </si>
  <si>
    <t>Sem informações disponíveis</t>
  </si>
  <si>
    <t xml:space="preserve">Universo de operações ou de empresas </t>
  </si>
  <si>
    <t xml:space="preserve">Frequência </t>
  </si>
  <si>
    <t xml:space="preserve">Todos os setores econômicos sujeitos a licenciamento ambiental (peso de 30%) </t>
  </si>
  <si>
    <t>Setores econômicos com risco médio ou alto  (peso de 50%)</t>
  </si>
  <si>
    <t xml:space="preserve">Apenas operações ou clientes/investimentos acima de um certo patamar financeiro – inclusive Project Finance 
 (peso de 20%) </t>
  </si>
  <si>
    <t>* consultar a metodologia para atribuição de notas</t>
  </si>
  <si>
    <t>Semestral ou menor</t>
  </si>
  <si>
    <t>Anual</t>
  </si>
  <si>
    <t>Bienal</t>
  </si>
  <si>
    <t>Apenas quando tem conhecimento de novo fato relevante ou quando se refere a único ou poucos temas</t>
  </si>
  <si>
    <t>Não adota</t>
  </si>
  <si>
    <t>(nota de 0 a 100</t>
  </si>
  <si>
    <t>Não há informações</t>
  </si>
  <si>
    <t>Abrangência</t>
  </si>
  <si>
    <t>AÇÃO ADOTADA</t>
  </si>
  <si>
    <t>Todos os setores econômicos sujeitos a licenciamento ambiental - até 10 pontos</t>
  </si>
  <si>
    <t>Apenas setores econômicos com maior risco socioambiental  - até 8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</si>
  <si>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</si>
  <si>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</si>
  <si>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 xml:space="preserve">Apenas Project Finance - até 2 pontos  </t>
  </si>
  <si>
    <t xml:space="preserve">Repercussão do nível de risco nas condições da operação (taxa de juros, prazo de duração ou prazo de carência) </t>
  </si>
  <si>
    <t>Nada encontrado</t>
  </si>
  <si>
    <t>Cláusula(s) contratual(s) de cumprimento das regulações socioambientais/dever de informar sobre autuações</t>
  </si>
  <si>
    <t>Cláusula(s) contratual(is) relativa(s) a deveres de transparência socioambiental junto à IF relativos a operações da própria empresa financiada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</si>
  <si>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</si>
  <si>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</si>
  <si>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</si>
  <si>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</si>
  <si>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t>Nota de 1 a 100</t>
  </si>
  <si>
    <t>Existência de indicadores específicos para mensuração de impacto (indicando-se quais são) - até 3,5 pontos</t>
  </si>
  <si>
    <t xml:space="preserve"> 
Percentual no portfólio de crédito - até 6,5 pontos </t>
  </si>
  <si>
    <t>Peso por tema</t>
  </si>
  <si>
    <t>Nota ponderada (0 a 100)</t>
  </si>
  <si>
    <t>Mitigação ou adaptação a riscos climáticos físicos crônicos</t>
  </si>
  <si>
    <t>Mitigação ou adaptação a riscos climáticos físicos agudos</t>
  </si>
  <si>
    <t>Matriz energética de baixo carbono</t>
  </si>
  <si>
    <t>Biodiversidade terrestre (mitigação de riscos)</t>
  </si>
  <si>
    <t>Biodiversidade terrestre (restauração)</t>
  </si>
  <si>
    <t>Mitigação de riscos de poluição de água doce</t>
  </si>
  <si>
    <t>Descontaminação de água doce</t>
  </si>
  <si>
    <t>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</si>
  <si>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</si>
  <si>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</si>
  <si>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</si>
  <si>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</t>
  </si>
  <si>
    <t>Mitigação de riscos de poluição atmosférica</t>
  </si>
  <si>
    <t>Uso eficiente de matéria-prima</t>
  </si>
  <si>
    <t>Gestão adequada de resíduos sólidos (prevenção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</si>
  <si>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</si>
  <si>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</si>
  <si>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</si>
  <si>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</si>
  <si>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</si>
  <si>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</si>
  <si>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</si>
  <si>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</si>
  <si>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</si>
  <si>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Há várias linhas de crédito de apoio a MPMEs (p. 148, 149 e 166 do relatório de sustentabilidade), mas precisamos da informação sobre o percentual que isso representa nos portfólios.</t>
  </si>
  <si>
    <t>Promoção da equidade de gênero</t>
  </si>
  <si>
    <t>Promoção da equidade étnica</t>
  </si>
  <si>
    <t>Integração de pessoas com deficiência</t>
  </si>
  <si>
    <t>Proteção do patrimônio cultural</t>
  </si>
  <si>
    <t xml:space="preserve">Total </t>
  </si>
  <si>
    <t>Percentual no portfólio</t>
  </si>
  <si>
    <t xml:space="preserve">Categoria da atividade financiada/segurada 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</si>
  <si>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</si>
  <si>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</si>
  <si>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</si>
  <si>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</si>
  <si>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</si>
  <si>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</si>
  <si>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</si>
  <si>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(Nota de 0 a 100)</t>
  </si>
  <si>
    <t>Setor de Atividade</t>
  </si>
  <si>
    <t>Percentual da carteira de crédito (p. 31 do relatório)</t>
  </si>
  <si>
    <t>Risco</t>
  </si>
  <si>
    <t>Financiamentos rurais e agroindustriais</t>
  </si>
  <si>
    <t>Médio</t>
  </si>
  <si>
    <t>Pessoas físicas</t>
  </si>
  <si>
    <t>Baixo</t>
  </si>
  <si>
    <t>Intermediários financeiros</t>
  </si>
  <si>
    <t>-</t>
  </si>
  <si>
    <t>Financiamentos imobiliários</t>
  </si>
  <si>
    <t>Serviços</t>
  </si>
  <si>
    <t>Indústria</t>
  </si>
  <si>
    <t>Médio/alto</t>
  </si>
  <si>
    <t>Comércio</t>
  </si>
  <si>
    <t>Outros</t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</si>
  <si>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</si>
  <si>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</si>
  <si>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</si>
  <si>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</si>
  <si>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PESO</t>
  </si>
  <si>
    <t>Alto risco</t>
  </si>
  <si>
    <t>Risco médio</t>
  </si>
  <si>
    <t>Risco baixo ou nenhum risco</t>
  </si>
  <si>
    <t>Percentual de empresas no portfólio</t>
  </si>
  <si>
    <t>Percentual baixo (até 20%) no portfólio</t>
  </si>
  <si>
    <t>PESOS</t>
  </si>
  <si>
    <t xml:space="preserve">Alto risco – peso 20% </t>
  </si>
  <si>
    <t xml:space="preserve">Risco médio – peso 10% </t>
  </si>
  <si>
    <t xml:space="preserve">Risco baixo ou nenhum – peso 5% </t>
  </si>
  <si>
    <t>Não avaliadas (dentre os setores sujeitos a licenciamento ambiental) – peso 25%</t>
  </si>
  <si>
    <t xml:space="preserve">Impacto positivo – peso 10% </t>
  </si>
  <si>
    <t xml:space="preserve">Impactos da cadeia de produção irrelevantes – peso 5% </t>
  </si>
  <si>
    <t xml:space="preserve">Impactos da cadeia de produção médios e grau de suficiência do monitoramento – peso 10% </t>
  </si>
  <si>
    <t xml:space="preserve">Impactos da cadeia de produção altos e suficiência do monitoramento – peso 15% </t>
  </si>
  <si>
    <t>(Nota 0 a 100)</t>
  </si>
  <si>
    <t>NOTAS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</si>
  <si>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</si>
  <si>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</si>
  <si>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</si>
  <si>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</si>
  <si>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</si>
  <si>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Participação feminina na Diretoria</t>
  </si>
  <si>
    <t>16% no Conselho de Administração e 21% na Diretoria Executiva (Relatório, p. 49)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</si>
  <si>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</si>
  <si>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</si>
  <si>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</si>
  <si>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</si>
  <si>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r>
      <rPr>
        <sz val="12"/>
        <color rgb="FF000000"/>
        <rFont val="Calibri"/>
      </rPr>
      <t xml:space="preserve">Relatório traz dados sobre número de empregados treinados da Área de Riscos e Controles Internos, acerca do tema 'Risco de Crédito e Socioambiental'. </t>
    </r>
    <r>
      <rPr>
        <sz val="12"/>
        <color rgb="FF70AD47"/>
        <rFont val="Calibri"/>
      </rPr>
      <t>Demandar média de horas por empregado</t>
    </r>
  </si>
  <si>
    <t>Integração de fatores de sustentabilidade na remuneração da Diretoria</t>
  </si>
  <si>
    <t>Integração de fatores de sustentabilidade na remuneração de gerentes</t>
  </si>
  <si>
    <t>Frequência de atualização de Políticas, Planos e Manuais de Procedimentos e abrangência do diálogo com stakeholders</t>
  </si>
  <si>
    <t>Stakeholders considerados: Cooperados, Empregados, Conselho ADM, Diretoria Executiva, Fornecedores, Parceiros, Órgãos do Governo, Órgãos setoriais, Comunidades, Órgãos Reguladores, Imprensa. Não há menção a instituições acadêmicas ou organizações da sociedade civil.</t>
  </si>
  <si>
    <t>Canal específico para recebimento de reclamações quanto a impactos socioambientais de empreendimentosfinanciados/segurados</t>
  </si>
  <si>
    <t>(nota de 0 a 100)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</si>
  <si>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</si>
  <si>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</si>
  <si>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</si>
  <si>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</si>
  <si>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</si>
  <si>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</si>
  <si>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X</t>
  </si>
  <si>
    <t>Ministério Público Federal (inquéritos civis, TACs e ACPs)</t>
  </si>
  <si>
    <t>Ministério Público Estadual (inquéritos civis, TACs e ACPs)</t>
  </si>
  <si>
    <t>Banco Central do Brasil, CVM, SUSEP e PREVIC</t>
  </si>
  <si>
    <t>Consumidor.gov</t>
  </si>
  <si>
    <t>SICOOB não participa</t>
  </si>
  <si>
    <t>SINDEC (base de dados dos PROCONs)</t>
  </si>
  <si>
    <t>Imprensa tradicional</t>
  </si>
  <si>
    <t>ONGs socioambientais e canal para recebimento de denúncias da SIS no ue diz respeito ao descumprimento de Políticas e compromissos voluntários</t>
  </si>
  <si>
    <t>(nota de 0 a 100, de modo que a nota é diretamente proporcional ao número de controvérsias)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</si>
</sst>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2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5" tint="0.7999816888943144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</font>
    <font>
      <sz val="12"/>
      <color rgb="FFFF0000"/>
      <name val="Calibri"/>
      <charset val="1"/>
    </font>
    <font>
      <sz val="12"/>
      <color rgb="FFFF0000"/>
      <name val="Calibri"/>
      <family val="2"/>
    </font>
    <font>
      <sz val="12"/>
      <color rgb="FF70AD47"/>
      <name val="Calibri"/>
    </font>
    <font>
      <sz val="12"/>
      <color rgb="FF000000"/>
      <name val="Calibri"/>
      <family val="2"/>
    </font>
    <font>
      <sz val="12"/>
      <color rgb="FF000000"/>
      <name val="Calibri"/>
    </font>
    <font>
      <sz val="12"/>
      <color theme="1"/>
      <name val="Calibri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2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584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9" fontId="5" fillId="5" borderId="0" xfId="0" applyNumberFormat="1" applyFont="1" applyFill="1" applyAlignment="1">
      <alignment horizontal="center" vertical="center"/>
    </xf>
    <xf numFmtId="0" fontId="0" fillId="9" borderId="4" xfId="0" applyFill="1" applyBorder="1" applyAlignment="1">
      <alignment horizontal="center" wrapText="1"/>
    </xf>
    <xf numFmtId="9" fontId="0" fillId="5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8" borderId="4" xfId="0" applyFill="1" applyBorder="1" applyAlignment="1">
      <alignment horizontal="center" wrapText="1"/>
    </xf>
    <xf numFmtId="9" fontId="5" fillId="5" borderId="0" xfId="0" applyNumberFormat="1" applyFont="1" applyFill="1" applyAlignment="1">
      <alignment horizontal="center"/>
    </xf>
    <xf numFmtId="0" fontId="0" fillId="9" borderId="5" xfId="0" applyFill="1" applyBorder="1" applyAlignment="1">
      <alignment horizontal="center" wrapText="1"/>
    </xf>
    <xf numFmtId="9" fontId="0" fillId="2" borderId="0" xfId="0" applyNumberFormat="1" applyFill="1" applyAlignment="1">
      <alignment horizontal="center" vertical="center"/>
    </xf>
    <xf numFmtId="9" fontId="0" fillId="10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9" fontId="0" fillId="11" borderId="0" xfId="0" applyNumberFormat="1" applyFill="1" applyAlignment="1">
      <alignment horizontal="center" vertical="center"/>
    </xf>
    <xf numFmtId="10" fontId="0" fillId="11" borderId="0" xfId="0" applyNumberFormat="1" applyFill="1" applyAlignment="1">
      <alignment horizontal="center" vertical="center"/>
    </xf>
    <xf numFmtId="9" fontId="0" fillId="11" borderId="0" xfId="0" applyNumberFormat="1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9" fontId="0" fillId="9" borderId="4" xfId="0" applyNumberFormat="1" applyFill="1" applyBorder="1" applyAlignment="1">
      <alignment horizontal="center" vertical="center"/>
    </xf>
    <xf numFmtId="10" fontId="0" fillId="9" borderId="4" xfId="0" applyNumberFormat="1" applyFill="1" applyBorder="1" applyAlignment="1">
      <alignment horizontal="center" vertical="center"/>
    </xf>
    <xf numFmtId="9" fontId="0" fillId="8" borderId="4" xfId="0" applyNumberFormat="1" applyFill="1" applyBorder="1" applyAlignment="1">
      <alignment horizontal="center" vertical="center"/>
    </xf>
    <xf numFmtId="10" fontId="0" fillId="8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5" fontId="0" fillId="8" borderId="4" xfId="0" applyNumberFormat="1" applyFill="1" applyBorder="1" applyAlignment="1">
      <alignment horizontal="center" vertical="center"/>
    </xf>
    <xf numFmtId="165" fontId="0" fillId="9" borderId="4" xfId="0" applyNumberForma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0" xfId="0" applyFont="1" applyFill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12" borderId="0" xfId="0" applyFill="1"/>
    <xf numFmtId="0" fontId="9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2" borderId="0" xfId="0" applyFill="1"/>
    <xf numFmtId="0" fontId="0" fillId="0" borderId="7" xfId="0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2" fontId="0" fillId="11" borderId="0" xfId="1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 wrapText="1"/>
    </xf>
    <xf numFmtId="2" fontId="0" fillId="8" borderId="4" xfId="0" applyNumberFormat="1" applyFill="1" applyBorder="1" applyAlignment="1">
      <alignment horizontal="center" wrapText="1"/>
    </xf>
    <xf numFmtId="2" fontId="0" fillId="9" borderId="4" xfId="0" applyNumberFormat="1" applyFill="1" applyBorder="1" applyAlignment="1">
      <alignment horizontal="center" wrapText="1"/>
    </xf>
    <xf numFmtId="0" fontId="0" fillId="17" borderId="8" xfId="0" applyFill="1" applyBorder="1" applyAlignment="1">
      <alignment horizontal="center" wrapText="1"/>
    </xf>
    <xf numFmtId="0" fontId="0" fillId="17" borderId="8" xfId="0" applyFill="1" applyBorder="1" applyAlignment="1">
      <alignment horizontal="center"/>
    </xf>
    <xf numFmtId="9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9" fontId="0" fillId="14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0" fontId="0" fillId="8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9" fillId="9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0" fillId="8" borderId="4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 wrapText="1"/>
    </xf>
    <xf numFmtId="1" fontId="0" fillId="8" borderId="4" xfId="0" applyNumberForma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12" borderId="0" xfId="0" applyFill="1" applyAlignment="1">
      <alignment horizontal="center"/>
    </xf>
    <xf numFmtId="1" fontId="0" fillId="9" borderId="4" xfId="0" applyNumberFormat="1" applyFill="1" applyBorder="1" applyAlignment="1">
      <alignment horizontal="center" wrapText="1"/>
    </xf>
    <xf numFmtId="9" fontId="0" fillId="5" borderId="1" xfId="2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9" fontId="0" fillId="0" borderId="0" xfId="2" applyFont="1" applyAlignment="1">
      <alignment horizontal="center" vertical="center"/>
    </xf>
    <xf numFmtId="0" fontId="0" fillId="12" borderId="0" xfId="0" applyFill="1" applyAlignment="1">
      <alignment horizontal="center" vertical="center"/>
    </xf>
    <xf numFmtId="9" fontId="0" fillId="12" borderId="0" xfId="0" applyNumberFormat="1" applyFill="1" applyAlignment="1">
      <alignment horizontal="center" vertical="center"/>
    </xf>
    <xf numFmtId="0" fontId="7" fillId="16" borderId="7" xfId="0" applyFont="1" applyFill="1" applyBorder="1" applyAlignment="1">
      <alignment horizontal="center" wrapText="1"/>
    </xf>
    <xf numFmtId="0" fontId="0" fillId="19" borderId="10" xfId="0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/>
    </xf>
    <xf numFmtId="0" fontId="0" fillId="19" borderId="11" xfId="0" applyFill="1" applyBorder="1" applyAlignment="1">
      <alignment horizontal="center" vertical="center"/>
    </xf>
    <xf numFmtId="0" fontId="0" fillId="19" borderId="19" xfId="0" applyFill="1" applyBorder="1" applyAlignment="1">
      <alignment horizontal="center" vertical="center"/>
    </xf>
    <xf numFmtId="0" fontId="0" fillId="19" borderId="20" xfId="0" applyFill="1" applyBorder="1" applyAlignment="1">
      <alignment horizontal="center" vertical="center"/>
    </xf>
    <xf numFmtId="0" fontId="0" fillId="19" borderId="18" xfId="0" applyFill="1" applyBorder="1" applyAlignment="1">
      <alignment horizontal="center" vertical="center" wrapText="1"/>
    </xf>
    <xf numFmtId="0" fontId="0" fillId="19" borderId="9" xfId="0" applyFill="1" applyBorder="1" applyAlignment="1">
      <alignment horizontal="center" vertical="center"/>
    </xf>
    <xf numFmtId="0" fontId="0" fillId="19" borderId="19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9" fontId="0" fillId="20" borderId="0" xfId="0" applyNumberFormat="1" applyFill="1" applyAlignment="1">
      <alignment horizontal="center" vertical="center" wrapText="1"/>
    </xf>
    <xf numFmtId="0" fontId="7" fillId="19" borderId="13" xfId="0" applyFont="1" applyFill="1" applyBorder="1" applyAlignment="1">
      <alignment horizontal="center" vertical="center"/>
    </xf>
    <xf numFmtId="0" fontId="0" fillId="18" borderId="0" xfId="0" applyFill="1" applyAlignment="1">
      <alignment horizontal="center"/>
    </xf>
    <xf numFmtId="0" fontId="0" fillId="21" borderId="8" xfId="0" applyFill="1" applyBorder="1" applyAlignment="1">
      <alignment horizontal="center"/>
    </xf>
    <xf numFmtId="9" fontId="9" fillId="0" borderId="8" xfId="0" applyNumberFormat="1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18" borderId="0" xfId="0" applyFont="1" applyFill="1"/>
    <xf numFmtId="9" fontId="9" fillId="5" borderId="1" xfId="0" applyNumberFormat="1" applyFont="1" applyFill="1" applyBorder="1" applyAlignment="1">
      <alignment horizontal="center" vertical="center" wrapText="1"/>
    </xf>
    <xf numFmtId="0" fontId="0" fillId="21" borderId="8" xfId="0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13" fillId="16" borderId="5" xfId="0" applyFont="1" applyFill="1" applyBorder="1" applyAlignment="1">
      <alignment wrapText="1"/>
    </xf>
    <xf numFmtId="0" fontId="9" fillId="22" borderId="5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left" vertical="center" wrapText="1"/>
    </xf>
    <xf numFmtId="0" fontId="0" fillId="23" borderId="0" xfId="0" applyFill="1" applyAlignment="1">
      <alignment vertical="center" wrapText="1"/>
    </xf>
    <xf numFmtId="0" fontId="9" fillId="18" borderId="14" xfId="0" applyFont="1" applyFill="1" applyBorder="1" applyAlignment="1">
      <alignment horizontal="center" vertical="center"/>
    </xf>
    <xf numFmtId="0" fontId="12" fillId="18" borderId="0" xfId="0" applyFont="1" applyFill="1" applyAlignment="1">
      <alignment wrapText="1"/>
    </xf>
    <xf numFmtId="0" fontId="15" fillId="22" borderId="5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/>
    </xf>
    <xf numFmtId="9" fontId="0" fillId="19" borderId="4" xfId="0" applyNumberForma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9" fontId="19" fillId="0" borderId="8" xfId="0" applyNumberFormat="1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24" borderId="0" xfId="0" applyFont="1" applyFill="1"/>
    <xf numFmtId="0" fontId="15" fillId="24" borderId="0" xfId="0" applyFont="1" applyFill="1" applyAlignment="1">
      <alignment wrapText="1"/>
    </xf>
    <xf numFmtId="0" fontId="15" fillId="24" borderId="0" xfId="0" applyFont="1" applyFill="1" applyAlignment="1">
      <alignment horizontal="center" vertical="center" wrapText="1"/>
    </xf>
    <xf numFmtId="0" fontId="15" fillId="24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0" fillId="26" borderId="0" xfId="0" applyFill="1"/>
    <xf numFmtId="0" fontId="0" fillId="26" borderId="0" xfId="0" applyFill="1" applyAlignment="1">
      <alignment horizontal="center"/>
    </xf>
    <xf numFmtId="0" fontId="21" fillId="25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8" borderId="5" xfId="0" applyFill="1" applyBorder="1" applyAlignment="1">
      <alignment horizontal="left" vertical="top" wrapText="1"/>
    </xf>
    <xf numFmtId="0" fontId="0" fillId="8" borderId="22" xfId="0" applyFill="1" applyBorder="1" applyAlignment="1">
      <alignment horizontal="left" vertical="top" wrapText="1"/>
    </xf>
    <xf numFmtId="0" fontId="0" fillId="8" borderId="23" xfId="0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9" fillId="4" borderId="21" xfId="0" applyFont="1" applyFill="1" applyBorder="1" applyAlignment="1">
      <alignment horizontal="left" wrapText="1"/>
    </xf>
    <xf numFmtId="0" fontId="9" fillId="4" borderId="0" xfId="0" applyFont="1" applyFill="1" applyAlignment="1">
      <alignment horizontal="left" wrapText="1"/>
    </xf>
    <xf numFmtId="0" fontId="0" fillId="11" borderId="0" xfId="0" applyFill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left" vertical="center" wrapText="1"/>
    </xf>
    <xf numFmtId="0" fontId="19" fillId="9" borderId="22" xfId="0" applyFont="1" applyFill="1" applyBorder="1" applyAlignment="1">
      <alignment horizontal="left" vertical="center" wrapText="1"/>
    </xf>
    <xf numFmtId="0" fontId="19" fillId="9" borderId="23" xfId="0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R64"/>
  <sheetViews>
    <sheetView topLeftCell="A23" zoomScale="70" zoomScaleNormal="70" workbookViewId="0">
      <pane xSplit="1" topLeftCell="C1" activePane="topRight" state="frozen"/>
      <selection pane="topRight" activeCell="M14" sqref="M14"/>
    </sheetView>
  </sheetViews>
  <sheetFormatPr defaultColWidth="10.875" defaultRowHeight="15.6"/>
  <cols>
    <col min="1" max="1" width="54" style="1" customWidth="1"/>
    <col min="2" max="2" width="21.625" style="95" customWidth="1"/>
    <col min="3" max="3" width="21.875" style="1" customWidth="1"/>
    <col min="4" max="4" width="27.125" style="1" customWidth="1"/>
    <col min="5" max="5" width="25.125" style="1" customWidth="1"/>
    <col min="6" max="6" width="21.5" style="1" customWidth="1"/>
    <col min="7" max="8" width="25.875" style="1" customWidth="1"/>
    <col min="9" max="9" width="32" style="1" customWidth="1"/>
    <col min="10" max="12" width="32.5" style="1" customWidth="1"/>
    <col min="13" max="13" width="24" style="1" customWidth="1"/>
    <col min="14" max="14" width="15.5" style="1" customWidth="1"/>
    <col min="15" max="15" width="14.875" style="1" customWidth="1"/>
    <col min="16" max="16" width="16.5" style="1" customWidth="1"/>
    <col min="17" max="17" width="10.875" style="1" customWidth="1"/>
    <col min="18" max="16384" width="10.875" style="1"/>
  </cols>
  <sheetData>
    <row r="1" spans="1:16" ht="81">
      <c r="A1" s="5" t="s">
        <v>0</v>
      </c>
      <c r="B1" s="9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10" t="s">
        <v>14</v>
      </c>
      <c r="P1" s="10" t="s">
        <v>15</v>
      </c>
    </row>
    <row r="2" spans="1:16" ht="24.95" customHeight="1">
      <c r="A2" s="3"/>
      <c r="B2" s="98">
        <v>0.03</v>
      </c>
      <c r="C2" s="6">
        <v>7.0000000000000007E-2</v>
      </c>
      <c r="D2" s="6">
        <v>0.2</v>
      </c>
      <c r="E2" s="6">
        <v>0.05</v>
      </c>
      <c r="F2" s="6">
        <v>0.1</v>
      </c>
      <c r="G2" s="13">
        <v>0.1</v>
      </c>
      <c r="H2" s="6">
        <v>0.1</v>
      </c>
      <c r="I2" s="6">
        <v>0.1</v>
      </c>
      <c r="J2" s="7">
        <v>0.1</v>
      </c>
      <c r="K2" s="6">
        <v>0.05</v>
      </c>
      <c r="L2" s="6">
        <v>0.1</v>
      </c>
      <c r="M2" s="23">
        <v>-0.05</v>
      </c>
      <c r="N2" s="22">
        <f>SUM(B2:M2)</f>
        <v>0.95</v>
      </c>
      <c r="O2" s="10"/>
      <c r="P2" s="11"/>
    </row>
    <row r="3" spans="1:16" ht="15.75">
      <c r="A3" s="8" t="s">
        <v>16</v>
      </c>
      <c r="B3" s="94"/>
      <c r="C3" s="19"/>
      <c r="D3" s="19"/>
      <c r="E3" s="19"/>
      <c r="F3" s="19"/>
      <c r="G3" s="75"/>
      <c r="H3" s="19"/>
      <c r="I3" s="19"/>
      <c r="J3" s="19"/>
      <c r="K3" s="19"/>
      <c r="L3" s="19"/>
      <c r="M3" s="19"/>
      <c r="N3" s="2">
        <f>SUMPRODUCT($B$2:$M$2,B3:M3)</f>
        <v>0</v>
      </c>
      <c r="O3" s="15">
        <v>0.05</v>
      </c>
      <c r="P3" s="2">
        <f>SUMPRODUCT(N3,O3)</f>
        <v>0</v>
      </c>
    </row>
    <row r="4" spans="1:16" ht="15.75">
      <c r="A4" s="8"/>
      <c r="B4" s="94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  <c r="O4" s="15"/>
      <c r="P4" s="2"/>
    </row>
    <row r="5" spans="1:16" ht="15.75">
      <c r="A5" s="8" t="s">
        <v>17</v>
      </c>
      <c r="B5" s="97"/>
      <c r="C5" s="14"/>
      <c r="D5" s="14"/>
      <c r="E5" s="14"/>
      <c r="F5" s="14"/>
      <c r="G5" s="76"/>
      <c r="H5" s="14"/>
      <c r="I5" s="14"/>
      <c r="J5" s="14"/>
      <c r="K5" s="14"/>
      <c r="L5" s="14"/>
      <c r="M5" s="14"/>
      <c r="N5" s="2">
        <f>SUMPRODUCT($B$2:$M$2,B5:M5)</f>
        <v>0</v>
      </c>
      <c r="O5" s="15">
        <v>0.05</v>
      </c>
      <c r="P5" s="2">
        <f t="shared" ref="P5:P59" si="0">SUMPRODUCT(N5,O5)</f>
        <v>0</v>
      </c>
    </row>
    <row r="6" spans="1:16" ht="15.75">
      <c r="A6" s="8"/>
      <c r="B6" s="97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"/>
      <c r="O6" s="15"/>
      <c r="P6" s="2"/>
    </row>
    <row r="7" spans="1:16" ht="15.75">
      <c r="A7" s="8" t="s">
        <v>18</v>
      </c>
      <c r="B7" s="94"/>
      <c r="C7" s="19"/>
      <c r="D7" s="19"/>
      <c r="E7" s="19"/>
      <c r="F7" s="19"/>
      <c r="G7" s="75"/>
      <c r="H7" s="19"/>
      <c r="I7" s="19"/>
      <c r="J7" s="19"/>
      <c r="K7" s="19"/>
      <c r="L7" s="19"/>
      <c r="M7" s="19"/>
      <c r="N7" s="2">
        <f>SUMPRODUCT($B$2:$M$2,B7:M7)</f>
        <v>0</v>
      </c>
      <c r="O7" s="15">
        <v>0.04</v>
      </c>
      <c r="P7" s="2">
        <f t="shared" si="0"/>
        <v>0</v>
      </c>
    </row>
    <row r="8" spans="1:16" ht="15.75">
      <c r="A8" s="8"/>
      <c r="B8" s="9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"/>
      <c r="O8" s="15"/>
      <c r="P8" s="2"/>
    </row>
    <row r="9" spans="1:16" ht="15.75">
      <c r="A9" s="8" t="s">
        <v>19</v>
      </c>
      <c r="B9" s="97"/>
      <c r="C9" s="14"/>
      <c r="D9" s="14"/>
      <c r="E9" s="14"/>
      <c r="F9" s="14"/>
      <c r="G9" s="76"/>
      <c r="H9" s="14"/>
      <c r="I9" s="14"/>
      <c r="J9" s="14"/>
      <c r="K9" s="14"/>
      <c r="L9" s="14"/>
      <c r="M9" s="14"/>
      <c r="N9" s="2">
        <f>SUMPRODUCT($B$2:$M$2,B9:M9)</f>
        <v>0</v>
      </c>
      <c r="O9" s="15">
        <v>0.04</v>
      </c>
      <c r="P9" s="2">
        <f t="shared" si="0"/>
        <v>0</v>
      </c>
    </row>
    <row r="10" spans="1:16" ht="15.75">
      <c r="A10" s="8"/>
      <c r="B10" s="9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"/>
      <c r="O10" s="15"/>
      <c r="P10" s="2"/>
    </row>
    <row r="11" spans="1:16" ht="15.75">
      <c r="A11" s="8" t="s">
        <v>20</v>
      </c>
      <c r="B11" s="94"/>
      <c r="C11" s="19"/>
      <c r="D11" s="19"/>
      <c r="E11" s="19"/>
      <c r="F11" s="19"/>
      <c r="G11" s="75"/>
      <c r="H11" s="19"/>
      <c r="I11" s="19"/>
      <c r="J11" s="19"/>
      <c r="K11" s="19"/>
      <c r="L11" s="19"/>
      <c r="M11" s="19"/>
      <c r="N11" s="2">
        <f>SUMPRODUCT($B$2:$M$2,B11:M11)</f>
        <v>0</v>
      </c>
      <c r="O11" s="15">
        <v>0.05</v>
      </c>
      <c r="P11" s="2">
        <f t="shared" si="0"/>
        <v>0</v>
      </c>
    </row>
    <row r="12" spans="1:16" ht="15.75">
      <c r="A12" s="8"/>
      <c r="B12" s="9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"/>
      <c r="O12" s="15"/>
      <c r="P12" s="2"/>
    </row>
    <row r="13" spans="1:16" ht="15.75">
      <c r="A13" s="8" t="s">
        <v>21</v>
      </c>
      <c r="B13" s="97"/>
      <c r="C13" s="14"/>
      <c r="D13" s="14"/>
      <c r="E13" s="14"/>
      <c r="F13" s="14"/>
      <c r="G13" s="76"/>
      <c r="H13" s="14"/>
      <c r="I13" s="14"/>
      <c r="J13" s="14"/>
      <c r="K13" s="14"/>
      <c r="L13" s="14"/>
      <c r="M13" s="14"/>
      <c r="N13" s="2">
        <f>SUMPRODUCT($B$2:$M$2,B13:M13)</f>
        <v>0</v>
      </c>
      <c r="O13" s="15">
        <v>0.04</v>
      </c>
      <c r="P13" s="2">
        <f t="shared" si="0"/>
        <v>0</v>
      </c>
    </row>
    <row r="14" spans="1:16" ht="15.75">
      <c r="A14" s="8"/>
      <c r="B14" s="9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"/>
      <c r="O14" s="15"/>
      <c r="P14" s="2"/>
    </row>
    <row r="15" spans="1:16" ht="15.75">
      <c r="A15" s="8" t="s">
        <v>22</v>
      </c>
      <c r="B15" s="94"/>
      <c r="C15" s="19"/>
      <c r="D15" s="19"/>
      <c r="E15" s="19"/>
      <c r="F15" s="19"/>
      <c r="G15" s="75"/>
      <c r="H15" s="19"/>
      <c r="I15" s="19"/>
      <c r="J15" s="19"/>
      <c r="K15" s="19"/>
      <c r="L15" s="19"/>
      <c r="M15" s="19"/>
      <c r="N15" s="2">
        <f>SUMPRODUCT($B$2:$M$2,B15:M15)</f>
        <v>0</v>
      </c>
      <c r="O15" s="15">
        <v>0.05</v>
      </c>
      <c r="P15" s="2">
        <f t="shared" si="0"/>
        <v>0</v>
      </c>
    </row>
    <row r="16" spans="1:16" ht="15.75">
      <c r="A16" s="8"/>
      <c r="B16" s="94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"/>
      <c r="O16" s="15"/>
      <c r="P16" s="2"/>
    </row>
    <row r="17" spans="1:16" ht="15.75">
      <c r="A17" s="8" t="s">
        <v>23</v>
      </c>
      <c r="B17" s="97"/>
      <c r="C17" s="14"/>
      <c r="D17" s="14"/>
      <c r="E17" s="14"/>
      <c r="F17" s="14"/>
      <c r="G17" s="76"/>
      <c r="H17" s="14"/>
      <c r="I17" s="14"/>
      <c r="J17" s="14"/>
      <c r="K17" s="14"/>
      <c r="L17" s="14"/>
      <c r="M17" s="14"/>
      <c r="N17" s="2">
        <f>SUMPRODUCT($B$2:$M$2,B17:M17)</f>
        <v>0</v>
      </c>
      <c r="O17" s="15">
        <v>0.03</v>
      </c>
      <c r="P17" s="2">
        <f t="shared" si="0"/>
        <v>0</v>
      </c>
    </row>
    <row r="18" spans="1:16" ht="15.75">
      <c r="A18" s="8"/>
      <c r="B18" s="9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"/>
      <c r="O18" s="15"/>
      <c r="P18" s="2"/>
    </row>
    <row r="19" spans="1:16" ht="15.75">
      <c r="A19" s="8" t="s">
        <v>24</v>
      </c>
      <c r="B19" s="94"/>
      <c r="C19" s="19"/>
      <c r="D19" s="19"/>
      <c r="E19" s="19"/>
      <c r="F19" s="19"/>
      <c r="G19" s="75"/>
      <c r="H19" s="19"/>
      <c r="I19" s="19"/>
      <c r="J19" s="19"/>
      <c r="K19" s="19"/>
      <c r="L19" s="19"/>
      <c r="M19" s="19"/>
      <c r="N19" s="2">
        <f>SUMPRODUCT($B$2:$M$2,B19:M19)</f>
        <v>0</v>
      </c>
      <c r="O19" s="15">
        <v>0.03</v>
      </c>
      <c r="P19" s="2">
        <f t="shared" si="0"/>
        <v>0</v>
      </c>
    </row>
    <row r="20" spans="1:16" ht="15.75">
      <c r="A20" s="8"/>
      <c r="B20" s="94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"/>
      <c r="O20" s="15"/>
      <c r="P20" s="2"/>
    </row>
    <row r="21" spans="1:16" ht="15.75">
      <c r="A21" s="8" t="s">
        <v>25</v>
      </c>
      <c r="B21" s="97"/>
      <c r="C21" s="14"/>
      <c r="D21" s="14"/>
      <c r="E21" s="14"/>
      <c r="F21" s="14"/>
      <c r="G21" s="76"/>
      <c r="H21" s="14"/>
      <c r="I21" s="14"/>
      <c r="J21" s="14"/>
      <c r="K21" s="14"/>
      <c r="L21" s="14"/>
      <c r="M21" s="14"/>
      <c r="N21" s="2">
        <f>SUMPRODUCT($B$2:$M$2,B21:M21)</f>
        <v>0</v>
      </c>
      <c r="O21" s="15">
        <v>0.02</v>
      </c>
      <c r="P21" s="2">
        <f t="shared" si="0"/>
        <v>0</v>
      </c>
    </row>
    <row r="22" spans="1:16" ht="15.75">
      <c r="A22" s="8"/>
      <c r="B22" s="9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"/>
      <c r="O22" s="15"/>
      <c r="P22" s="2"/>
    </row>
    <row r="23" spans="1:16" ht="15.75">
      <c r="A23" s="8" t="s">
        <v>26</v>
      </c>
      <c r="B23" s="94"/>
      <c r="C23" s="19"/>
      <c r="D23" s="19"/>
      <c r="E23" s="19"/>
      <c r="F23" s="19"/>
      <c r="G23" s="75"/>
      <c r="H23" s="19"/>
      <c r="I23" s="19"/>
      <c r="J23" s="19"/>
      <c r="K23" s="19"/>
      <c r="L23" s="19"/>
      <c r="M23" s="19"/>
      <c r="N23" s="2">
        <f>SUMPRODUCT($B$2:$M$2,B23:M23)</f>
        <v>0</v>
      </c>
      <c r="O23" s="15">
        <v>0.03</v>
      </c>
      <c r="P23" s="2">
        <f t="shared" si="0"/>
        <v>0</v>
      </c>
    </row>
    <row r="24" spans="1:16" ht="15.75">
      <c r="A24" s="8"/>
      <c r="B24" s="94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"/>
      <c r="O24" s="15"/>
      <c r="P24" s="2"/>
    </row>
    <row r="25" spans="1:16" ht="15.75">
      <c r="A25" s="8" t="s">
        <v>27</v>
      </c>
      <c r="B25" s="97"/>
      <c r="C25" s="14"/>
      <c r="D25" s="14"/>
      <c r="E25" s="14"/>
      <c r="F25" s="14"/>
      <c r="G25" s="76"/>
      <c r="H25" s="14"/>
      <c r="I25" s="14"/>
      <c r="J25" s="14"/>
      <c r="K25" s="14"/>
      <c r="L25" s="14"/>
      <c r="M25" s="14"/>
      <c r="N25" s="2">
        <f>SUMPRODUCT($B$2:$M$2,B25:M25)</f>
        <v>0</v>
      </c>
      <c r="O25" s="15">
        <v>0.04</v>
      </c>
      <c r="P25" s="2">
        <f t="shared" si="0"/>
        <v>0</v>
      </c>
    </row>
    <row r="26" spans="1:16" ht="15.75">
      <c r="A26" s="8"/>
      <c r="B26" s="9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"/>
      <c r="O26" s="15"/>
      <c r="P26" s="2"/>
    </row>
    <row r="27" spans="1:16" ht="15.75">
      <c r="A27" s="8" t="s">
        <v>28</v>
      </c>
      <c r="B27" s="94"/>
      <c r="C27" s="19"/>
      <c r="D27" s="19"/>
      <c r="E27" s="19"/>
      <c r="F27" s="19"/>
      <c r="G27" s="75"/>
      <c r="H27" s="19"/>
      <c r="I27" s="19"/>
      <c r="J27" s="19"/>
      <c r="K27" s="19"/>
      <c r="L27" s="19"/>
      <c r="M27" s="19"/>
      <c r="N27" s="2">
        <f>SUMPRODUCT($B$2:$M$2,B27:M27)</f>
        <v>0</v>
      </c>
      <c r="O27" s="15">
        <v>0.02</v>
      </c>
      <c r="P27" s="2">
        <f t="shared" si="0"/>
        <v>0</v>
      </c>
    </row>
    <row r="28" spans="1:16" ht="15.75">
      <c r="A28" s="8"/>
      <c r="B28" s="94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"/>
      <c r="O28" s="15"/>
      <c r="P28" s="2"/>
    </row>
    <row r="29" spans="1:16" ht="15.75">
      <c r="A29" s="8" t="s">
        <v>29</v>
      </c>
      <c r="B29" s="97"/>
      <c r="C29" s="14"/>
      <c r="D29" s="14"/>
      <c r="E29" s="14"/>
      <c r="F29" s="14"/>
      <c r="G29" s="76"/>
      <c r="H29" s="14"/>
      <c r="I29" s="14"/>
      <c r="J29" s="14"/>
      <c r="K29" s="14"/>
      <c r="L29" s="14"/>
      <c r="M29" s="14"/>
      <c r="N29" s="2">
        <f>SUMPRODUCT($B$2:$M$2,B29:M29)</f>
        <v>0</v>
      </c>
      <c r="O29" s="15">
        <v>0.04</v>
      </c>
      <c r="P29" s="2">
        <f t="shared" si="0"/>
        <v>0</v>
      </c>
    </row>
    <row r="30" spans="1:16" ht="15.75">
      <c r="A30" s="8"/>
      <c r="B30" s="97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"/>
      <c r="O30" s="15"/>
      <c r="P30" s="2"/>
    </row>
    <row r="31" spans="1:16" ht="15.75">
      <c r="A31" s="8" t="s">
        <v>30</v>
      </c>
      <c r="B31" s="94"/>
      <c r="C31" s="19"/>
      <c r="D31" s="19"/>
      <c r="E31" s="19"/>
      <c r="F31" s="19"/>
      <c r="G31" s="75"/>
      <c r="H31" s="19"/>
      <c r="I31" s="19"/>
      <c r="J31" s="19"/>
      <c r="K31" s="19"/>
      <c r="L31" s="19"/>
      <c r="M31" s="19"/>
      <c r="N31" s="2">
        <f>SUMPRODUCT($B$2:$M$2,B31:M31)</f>
        <v>0</v>
      </c>
      <c r="O31" s="15">
        <v>0.03</v>
      </c>
      <c r="P31" s="2">
        <f t="shared" si="0"/>
        <v>0</v>
      </c>
    </row>
    <row r="32" spans="1:16" ht="15.75">
      <c r="A32" s="8"/>
      <c r="B32" s="9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"/>
      <c r="O32" s="15"/>
      <c r="P32" s="2"/>
    </row>
    <row r="33" spans="1:16" ht="15.75">
      <c r="A33" s="8" t="s">
        <v>31</v>
      </c>
      <c r="B33" s="97"/>
      <c r="C33" s="14"/>
      <c r="D33" s="14"/>
      <c r="E33" s="14"/>
      <c r="F33" s="14"/>
      <c r="G33" s="76"/>
      <c r="H33" s="14"/>
      <c r="I33" s="14"/>
      <c r="J33" s="14"/>
      <c r="K33" s="14"/>
      <c r="L33" s="14"/>
      <c r="M33" s="14"/>
      <c r="N33" s="2">
        <f>SUMPRODUCT($B$2:$M$2,B33:M33)</f>
        <v>0</v>
      </c>
      <c r="O33" s="15">
        <v>0.04</v>
      </c>
      <c r="P33" s="2">
        <f t="shared" si="0"/>
        <v>0</v>
      </c>
    </row>
    <row r="34" spans="1:16" ht="15.75">
      <c r="A34" s="8"/>
      <c r="B34" s="9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"/>
      <c r="O34" s="15"/>
      <c r="P34" s="2"/>
    </row>
    <row r="35" spans="1:16" ht="15.75">
      <c r="A35" s="8" t="s">
        <v>32</v>
      </c>
      <c r="B35" s="94"/>
      <c r="C35" s="19"/>
      <c r="D35" s="19"/>
      <c r="E35" s="19"/>
      <c r="F35" s="19"/>
      <c r="G35" s="75"/>
      <c r="H35" s="19"/>
      <c r="I35" s="19"/>
      <c r="J35" s="19"/>
      <c r="K35" s="19"/>
      <c r="L35" s="19"/>
      <c r="M35" s="19"/>
      <c r="N35" s="2">
        <f>SUMPRODUCT($B$2:$M$2,B35:M35)</f>
        <v>0</v>
      </c>
      <c r="O35" s="15">
        <v>0.04</v>
      </c>
      <c r="P35" s="2">
        <f t="shared" si="0"/>
        <v>0</v>
      </c>
    </row>
    <row r="36" spans="1:16" ht="15.75">
      <c r="A36" s="8"/>
      <c r="B36" s="94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"/>
      <c r="O36" s="15"/>
      <c r="P36" s="2"/>
    </row>
    <row r="37" spans="1:16" ht="15.75">
      <c r="A37" s="8" t="s">
        <v>33</v>
      </c>
      <c r="B37" s="97"/>
      <c r="C37" s="14"/>
      <c r="D37" s="14"/>
      <c r="E37" s="14"/>
      <c r="F37" s="14"/>
      <c r="G37" s="76"/>
      <c r="H37" s="14"/>
      <c r="I37" s="14"/>
      <c r="J37" s="14"/>
      <c r="K37" s="14"/>
      <c r="L37" s="14"/>
      <c r="M37" s="14"/>
      <c r="N37" s="2">
        <f>SUMPRODUCT($B$2:$M$2,B37:M37)</f>
        <v>0</v>
      </c>
      <c r="O37" s="15">
        <v>0.04</v>
      </c>
      <c r="P37" s="2">
        <f t="shared" si="0"/>
        <v>0</v>
      </c>
    </row>
    <row r="38" spans="1:16" ht="15.75">
      <c r="A38" s="8"/>
      <c r="B38" s="9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"/>
      <c r="O38" s="15"/>
      <c r="P38" s="2"/>
    </row>
    <row r="39" spans="1:16" ht="15.75">
      <c r="A39" s="8" t="s">
        <v>34</v>
      </c>
      <c r="B39" s="94"/>
      <c r="C39" s="19"/>
      <c r="D39" s="19"/>
      <c r="E39" s="19"/>
      <c r="F39" s="19"/>
      <c r="G39" s="75"/>
      <c r="H39" s="19"/>
      <c r="I39" s="19"/>
      <c r="J39" s="19"/>
      <c r="K39" s="19"/>
      <c r="L39" s="19"/>
      <c r="M39" s="19"/>
      <c r="N39" s="2">
        <f>SUMPRODUCT($B$2:$M$2,B39:M39)</f>
        <v>0</v>
      </c>
      <c r="O39" s="15">
        <v>0.04</v>
      </c>
      <c r="P39" s="2">
        <f t="shared" si="0"/>
        <v>0</v>
      </c>
    </row>
    <row r="40" spans="1:16" ht="15.75">
      <c r="A40" s="8"/>
      <c r="B40" s="94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"/>
      <c r="O40" s="15"/>
      <c r="P40" s="2"/>
    </row>
    <row r="41" spans="1:16" ht="15.75">
      <c r="A41" s="8" t="s">
        <v>35</v>
      </c>
      <c r="B41" s="97"/>
      <c r="C41" s="14"/>
      <c r="D41" s="14"/>
      <c r="E41" s="14"/>
      <c r="F41" s="14"/>
      <c r="G41" s="76"/>
      <c r="H41" s="14"/>
      <c r="I41" s="14"/>
      <c r="J41" s="14"/>
      <c r="K41" s="14"/>
      <c r="L41" s="14"/>
      <c r="M41" s="14"/>
      <c r="N41" s="2">
        <f>SUMPRODUCT($B$2:$M$2,B41:M41)</f>
        <v>0</v>
      </c>
      <c r="O41" s="15">
        <v>0.02</v>
      </c>
      <c r="P41" s="2">
        <f t="shared" si="0"/>
        <v>0</v>
      </c>
    </row>
    <row r="42" spans="1:16" ht="15.75">
      <c r="A42" s="8"/>
      <c r="B42" s="9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"/>
      <c r="O42" s="15"/>
      <c r="P42" s="2"/>
    </row>
    <row r="43" spans="1:16" ht="15.75">
      <c r="A43" s="8" t="s">
        <v>36</v>
      </c>
      <c r="B43" s="94"/>
      <c r="C43" s="19"/>
      <c r="D43" s="19"/>
      <c r="E43" s="19"/>
      <c r="F43" s="19"/>
      <c r="G43" s="75"/>
      <c r="H43" s="19"/>
      <c r="I43" s="19"/>
      <c r="J43" s="19"/>
      <c r="K43" s="19"/>
      <c r="L43" s="19"/>
      <c r="M43" s="19"/>
      <c r="N43" s="2">
        <f>SUMPRODUCT($B$2:$M$2,B43:M43)</f>
        <v>0</v>
      </c>
      <c r="O43" s="15">
        <v>0.04</v>
      </c>
      <c r="P43" s="2">
        <f t="shared" si="0"/>
        <v>0</v>
      </c>
    </row>
    <row r="44" spans="1:16" ht="15.75">
      <c r="A44" s="8"/>
      <c r="B44" s="9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"/>
      <c r="O44" s="15"/>
      <c r="P44" s="2"/>
    </row>
    <row r="45" spans="1:16" ht="15.75">
      <c r="A45" s="8" t="s">
        <v>37</v>
      </c>
      <c r="B45" s="97"/>
      <c r="C45" s="14"/>
      <c r="D45" s="14"/>
      <c r="E45" s="14"/>
      <c r="F45" s="14"/>
      <c r="G45" s="76"/>
      <c r="H45" s="14"/>
      <c r="I45" s="14"/>
      <c r="J45" s="14"/>
      <c r="K45" s="14"/>
      <c r="L45" s="14"/>
      <c r="M45" s="14"/>
      <c r="N45" s="2">
        <f>SUMPRODUCT($B$2:$M$2,B45:M45)</f>
        <v>0</v>
      </c>
      <c r="O45" s="15">
        <v>0.03</v>
      </c>
      <c r="P45" s="2">
        <f t="shared" si="0"/>
        <v>0</v>
      </c>
    </row>
    <row r="46" spans="1:16" ht="15.75">
      <c r="A46" s="8"/>
      <c r="B46" s="97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2"/>
      <c r="O46" s="15"/>
      <c r="P46" s="2"/>
    </row>
    <row r="47" spans="1:16" ht="15.75">
      <c r="A47" s="8" t="s">
        <v>38</v>
      </c>
      <c r="B47" s="94"/>
      <c r="C47" s="19"/>
      <c r="D47" s="19"/>
      <c r="E47" s="19"/>
      <c r="F47" s="19"/>
      <c r="G47" s="75"/>
      <c r="H47" s="19"/>
      <c r="I47" s="19"/>
      <c r="J47" s="19"/>
      <c r="K47" s="19"/>
      <c r="L47" s="19"/>
      <c r="M47" s="19"/>
      <c r="N47" s="2">
        <f>SUMPRODUCT($B$2:$M$2,B47:M47)</f>
        <v>0</v>
      </c>
      <c r="O47" s="15">
        <v>0.02</v>
      </c>
      <c r="P47" s="2">
        <f t="shared" si="0"/>
        <v>0</v>
      </c>
    </row>
    <row r="48" spans="1:16" ht="15.75">
      <c r="A48" s="8"/>
      <c r="B48" s="9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"/>
      <c r="O48" s="15"/>
      <c r="P48" s="2"/>
    </row>
    <row r="49" spans="1:18" ht="15.75">
      <c r="A49" s="8" t="s">
        <v>39</v>
      </c>
      <c r="B49" s="97"/>
      <c r="C49" s="14"/>
      <c r="D49" s="14"/>
      <c r="E49" s="14"/>
      <c r="F49" s="14"/>
      <c r="G49" s="76"/>
      <c r="H49" s="14"/>
      <c r="I49" s="14"/>
      <c r="J49" s="14"/>
      <c r="K49" s="14"/>
      <c r="L49" s="14"/>
      <c r="M49" s="14"/>
      <c r="N49" s="2">
        <f>SUMPRODUCT($B$2:$M$2,B49:M49)</f>
        <v>0</v>
      </c>
      <c r="O49" s="15">
        <v>0.03</v>
      </c>
      <c r="P49" s="2">
        <f t="shared" si="0"/>
        <v>0</v>
      </c>
    </row>
    <row r="50" spans="1:18" ht="15.75">
      <c r="A50" s="8"/>
      <c r="B50" s="9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2"/>
      <c r="O50" s="15"/>
      <c r="P50" s="2"/>
    </row>
    <row r="51" spans="1:18" ht="15.75">
      <c r="A51" s="8" t="s">
        <v>40</v>
      </c>
      <c r="B51" s="94"/>
      <c r="C51" s="19"/>
      <c r="D51" s="19"/>
      <c r="E51" s="19"/>
      <c r="F51" s="19"/>
      <c r="G51" s="75"/>
      <c r="H51" s="19"/>
      <c r="I51" s="19"/>
      <c r="J51" s="19"/>
      <c r="K51" s="19"/>
      <c r="L51" s="19"/>
      <c r="M51" s="19"/>
      <c r="N51" s="2">
        <f>SUMPRODUCT($B$2:$M$2,B51:M51)</f>
        <v>0</v>
      </c>
      <c r="O51" s="15">
        <v>0.03</v>
      </c>
      <c r="P51" s="2">
        <f t="shared" si="0"/>
        <v>0</v>
      </c>
    </row>
    <row r="52" spans="1:18" ht="15.75">
      <c r="A52" s="8"/>
      <c r="B52" s="94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"/>
      <c r="O52" s="15"/>
      <c r="P52" s="2"/>
    </row>
    <row r="53" spans="1:18" ht="15.75">
      <c r="A53" s="8" t="s">
        <v>41</v>
      </c>
      <c r="B53" s="97"/>
      <c r="C53" s="14"/>
      <c r="D53" s="14"/>
      <c r="E53" s="14"/>
      <c r="F53" s="14"/>
      <c r="G53" s="76"/>
      <c r="H53" s="14"/>
      <c r="I53" s="14"/>
      <c r="J53" s="14"/>
      <c r="K53" s="14"/>
      <c r="L53" s="14"/>
      <c r="M53" s="14"/>
      <c r="N53" s="2">
        <f>SUMPRODUCT($B$2:$M$2,B53:M53)</f>
        <v>0</v>
      </c>
      <c r="O53" s="15">
        <v>0.02</v>
      </c>
      <c r="P53" s="2">
        <f t="shared" si="0"/>
        <v>0</v>
      </c>
    </row>
    <row r="54" spans="1:18" ht="15.75">
      <c r="A54" s="8"/>
      <c r="B54" s="97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2"/>
      <c r="O54" s="15"/>
      <c r="P54" s="2"/>
    </row>
    <row r="55" spans="1:18" ht="15.75">
      <c r="A55" s="8" t="s">
        <v>42</v>
      </c>
      <c r="B55" s="94"/>
      <c r="C55" s="19"/>
      <c r="D55" s="19"/>
      <c r="E55" s="19"/>
      <c r="F55" s="19"/>
      <c r="G55" s="75"/>
      <c r="H55" s="19"/>
      <c r="I55" s="19"/>
      <c r="J55" s="19"/>
      <c r="K55" s="19"/>
      <c r="L55" s="19"/>
      <c r="M55" s="19"/>
      <c r="N55" s="2">
        <f>SUMPRODUCT($B$2:$M$2,B55:M55)</f>
        <v>0</v>
      </c>
      <c r="O55" s="15">
        <v>0.02</v>
      </c>
      <c r="P55" s="2">
        <f t="shared" si="0"/>
        <v>0</v>
      </c>
    </row>
    <row r="56" spans="1:18" ht="15.75">
      <c r="A56" s="8"/>
      <c r="B56" s="94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"/>
      <c r="O56" s="15"/>
      <c r="P56" s="2"/>
    </row>
    <row r="57" spans="1:18" ht="18.75">
      <c r="A57" s="8" t="s">
        <v>43</v>
      </c>
      <c r="B57" s="97"/>
      <c r="C57" s="14"/>
      <c r="D57" s="14"/>
      <c r="E57" s="14"/>
      <c r="F57" s="14"/>
      <c r="G57" s="76"/>
      <c r="H57" s="14"/>
      <c r="I57" s="14"/>
      <c r="J57" s="14"/>
      <c r="K57" s="14"/>
      <c r="L57" s="14"/>
      <c r="M57" s="14"/>
      <c r="N57" s="2">
        <f>SUMPRODUCT($B$2:$M$2,B57:M57)</f>
        <v>0</v>
      </c>
      <c r="O57" s="15">
        <v>0.02</v>
      </c>
      <c r="P57" s="2">
        <f t="shared" si="0"/>
        <v>0</v>
      </c>
      <c r="Q57" s="18"/>
      <c r="R57" s="18"/>
    </row>
    <row r="58" spans="1:18" ht="18.75">
      <c r="A58" s="8"/>
      <c r="B58" s="97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2"/>
      <c r="O58" s="15"/>
      <c r="P58" s="2"/>
      <c r="Q58" s="18"/>
      <c r="R58" s="18"/>
    </row>
    <row r="59" spans="1:18" ht="18.95" customHeight="1">
      <c r="A59" s="8" t="s">
        <v>44</v>
      </c>
      <c r="B59" s="94"/>
      <c r="C59" s="19"/>
      <c r="D59" s="19"/>
      <c r="E59" s="19"/>
      <c r="F59" s="19"/>
      <c r="G59" s="75"/>
      <c r="H59" s="19"/>
      <c r="I59" s="19"/>
      <c r="J59" s="19"/>
      <c r="K59" s="19"/>
      <c r="L59" s="19"/>
      <c r="M59" s="19"/>
      <c r="N59" s="2">
        <f>SUMPRODUCT($B$2:$M$2,B59:M59)</f>
        <v>0</v>
      </c>
      <c r="O59" s="15">
        <v>0.02</v>
      </c>
      <c r="P59" s="2">
        <f t="shared" si="0"/>
        <v>0</v>
      </c>
      <c r="Q59" s="9"/>
      <c r="R59" s="9"/>
    </row>
    <row r="60" spans="1:18" ht="18.95" customHeight="1">
      <c r="A60" s="8"/>
      <c r="B60" s="9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"/>
      <c r="O60" s="15"/>
      <c r="P60" s="2"/>
      <c r="Q60" s="9"/>
      <c r="R60" s="9"/>
    </row>
    <row r="61" spans="1:18" ht="18.95" customHeight="1">
      <c r="A61" s="8" t="s">
        <v>45</v>
      </c>
      <c r="B61" s="97"/>
      <c r="C61" s="14"/>
      <c r="D61" s="14"/>
      <c r="E61" s="14"/>
      <c r="F61" s="14"/>
      <c r="G61" s="76"/>
      <c r="H61" s="14"/>
      <c r="I61" s="14"/>
      <c r="J61" s="14"/>
      <c r="K61" s="14"/>
      <c r="L61" s="14"/>
      <c r="M61" s="14"/>
      <c r="N61" s="2">
        <f>SUMPRODUCT($B$2:$M$2,B61:M61)</f>
        <v>0</v>
      </c>
      <c r="O61" s="20">
        <v>0.03</v>
      </c>
      <c r="P61" s="2">
        <f>SUMPRODUCT(N61,O61)</f>
        <v>0</v>
      </c>
      <c r="Q61" s="9"/>
      <c r="R61" s="9"/>
    </row>
    <row r="62" spans="1:18" ht="17.100000000000001" customHeight="1" thickBot="1">
      <c r="A62" s="8"/>
      <c r="B62" s="97"/>
      <c r="C62" s="14"/>
      <c r="D62" s="14"/>
      <c r="E62" s="14"/>
      <c r="F62" s="14"/>
      <c r="G62" s="14"/>
      <c r="H62" s="14"/>
      <c r="I62" s="14"/>
      <c r="J62" s="14"/>
      <c r="K62" s="14"/>
      <c r="L62" s="21"/>
      <c r="M62" s="21"/>
      <c r="N62" s="2"/>
      <c r="O62" s="20"/>
      <c r="P62" s="2"/>
      <c r="Q62" s="9"/>
      <c r="R62" s="9"/>
    </row>
    <row r="63" spans="1:18" ht="17.100000000000001" customHeight="1" thickTop="1">
      <c r="A63" s="1" t="s">
        <v>13</v>
      </c>
      <c r="B63" s="12">
        <v>0.75</v>
      </c>
      <c r="C63" s="12">
        <v>0</v>
      </c>
      <c r="D63" s="12">
        <v>0.24</v>
      </c>
      <c r="E63" s="12">
        <v>0</v>
      </c>
      <c r="F63" s="12">
        <v>0</v>
      </c>
      <c r="G63" s="12">
        <v>0</v>
      </c>
      <c r="H63" s="12">
        <v>0</v>
      </c>
      <c r="I63" s="12">
        <v>7.14</v>
      </c>
      <c r="J63" s="12">
        <v>0</v>
      </c>
      <c r="K63" s="12">
        <v>0</v>
      </c>
      <c r="L63" s="12">
        <v>1.86</v>
      </c>
      <c r="M63" s="12">
        <v>0.1</v>
      </c>
      <c r="N63" s="154">
        <f xml:space="preserve"> (SUM(B63:L63)-M63)</f>
        <v>9.8899999999999988</v>
      </c>
      <c r="O63" s="16">
        <f>SUM(O3:O62)</f>
        <v>1.0000000000000004</v>
      </c>
      <c r="P63" s="155">
        <f>SUM(P3:P62)</f>
        <v>0</v>
      </c>
      <c r="Q63" s="17"/>
      <c r="R63" s="9"/>
    </row>
    <row r="64" spans="1:18" ht="32.25">
      <c r="N64" s="151" t="s">
        <v>46</v>
      </c>
      <c r="P64" s="156"/>
    </row>
  </sheetData>
  <mergeCells count="1">
    <mergeCell ref="P63:P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D63"/>
  <sheetViews>
    <sheetView topLeftCell="A47" zoomScale="70" zoomScaleNormal="70" workbookViewId="0">
      <selection activeCell="B77" sqref="B77"/>
    </sheetView>
  </sheetViews>
  <sheetFormatPr defaultColWidth="10.625" defaultRowHeight="15.6"/>
  <cols>
    <col min="1" max="1" width="43.625" customWidth="1"/>
    <col min="2" max="2" width="118.125" style="26" customWidth="1"/>
    <col min="3" max="3" width="22" customWidth="1"/>
  </cols>
  <sheetData>
    <row r="1" spans="1:4" ht="15.95" thickTop="1">
      <c r="A1" s="55" t="s">
        <v>0</v>
      </c>
      <c r="B1" s="4" t="s">
        <v>47</v>
      </c>
      <c r="C1" s="27" t="s">
        <v>48</v>
      </c>
    </row>
    <row r="2" spans="1:4">
      <c r="A2" s="56"/>
      <c r="B2" s="126"/>
      <c r="C2" s="60"/>
    </row>
    <row r="3" spans="1:4">
      <c r="A3" s="57" t="s">
        <v>16</v>
      </c>
      <c r="B3" s="83">
        <v>1</v>
      </c>
      <c r="C3" s="60">
        <f>B3/3*100</f>
        <v>33.333333333333329</v>
      </c>
      <c r="D3">
        <f>'Banco (CRÉDITO)'!O3*'Presença nas Políticas'!B3</f>
        <v>0.05</v>
      </c>
    </row>
    <row r="4" spans="1:4">
      <c r="A4" s="105"/>
      <c r="B4" s="132" t="s">
        <v>49</v>
      </c>
      <c r="C4" s="60"/>
    </row>
    <row r="5" spans="1:4">
      <c r="A5" s="58" t="s">
        <v>17</v>
      </c>
      <c r="B5" s="84">
        <v>1</v>
      </c>
      <c r="C5" s="60">
        <f t="shared" ref="C5:C61" si="0">B5/3*100</f>
        <v>33.333333333333329</v>
      </c>
      <c r="D5">
        <f>'Banco (CRÉDITO)'!O5*'Presença nas Políticas'!B5</f>
        <v>0.05</v>
      </c>
    </row>
    <row r="6" spans="1:4">
      <c r="A6" s="105"/>
      <c r="B6" s="132" t="s">
        <v>50</v>
      </c>
      <c r="C6" s="60"/>
    </row>
    <row r="7" spans="1:4">
      <c r="A7" s="58" t="s">
        <v>18</v>
      </c>
      <c r="B7" s="83">
        <v>1</v>
      </c>
      <c r="C7" s="60">
        <f t="shared" si="0"/>
        <v>33.333333333333329</v>
      </c>
      <c r="D7">
        <f>'Banco (CRÉDITO)'!O7*'Presença nas Políticas'!B7</f>
        <v>0.04</v>
      </c>
    </row>
    <row r="8" spans="1:4">
      <c r="A8" s="105"/>
      <c r="B8" s="83" t="s">
        <v>50</v>
      </c>
      <c r="C8" s="60"/>
    </row>
    <row r="9" spans="1:4">
      <c r="A9" s="58" t="s">
        <v>19</v>
      </c>
      <c r="B9" s="84">
        <v>0</v>
      </c>
      <c r="C9" s="60">
        <f t="shared" si="0"/>
        <v>0</v>
      </c>
      <c r="D9">
        <f>'Banco (CRÉDITO)'!O9*'Presença nas Políticas'!B9</f>
        <v>0</v>
      </c>
    </row>
    <row r="10" spans="1:4">
      <c r="A10" s="105" t="s">
        <v>51</v>
      </c>
      <c r="B10" s="85"/>
      <c r="C10" s="60"/>
      <c r="D10">
        <f>'Banco (CRÉDITO)'!O10*'Presença nas Políticas'!B10</f>
        <v>0</v>
      </c>
    </row>
    <row r="11" spans="1:4">
      <c r="A11" s="58" t="s">
        <v>20</v>
      </c>
      <c r="B11" s="83">
        <v>3</v>
      </c>
      <c r="C11" s="60">
        <f t="shared" si="0"/>
        <v>100</v>
      </c>
      <c r="D11">
        <f>'Banco (CRÉDITO)'!O11*'Presença nas Políticas'!B11</f>
        <v>0.15000000000000002</v>
      </c>
    </row>
    <row r="12" spans="1:4" ht="62.1">
      <c r="A12" s="105"/>
      <c r="B12" s="131" t="s">
        <v>52</v>
      </c>
      <c r="C12" s="60"/>
    </row>
    <row r="13" spans="1:4">
      <c r="A13" s="58" t="s">
        <v>21</v>
      </c>
      <c r="B13" s="84">
        <v>0</v>
      </c>
      <c r="C13" s="60">
        <f t="shared" si="0"/>
        <v>0</v>
      </c>
      <c r="D13">
        <f>'Banco (CRÉDITO)'!O13*'Presença nas Políticas'!B13</f>
        <v>0</v>
      </c>
    </row>
    <row r="14" spans="1:4">
      <c r="A14" s="58"/>
      <c r="B14" s="84"/>
      <c r="C14" s="60"/>
      <c r="D14">
        <f>'Banco (CRÉDITO)'!O14*'Presença nas Políticas'!B14</f>
        <v>0</v>
      </c>
    </row>
    <row r="15" spans="1:4">
      <c r="A15" s="58" t="s">
        <v>22</v>
      </c>
      <c r="B15" s="83"/>
      <c r="C15" s="60">
        <f t="shared" si="0"/>
        <v>0</v>
      </c>
      <c r="D15">
        <f>'Banco (CRÉDITO)'!O15*'Presença nas Políticas'!B15</f>
        <v>0</v>
      </c>
    </row>
    <row r="16" spans="1:4">
      <c r="A16" s="58"/>
      <c r="B16" s="86"/>
      <c r="C16" s="60"/>
      <c r="D16">
        <f>'Banco (CRÉDITO)'!O16*'Presença nas Políticas'!B16</f>
        <v>0</v>
      </c>
    </row>
    <row r="17" spans="1:4">
      <c r="A17" s="58" t="s">
        <v>23</v>
      </c>
      <c r="B17" s="84"/>
      <c r="C17" s="60">
        <f t="shared" si="0"/>
        <v>0</v>
      </c>
      <c r="D17">
        <f>'Banco (CRÉDITO)'!O17*'Presença nas Políticas'!B17</f>
        <v>0</v>
      </c>
    </row>
    <row r="18" spans="1:4">
      <c r="A18" s="58"/>
      <c r="B18" s="84"/>
      <c r="C18" s="60"/>
      <c r="D18">
        <f>'Banco (CRÉDITO)'!O18*'Presença nas Políticas'!B18</f>
        <v>0</v>
      </c>
    </row>
    <row r="19" spans="1:4">
      <c r="A19" s="58" t="s">
        <v>24</v>
      </c>
      <c r="B19" s="83"/>
      <c r="C19" s="60">
        <f t="shared" si="0"/>
        <v>0</v>
      </c>
      <c r="D19">
        <f>'Banco (CRÉDITO)'!O19*'Presença nas Políticas'!B19</f>
        <v>0</v>
      </c>
    </row>
    <row r="20" spans="1:4">
      <c r="A20" s="58"/>
      <c r="B20" s="83"/>
      <c r="C20" s="60"/>
      <c r="D20">
        <f>'Banco (CRÉDITO)'!O20*'Presença nas Políticas'!B20</f>
        <v>0</v>
      </c>
    </row>
    <row r="21" spans="1:4">
      <c r="A21" s="58" t="s">
        <v>53</v>
      </c>
      <c r="B21" s="84">
        <v>1</v>
      </c>
      <c r="C21" s="60">
        <f t="shared" si="0"/>
        <v>33.333333333333329</v>
      </c>
      <c r="D21">
        <f>'Banco (CRÉDITO)'!O21*'Presença nas Políticas'!B21</f>
        <v>0.02</v>
      </c>
    </row>
    <row r="22" spans="1:4">
      <c r="A22" s="58"/>
      <c r="B22" s="84" t="s">
        <v>54</v>
      </c>
      <c r="C22" s="60"/>
    </row>
    <row r="23" spans="1:4">
      <c r="A23" s="58" t="s">
        <v>26</v>
      </c>
      <c r="B23" s="83"/>
      <c r="C23" s="60">
        <f t="shared" si="0"/>
        <v>0</v>
      </c>
      <c r="D23">
        <f>'Banco (CRÉDITO)'!O23*'Presença nas Políticas'!B23</f>
        <v>0</v>
      </c>
    </row>
    <row r="24" spans="1:4">
      <c r="A24" s="58"/>
      <c r="B24" s="83"/>
      <c r="C24" s="60"/>
      <c r="D24">
        <f>'Banco (CRÉDITO)'!O24*'Presença nas Políticas'!B24</f>
        <v>0</v>
      </c>
    </row>
    <row r="25" spans="1:4" ht="30.95">
      <c r="A25" s="105" t="s">
        <v>27</v>
      </c>
      <c r="B25" s="84"/>
      <c r="C25" s="60">
        <f t="shared" si="0"/>
        <v>0</v>
      </c>
      <c r="D25">
        <f>'Banco (CRÉDITO)'!O25*'Presença nas Políticas'!B25</f>
        <v>0</v>
      </c>
    </row>
    <row r="26" spans="1:4">
      <c r="A26" s="58"/>
      <c r="B26" s="87"/>
      <c r="C26" s="60"/>
      <c r="D26">
        <f>'Banco (CRÉDITO)'!O26*'Presença nas Políticas'!B26</f>
        <v>0</v>
      </c>
    </row>
    <row r="27" spans="1:4">
      <c r="A27" s="58" t="s">
        <v>28</v>
      </c>
      <c r="B27" s="83">
        <v>1</v>
      </c>
      <c r="C27" s="60">
        <f t="shared" si="0"/>
        <v>33.333333333333329</v>
      </c>
      <c r="D27">
        <f>'Banco (CRÉDITO)'!O27*'Presença nas Políticas'!B27</f>
        <v>0.02</v>
      </c>
    </row>
    <row r="28" spans="1:4">
      <c r="A28" s="58"/>
      <c r="B28" s="143" t="s">
        <v>55</v>
      </c>
      <c r="C28" s="60"/>
    </row>
    <row r="29" spans="1:4">
      <c r="A29" s="58" t="s">
        <v>29</v>
      </c>
      <c r="B29" s="84">
        <v>3</v>
      </c>
      <c r="C29" s="60">
        <f t="shared" si="0"/>
        <v>100</v>
      </c>
      <c r="D29">
        <f>'Banco (CRÉDITO)'!O29*'Presença nas Políticas'!B29</f>
        <v>0.12</v>
      </c>
    </row>
    <row r="30" spans="1:4" ht="62.1">
      <c r="A30" s="105"/>
      <c r="B30" s="91" t="s">
        <v>56</v>
      </c>
      <c r="C30" s="60"/>
    </row>
    <row r="31" spans="1:4">
      <c r="A31" s="58" t="s">
        <v>30</v>
      </c>
      <c r="B31" s="83">
        <v>3</v>
      </c>
      <c r="C31" s="60">
        <f t="shared" si="0"/>
        <v>100</v>
      </c>
      <c r="D31">
        <f>'Banco (CRÉDITO)'!O31*'Presença nas Políticas'!B31</f>
        <v>0.09</v>
      </c>
    </row>
    <row r="32" spans="1:4" ht="62.1">
      <c r="A32" s="58"/>
      <c r="B32" s="91" t="s">
        <v>57</v>
      </c>
      <c r="C32" s="60"/>
    </row>
    <row r="33" spans="1:4">
      <c r="A33" s="58" t="s">
        <v>31</v>
      </c>
      <c r="B33" s="84"/>
      <c r="C33" s="60">
        <f t="shared" si="0"/>
        <v>0</v>
      </c>
      <c r="D33">
        <f>'Banco (CRÉDITO)'!O33*'Presença nas Políticas'!B33</f>
        <v>0</v>
      </c>
    </row>
    <row r="34" spans="1:4">
      <c r="A34" s="58"/>
      <c r="B34" s="88"/>
      <c r="C34" s="60"/>
      <c r="D34">
        <f>'Banco (CRÉDITO)'!O34*'Presença nas Políticas'!B34</f>
        <v>0</v>
      </c>
    </row>
    <row r="35" spans="1:4">
      <c r="A35" s="58" t="s">
        <v>32</v>
      </c>
      <c r="B35" s="83"/>
      <c r="C35" s="60">
        <f t="shared" si="0"/>
        <v>0</v>
      </c>
      <c r="D35">
        <f>'Banco (CRÉDITO)'!O35*'Presença nas Políticas'!B35</f>
        <v>0</v>
      </c>
    </row>
    <row r="36" spans="1:4">
      <c r="A36" s="58"/>
      <c r="B36" s="89"/>
      <c r="C36" s="60"/>
      <c r="D36">
        <f>'Banco (CRÉDITO)'!O36*'Presença nas Políticas'!B36</f>
        <v>0</v>
      </c>
    </row>
    <row r="37" spans="1:4">
      <c r="A37" s="58" t="s">
        <v>33</v>
      </c>
      <c r="B37" s="84"/>
      <c r="C37" s="60">
        <f t="shared" si="0"/>
        <v>0</v>
      </c>
      <c r="D37">
        <f>'Banco (CRÉDITO)'!O37*'Presença nas Políticas'!B37</f>
        <v>0</v>
      </c>
    </row>
    <row r="38" spans="1:4">
      <c r="A38" s="58"/>
      <c r="B38" s="84"/>
      <c r="C38" s="60"/>
      <c r="D38">
        <f>'Banco (CRÉDITO)'!O38*'Presença nas Políticas'!B38</f>
        <v>0</v>
      </c>
    </row>
    <row r="39" spans="1:4">
      <c r="A39" s="58" t="s">
        <v>34</v>
      </c>
      <c r="B39" s="83"/>
      <c r="C39" s="60">
        <f t="shared" si="0"/>
        <v>0</v>
      </c>
      <c r="D39">
        <f>'Banco (CRÉDITO)'!O39*'Presença nas Políticas'!B39</f>
        <v>0</v>
      </c>
    </row>
    <row r="40" spans="1:4">
      <c r="A40" s="58"/>
      <c r="B40" s="90"/>
      <c r="C40" s="60"/>
      <c r="D40">
        <f>'Banco (CRÉDITO)'!O40*'Presença nas Políticas'!B40</f>
        <v>0</v>
      </c>
    </row>
    <row r="41" spans="1:4" ht="30.95">
      <c r="A41" s="105" t="s">
        <v>35</v>
      </c>
      <c r="B41" s="84"/>
      <c r="C41" s="60">
        <f t="shared" si="0"/>
        <v>0</v>
      </c>
      <c r="D41">
        <f>'Banco (CRÉDITO)'!O41*'Presença nas Políticas'!B41</f>
        <v>0</v>
      </c>
    </row>
    <row r="42" spans="1:4">
      <c r="A42" s="58"/>
      <c r="B42" s="84"/>
      <c r="C42" s="60"/>
      <c r="D42">
        <f>'Banco (CRÉDITO)'!O42*'Presença nas Políticas'!B42</f>
        <v>0</v>
      </c>
    </row>
    <row r="43" spans="1:4">
      <c r="A43" s="58" t="s">
        <v>36</v>
      </c>
      <c r="B43" s="83">
        <v>2</v>
      </c>
      <c r="C43" s="60">
        <f t="shared" si="0"/>
        <v>66.666666666666657</v>
      </c>
      <c r="D43">
        <f>'Banco (CRÉDITO)'!O43*'Presença nas Políticas'!B43</f>
        <v>0.08</v>
      </c>
    </row>
    <row r="44" spans="1:4" ht="46.5">
      <c r="A44" s="58"/>
      <c r="B44" s="135" t="s">
        <v>58</v>
      </c>
      <c r="C44" s="60"/>
    </row>
    <row r="45" spans="1:4">
      <c r="A45" s="58" t="s">
        <v>37</v>
      </c>
      <c r="B45" s="84"/>
      <c r="C45" s="60">
        <f t="shared" si="0"/>
        <v>0</v>
      </c>
      <c r="D45">
        <f>'Banco (CRÉDITO)'!O45*'Presença nas Políticas'!B45</f>
        <v>0</v>
      </c>
    </row>
    <row r="46" spans="1:4">
      <c r="A46" s="58"/>
      <c r="B46" s="84"/>
      <c r="C46" s="60"/>
      <c r="D46">
        <f>'Banco (CRÉDITO)'!O46*'Presença nas Políticas'!B46</f>
        <v>0</v>
      </c>
    </row>
    <row r="47" spans="1:4">
      <c r="A47" s="58" t="s">
        <v>38</v>
      </c>
      <c r="B47" s="83">
        <v>2</v>
      </c>
      <c r="C47" s="60">
        <f t="shared" si="0"/>
        <v>66.666666666666657</v>
      </c>
      <c r="D47">
        <f>'Banco (CRÉDITO)'!O47*'Presença nas Políticas'!B47</f>
        <v>0.04</v>
      </c>
    </row>
    <row r="48" spans="1:4" ht="93">
      <c r="A48" s="58"/>
      <c r="B48" s="90" t="s">
        <v>59</v>
      </c>
      <c r="C48" s="60"/>
    </row>
    <row r="49" spans="1:4">
      <c r="A49" s="58" t="s">
        <v>39</v>
      </c>
      <c r="B49" s="84">
        <v>1</v>
      </c>
      <c r="C49" s="60">
        <f t="shared" si="0"/>
        <v>33.333333333333329</v>
      </c>
      <c r="D49">
        <f>'Banco (CRÉDITO)'!O49*'Presença nas Políticas'!B49</f>
        <v>0.03</v>
      </c>
    </row>
    <row r="50" spans="1:4">
      <c r="A50" s="58"/>
      <c r="B50" s="91" t="s">
        <v>60</v>
      </c>
      <c r="C50" s="60"/>
    </row>
    <row r="51" spans="1:4">
      <c r="A51" s="58" t="s">
        <v>40</v>
      </c>
      <c r="B51" s="83">
        <v>1</v>
      </c>
      <c r="C51" s="60">
        <f t="shared" si="0"/>
        <v>33.333333333333329</v>
      </c>
      <c r="D51">
        <f>'Banco (CRÉDITO)'!O51*'Presença nas Políticas'!B51</f>
        <v>0.03</v>
      </c>
    </row>
    <row r="52" spans="1:4">
      <c r="A52" s="58"/>
      <c r="B52" s="91" t="s">
        <v>60</v>
      </c>
      <c r="C52" s="60"/>
    </row>
    <row r="53" spans="1:4">
      <c r="A53" s="58" t="s">
        <v>41</v>
      </c>
      <c r="B53" s="84"/>
      <c r="C53" s="60">
        <f t="shared" si="0"/>
        <v>0</v>
      </c>
      <c r="D53">
        <f>'Banco (CRÉDITO)'!O53*'Presença nas Políticas'!B53</f>
        <v>0</v>
      </c>
    </row>
    <row r="54" spans="1:4">
      <c r="A54" s="58"/>
      <c r="B54" s="91"/>
      <c r="C54" s="60"/>
      <c r="D54">
        <f>'Banco (CRÉDITO)'!O54*'Presença nas Políticas'!B54</f>
        <v>0</v>
      </c>
    </row>
    <row r="55" spans="1:4">
      <c r="A55" s="58" t="s">
        <v>42</v>
      </c>
      <c r="B55" s="83"/>
      <c r="C55" s="60">
        <f t="shared" si="0"/>
        <v>0</v>
      </c>
      <c r="D55">
        <f>'Banco (CRÉDITO)'!O55*'Presença nas Políticas'!B55</f>
        <v>0</v>
      </c>
    </row>
    <row r="56" spans="1:4">
      <c r="A56" s="58"/>
      <c r="B56" s="83"/>
      <c r="C56" s="60"/>
      <c r="D56">
        <f>'Banco (CRÉDITO)'!O56*'Presença nas Políticas'!B56</f>
        <v>0</v>
      </c>
    </row>
    <row r="57" spans="1:4">
      <c r="A57" s="58" t="s">
        <v>43</v>
      </c>
      <c r="B57" s="84"/>
      <c r="C57" s="60">
        <f t="shared" si="0"/>
        <v>0</v>
      </c>
      <c r="D57">
        <f>'Banco (CRÉDITO)'!O57*'Presença nas Políticas'!B57</f>
        <v>0</v>
      </c>
    </row>
    <row r="58" spans="1:4">
      <c r="A58" s="58"/>
      <c r="B58" s="84"/>
      <c r="C58" s="60"/>
      <c r="D58">
        <f>'Banco (CRÉDITO)'!O58*'Presença nas Políticas'!B58</f>
        <v>0</v>
      </c>
    </row>
    <row r="59" spans="1:4">
      <c r="A59" s="58" t="s">
        <v>44</v>
      </c>
      <c r="B59" s="83"/>
      <c r="C59" s="60">
        <f t="shared" si="0"/>
        <v>0</v>
      </c>
      <c r="D59">
        <f>'Banco (CRÉDITO)'!O59*'Presença nas Políticas'!B59</f>
        <v>0</v>
      </c>
    </row>
    <row r="60" spans="1:4">
      <c r="A60" s="58"/>
      <c r="B60" s="83"/>
      <c r="C60" s="60"/>
      <c r="D60">
        <f>'Banco (CRÉDITO)'!O60*'Presença nas Políticas'!B60</f>
        <v>0</v>
      </c>
    </row>
    <row r="61" spans="1:4">
      <c r="A61" s="58" t="s">
        <v>45</v>
      </c>
      <c r="B61" s="84">
        <v>1</v>
      </c>
      <c r="C61" s="60">
        <f t="shared" si="0"/>
        <v>33.333333333333329</v>
      </c>
      <c r="D61">
        <f>'Banco (CRÉDITO)'!O61*'Presença nas Políticas'!B61</f>
        <v>0.03</v>
      </c>
    </row>
    <row r="62" spans="1:4">
      <c r="A62" s="58"/>
      <c r="B62" s="91" t="s">
        <v>60</v>
      </c>
      <c r="C62" s="60"/>
    </row>
    <row r="63" spans="1:4">
      <c r="A63" s="59" t="s">
        <v>13</v>
      </c>
      <c r="B63" s="92"/>
      <c r="D63" s="152">
        <f>SUM(D3:D61)</f>
        <v>0.75000000000000011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D65"/>
  <sheetViews>
    <sheetView topLeftCell="A57" zoomScale="70" zoomScaleNormal="70" workbookViewId="0">
      <selection activeCell="B63" sqref="B63"/>
    </sheetView>
  </sheetViews>
  <sheetFormatPr defaultColWidth="10.875" defaultRowHeight="15.6"/>
  <cols>
    <col min="1" max="1" width="54" style="1" customWidth="1"/>
    <col min="2" max="2" width="55.125" style="26" customWidth="1"/>
    <col min="3" max="3" width="22" style="1" customWidth="1"/>
    <col min="4" max="16384" width="10.875" style="1"/>
  </cols>
  <sheetData>
    <row r="1" spans="1:4" ht="15.95" thickTop="1">
      <c r="A1" s="5" t="s">
        <v>0</v>
      </c>
      <c r="B1" s="4" t="s">
        <v>61</v>
      </c>
      <c r="C1" s="27" t="s">
        <v>48</v>
      </c>
    </row>
    <row r="2" spans="1:4">
      <c r="A2" s="3"/>
      <c r="B2" s="7"/>
      <c r="C2" s="96"/>
    </row>
    <row r="3" spans="1:4">
      <c r="A3" s="8" t="s">
        <v>16</v>
      </c>
      <c r="B3" s="83">
        <v>0</v>
      </c>
      <c r="C3" s="96">
        <f>B3/7*100</f>
        <v>0</v>
      </c>
      <c r="D3" s="1">
        <f>'Banco (CRÉDITO)'!O3*'Profundidade de Políticas'!B3</f>
        <v>0</v>
      </c>
    </row>
    <row r="4" spans="1:4">
      <c r="A4" s="8"/>
      <c r="B4" s="83"/>
      <c r="C4" s="96"/>
      <c r="D4" s="1">
        <f>'Banco (CRÉDITO)'!O4*'Profundidade de Políticas'!B4</f>
        <v>0</v>
      </c>
    </row>
    <row r="5" spans="1:4">
      <c r="A5" s="8" t="s">
        <v>17</v>
      </c>
      <c r="B5" s="84">
        <v>0</v>
      </c>
      <c r="C5" s="96">
        <f>B5/7*100</f>
        <v>0</v>
      </c>
      <c r="D5" s="1">
        <f>'Banco (CRÉDITO)'!O5*'Profundidade de Políticas'!B5</f>
        <v>0</v>
      </c>
    </row>
    <row r="6" spans="1:4">
      <c r="A6" s="8"/>
      <c r="B6" s="84"/>
      <c r="C6" s="96"/>
      <c r="D6" s="1">
        <f>'Banco (CRÉDITO)'!O6*'Profundidade de Políticas'!B6</f>
        <v>0</v>
      </c>
    </row>
    <row r="7" spans="1:4">
      <c r="A7" s="8" t="s">
        <v>18</v>
      </c>
      <c r="B7" s="83">
        <v>0</v>
      </c>
      <c r="C7" s="96">
        <f>B7/7*100</f>
        <v>0</v>
      </c>
      <c r="D7" s="1">
        <f>'Banco (CRÉDITO)'!O7*'Profundidade de Políticas'!B7</f>
        <v>0</v>
      </c>
    </row>
    <row r="8" spans="1:4">
      <c r="A8" s="8"/>
      <c r="B8" s="83"/>
      <c r="C8" s="96"/>
      <c r="D8" s="1">
        <f>'Banco (CRÉDITO)'!O8*'Profundidade de Políticas'!B8</f>
        <v>0</v>
      </c>
    </row>
    <row r="9" spans="1:4">
      <c r="A9" s="8" t="s">
        <v>19</v>
      </c>
      <c r="B9" s="84">
        <v>0</v>
      </c>
      <c r="C9" s="96">
        <f>B9/7*100</f>
        <v>0</v>
      </c>
      <c r="D9" s="1">
        <f>'Banco (CRÉDITO)'!O9*'Profundidade de Políticas'!B9</f>
        <v>0</v>
      </c>
    </row>
    <row r="10" spans="1:4">
      <c r="A10" s="8"/>
      <c r="B10" s="84"/>
      <c r="C10" s="96"/>
      <c r="D10" s="1">
        <f>'Banco (CRÉDITO)'!O10*'Profundidade de Políticas'!B10</f>
        <v>0</v>
      </c>
    </row>
    <row r="11" spans="1:4">
      <c r="A11" s="8" t="s">
        <v>20</v>
      </c>
      <c r="B11" s="83">
        <v>0</v>
      </c>
      <c r="C11" s="96">
        <f>B11/7*100</f>
        <v>0</v>
      </c>
      <c r="D11" s="1">
        <f>'Banco (CRÉDITO)'!O11*'Profundidade de Políticas'!B11</f>
        <v>0</v>
      </c>
    </row>
    <row r="12" spans="1:4">
      <c r="A12" s="8"/>
      <c r="B12" s="130"/>
      <c r="C12" s="96"/>
      <c r="D12" s="1">
        <f>'Banco (CRÉDITO)'!O12*'Profundidade de Políticas'!B12</f>
        <v>0</v>
      </c>
    </row>
    <row r="13" spans="1:4">
      <c r="A13" s="8" t="s">
        <v>21</v>
      </c>
      <c r="B13" s="84">
        <v>0</v>
      </c>
      <c r="C13" s="96">
        <f>B13/7*100</f>
        <v>0</v>
      </c>
      <c r="D13" s="1">
        <f>'Banco (CRÉDITO)'!O13*'Profundidade de Políticas'!B13</f>
        <v>0</v>
      </c>
    </row>
    <row r="14" spans="1:4">
      <c r="A14" s="8"/>
      <c r="B14" s="84"/>
      <c r="C14" s="96"/>
      <c r="D14" s="1">
        <f>'Banco (CRÉDITO)'!O14*'Profundidade de Políticas'!B14</f>
        <v>0</v>
      </c>
    </row>
    <row r="15" spans="1:4">
      <c r="A15" s="8" t="s">
        <v>22</v>
      </c>
      <c r="B15" s="83">
        <v>0</v>
      </c>
      <c r="C15" s="96">
        <f>B15/7*100</f>
        <v>0</v>
      </c>
      <c r="D15" s="1">
        <f>'Banco (CRÉDITO)'!O15*'Profundidade de Políticas'!B15</f>
        <v>0</v>
      </c>
    </row>
    <row r="16" spans="1:4">
      <c r="A16" s="8"/>
      <c r="B16" s="83"/>
      <c r="C16" s="96"/>
      <c r="D16" s="1">
        <f>'Banco (CRÉDITO)'!O16*'Profundidade de Políticas'!B16</f>
        <v>0</v>
      </c>
    </row>
    <row r="17" spans="1:4">
      <c r="A17" s="8" t="s">
        <v>23</v>
      </c>
      <c r="B17" s="84">
        <v>0</v>
      </c>
      <c r="C17" s="96">
        <f>B17/7*100</f>
        <v>0</v>
      </c>
      <c r="D17" s="1">
        <f>'Banco (CRÉDITO)'!O17*'Profundidade de Políticas'!B17</f>
        <v>0</v>
      </c>
    </row>
    <row r="18" spans="1:4">
      <c r="A18" s="8"/>
      <c r="B18" s="84"/>
      <c r="C18" s="96"/>
      <c r="D18" s="1">
        <f>'Banco (CRÉDITO)'!O18*'Profundidade de Políticas'!B18</f>
        <v>0</v>
      </c>
    </row>
    <row r="19" spans="1:4">
      <c r="A19" s="8" t="s">
        <v>24</v>
      </c>
      <c r="B19" s="83">
        <v>0</v>
      </c>
      <c r="C19" s="96">
        <f>B19/7*100</f>
        <v>0</v>
      </c>
      <c r="D19" s="1">
        <f>'Banco (CRÉDITO)'!O19*'Profundidade de Políticas'!B19</f>
        <v>0</v>
      </c>
    </row>
    <row r="20" spans="1:4">
      <c r="A20" s="8"/>
      <c r="B20" s="83"/>
      <c r="C20" s="96"/>
      <c r="D20" s="1">
        <f>'Banco (CRÉDITO)'!O20*'Profundidade de Políticas'!B20</f>
        <v>0</v>
      </c>
    </row>
    <row r="21" spans="1:4">
      <c r="A21" s="8" t="s">
        <v>25</v>
      </c>
      <c r="B21" s="84">
        <v>0</v>
      </c>
      <c r="C21" s="96">
        <f>B21/7*100</f>
        <v>0</v>
      </c>
      <c r="D21" s="1">
        <f>'Banco (CRÉDITO)'!O21*'Profundidade de Políticas'!B21</f>
        <v>0</v>
      </c>
    </row>
    <row r="22" spans="1:4">
      <c r="A22" s="8"/>
      <c r="B22" s="84"/>
      <c r="C22" s="96"/>
      <c r="D22" s="1">
        <f>'Banco (CRÉDITO)'!O22*'Profundidade de Políticas'!B22</f>
        <v>0</v>
      </c>
    </row>
    <row r="23" spans="1:4">
      <c r="A23" s="8" t="s">
        <v>26</v>
      </c>
      <c r="B23" s="83">
        <v>0</v>
      </c>
      <c r="C23" s="96">
        <f>B23/7*100</f>
        <v>0</v>
      </c>
      <c r="D23" s="1">
        <f>'Banco (CRÉDITO)'!O23*'Profundidade de Políticas'!B23</f>
        <v>0</v>
      </c>
    </row>
    <row r="24" spans="1:4">
      <c r="A24" s="8"/>
      <c r="B24" s="83"/>
      <c r="C24" s="96"/>
      <c r="D24" s="1">
        <f>'Banco (CRÉDITO)'!O24*'Profundidade de Políticas'!B24</f>
        <v>0</v>
      </c>
    </row>
    <row r="25" spans="1:4">
      <c r="A25" s="8" t="s">
        <v>27</v>
      </c>
      <c r="B25" s="84">
        <v>0</v>
      </c>
      <c r="C25" s="96">
        <f>B25/7*100</f>
        <v>0</v>
      </c>
      <c r="D25" s="1">
        <f>'Banco (CRÉDITO)'!O25*'Profundidade de Políticas'!B25</f>
        <v>0</v>
      </c>
    </row>
    <row r="26" spans="1:4">
      <c r="A26" s="8"/>
      <c r="B26" s="84"/>
      <c r="C26" s="96"/>
      <c r="D26" s="1">
        <f>'Banco (CRÉDITO)'!O26*'Profundidade de Políticas'!B26</f>
        <v>0</v>
      </c>
    </row>
    <row r="27" spans="1:4">
      <c r="A27" s="8" t="s">
        <v>28</v>
      </c>
      <c r="B27" s="83">
        <v>0</v>
      </c>
      <c r="C27" s="96">
        <f>B27/7*100</f>
        <v>0</v>
      </c>
      <c r="D27" s="1">
        <f>'Banco (CRÉDITO)'!O27*'Profundidade de Políticas'!B27</f>
        <v>0</v>
      </c>
    </row>
    <row r="28" spans="1:4">
      <c r="A28" s="8"/>
      <c r="B28" s="83"/>
      <c r="C28" s="96"/>
      <c r="D28" s="1">
        <f>'Banco (CRÉDITO)'!O28*'Profundidade de Políticas'!B28</f>
        <v>0</v>
      </c>
    </row>
    <row r="29" spans="1:4">
      <c r="A29" s="8" t="s">
        <v>29</v>
      </c>
      <c r="B29" s="84">
        <v>0</v>
      </c>
      <c r="C29" s="96">
        <f>B29/7*100</f>
        <v>0</v>
      </c>
      <c r="D29" s="1">
        <f>'Banco (CRÉDITO)'!O29*'Profundidade de Políticas'!B29</f>
        <v>0</v>
      </c>
    </row>
    <row r="30" spans="1:4">
      <c r="A30" s="8"/>
      <c r="B30" s="84"/>
      <c r="C30" s="96"/>
      <c r="D30" s="1">
        <f>'Banco (CRÉDITO)'!O30*'Profundidade de Políticas'!B30</f>
        <v>0</v>
      </c>
    </row>
    <row r="31" spans="1:4">
      <c r="A31" s="8" t="s">
        <v>30</v>
      </c>
      <c r="B31" s="83">
        <v>0</v>
      </c>
      <c r="C31" s="96">
        <f>B31/7*100</f>
        <v>0</v>
      </c>
      <c r="D31" s="1">
        <f>'Banco (CRÉDITO)'!O31*'Profundidade de Políticas'!B31</f>
        <v>0</v>
      </c>
    </row>
    <row r="32" spans="1:4">
      <c r="A32" s="8"/>
      <c r="B32" s="83"/>
      <c r="C32" s="96"/>
      <c r="D32" s="1">
        <f>'Banco (CRÉDITO)'!O32*'Profundidade de Políticas'!B32</f>
        <v>0</v>
      </c>
    </row>
    <row r="33" spans="1:4">
      <c r="A33" s="8" t="s">
        <v>31</v>
      </c>
      <c r="B33" s="84">
        <v>0</v>
      </c>
      <c r="C33" s="96">
        <f>B33/7*100</f>
        <v>0</v>
      </c>
      <c r="D33" s="1">
        <f>'Banco (CRÉDITO)'!O33*'Profundidade de Políticas'!B33</f>
        <v>0</v>
      </c>
    </row>
    <row r="34" spans="1:4">
      <c r="A34" s="8"/>
      <c r="B34" s="84"/>
      <c r="C34" s="96"/>
      <c r="D34" s="1">
        <f>'Banco (CRÉDITO)'!O34*'Profundidade de Políticas'!B34</f>
        <v>0</v>
      </c>
    </row>
    <row r="35" spans="1:4">
      <c r="A35" s="8" t="s">
        <v>32</v>
      </c>
      <c r="B35" s="83">
        <v>0</v>
      </c>
      <c r="C35" s="96">
        <f>B35/7*100</f>
        <v>0</v>
      </c>
      <c r="D35" s="1">
        <f>'Banco (CRÉDITO)'!O35*'Profundidade de Políticas'!B35</f>
        <v>0</v>
      </c>
    </row>
    <row r="36" spans="1:4">
      <c r="A36" s="8"/>
      <c r="B36" s="83"/>
      <c r="C36" s="96"/>
      <c r="D36" s="1">
        <f>'Banco (CRÉDITO)'!O36*'Profundidade de Políticas'!B36</f>
        <v>0</v>
      </c>
    </row>
    <row r="37" spans="1:4">
      <c r="A37" s="8" t="s">
        <v>33</v>
      </c>
      <c r="B37" s="84">
        <v>0</v>
      </c>
      <c r="C37" s="96">
        <f>B37/7*100</f>
        <v>0</v>
      </c>
      <c r="D37" s="1">
        <f>'Banco (CRÉDITO)'!O37*'Profundidade de Políticas'!B37</f>
        <v>0</v>
      </c>
    </row>
    <row r="38" spans="1:4">
      <c r="A38" s="8"/>
      <c r="B38" s="84"/>
      <c r="C38" s="96"/>
      <c r="D38" s="1">
        <f>'Banco (CRÉDITO)'!O38*'Profundidade de Políticas'!B38</f>
        <v>0</v>
      </c>
    </row>
    <row r="39" spans="1:4">
      <c r="A39" s="8" t="s">
        <v>34</v>
      </c>
      <c r="B39" s="83">
        <v>0</v>
      </c>
      <c r="C39" s="96">
        <f>B39/7*100</f>
        <v>0</v>
      </c>
      <c r="D39" s="1">
        <f>'Banco (CRÉDITO)'!O39*'Profundidade de Políticas'!B39</f>
        <v>0</v>
      </c>
    </row>
    <row r="40" spans="1:4">
      <c r="A40" s="8"/>
      <c r="B40" s="83"/>
      <c r="C40" s="96"/>
      <c r="D40" s="1">
        <f>'Banco (CRÉDITO)'!O40*'Profundidade de Políticas'!B40</f>
        <v>0</v>
      </c>
    </row>
    <row r="41" spans="1:4">
      <c r="A41" s="8" t="s">
        <v>35</v>
      </c>
      <c r="B41" s="84">
        <v>0</v>
      </c>
      <c r="C41" s="96">
        <f>B41/7*100</f>
        <v>0</v>
      </c>
      <c r="D41" s="1">
        <f>'Banco (CRÉDITO)'!O41*'Profundidade de Políticas'!B41</f>
        <v>0</v>
      </c>
    </row>
    <row r="42" spans="1:4">
      <c r="A42" s="8"/>
      <c r="B42" s="84"/>
      <c r="C42" s="96"/>
      <c r="D42" s="1">
        <f>'Banco (CRÉDITO)'!O42*'Profundidade de Políticas'!B42</f>
        <v>0</v>
      </c>
    </row>
    <row r="43" spans="1:4">
      <c r="A43" s="8" t="s">
        <v>36</v>
      </c>
      <c r="B43" s="83">
        <v>0</v>
      </c>
      <c r="C43" s="96">
        <f>B43/7*100</f>
        <v>0</v>
      </c>
      <c r="D43" s="1">
        <f>'Banco (CRÉDITO)'!O43*'Profundidade de Políticas'!B43</f>
        <v>0</v>
      </c>
    </row>
    <row r="44" spans="1:4">
      <c r="A44" s="8"/>
      <c r="B44" s="83"/>
      <c r="C44" s="96"/>
      <c r="D44" s="1">
        <f>'Banco (CRÉDITO)'!O44*'Profundidade de Políticas'!B44</f>
        <v>0</v>
      </c>
    </row>
    <row r="45" spans="1:4">
      <c r="A45" s="8" t="s">
        <v>37</v>
      </c>
      <c r="B45" s="84">
        <v>0</v>
      </c>
      <c r="C45" s="96">
        <f>B45/7*100</f>
        <v>0</v>
      </c>
      <c r="D45" s="1">
        <f>'Banco (CRÉDITO)'!O45*'Profundidade de Políticas'!B45</f>
        <v>0</v>
      </c>
    </row>
    <row r="46" spans="1:4">
      <c r="A46" s="8"/>
      <c r="B46" s="84"/>
      <c r="C46" s="96"/>
      <c r="D46" s="1">
        <f>'Banco (CRÉDITO)'!O46*'Profundidade de Políticas'!B46</f>
        <v>0</v>
      </c>
    </row>
    <row r="47" spans="1:4">
      <c r="A47" s="8" t="s">
        <v>38</v>
      </c>
      <c r="B47" s="83">
        <v>0</v>
      </c>
      <c r="C47" s="96">
        <f>B47/7*100</f>
        <v>0</v>
      </c>
      <c r="D47" s="1">
        <f>'Banco (CRÉDITO)'!O47*'Profundidade de Políticas'!B47</f>
        <v>0</v>
      </c>
    </row>
    <row r="48" spans="1:4">
      <c r="A48" s="8"/>
      <c r="B48" s="83"/>
      <c r="C48" s="96"/>
      <c r="D48" s="1">
        <f>'Banco (CRÉDITO)'!O48*'Profundidade de Políticas'!B48</f>
        <v>0</v>
      </c>
    </row>
    <row r="49" spans="1:4">
      <c r="A49" s="8" t="s">
        <v>39</v>
      </c>
      <c r="B49" s="84">
        <v>0</v>
      </c>
      <c r="C49" s="96">
        <f>B49/7*100</f>
        <v>0</v>
      </c>
      <c r="D49" s="1">
        <f>'Banco (CRÉDITO)'!O49*'Profundidade de Políticas'!B49</f>
        <v>0</v>
      </c>
    </row>
    <row r="50" spans="1:4">
      <c r="A50" s="8"/>
      <c r="B50" s="84"/>
      <c r="C50" s="96"/>
      <c r="D50" s="1">
        <f>'Banco (CRÉDITO)'!O50*'Profundidade de Políticas'!B50</f>
        <v>0</v>
      </c>
    </row>
    <row r="51" spans="1:4">
      <c r="A51" s="8" t="s">
        <v>40</v>
      </c>
      <c r="B51" s="83">
        <v>0</v>
      </c>
      <c r="C51" s="96">
        <f>B51/7*100</f>
        <v>0</v>
      </c>
      <c r="D51" s="1">
        <f>'Banco (CRÉDITO)'!O51*'Profundidade de Políticas'!B51</f>
        <v>0</v>
      </c>
    </row>
    <row r="52" spans="1:4">
      <c r="A52" s="8"/>
      <c r="B52" s="83"/>
      <c r="C52" s="96"/>
      <c r="D52" s="1">
        <f>'Banco (CRÉDITO)'!O52*'Profundidade de Políticas'!B52</f>
        <v>0</v>
      </c>
    </row>
    <row r="53" spans="1:4">
      <c r="A53" s="8" t="s">
        <v>41</v>
      </c>
      <c r="B53" s="84">
        <v>0</v>
      </c>
      <c r="C53" s="96">
        <f>B53/7*100</f>
        <v>0</v>
      </c>
      <c r="D53" s="1">
        <f>'Banco (CRÉDITO)'!O53*'Profundidade de Políticas'!B53</f>
        <v>0</v>
      </c>
    </row>
    <row r="54" spans="1:4">
      <c r="A54" s="8"/>
      <c r="B54" s="84"/>
      <c r="C54" s="96"/>
      <c r="D54" s="1">
        <f>'Banco (CRÉDITO)'!O54*'Profundidade de Políticas'!B54</f>
        <v>0</v>
      </c>
    </row>
    <row r="55" spans="1:4">
      <c r="A55" s="8" t="s">
        <v>42</v>
      </c>
      <c r="B55" s="83">
        <v>0</v>
      </c>
      <c r="C55" s="96">
        <f>B55/7*100</f>
        <v>0</v>
      </c>
      <c r="D55" s="1">
        <f>'Banco (CRÉDITO)'!O55*'Profundidade de Políticas'!B55</f>
        <v>0</v>
      </c>
    </row>
    <row r="56" spans="1:4">
      <c r="A56" s="8"/>
      <c r="B56" s="83"/>
      <c r="C56" s="96"/>
      <c r="D56" s="1">
        <f>'Banco (CRÉDITO)'!O56*'Profundidade de Políticas'!B56</f>
        <v>0</v>
      </c>
    </row>
    <row r="57" spans="1:4">
      <c r="A57" s="8" t="s">
        <v>43</v>
      </c>
      <c r="B57" s="84">
        <v>0</v>
      </c>
      <c r="C57" s="96">
        <f>B57/7*100</f>
        <v>0</v>
      </c>
      <c r="D57" s="1">
        <f>'Banco (CRÉDITO)'!O57*'Profundidade de Políticas'!B57</f>
        <v>0</v>
      </c>
    </row>
    <row r="58" spans="1:4">
      <c r="A58" s="8"/>
      <c r="B58" s="84"/>
      <c r="C58" s="96"/>
      <c r="D58" s="1">
        <f>'Banco (CRÉDITO)'!O58*'Profundidade de Políticas'!B58</f>
        <v>0</v>
      </c>
    </row>
    <row r="59" spans="1:4">
      <c r="A59" s="8" t="s">
        <v>44</v>
      </c>
      <c r="B59" s="83">
        <v>0</v>
      </c>
      <c r="C59" s="96">
        <f>B59/7*100</f>
        <v>0</v>
      </c>
      <c r="D59" s="1">
        <f>'Banco (CRÉDITO)'!O59*'Profundidade de Políticas'!B59</f>
        <v>0</v>
      </c>
    </row>
    <row r="60" spans="1:4">
      <c r="A60" s="8"/>
      <c r="B60" s="83"/>
      <c r="C60" s="96"/>
      <c r="D60" s="1">
        <f>'Banco (CRÉDITO)'!O60*'Profundidade de Políticas'!B60</f>
        <v>0</v>
      </c>
    </row>
    <row r="61" spans="1:4">
      <c r="A61" s="8" t="s">
        <v>45</v>
      </c>
      <c r="B61" s="84">
        <v>0</v>
      </c>
      <c r="C61" s="96">
        <f>B61/7*100</f>
        <v>0</v>
      </c>
      <c r="D61" s="1">
        <f>'Banco (CRÉDITO)'!O61*'Profundidade de Políticas'!B61</f>
        <v>0</v>
      </c>
    </row>
    <row r="62" spans="1:4">
      <c r="A62" s="8"/>
      <c r="B62" s="84"/>
      <c r="C62" s="96"/>
      <c r="D62" s="1">
        <f>'Banco (CRÉDITO)'!O62*'Profundidade de Políticas'!B62</f>
        <v>0</v>
      </c>
    </row>
    <row r="63" spans="1:4">
      <c r="A63" s="1" t="s">
        <v>13</v>
      </c>
      <c r="B63" s="92"/>
      <c r="D63" s="153">
        <f>SUM(D3:D62)</f>
        <v>0</v>
      </c>
    </row>
    <row r="65" spans="1:2">
      <c r="A65" s="157" t="s">
        <v>62</v>
      </c>
      <c r="B65" s="157"/>
    </row>
  </sheetData>
  <mergeCells count="1">
    <mergeCell ref="A65:B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FFB1-E1F4-BD4A-9601-5E27F0447EE9}">
  <dimension ref="A1:R88"/>
  <sheetViews>
    <sheetView zoomScale="80" zoomScaleNormal="80" workbookViewId="0">
      <pane xSplit="1" topLeftCell="G14" activePane="topRight" state="frozen"/>
      <selection pane="topRight" activeCell="J20" sqref="J20"/>
    </sheetView>
  </sheetViews>
  <sheetFormatPr defaultColWidth="10.875" defaultRowHeight="15.6"/>
  <cols>
    <col min="1" max="1" width="84.125" style="26" customWidth="1"/>
    <col min="2" max="2" width="28.375" style="26" customWidth="1"/>
    <col min="3" max="3" width="8.125" style="26" customWidth="1"/>
    <col min="4" max="4" width="30.375" style="26" customWidth="1"/>
    <col min="5" max="5" width="8.625" style="26" customWidth="1"/>
    <col min="6" max="6" width="46.875" style="26" customWidth="1"/>
    <col min="7" max="7" width="8.625" style="26" customWidth="1"/>
    <col min="8" max="8" width="27.375" style="26" customWidth="1"/>
    <col min="9" max="9" width="9.375" style="26" customWidth="1"/>
    <col min="10" max="10" width="15.125" style="26" customWidth="1"/>
    <col min="11" max="11" width="15.375" style="26" customWidth="1"/>
    <col min="12" max="12" width="15.5" style="26" customWidth="1"/>
    <col min="13" max="16384" width="10.875" style="26"/>
  </cols>
  <sheetData>
    <row r="1" spans="1:18" ht="15.95" customHeight="1">
      <c r="A1" s="24"/>
      <c r="B1" s="166" t="s">
        <v>63</v>
      </c>
      <c r="C1" s="166"/>
      <c r="D1" s="166"/>
      <c r="E1" s="166"/>
      <c r="F1" s="166"/>
      <c r="G1" s="166"/>
      <c r="H1" s="166"/>
      <c r="I1" s="166"/>
      <c r="J1" s="24"/>
      <c r="K1" s="24"/>
      <c r="L1" s="24"/>
      <c r="M1" s="51"/>
      <c r="N1" s="51"/>
      <c r="O1" s="51"/>
      <c r="P1" s="51"/>
      <c r="Q1" s="51"/>
      <c r="R1" s="51"/>
    </row>
    <row r="2" spans="1:18">
      <c r="A2" s="161" t="s">
        <v>64</v>
      </c>
      <c r="B2" s="162" t="s">
        <v>65</v>
      </c>
      <c r="C2" s="163" t="s">
        <v>66</v>
      </c>
      <c r="D2" s="164" t="s">
        <v>67</v>
      </c>
      <c r="E2" s="165" t="s">
        <v>66</v>
      </c>
      <c r="F2" s="162" t="s">
        <v>68</v>
      </c>
      <c r="G2" s="162" t="s">
        <v>66</v>
      </c>
      <c r="H2" s="164" t="s">
        <v>69</v>
      </c>
      <c r="I2" s="164" t="s">
        <v>66</v>
      </c>
      <c r="J2" s="146" t="s">
        <v>70</v>
      </c>
      <c r="K2" s="146" t="s">
        <v>70</v>
      </c>
      <c r="L2" s="50"/>
    </row>
    <row r="3" spans="1:18">
      <c r="A3" s="161"/>
      <c r="B3" s="163"/>
      <c r="C3" s="163"/>
      <c r="D3" s="165"/>
      <c r="E3" s="165"/>
      <c r="F3" s="162"/>
      <c r="G3" s="162"/>
      <c r="H3" s="165"/>
      <c r="I3" s="164"/>
      <c r="J3" s="146" t="s">
        <v>70</v>
      </c>
      <c r="K3" s="146" t="s">
        <v>70</v>
      </c>
      <c r="L3" s="50"/>
    </row>
    <row r="4" spans="1:18">
      <c r="A4" s="161"/>
      <c r="B4" s="163"/>
      <c r="C4" s="163"/>
      <c r="D4" s="165"/>
      <c r="E4" s="165"/>
      <c r="F4" s="162"/>
      <c r="G4" s="162"/>
      <c r="H4" s="165"/>
      <c r="I4" s="164"/>
      <c r="J4" s="146" t="s">
        <v>70</v>
      </c>
      <c r="K4" s="147" t="s">
        <v>70</v>
      </c>
      <c r="L4" s="50"/>
    </row>
    <row r="5" spans="1:18" ht="84" customHeight="1">
      <c r="A5" s="161"/>
      <c r="B5" s="163"/>
      <c r="C5" s="163"/>
      <c r="D5" s="165"/>
      <c r="E5" s="165"/>
      <c r="F5" s="167"/>
      <c r="G5" s="162"/>
      <c r="H5" s="165"/>
      <c r="I5" s="164"/>
      <c r="J5" s="148" t="s">
        <v>71</v>
      </c>
      <c r="K5" s="148" t="s">
        <v>72</v>
      </c>
      <c r="L5" s="50"/>
    </row>
    <row r="6" spans="1:18">
      <c r="A6" s="45" t="s">
        <v>73</v>
      </c>
      <c r="B6" s="36">
        <v>0</v>
      </c>
      <c r="C6" s="46">
        <v>0.05</v>
      </c>
      <c r="D6" s="36">
        <v>0</v>
      </c>
      <c r="E6" s="46">
        <v>0.04</v>
      </c>
      <c r="F6" s="36">
        <v>0</v>
      </c>
      <c r="G6" s="46">
        <v>0.04</v>
      </c>
      <c r="H6" s="36">
        <v>0</v>
      </c>
      <c r="I6" s="46">
        <v>0.02</v>
      </c>
      <c r="J6" s="149">
        <v>0</v>
      </c>
      <c r="K6" s="149">
        <v>0</v>
      </c>
    </row>
    <row r="7" spans="1:18">
      <c r="A7" s="44"/>
      <c r="B7" s="36"/>
      <c r="C7" s="46"/>
      <c r="D7" s="36"/>
      <c r="E7" s="47"/>
      <c r="F7" s="36"/>
      <c r="G7" s="47"/>
      <c r="H7" s="36"/>
      <c r="I7" s="36"/>
      <c r="J7" s="149"/>
      <c r="K7" s="149"/>
    </row>
    <row r="8" spans="1:18" ht="30.95">
      <c r="A8" s="45" t="s">
        <v>74</v>
      </c>
      <c r="B8" s="37">
        <v>0</v>
      </c>
      <c r="C8" s="48">
        <v>0.03</v>
      </c>
      <c r="D8" s="37">
        <v>0</v>
      </c>
      <c r="E8" s="49">
        <v>3.5000000000000003E-2</v>
      </c>
      <c r="F8" s="37">
        <v>0</v>
      </c>
      <c r="G8" s="49">
        <v>3.5000000000000003E-2</v>
      </c>
      <c r="H8" s="37">
        <v>0</v>
      </c>
      <c r="I8" s="48">
        <v>0.02</v>
      </c>
      <c r="J8" s="149">
        <v>0</v>
      </c>
      <c r="K8" s="149">
        <f t="shared" ref="K8:K12" si="0">(J8*100)/20</f>
        <v>0</v>
      </c>
    </row>
    <row r="9" spans="1:18">
      <c r="A9" s="44"/>
      <c r="B9" s="37"/>
      <c r="C9" s="37"/>
      <c r="D9" s="37"/>
      <c r="E9" s="37"/>
      <c r="F9" s="37"/>
      <c r="G9" s="37"/>
      <c r="H9" s="37"/>
      <c r="I9" s="37"/>
      <c r="J9" s="149"/>
      <c r="K9" s="149"/>
    </row>
    <row r="10" spans="1:18">
      <c r="A10" s="45" t="s">
        <v>75</v>
      </c>
      <c r="B10" s="36"/>
      <c r="C10" s="46">
        <v>0.05</v>
      </c>
      <c r="D10" s="36">
        <v>0</v>
      </c>
      <c r="E10" s="46">
        <v>0.04</v>
      </c>
      <c r="F10" s="36">
        <v>0</v>
      </c>
      <c r="G10" s="46">
        <v>0.04</v>
      </c>
      <c r="H10" s="36">
        <v>0</v>
      </c>
      <c r="I10" s="46">
        <v>0.02</v>
      </c>
      <c r="J10" s="149">
        <v>0</v>
      </c>
      <c r="K10" s="149">
        <f t="shared" si="0"/>
        <v>0</v>
      </c>
    </row>
    <row r="11" spans="1:18">
      <c r="A11" s="44"/>
      <c r="B11" s="36"/>
      <c r="C11" s="36"/>
      <c r="D11" s="36"/>
      <c r="E11" s="36"/>
      <c r="F11" s="36"/>
      <c r="G11" s="36"/>
      <c r="H11" s="36"/>
      <c r="I11" s="36"/>
      <c r="J11" s="149"/>
      <c r="K11" s="149"/>
    </row>
    <row r="12" spans="1:18">
      <c r="A12" s="45" t="s">
        <v>76</v>
      </c>
      <c r="B12" s="37">
        <v>0</v>
      </c>
      <c r="C12" s="48">
        <v>0.04</v>
      </c>
      <c r="D12" s="37">
        <v>0</v>
      </c>
      <c r="E12" s="48">
        <v>0.03</v>
      </c>
      <c r="F12" s="37">
        <v>0</v>
      </c>
      <c r="G12" s="48">
        <v>0.03</v>
      </c>
      <c r="H12" s="37">
        <v>0</v>
      </c>
      <c r="I12" s="53">
        <v>1.4999999999999999E-2</v>
      </c>
      <c r="J12" s="149">
        <v>0</v>
      </c>
      <c r="K12" s="149">
        <f t="shared" si="0"/>
        <v>0</v>
      </c>
    </row>
    <row r="13" spans="1:18">
      <c r="A13" s="45"/>
      <c r="B13" s="37"/>
      <c r="C13" s="37"/>
      <c r="D13" s="37"/>
      <c r="E13" s="37"/>
      <c r="F13" s="37"/>
      <c r="G13" s="37"/>
      <c r="H13" s="37"/>
      <c r="I13" s="37"/>
      <c r="J13" s="149"/>
      <c r="K13" s="149"/>
    </row>
    <row r="14" spans="1:18">
      <c r="A14" s="45" t="s">
        <v>77</v>
      </c>
      <c r="B14" s="36">
        <v>0</v>
      </c>
      <c r="C14" s="46">
        <v>0.05</v>
      </c>
      <c r="D14" s="36">
        <v>0</v>
      </c>
      <c r="E14" s="46">
        <v>0.05</v>
      </c>
      <c r="F14" s="36">
        <v>0</v>
      </c>
      <c r="G14" s="46">
        <v>0.05</v>
      </c>
      <c r="H14" s="36">
        <v>0</v>
      </c>
      <c r="I14" s="46">
        <v>0</v>
      </c>
      <c r="J14" s="149">
        <v>0</v>
      </c>
      <c r="K14" s="149">
        <f t="shared" ref="K14:K18" si="1">(J14*100)/20</f>
        <v>0</v>
      </c>
    </row>
    <row r="15" spans="1:18">
      <c r="A15" s="45"/>
      <c r="B15" s="36"/>
      <c r="C15" s="36"/>
      <c r="D15" s="36"/>
      <c r="E15" s="36"/>
      <c r="F15" s="36"/>
      <c r="G15" s="36"/>
      <c r="H15" s="36"/>
      <c r="I15" s="36"/>
      <c r="J15" s="149"/>
      <c r="K15" s="149"/>
    </row>
    <row r="16" spans="1:18" ht="30.95">
      <c r="A16" s="45" t="s">
        <v>78</v>
      </c>
      <c r="B16" s="37">
        <v>0</v>
      </c>
      <c r="C16" s="48">
        <v>0.05</v>
      </c>
      <c r="D16" s="37">
        <v>0</v>
      </c>
      <c r="E16" s="48">
        <v>0.05</v>
      </c>
      <c r="F16" s="37">
        <v>0</v>
      </c>
      <c r="G16" s="48">
        <v>0.05</v>
      </c>
      <c r="H16" s="37">
        <v>0</v>
      </c>
      <c r="I16" s="48">
        <v>0.02</v>
      </c>
      <c r="J16" s="149">
        <v>0</v>
      </c>
      <c r="K16" s="149">
        <f t="shared" si="1"/>
        <v>0</v>
      </c>
    </row>
    <row r="17" spans="1:11">
      <c r="A17" s="45"/>
      <c r="B17" s="37"/>
      <c r="C17" s="37"/>
      <c r="D17" s="37"/>
      <c r="E17" s="37"/>
      <c r="F17" s="37"/>
      <c r="G17" s="37"/>
      <c r="H17" s="37"/>
      <c r="I17" s="37"/>
      <c r="J17" s="149"/>
      <c r="K17" s="149"/>
    </row>
    <row r="18" spans="1:11">
      <c r="A18" s="38" t="s">
        <v>79</v>
      </c>
      <c r="B18" s="36">
        <v>0</v>
      </c>
      <c r="C18" s="46">
        <v>0.03</v>
      </c>
      <c r="D18" s="36">
        <v>0</v>
      </c>
      <c r="E18" s="46">
        <v>0.04</v>
      </c>
      <c r="F18" s="36">
        <v>0</v>
      </c>
      <c r="G18" s="46">
        <v>0.04</v>
      </c>
      <c r="H18" s="36">
        <v>0</v>
      </c>
      <c r="I18" s="54">
        <v>1.4999999999999999E-2</v>
      </c>
      <c r="J18" s="149">
        <v>0</v>
      </c>
      <c r="K18" s="149">
        <f t="shared" si="1"/>
        <v>0</v>
      </c>
    </row>
    <row r="19" spans="1:11">
      <c r="A19" s="44"/>
      <c r="B19" s="36"/>
      <c r="C19" s="36"/>
      <c r="D19" s="36"/>
      <c r="E19" s="36"/>
      <c r="F19" s="36"/>
      <c r="G19" s="36"/>
      <c r="H19" s="36"/>
      <c r="I19" s="36"/>
      <c r="J19" s="149"/>
      <c r="K19" s="149"/>
    </row>
    <row r="20" spans="1:11">
      <c r="A20" s="38" t="s">
        <v>80</v>
      </c>
      <c r="B20" s="37">
        <v>0</v>
      </c>
      <c r="C20" s="48">
        <v>0.03</v>
      </c>
      <c r="D20" s="37">
        <v>0</v>
      </c>
      <c r="E20" s="48">
        <v>0.03</v>
      </c>
      <c r="F20" s="37">
        <v>8</v>
      </c>
      <c r="G20" s="48">
        <v>0.03</v>
      </c>
      <c r="H20" s="37">
        <v>0</v>
      </c>
      <c r="I20" s="48">
        <v>0</v>
      </c>
      <c r="J20" s="149" cm="1">
        <f t="array" ref="J20">_xlfn.IFS(B20&lt;&gt;0,B20*C20,D20&lt;&gt;0,D20*E20,F20&lt;&gt;0,F20*G20,H20&lt;&gt;0,H20*I20,"TRUE",0)</f>
        <v>0.24</v>
      </c>
      <c r="K20" s="149">
        <f t="shared" ref="K20" si="2">(J20*100)/20</f>
        <v>1.2</v>
      </c>
    </row>
    <row r="21" spans="1:11" ht="80.099999999999994" customHeight="1">
      <c r="A21" s="136"/>
      <c r="B21" s="158" t="s">
        <v>81</v>
      </c>
      <c r="C21" s="159"/>
      <c r="D21" s="159"/>
      <c r="E21" s="159"/>
      <c r="F21" s="159"/>
      <c r="G21" s="160"/>
      <c r="H21" s="37"/>
      <c r="I21" s="37"/>
      <c r="J21" s="149"/>
      <c r="K21" s="149"/>
    </row>
    <row r="22" spans="1:11">
      <c r="A22" s="38" t="s">
        <v>82</v>
      </c>
      <c r="B22" s="36">
        <v>0</v>
      </c>
      <c r="C22" s="46">
        <v>0.03</v>
      </c>
      <c r="D22" s="36">
        <v>0</v>
      </c>
      <c r="E22" s="47">
        <v>2.5000000000000001E-2</v>
      </c>
      <c r="F22" s="36">
        <v>0</v>
      </c>
      <c r="G22" s="47">
        <v>2.5000000000000001E-2</v>
      </c>
      <c r="H22" s="36">
        <v>0</v>
      </c>
      <c r="I22" s="46">
        <v>0</v>
      </c>
      <c r="J22" s="149">
        <v>0</v>
      </c>
      <c r="K22" s="149">
        <f t="shared" ref="K22" si="3">(J22*100)/20</f>
        <v>0</v>
      </c>
    </row>
    <row r="23" spans="1:11">
      <c r="A23" s="35"/>
      <c r="B23" s="36"/>
      <c r="C23" s="36"/>
      <c r="D23" s="36"/>
      <c r="E23" s="36"/>
      <c r="F23" s="36"/>
      <c r="G23" s="36"/>
      <c r="H23" s="36"/>
      <c r="I23" s="36"/>
      <c r="J23" s="149"/>
      <c r="K23" s="149"/>
    </row>
    <row r="24" spans="1:11">
      <c r="A24" s="38" t="s">
        <v>83</v>
      </c>
      <c r="B24" s="37">
        <v>0</v>
      </c>
      <c r="C24" s="48">
        <v>0.03</v>
      </c>
      <c r="D24" s="37">
        <v>0</v>
      </c>
      <c r="E24" s="49">
        <v>3.5000000000000003E-2</v>
      </c>
      <c r="F24" s="37">
        <v>0</v>
      </c>
      <c r="G24" s="49">
        <v>3.5000000000000003E-2</v>
      </c>
      <c r="H24" s="37">
        <v>0</v>
      </c>
      <c r="I24" s="48">
        <v>0.02</v>
      </c>
      <c r="J24" s="149">
        <v>0</v>
      </c>
      <c r="K24" s="149">
        <f t="shared" ref="K24:K28" si="4">(J24*100)/20</f>
        <v>0</v>
      </c>
    </row>
    <row r="25" spans="1:11">
      <c r="A25" s="129"/>
      <c r="B25" s="37"/>
      <c r="C25" s="37"/>
      <c r="D25" s="37"/>
      <c r="E25" s="37"/>
      <c r="F25" s="37"/>
      <c r="G25" s="37"/>
      <c r="H25" s="37"/>
      <c r="I25" s="37"/>
      <c r="J25" s="149"/>
      <c r="K25" s="149"/>
    </row>
    <row r="26" spans="1:11">
      <c r="A26" s="35" t="s">
        <v>84</v>
      </c>
      <c r="B26" s="36">
        <v>0</v>
      </c>
      <c r="C26" s="46">
        <v>0.03</v>
      </c>
      <c r="D26" s="36">
        <v>0</v>
      </c>
      <c r="E26" s="47">
        <v>3.5000000000000003E-2</v>
      </c>
      <c r="F26" s="36">
        <v>0</v>
      </c>
      <c r="G26" s="47">
        <v>3.5000000000000003E-2</v>
      </c>
      <c r="H26" s="36">
        <v>0</v>
      </c>
      <c r="I26" s="46">
        <v>0.02</v>
      </c>
      <c r="J26" s="149">
        <v>0</v>
      </c>
      <c r="K26" s="149">
        <f t="shared" si="4"/>
        <v>0</v>
      </c>
    </row>
    <row r="27" spans="1:11">
      <c r="A27" s="35"/>
      <c r="B27" s="36"/>
      <c r="C27" s="36"/>
      <c r="D27" s="36"/>
      <c r="E27" s="36"/>
      <c r="F27" s="36"/>
      <c r="G27" s="36"/>
      <c r="H27" s="36"/>
      <c r="I27" s="36"/>
      <c r="J27" s="149"/>
      <c r="K27" s="149"/>
    </row>
    <row r="28" spans="1:11">
      <c r="A28" s="38" t="s">
        <v>85</v>
      </c>
      <c r="B28" s="37">
        <v>0</v>
      </c>
      <c r="C28" s="48">
        <v>0.02</v>
      </c>
      <c r="D28" s="37">
        <v>0</v>
      </c>
      <c r="E28" s="49">
        <v>1.4999999999999999E-2</v>
      </c>
      <c r="F28" s="37">
        <v>0</v>
      </c>
      <c r="G28" s="49">
        <v>1.4999999999999999E-2</v>
      </c>
      <c r="H28" s="37">
        <v>0</v>
      </c>
      <c r="I28" s="48">
        <v>0.02</v>
      </c>
      <c r="J28" s="149">
        <v>0</v>
      </c>
      <c r="K28" s="149">
        <f t="shared" si="4"/>
        <v>0</v>
      </c>
    </row>
    <row r="29" spans="1:11">
      <c r="A29" s="35"/>
      <c r="B29" s="37"/>
      <c r="C29" s="37"/>
      <c r="D29" s="37"/>
      <c r="E29" s="37"/>
      <c r="F29" s="37"/>
      <c r="G29" s="37"/>
      <c r="H29" s="37"/>
      <c r="I29" s="37"/>
      <c r="J29" s="149"/>
      <c r="K29" s="149"/>
    </row>
    <row r="30" spans="1:11">
      <c r="A30" s="38" t="s">
        <v>86</v>
      </c>
      <c r="B30" s="36">
        <v>0</v>
      </c>
      <c r="C30" s="47">
        <v>2.5000000000000001E-2</v>
      </c>
      <c r="D30" s="36">
        <v>0</v>
      </c>
      <c r="E30" s="46">
        <v>0.02</v>
      </c>
      <c r="F30" s="36">
        <v>0</v>
      </c>
      <c r="G30" s="46">
        <v>0.02</v>
      </c>
      <c r="H30" s="36">
        <v>0</v>
      </c>
      <c r="I30" s="46">
        <v>0.02</v>
      </c>
      <c r="J30" s="149">
        <v>0</v>
      </c>
      <c r="K30" s="149">
        <v>0</v>
      </c>
    </row>
    <row r="31" spans="1:11">
      <c r="A31" s="35"/>
      <c r="B31" s="36"/>
      <c r="C31" s="36"/>
      <c r="D31" s="36"/>
      <c r="E31" s="36"/>
      <c r="F31" s="36"/>
      <c r="G31" s="36"/>
      <c r="H31" s="36"/>
      <c r="I31" s="36"/>
      <c r="J31" s="149"/>
      <c r="K31" s="149"/>
    </row>
    <row r="32" spans="1:11">
      <c r="A32" s="38" t="s">
        <v>87</v>
      </c>
      <c r="B32" s="37">
        <v>0</v>
      </c>
      <c r="C32" s="48">
        <v>0.03</v>
      </c>
      <c r="D32" s="37">
        <v>0</v>
      </c>
      <c r="E32" s="49">
        <v>2.5000000000000001E-2</v>
      </c>
      <c r="F32" s="37">
        <v>0</v>
      </c>
      <c r="G32" s="49">
        <v>2.5000000000000001E-2</v>
      </c>
      <c r="H32" s="37">
        <v>0</v>
      </c>
      <c r="I32" s="48">
        <v>0.02</v>
      </c>
      <c r="J32" s="149">
        <v>0</v>
      </c>
      <c r="K32" s="149">
        <f t="shared" ref="K32:K34" si="5">(J32*100)/20</f>
        <v>0</v>
      </c>
    </row>
    <row r="33" spans="1:11">
      <c r="A33" s="35"/>
      <c r="B33" s="37"/>
      <c r="C33" s="37"/>
      <c r="D33" s="37"/>
      <c r="E33" s="37"/>
      <c r="F33" s="37"/>
      <c r="G33" s="37"/>
      <c r="H33" s="37"/>
      <c r="I33" s="37"/>
      <c r="J33" s="149"/>
      <c r="K33" s="149"/>
    </row>
    <row r="34" spans="1:11">
      <c r="A34" s="35" t="s">
        <v>88</v>
      </c>
      <c r="B34" s="36">
        <v>0</v>
      </c>
      <c r="C34" s="46">
        <v>0.03</v>
      </c>
      <c r="D34" s="36">
        <v>0</v>
      </c>
      <c r="E34" s="46">
        <v>0.02</v>
      </c>
      <c r="F34" s="36">
        <v>0</v>
      </c>
      <c r="G34" s="46">
        <v>0.02</v>
      </c>
      <c r="H34" s="36">
        <v>0</v>
      </c>
      <c r="I34" s="46">
        <v>0.02</v>
      </c>
      <c r="J34" s="149">
        <v>0</v>
      </c>
      <c r="K34" s="149">
        <f t="shared" si="5"/>
        <v>0</v>
      </c>
    </row>
    <row r="35" spans="1:11">
      <c r="A35" s="35"/>
      <c r="B35" s="36"/>
      <c r="C35" s="36"/>
      <c r="D35" s="36"/>
      <c r="E35" s="36"/>
      <c r="F35" s="36"/>
      <c r="G35" s="36"/>
      <c r="H35" s="36"/>
      <c r="I35" s="36"/>
      <c r="J35" s="149"/>
      <c r="K35" s="149"/>
    </row>
    <row r="36" spans="1:11">
      <c r="A36" s="38" t="s">
        <v>89</v>
      </c>
      <c r="B36" s="37">
        <v>0</v>
      </c>
      <c r="C36" s="48">
        <v>0.03</v>
      </c>
      <c r="D36" s="37">
        <v>0</v>
      </c>
      <c r="E36" s="48">
        <v>0.02</v>
      </c>
      <c r="F36" s="37">
        <v>0</v>
      </c>
      <c r="G36" s="48">
        <v>0.02</v>
      </c>
      <c r="H36" s="37">
        <v>0</v>
      </c>
      <c r="I36" s="48">
        <v>0.01</v>
      </c>
      <c r="J36" s="149">
        <v>0</v>
      </c>
      <c r="K36" s="149">
        <v>0</v>
      </c>
    </row>
    <row r="37" spans="1:11">
      <c r="A37" s="35"/>
      <c r="B37" s="37"/>
      <c r="C37" s="37"/>
      <c r="D37" s="37"/>
      <c r="E37" s="37"/>
      <c r="F37" s="37"/>
      <c r="G37" s="37"/>
      <c r="H37" s="37"/>
      <c r="I37" s="37"/>
      <c r="J37" s="149"/>
      <c r="K37" s="149"/>
    </row>
    <row r="38" spans="1:11">
      <c r="A38" s="38" t="s">
        <v>90</v>
      </c>
      <c r="B38" s="36">
        <v>0</v>
      </c>
      <c r="C38" s="46">
        <v>0.05</v>
      </c>
      <c r="D38" s="36">
        <v>0</v>
      </c>
      <c r="E38" s="46">
        <v>0.05</v>
      </c>
      <c r="F38" s="36">
        <v>0</v>
      </c>
      <c r="G38" s="46">
        <v>0.05</v>
      </c>
      <c r="H38" s="36">
        <v>0</v>
      </c>
      <c r="I38" s="46">
        <v>0.02</v>
      </c>
      <c r="J38" s="149">
        <v>0</v>
      </c>
      <c r="K38" s="149">
        <f t="shared" ref="K38:K52" si="6">(J38*100)/20</f>
        <v>0</v>
      </c>
    </row>
    <row r="39" spans="1:11">
      <c r="A39" s="35"/>
      <c r="B39" s="36"/>
      <c r="C39" s="36"/>
      <c r="D39" s="36"/>
      <c r="E39" s="36"/>
      <c r="F39" s="36"/>
      <c r="G39" s="36"/>
      <c r="H39" s="36"/>
      <c r="I39" s="36"/>
      <c r="J39" s="149"/>
      <c r="K39" s="149"/>
    </row>
    <row r="40" spans="1:11">
      <c r="A40" s="38" t="s">
        <v>91</v>
      </c>
      <c r="B40" s="37">
        <v>0</v>
      </c>
      <c r="C40" s="48">
        <v>0.03</v>
      </c>
      <c r="D40" s="37">
        <v>0</v>
      </c>
      <c r="E40" s="48">
        <v>0.03</v>
      </c>
      <c r="F40" s="37">
        <v>0</v>
      </c>
      <c r="G40" s="48">
        <v>0.03</v>
      </c>
      <c r="H40" s="37">
        <v>0</v>
      </c>
      <c r="I40" s="48">
        <v>0.02</v>
      </c>
      <c r="J40" s="149">
        <v>0</v>
      </c>
      <c r="K40" s="149">
        <f t="shared" si="6"/>
        <v>0</v>
      </c>
    </row>
    <row r="41" spans="1:11">
      <c r="A41" s="35"/>
      <c r="B41" s="37"/>
      <c r="C41" s="37"/>
      <c r="D41" s="37"/>
      <c r="E41" s="37"/>
      <c r="F41" s="37"/>
      <c r="G41" s="37"/>
      <c r="H41" s="37"/>
      <c r="I41" s="37"/>
      <c r="J41" s="149"/>
      <c r="K41" s="149"/>
    </row>
    <row r="42" spans="1:11">
      <c r="A42" s="38" t="s">
        <v>92</v>
      </c>
      <c r="B42" s="36">
        <v>0</v>
      </c>
      <c r="C42" s="46">
        <v>0.02</v>
      </c>
      <c r="D42" s="36">
        <v>0</v>
      </c>
      <c r="E42" s="46">
        <v>0.02</v>
      </c>
      <c r="F42" s="36">
        <v>0</v>
      </c>
      <c r="G42" s="46">
        <v>0.02</v>
      </c>
      <c r="H42" s="36">
        <v>0</v>
      </c>
      <c r="I42" s="46">
        <v>0.02</v>
      </c>
      <c r="J42" s="149">
        <v>0</v>
      </c>
      <c r="K42" s="149">
        <f t="shared" si="6"/>
        <v>0</v>
      </c>
    </row>
    <row r="43" spans="1:11">
      <c r="A43" s="35"/>
      <c r="B43" s="36"/>
      <c r="C43" s="36"/>
      <c r="D43" s="36"/>
      <c r="E43" s="36"/>
      <c r="F43" s="36"/>
      <c r="G43" s="36"/>
      <c r="H43" s="36"/>
      <c r="I43" s="36"/>
      <c r="J43" s="149"/>
      <c r="K43" s="149"/>
    </row>
    <row r="44" spans="1:11">
      <c r="A44" s="38" t="s">
        <v>93</v>
      </c>
      <c r="B44" s="37">
        <v>0</v>
      </c>
      <c r="C44" s="48">
        <v>0.02</v>
      </c>
      <c r="D44" s="37">
        <v>0</v>
      </c>
      <c r="E44" s="48">
        <v>0.02</v>
      </c>
      <c r="F44" s="37">
        <v>0</v>
      </c>
      <c r="G44" s="48">
        <v>0.02</v>
      </c>
      <c r="H44" s="37">
        <v>0</v>
      </c>
      <c r="I44" s="48">
        <v>0.02</v>
      </c>
      <c r="J44" s="149">
        <v>0</v>
      </c>
      <c r="K44" s="149">
        <f t="shared" si="6"/>
        <v>0</v>
      </c>
    </row>
    <row r="45" spans="1:11">
      <c r="A45" s="35"/>
      <c r="B45" s="37"/>
      <c r="C45" s="37"/>
      <c r="D45" s="37"/>
      <c r="E45" s="37"/>
      <c r="F45" s="37"/>
      <c r="G45" s="37"/>
      <c r="H45" s="37"/>
      <c r="I45" s="37"/>
      <c r="J45" s="149"/>
      <c r="K45" s="149"/>
    </row>
    <row r="46" spans="1:11">
      <c r="A46" s="38" t="s">
        <v>94</v>
      </c>
      <c r="B46" s="36">
        <v>0</v>
      </c>
      <c r="C46" s="46">
        <v>0.02</v>
      </c>
      <c r="D46" s="36">
        <v>0</v>
      </c>
      <c r="E46" s="46">
        <v>0.02</v>
      </c>
      <c r="F46" s="36">
        <v>0</v>
      </c>
      <c r="G46" s="46">
        <v>0.02</v>
      </c>
      <c r="H46" s="36">
        <v>0</v>
      </c>
      <c r="I46" s="46">
        <v>0.02</v>
      </c>
      <c r="J46" s="149">
        <v>0</v>
      </c>
      <c r="K46" s="149">
        <f t="shared" si="6"/>
        <v>0</v>
      </c>
    </row>
    <row r="47" spans="1:11">
      <c r="A47" s="35"/>
      <c r="B47" s="36"/>
      <c r="C47" s="36"/>
      <c r="D47" s="36"/>
      <c r="E47" s="36"/>
      <c r="F47" s="36"/>
      <c r="G47" s="36"/>
      <c r="H47" s="36"/>
      <c r="I47" s="36"/>
      <c r="J47" s="149"/>
      <c r="K47" s="149"/>
    </row>
    <row r="48" spans="1:11">
      <c r="A48" s="38" t="s">
        <v>95</v>
      </c>
      <c r="B48" s="37">
        <v>0</v>
      </c>
      <c r="C48" s="49">
        <v>2.5000000000000001E-2</v>
      </c>
      <c r="D48" s="37">
        <v>0</v>
      </c>
      <c r="E48" s="48">
        <v>0.02</v>
      </c>
      <c r="F48" s="37">
        <v>0</v>
      </c>
      <c r="G48" s="48">
        <v>0.02</v>
      </c>
      <c r="H48" s="37">
        <v>0</v>
      </c>
      <c r="I48" s="48">
        <v>0.02</v>
      </c>
      <c r="J48" s="149">
        <v>0</v>
      </c>
      <c r="K48" s="149">
        <f t="shared" si="6"/>
        <v>0</v>
      </c>
    </row>
    <row r="49" spans="1:11">
      <c r="A49" s="38"/>
      <c r="B49" s="37"/>
      <c r="C49" s="37"/>
      <c r="D49" s="37"/>
      <c r="E49" s="37"/>
      <c r="F49" s="37"/>
      <c r="G49" s="37"/>
      <c r="H49" s="37"/>
      <c r="I49" s="37"/>
      <c r="J49" s="149"/>
      <c r="K49" s="149"/>
    </row>
    <row r="50" spans="1:11">
      <c r="A50" s="38" t="s">
        <v>96</v>
      </c>
      <c r="B50" s="36">
        <v>0</v>
      </c>
      <c r="C50" s="46">
        <v>0.02</v>
      </c>
      <c r="D50" s="36">
        <v>0</v>
      </c>
      <c r="E50" s="46">
        <v>0.02</v>
      </c>
      <c r="F50" s="36">
        <v>0</v>
      </c>
      <c r="G50" s="46">
        <v>0.02</v>
      </c>
      <c r="H50" s="36">
        <v>0</v>
      </c>
      <c r="I50" s="46">
        <v>0.02</v>
      </c>
      <c r="J50" s="149">
        <v>0</v>
      </c>
      <c r="K50" s="149">
        <f t="shared" si="6"/>
        <v>0</v>
      </c>
    </row>
    <row r="51" spans="1:11">
      <c r="A51" s="35"/>
      <c r="B51" s="36"/>
      <c r="C51" s="36"/>
      <c r="D51" s="36"/>
      <c r="E51" s="36"/>
      <c r="F51" s="36"/>
      <c r="G51" s="36"/>
      <c r="H51" s="36"/>
      <c r="I51" s="36"/>
      <c r="J51" s="149"/>
      <c r="K51" s="149"/>
    </row>
    <row r="52" spans="1:11">
      <c r="A52" s="38" t="s">
        <v>97</v>
      </c>
      <c r="B52" s="37">
        <v>0</v>
      </c>
      <c r="C52" s="48">
        <v>0.02</v>
      </c>
      <c r="D52" s="37">
        <v>0</v>
      </c>
      <c r="E52" s="48">
        <v>0.02</v>
      </c>
      <c r="F52" s="37">
        <v>0</v>
      </c>
      <c r="G52" s="48">
        <v>0.02</v>
      </c>
      <c r="H52" s="37">
        <v>0</v>
      </c>
      <c r="I52" s="48">
        <v>0.05</v>
      </c>
      <c r="J52" s="149">
        <v>0</v>
      </c>
      <c r="K52" s="149">
        <f t="shared" si="6"/>
        <v>0</v>
      </c>
    </row>
    <row r="53" spans="1:11">
      <c r="A53" s="35"/>
      <c r="B53" s="37"/>
      <c r="C53" s="37"/>
      <c r="D53" s="37"/>
      <c r="E53" s="37"/>
      <c r="F53" s="37"/>
      <c r="G53" s="37"/>
      <c r="H53" s="37"/>
      <c r="I53" s="37"/>
      <c r="J53" s="149"/>
      <c r="K53" s="149"/>
    </row>
    <row r="54" spans="1:11">
      <c r="A54" s="38" t="s">
        <v>98</v>
      </c>
      <c r="B54" s="36">
        <v>0</v>
      </c>
      <c r="C54" s="46">
        <v>0.02</v>
      </c>
      <c r="D54" s="36">
        <v>0</v>
      </c>
      <c r="E54" s="46">
        <v>0.02</v>
      </c>
      <c r="F54" s="36">
        <v>0</v>
      </c>
      <c r="G54" s="46">
        <v>0.02</v>
      </c>
      <c r="H54" s="36">
        <v>0</v>
      </c>
      <c r="I54" s="46">
        <v>0.03</v>
      </c>
      <c r="J54" s="149">
        <v>0</v>
      </c>
      <c r="K54" s="149">
        <v>0</v>
      </c>
    </row>
    <row r="55" spans="1:11">
      <c r="A55" s="35"/>
      <c r="B55" s="36"/>
      <c r="C55" s="36"/>
      <c r="D55" s="36"/>
      <c r="E55" s="36"/>
      <c r="F55" s="36"/>
      <c r="G55" s="36"/>
      <c r="H55" s="36"/>
      <c r="I55" s="36"/>
      <c r="J55" s="149"/>
      <c r="K55" s="149"/>
    </row>
    <row r="56" spans="1:11">
      <c r="A56" s="38" t="s">
        <v>99</v>
      </c>
      <c r="B56" s="37">
        <v>0</v>
      </c>
      <c r="C56" s="48">
        <v>0.02</v>
      </c>
      <c r="D56" s="37">
        <v>0</v>
      </c>
      <c r="E56" s="48">
        <v>0.02</v>
      </c>
      <c r="F56" s="37">
        <v>0</v>
      </c>
      <c r="G56" s="48">
        <v>0.02</v>
      </c>
      <c r="H56" s="37">
        <v>0</v>
      </c>
      <c r="I56" s="48">
        <v>0.03</v>
      </c>
      <c r="J56" s="149">
        <v>0</v>
      </c>
      <c r="K56" s="149">
        <v>0</v>
      </c>
    </row>
    <row r="57" spans="1:11">
      <c r="A57" s="35"/>
      <c r="B57" s="37"/>
      <c r="C57" s="37"/>
      <c r="D57" s="37"/>
      <c r="E57" s="37"/>
      <c r="F57" s="37"/>
      <c r="G57" s="37"/>
      <c r="H57" s="37"/>
      <c r="I57" s="37"/>
      <c r="J57" s="149"/>
      <c r="K57" s="149"/>
    </row>
    <row r="58" spans="1:11">
      <c r="A58" s="38" t="s">
        <v>100</v>
      </c>
      <c r="B58" s="36">
        <v>0</v>
      </c>
      <c r="C58" s="46">
        <v>0.02</v>
      </c>
      <c r="D58" s="36">
        <v>0</v>
      </c>
      <c r="E58" s="47">
        <v>2.5000000000000001E-2</v>
      </c>
      <c r="F58" s="36">
        <v>0</v>
      </c>
      <c r="G58" s="47">
        <v>2.5000000000000001E-2</v>
      </c>
      <c r="H58" s="36">
        <v>0</v>
      </c>
      <c r="I58" s="46">
        <v>0.03</v>
      </c>
      <c r="J58" s="149">
        <v>0</v>
      </c>
      <c r="K58" s="149">
        <f t="shared" ref="K58:K74" si="7">(J58*100)/20</f>
        <v>0</v>
      </c>
    </row>
    <row r="59" spans="1:11">
      <c r="A59" s="35"/>
      <c r="B59" s="36"/>
      <c r="C59" s="36"/>
      <c r="D59" s="36"/>
      <c r="E59" s="36"/>
      <c r="F59" s="36"/>
      <c r="G59" s="36"/>
      <c r="H59" s="36"/>
      <c r="I59" s="36"/>
      <c r="J59" s="149"/>
      <c r="K59" s="149"/>
    </row>
    <row r="60" spans="1:11">
      <c r="A60" s="38" t="s">
        <v>101</v>
      </c>
      <c r="B60" s="37">
        <v>0</v>
      </c>
      <c r="C60" s="48">
        <v>0.02</v>
      </c>
      <c r="D60" s="37">
        <v>0</v>
      </c>
      <c r="E60" s="49">
        <v>1.4999999999999999E-2</v>
      </c>
      <c r="F60" s="37">
        <v>0</v>
      </c>
      <c r="G60" s="49">
        <v>1.4999999999999999E-2</v>
      </c>
      <c r="H60" s="37">
        <v>0</v>
      </c>
      <c r="I60" s="48">
        <v>0.02</v>
      </c>
      <c r="J60" s="149">
        <v>0</v>
      </c>
      <c r="K60" s="149">
        <f t="shared" si="7"/>
        <v>0</v>
      </c>
    </row>
    <row r="61" spans="1:11">
      <c r="A61" s="35"/>
      <c r="B61" s="37"/>
      <c r="C61" s="37"/>
      <c r="D61" s="37"/>
      <c r="E61" s="37"/>
      <c r="F61" s="37"/>
      <c r="G61" s="37"/>
      <c r="H61" s="37"/>
      <c r="I61" s="37"/>
      <c r="J61" s="149"/>
      <c r="K61" s="149"/>
    </row>
    <row r="62" spans="1:11">
      <c r="A62" s="38" t="s">
        <v>102</v>
      </c>
      <c r="B62" s="36">
        <v>0</v>
      </c>
      <c r="C62" s="46">
        <v>0.02</v>
      </c>
      <c r="D62" s="36">
        <v>0</v>
      </c>
      <c r="E62" s="46">
        <v>0.02</v>
      </c>
      <c r="F62" s="36">
        <v>0</v>
      </c>
      <c r="G62" s="46">
        <v>0.02</v>
      </c>
      <c r="H62" s="36">
        <v>0</v>
      </c>
      <c r="I62" s="46">
        <v>0.03</v>
      </c>
      <c r="J62" s="149">
        <v>0</v>
      </c>
      <c r="K62" s="149">
        <f t="shared" si="7"/>
        <v>0</v>
      </c>
    </row>
    <row r="63" spans="1:11">
      <c r="A63" s="35"/>
      <c r="B63" s="36"/>
      <c r="C63" s="36"/>
      <c r="D63" s="36"/>
      <c r="E63" s="36"/>
      <c r="F63" s="36"/>
      <c r="G63" s="36"/>
      <c r="H63" s="36"/>
      <c r="I63" s="36"/>
      <c r="J63" s="149"/>
      <c r="K63" s="149"/>
    </row>
    <row r="64" spans="1:11">
      <c r="A64" s="38" t="s">
        <v>103</v>
      </c>
      <c r="B64" s="37">
        <v>0</v>
      </c>
      <c r="C64" s="48">
        <v>0.02</v>
      </c>
      <c r="D64" s="37">
        <v>0</v>
      </c>
      <c r="E64" s="48">
        <v>0.02</v>
      </c>
      <c r="F64" s="37">
        <v>0</v>
      </c>
      <c r="G64" s="48">
        <v>0.02</v>
      </c>
      <c r="H64" s="37">
        <v>0</v>
      </c>
      <c r="I64" s="48">
        <v>0.03</v>
      </c>
      <c r="J64" s="149">
        <v>0</v>
      </c>
      <c r="K64" s="149">
        <f t="shared" si="7"/>
        <v>0</v>
      </c>
    </row>
    <row r="65" spans="1:11">
      <c r="A65" s="35"/>
      <c r="B65" s="37"/>
      <c r="C65" s="37"/>
      <c r="D65" s="37"/>
      <c r="E65" s="37"/>
      <c r="F65" s="37"/>
      <c r="G65" s="37"/>
      <c r="H65" s="37"/>
      <c r="I65" s="37"/>
      <c r="J65" s="149"/>
      <c r="K65" s="149"/>
    </row>
    <row r="66" spans="1:11">
      <c r="A66" s="38" t="s">
        <v>104</v>
      </c>
      <c r="B66" s="36">
        <v>0</v>
      </c>
      <c r="C66" s="46">
        <v>0.03</v>
      </c>
      <c r="D66" s="36">
        <v>0</v>
      </c>
      <c r="E66" s="47">
        <v>2.5000000000000001E-2</v>
      </c>
      <c r="F66" s="36">
        <v>0</v>
      </c>
      <c r="G66" s="47">
        <v>2.5000000000000001E-2</v>
      </c>
      <c r="H66" s="36">
        <v>0</v>
      </c>
      <c r="I66" s="47">
        <v>2.5000000000000001E-2</v>
      </c>
      <c r="J66" s="149">
        <v>0</v>
      </c>
      <c r="K66" s="149">
        <f t="shared" si="7"/>
        <v>0</v>
      </c>
    </row>
    <row r="67" spans="1:11">
      <c r="A67" s="35"/>
      <c r="B67" s="36"/>
      <c r="C67" s="36"/>
      <c r="D67" s="36"/>
      <c r="E67" s="36"/>
      <c r="F67" s="36"/>
      <c r="G67" s="36"/>
      <c r="H67" s="36"/>
      <c r="I67" s="36"/>
      <c r="J67" s="149"/>
      <c r="K67" s="149"/>
    </row>
    <row r="68" spans="1:11">
      <c r="A68" s="38" t="s">
        <v>105</v>
      </c>
      <c r="B68" s="37">
        <v>0</v>
      </c>
      <c r="C68" s="53">
        <v>1.4999999999999999E-2</v>
      </c>
      <c r="D68" s="37">
        <v>0</v>
      </c>
      <c r="E68" s="48">
        <v>0.01</v>
      </c>
      <c r="F68" s="37">
        <v>0</v>
      </c>
      <c r="G68" s="48">
        <v>0.01</v>
      </c>
      <c r="H68" s="37">
        <v>0</v>
      </c>
      <c r="I68" s="49">
        <v>5.0000000000000001E-3</v>
      </c>
      <c r="J68" s="149">
        <v>0</v>
      </c>
      <c r="K68" s="149">
        <f t="shared" si="7"/>
        <v>0</v>
      </c>
    </row>
    <row r="69" spans="1:11">
      <c r="A69" s="35"/>
      <c r="B69" s="37"/>
      <c r="C69" s="37"/>
      <c r="D69" s="37"/>
      <c r="E69" s="37"/>
      <c r="F69" s="37"/>
      <c r="G69" s="37"/>
      <c r="H69" s="37"/>
      <c r="I69" s="37"/>
      <c r="J69" s="149"/>
      <c r="K69" s="149"/>
    </row>
    <row r="70" spans="1:11">
      <c r="A70" s="38" t="s">
        <v>106</v>
      </c>
      <c r="B70" s="36">
        <v>0</v>
      </c>
      <c r="C70" s="46">
        <v>0.02</v>
      </c>
      <c r="D70" s="36">
        <v>0</v>
      </c>
      <c r="E70" s="47">
        <v>1.4999999999999999E-2</v>
      </c>
      <c r="F70" s="36">
        <v>0</v>
      </c>
      <c r="G70" s="47">
        <v>1.4999999999999999E-2</v>
      </c>
      <c r="H70" s="36">
        <v>0</v>
      </c>
      <c r="I70" s="46">
        <v>0</v>
      </c>
      <c r="J70" s="149">
        <v>0</v>
      </c>
      <c r="K70" s="149">
        <f t="shared" si="7"/>
        <v>0</v>
      </c>
    </row>
    <row r="71" spans="1:11">
      <c r="A71" s="35"/>
      <c r="B71" s="36"/>
      <c r="C71" s="36"/>
      <c r="D71" s="36"/>
      <c r="E71" s="36"/>
      <c r="F71" s="36"/>
      <c r="G71" s="36"/>
      <c r="H71" s="36"/>
      <c r="I71" s="36"/>
      <c r="J71" s="149"/>
      <c r="K71" s="149"/>
    </row>
    <row r="72" spans="1:11">
      <c r="A72" s="38" t="s">
        <v>107</v>
      </c>
      <c r="B72" s="37">
        <v>0</v>
      </c>
      <c r="C72" s="48">
        <v>0.01</v>
      </c>
      <c r="D72" s="37">
        <v>0</v>
      </c>
      <c r="E72" s="48">
        <v>0.02</v>
      </c>
      <c r="F72" s="37">
        <v>0</v>
      </c>
      <c r="G72" s="48">
        <v>0.02</v>
      </c>
      <c r="H72" s="37">
        <v>0</v>
      </c>
      <c r="I72" s="48">
        <v>0</v>
      </c>
      <c r="J72" s="149">
        <v>0</v>
      </c>
      <c r="K72" s="149">
        <f t="shared" si="7"/>
        <v>0</v>
      </c>
    </row>
    <row r="73" spans="1:11">
      <c r="A73" s="35"/>
      <c r="B73" s="37"/>
      <c r="C73" s="37"/>
      <c r="D73" s="37"/>
      <c r="E73" s="37"/>
      <c r="F73" s="37"/>
      <c r="G73" s="37"/>
      <c r="H73" s="37"/>
      <c r="I73" s="37"/>
      <c r="J73" s="149"/>
      <c r="K73" s="149"/>
    </row>
    <row r="74" spans="1:11">
      <c r="A74" s="35" t="s">
        <v>108</v>
      </c>
      <c r="B74" s="36">
        <v>0</v>
      </c>
      <c r="C74" s="46">
        <v>0</v>
      </c>
      <c r="D74" s="36">
        <v>0</v>
      </c>
      <c r="E74" s="46">
        <v>0.02</v>
      </c>
      <c r="F74" s="36">
        <v>0</v>
      </c>
      <c r="G74" s="46">
        <v>0.02</v>
      </c>
      <c r="H74" s="36">
        <v>0</v>
      </c>
      <c r="I74" s="46">
        <v>0.03</v>
      </c>
      <c r="J74" s="149">
        <v>0</v>
      </c>
      <c r="K74" s="149">
        <f t="shared" si="7"/>
        <v>0</v>
      </c>
    </row>
    <row r="75" spans="1:11">
      <c r="A75" s="35"/>
      <c r="B75" s="36"/>
      <c r="C75" s="36"/>
      <c r="D75" s="36"/>
      <c r="E75" s="36"/>
      <c r="F75" s="36"/>
      <c r="G75" s="36"/>
      <c r="H75" s="36"/>
      <c r="I75" s="36"/>
      <c r="J75" s="149"/>
      <c r="K75" s="149"/>
    </row>
    <row r="76" spans="1:11">
      <c r="A76" s="38" t="s">
        <v>109</v>
      </c>
      <c r="B76" s="37">
        <v>0</v>
      </c>
      <c r="C76" s="48">
        <v>0.01</v>
      </c>
      <c r="D76" s="37">
        <v>0</v>
      </c>
      <c r="E76" s="49">
        <v>1.4999999999999999E-2</v>
      </c>
      <c r="F76" s="37">
        <v>0</v>
      </c>
      <c r="G76" s="49">
        <v>1.4999999999999999E-2</v>
      </c>
      <c r="H76" s="37">
        <v>0</v>
      </c>
      <c r="I76" s="48">
        <v>0.03</v>
      </c>
      <c r="J76" s="149">
        <v>0</v>
      </c>
      <c r="K76" s="149">
        <v>0</v>
      </c>
    </row>
    <row r="77" spans="1:11">
      <c r="A77" s="35"/>
      <c r="B77" s="37"/>
      <c r="C77" s="37"/>
      <c r="D77" s="37"/>
      <c r="E77" s="37"/>
      <c r="F77" s="37"/>
      <c r="G77" s="37"/>
      <c r="H77" s="37"/>
      <c r="I77" s="37"/>
      <c r="J77" s="149"/>
      <c r="K77" s="149"/>
    </row>
    <row r="78" spans="1:11">
      <c r="A78" s="38" t="s">
        <v>110</v>
      </c>
      <c r="B78" s="36">
        <v>0</v>
      </c>
      <c r="C78" s="54">
        <v>1.4999999999999999E-2</v>
      </c>
      <c r="D78" s="36">
        <v>0</v>
      </c>
      <c r="E78" s="47">
        <v>1.4999999999999999E-2</v>
      </c>
      <c r="F78" s="36">
        <v>0</v>
      </c>
      <c r="G78" s="47">
        <v>1.4999999999999999E-2</v>
      </c>
      <c r="H78" s="36">
        <v>0</v>
      </c>
      <c r="I78" s="46">
        <v>0.04</v>
      </c>
      <c r="J78" s="149">
        <v>0</v>
      </c>
      <c r="K78" s="149">
        <f t="shared" ref="K78:K80" si="8">(J78*100)/20</f>
        <v>0</v>
      </c>
    </row>
    <row r="79" spans="1:11">
      <c r="A79" s="35"/>
      <c r="B79" s="36"/>
      <c r="C79" s="36"/>
      <c r="D79" s="36"/>
      <c r="E79" s="36"/>
      <c r="F79" s="36"/>
      <c r="G79" s="36"/>
      <c r="H79" s="36"/>
      <c r="I79" s="36"/>
      <c r="J79" s="149"/>
      <c r="K79" s="149"/>
    </row>
    <row r="80" spans="1:11">
      <c r="A80" s="38" t="s">
        <v>111</v>
      </c>
      <c r="B80" s="37">
        <v>0</v>
      </c>
      <c r="C80" s="48">
        <v>0.02</v>
      </c>
      <c r="D80" s="37">
        <v>0</v>
      </c>
      <c r="E80" s="49">
        <v>1.4999999999999999E-2</v>
      </c>
      <c r="F80" s="37">
        <v>0</v>
      </c>
      <c r="G80" s="49">
        <v>1.4999999999999999E-2</v>
      </c>
      <c r="H80" s="37">
        <v>0</v>
      </c>
      <c r="I80" s="48">
        <v>0.05</v>
      </c>
      <c r="J80" s="149">
        <v>0</v>
      </c>
      <c r="K80" s="149">
        <f t="shared" si="8"/>
        <v>0</v>
      </c>
    </row>
    <row r="81" spans="1:11">
      <c r="A81" s="35"/>
      <c r="B81" s="37"/>
      <c r="C81" s="37"/>
      <c r="D81" s="37"/>
      <c r="E81" s="37"/>
      <c r="F81" s="37"/>
      <c r="G81" s="37"/>
      <c r="H81" s="37"/>
      <c r="I81" s="37"/>
      <c r="J81" s="149"/>
      <c r="K81" s="149"/>
    </row>
    <row r="82" spans="1:11">
      <c r="A82" s="35" t="s">
        <v>112</v>
      </c>
      <c r="B82" s="36">
        <v>0</v>
      </c>
      <c r="C82" s="46">
        <v>0</v>
      </c>
      <c r="D82" s="36">
        <v>0</v>
      </c>
      <c r="E82" s="47">
        <v>1.4999999999999999E-2</v>
      </c>
      <c r="F82" s="36">
        <v>0</v>
      </c>
      <c r="G82" s="47">
        <v>1.4999999999999999E-2</v>
      </c>
      <c r="H82" s="36">
        <v>0</v>
      </c>
      <c r="I82" s="46">
        <v>0.05</v>
      </c>
      <c r="J82" s="149">
        <v>0</v>
      </c>
      <c r="K82" s="149">
        <v>0</v>
      </c>
    </row>
    <row r="83" spans="1:11">
      <c r="A83" s="35"/>
      <c r="B83" s="36"/>
      <c r="C83" s="36"/>
      <c r="D83" s="36"/>
      <c r="E83" s="36"/>
      <c r="F83" s="36"/>
      <c r="G83" s="36"/>
      <c r="H83" s="36"/>
      <c r="I83" s="36"/>
      <c r="J83" s="149"/>
      <c r="K83" s="149"/>
    </row>
    <row r="84" spans="1:11">
      <c r="A84" s="45" t="s">
        <v>113</v>
      </c>
      <c r="B84" s="37">
        <v>0</v>
      </c>
      <c r="C84" s="48">
        <v>0</v>
      </c>
      <c r="D84" s="37">
        <v>0</v>
      </c>
      <c r="E84" s="48">
        <v>0.02</v>
      </c>
      <c r="F84" s="37">
        <v>0</v>
      </c>
      <c r="G84" s="48">
        <v>0.02</v>
      </c>
      <c r="H84" s="37">
        <v>0</v>
      </c>
      <c r="I84" s="48">
        <v>0.17</v>
      </c>
      <c r="J84" s="149">
        <v>0</v>
      </c>
      <c r="K84" s="149">
        <v>0</v>
      </c>
    </row>
    <row r="85" spans="1:11">
      <c r="B85" s="137"/>
      <c r="C85" s="138">
        <f>SUM(C6:C84)</f>
        <v>1.0000000000000007</v>
      </c>
      <c r="D85" s="138"/>
      <c r="E85" s="138">
        <f>SUM(E6:E84)</f>
        <v>1.0000000000000004</v>
      </c>
      <c r="F85" s="138"/>
      <c r="G85" s="138">
        <f>SUM(G6:G84)</f>
        <v>1.0000000000000004</v>
      </c>
      <c r="H85" s="138"/>
      <c r="I85" s="138">
        <f>SUM(I6:I84)</f>
        <v>1.0000000000000004</v>
      </c>
      <c r="J85" s="149"/>
      <c r="K85" s="149"/>
    </row>
    <row r="86" spans="1:11" ht="32.1" customHeight="1">
      <c r="A86" s="34" t="s">
        <v>114</v>
      </c>
      <c r="B86" s="34">
        <f>SUMPRODUCT(B6:B85,C6:C85)</f>
        <v>0</v>
      </c>
      <c r="C86" s="34"/>
      <c r="D86" s="34">
        <f>SUMPRODUCT(D6:D84,E6:E84)</f>
        <v>0</v>
      </c>
      <c r="E86" s="34"/>
      <c r="F86" s="34">
        <f>SUMPRODUCT(F6:F84,G6:G84)</f>
        <v>0.24</v>
      </c>
      <c r="G86" s="34"/>
      <c r="H86" s="34">
        <f>SUMPRODUCT(H6:H85,I6:I85)</f>
        <v>0</v>
      </c>
      <c r="I86" s="34"/>
      <c r="J86" s="150">
        <f>SUM(J6:J85)</f>
        <v>0.24</v>
      </c>
      <c r="K86" s="150">
        <f>SUM(K6:K85)</f>
        <v>1.2</v>
      </c>
    </row>
    <row r="87" spans="1:11" ht="32.1" customHeight="1">
      <c r="A87" s="134"/>
      <c r="B87" s="32"/>
      <c r="D87" s="32"/>
      <c r="F87" s="32"/>
      <c r="H87" s="32"/>
    </row>
    <row r="88" spans="1:11" s="145" customFormat="1" ht="93">
      <c r="A88" s="144" t="s">
        <v>115</v>
      </c>
    </row>
  </sheetData>
  <mergeCells count="11">
    <mergeCell ref="B1:I1"/>
    <mergeCell ref="C2:C5"/>
    <mergeCell ref="E2:E5"/>
    <mergeCell ref="G2:G5"/>
    <mergeCell ref="I2:I5"/>
    <mergeCell ref="F2:F5"/>
    <mergeCell ref="B21:G21"/>
    <mergeCell ref="A2:A5"/>
    <mergeCell ref="B2:B5"/>
    <mergeCell ref="D2:D5"/>
    <mergeCell ref="H2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0"/>
  <sheetViews>
    <sheetView workbookViewId="0">
      <selection activeCell="A10" sqref="A10:D10"/>
    </sheetView>
  </sheetViews>
  <sheetFormatPr defaultColWidth="10.875" defaultRowHeight="15.6"/>
  <cols>
    <col min="1" max="1" width="39.125" style="1" customWidth="1"/>
    <col min="2" max="2" width="13.625" style="1" customWidth="1"/>
    <col min="3" max="3" width="14.5" style="1" customWidth="1"/>
    <col min="4" max="4" width="15.375" style="1" customWidth="1"/>
    <col min="5" max="16384" width="10.875" style="1"/>
  </cols>
  <sheetData>
    <row r="1" spans="1:6">
      <c r="A1" s="166" t="s">
        <v>116</v>
      </c>
      <c r="B1" s="169" t="s">
        <v>117</v>
      </c>
      <c r="C1" s="169"/>
      <c r="D1" s="169"/>
    </row>
    <row r="2" spans="1:6" ht="33.950000000000003" customHeight="1">
      <c r="A2" s="161"/>
      <c r="B2" s="162" t="s">
        <v>118</v>
      </c>
      <c r="C2" s="162" t="s">
        <v>119</v>
      </c>
      <c r="D2" s="162" t="s">
        <v>120</v>
      </c>
      <c r="F2" s="63" t="s">
        <v>121</v>
      </c>
    </row>
    <row r="3" spans="1:6">
      <c r="A3" s="161"/>
      <c r="B3" s="162"/>
      <c r="C3" s="162"/>
      <c r="D3" s="162"/>
    </row>
    <row r="4" spans="1:6">
      <c r="A4" s="161"/>
      <c r="B4" s="162"/>
      <c r="C4" s="162"/>
      <c r="D4" s="162"/>
    </row>
    <row r="5" spans="1:6">
      <c r="A5" s="161"/>
      <c r="B5" s="162"/>
      <c r="C5" s="162"/>
      <c r="D5" s="162"/>
    </row>
    <row r="6" spans="1:6">
      <c r="A6" s="65" t="s">
        <v>122</v>
      </c>
      <c r="B6" s="66"/>
      <c r="C6" s="65"/>
      <c r="D6" s="65"/>
    </row>
    <row r="7" spans="1:6">
      <c r="A7" s="65" t="s">
        <v>123</v>
      </c>
      <c r="B7" s="65"/>
      <c r="C7" s="66"/>
      <c r="D7" s="65"/>
    </row>
    <row r="8" spans="1:6">
      <c r="A8" s="65" t="s">
        <v>124</v>
      </c>
      <c r="B8" s="65"/>
      <c r="C8" s="65"/>
      <c r="D8" s="66">
        <v>0</v>
      </c>
      <c r="F8" s="68" t="s">
        <v>125</v>
      </c>
    </row>
    <row r="9" spans="1:6">
      <c r="F9" s="68">
        <f>(B6+C7+D8)/5*100</f>
        <v>0</v>
      </c>
    </row>
    <row r="10" spans="1:6">
      <c r="A10" s="168" t="s">
        <v>126</v>
      </c>
      <c r="B10" s="168"/>
      <c r="C10" s="168"/>
      <c r="D10" s="168"/>
    </row>
  </sheetData>
  <mergeCells count="6">
    <mergeCell ref="A10:D10"/>
    <mergeCell ref="A1:A5"/>
    <mergeCell ref="B1:D1"/>
    <mergeCell ref="B2:B5"/>
    <mergeCell ref="C2:C5"/>
    <mergeCell ref="D2:D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I20"/>
  <sheetViews>
    <sheetView topLeftCell="A10" zoomScale="90" zoomScaleNormal="90" workbookViewId="0">
      <selection activeCell="E17" sqref="E17"/>
    </sheetView>
  </sheetViews>
  <sheetFormatPr defaultColWidth="10.875" defaultRowHeight="15.6"/>
  <cols>
    <col min="1" max="1" width="32.375" style="1" customWidth="1"/>
    <col min="2" max="2" width="64.375" style="1" bestFit="1" customWidth="1"/>
    <col min="3" max="3" width="29.875" style="1" customWidth="1"/>
    <col min="4" max="4" width="29.625" style="1" customWidth="1"/>
    <col min="5" max="5" width="10.875" style="1"/>
    <col min="6" max="6" width="14.875" style="1" customWidth="1"/>
    <col min="7" max="16384" width="10.875" style="1"/>
  </cols>
  <sheetData>
    <row r="1" spans="1:9">
      <c r="A1" s="3"/>
      <c r="B1" s="169" t="s">
        <v>127</v>
      </c>
      <c r="C1" s="169"/>
      <c r="D1" s="169"/>
    </row>
    <row r="2" spans="1:9">
      <c r="A2" s="166" t="s">
        <v>128</v>
      </c>
      <c r="B2" s="170" t="s">
        <v>129</v>
      </c>
      <c r="C2" s="170" t="s">
        <v>130</v>
      </c>
      <c r="D2" s="170" t="s">
        <v>131</v>
      </c>
    </row>
    <row r="3" spans="1:9">
      <c r="A3" s="166"/>
      <c r="B3" s="170"/>
      <c r="C3" s="170"/>
      <c r="D3" s="171"/>
      <c r="F3" s="63" t="s">
        <v>132</v>
      </c>
      <c r="G3" s="64"/>
      <c r="H3" s="64"/>
      <c r="I3" s="64"/>
    </row>
    <row r="4" spans="1:9">
      <c r="A4" s="166"/>
      <c r="B4" s="170"/>
      <c r="C4" s="170"/>
      <c r="D4" s="171"/>
    </row>
    <row r="5" spans="1:9" ht="48.95" customHeight="1">
      <c r="A5" s="166"/>
      <c r="B5" s="170"/>
      <c r="C5" s="170"/>
      <c r="D5" s="171"/>
    </row>
    <row r="6" spans="1:9" ht="17.100000000000001" customHeight="1">
      <c r="A6" s="10"/>
      <c r="B6" s="30">
        <v>0.3</v>
      </c>
      <c r="C6" s="30">
        <v>0.5</v>
      </c>
      <c r="D6" s="28">
        <v>0.2</v>
      </c>
    </row>
    <row r="7" spans="1:9">
      <c r="A7" s="65" t="s">
        <v>133</v>
      </c>
      <c r="B7" s="66">
        <v>0</v>
      </c>
      <c r="C7" s="66">
        <v>0</v>
      </c>
      <c r="D7" s="66">
        <v>0</v>
      </c>
    </row>
    <row r="8" spans="1:9">
      <c r="A8" s="65"/>
      <c r="B8" s="66"/>
      <c r="C8" s="66"/>
      <c r="D8" s="66"/>
    </row>
    <row r="9" spans="1:9">
      <c r="A9" s="65" t="s">
        <v>134</v>
      </c>
      <c r="B9" s="66">
        <v>0</v>
      </c>
      <c r="C9" s="66">
        <v>0</v>
      </c>
      <c r="D9" s="66">
        <v>0</v>
      </c>
    </row>
    <row r="10" spans="1:9">
      <c r="A10" s="65"/>
      <c r="B10" s="66"/>
      <c r="C10" s="66"/>
      <c r="D10" s="66"/>
    </row>
    <row r="11" spans="1:9">
      <c r="A11" s="65" t="s">
        <v>135</v>
      </c>
      <c r="B11" s="66">
        <v>0</v>
      </c>
      <c r="C11" s="66">
        <v>0</v>
      </c>
      <c r="D11" s="66">
        <v>0</v>
      </c>
    </row>
    <row r="12" spans="1:9">
      <c r="A12" s="65"/>
      <c r="B12" s="66"/>
      <c r="C12" s="66"/>
      <c r="D12" s="66"/>
    </row>
    <row r="13" spans="1:9" ht="46.5">
      <c r="A13" s="67" t="s">
        <v>136</v>
      </c>
      <c r="B13" s="66">
        <v>0</v>
      </c>
      <c r="C13" s="66">
        <v>0</v>
      </c>
      <c r="D13" s="66">
        <v>0</v>
      </c>
    </row>
    <row r="14" spans="1:9">
      <c r="A14" s="65"/>
      <c r="B14" s="66"/>
      <c r="C14" s="66"/>
      <c r="D14" s="66"/>
    </row>
    <row r="15" spans="1:9">
      <c r="A15" s="65" t="s">
        <v>137</v>
      </c>
      <c r="B15" s="66">
        <v>0</v>
      </c>
      <c r="C15" s="66">
        <v>0</v>
      </c>
      <c r="D15" s="66">
        <v>0</v>
      </c>
    </row>
    <row r="16" spans="1:9">
      <c r="A16" s="65"/>
      <c r="B16" s="66"/>
      <c r="C16" s="66"/>
      <c r="D16" s="66"/>
      <c r="E16" s="12" t="s">
        <v>13</v>
      </c>
    </row>
    <row r="17" spans="1:6" ht="30" customHeight="1">
      <c r="A17" s="2" t="s">
        <v>13</v>
      </c>
      <c r="B17" s="2">
        <f>SUM(B7+B9+B11+B13+B15)*B6</f>
        <v>0</v>
      </c>
      <c r="C17" s="2">
        <f>SUM(C7+C9+C11+C13+C15)*C6</f>
        <v>0</v>
      </c>
      <c r="D17" s="2">
        <f>SUM(D7+D9+D11+D13+D15)*D6</f>
        <v>0</v>
      </c>
      <c r="E17" s="39">
        <f>(B17+C17+D17)*10</f>
        <v>0</v>
      </c>
      <c r="F17" s="52" t="s">
        <v>138</v>
      </c>
    </row>
    <row r="20" spans="1:6">
      <c r="B20" s="140" t="s">
        <v>139</v>
      </c>
    </row>
  </sheetData>
  <mergeCells count="5">
    <mergeCell ref="A2:A5"/>
    <mergeCell ref="B2:B5"/>
    <mergeCell ref="C2:C5"/>
    <mergeCell ref="D2:D5"/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28"/>
  <sheetViews>
    <sheetView topLeftCell="B8" zoomScale="90" zoomScaleNormal="90" workbookViewId="0">
      <selection activeCell="H20" sqref="H20"/>
    </sheetView>
  </sheetViews>
  <sheetFormatPr defaultColWidth="10.625" defaultRowHeight="15.6"/>
  <cols>
    <col min="1" max="1" width="84.125" customWidth="1"/>
    <col min="2" max="2" width="24" customWidth="1"/>
    <col min="3" max="3" width="21.875" customWidth="1"/>
    <col min="4" max="4" width="34.5" customWidth="1"/>
    <col min="5" max="5" width="20" customWidth="1"/>
    <col min="6" max="6" width="25.125" customWidth="1"/>
    <col min="7" max="8" width="15.375" customWidth="1"/>
    <col min="9" max="9" width="15.5" customWidth="1"/>
    <col min="10" max="10" width="21.875" customWidth="1"/>
  </cols>
  <sheetData>
    <row r="1" spans="1:10">
      <c r="A1" s="69"/>
      <c r="B1" s="169" t="s">
        <v>140</v>
      </c>
      <c r="C1" s="169"/>
      <c r="D1" s="169"/>
      <c r="E1" s="3"/>
      <c r="F1" s="3"/>
    </row>
    <row r="2" spans="1:10">
      <c r="A2" s="161" t="s">
        <v>141</v>
      </c>
      <c r="B2" s="162" t="s">
        <v>142</v>
      </c>
      <c r="C2" s="162" t="s">
        <v>143</v>
      </c>
      <c r="D2" s="162" t="s">
        <v>144</v>
      </c>
      <c r="E2" s="33"/>
      <c r="F2" s="33"/>
      <c r="G2" s="166" t="s">
        <v>14</v>
      </c>
      <c r="H2" s="166" t="s">
        <v>13</v>
      </c>
      <c r="I2" s="170"/>
      <c r="J2" s="26"/>
    </row>
    <row r="3" spans="1:10">
      <c r="A3" s="161"/>
      <c r="B3" s="163"/>
      <c r="C3" s="163"/>
      <c r="D3" s="163"/>
      <c r="E3" s="27"/>
      <c r="F3" s="163" t="s">
        <v>145</v>
      </c>
      <c r="G3" s="166"/>
      <c r="H3" s="166"/>
      <c r="I3" s="170"/>
      <c r="J3" s="26"/>
    </row>
    <row r="4" spans="1:10">
      <c r="A4" s="161"/>
      <c r="B4" s="163"/>
      <c r="C4" s="163"/>
      <c r="D4" s="163"/>
      <c r="E4" s="162" t="s">
        <v>146</v>
      </c>
      <c r="F4" s="163"/>
      <c r="G4" s="166"/>
      <c r="H4" s="166"/>
      <c r="I4" s="170"/>
      <c r="J4" s="26"/>
    </row>
    <row r="5" spans="1:10" ht="53.1" customHeight="1">
      <c r="A5" s="161"/>
      <c r="B5" s="163"/>
      <c r="C5" s="163"/>
      <c r="D5" s="163"/>
      <c r="E5" s="162"/>
      <c r="F5" s="163"/>
      <c r="G5" s="166"/>
      <c r="H5" s="166"/>
      <c r="I5" s="170"/>
      <c r="J5" s="26"/>
    </row>
    <row r="6" spans="1:10" ht="28.5" customHeight="1">
      <c r="A6" s="117" t="s">
        <v>147</v>
      </c>
      <c r="B6" s="119">
        <v>0</v>
      </c>
      <c r="C6" s="107">
        <v>0</v>
      </c>
      <c r="D6" s="111">
        <v>0</v>
      </c>
      <c r="E6" s="116">
        <v>0</v>
      </c>
      <c r="F6" s="106">
        <v>0</v>
      </c>
      <c r="G6" s="118">
        <v>0.3</v>
      </c>
      <c r="H6" s="73">
        <f>(SUM(B6:F6)*G6)</f>
        <v>0</v>
      </c>
      <c r="I6" s="26"/>
      <c r="J6" s="26"/>
    </row>
    <row r="7" spans="1:10" ht="28.5" customHeight="1">
      <c r="A7" s="133" t="s">
        <v>148</v>
      </c>
      <c r="B7" s="112"/>
      <c r="C7" s="113"/>
      <c r="D7" s="115"/>
      <c r="E7" s="114"/>
      <c r="F7" s="108"/>
      <c r="G7" s="118"/>
      <c r="H7" s="73"/>
      <c r="I7" s="26"/>
      <c r="J7" s="26"/>
    </row>
    <row r="8" spans="1:10" ht="30.95">
      <c r="A8" s="109" t="s">
        <v>149</v>
      </c>
      <c r="B8" s="110">
        <v>0</v>
      </c>
      <c r="C8" s="110">
        <v>0</v>
      </c>
      <c r="D8" s="110">
        <v>0</v>
      </c>
      <c r="E8" s="110">
        <v>0</v>
      </c>
      <c r="F8" s="110">
        <v>0</v>
      </c>
      <c r="G8" s="28">
        <v>0.1</v>
      </c>
      <c r="H8" s="73">
        <f>(SUM(B8:F8)*G8)</f>
        <v>0</v>
      </c>
      <c r="I8" s="26"/>
      <c r="J8" s="26"/>
    </row>
    <row r="9" spans="1:10">
      <c r="A9" s="133" t="s">
        <v>148</v>
      </c>
      <c r="B9" s="71"/>
      <c r="C9" s="71"/>
      <c r="D9" s="71"/>
      <c r="E9" s="71"/>
      <c r="F9" s="71"/>
      <c r="G9" s="25"/>
      <c r="H9" s="73"/>
      <c r="I9" s="26"/>
      <c r="J9" s="26"/>
    </row>
    <row r="10" spans="1:10" ht="30.95">
      <c r="A10" s="45" t="s">
        <v>150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29">
        <v>0.15</v>
      </c>
      <c r="H10" s="73">
        <f t="shared" ref="H10:H18" si="0">(SUM(B10:F10)*G10)</f>
        <v>0</v>
      </c>
      <c r="I10" s="26"/>
      <c r="J10" s="26"/>
    </row>
    <row r="11" spans="1:10">
      <c r="A11" s="133" t="s">
        <v>148</v>
      </c>
      <c r="B11" s="72"/>
      <c r="C11" s="72"/>
      <c r="D11" s="72"/>
      <c r="E11" s="72"/>
      <c r="F11" s="72"/>
      <c r="G11" s="25"/>
      <c r="H11" s="73"/>
      <c r="I11" s="26"/>
      <c r="J11" s="26"/>
    </row>
    <row r="12" spans="1:10" ht="30.95">
      <c r="A12" s="45" t="s">
        <v>151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29">
        <v>0.15</v>
      </c>
      <c r="H12" s="73">
        <f t="shared" si="0"/>
        <v>0</v>
      </c>
      <c r="I12" s="26"/>
      <c r="J12" s="26"/>
    </row>
    <row r="13" spans="1:10">
      <c r="A13" s="133" t="s">
        <v>148</v>
      </c>
      <c r="B13" s="71"/>
      <c r="C13" s="71"/>
      <c r="D13" s="71"/>
      <c r="E13" s="71"/>
      <c r="F13" s="71"/>
      <c r="G13" s="25"/>
      <c r="H13" s="73"/>
      <c r="I13" s="26"/>
      <c r="J13" s="26"/>
    </row>
    <row r="14" spans="1:10">
      <c r="A14" s="45" t="s">
        <v>152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30">
        <v>0.1</v>
      </c>
      <c r="H14" s="73">
        <f t="shared" si="0"/>
        <v>0</v>
      </c>
      <c r="I14" s="26"/>
      <c r="J14" s="26"/>
    </row>
    <row r="15" spans="1:10">
      <c r="A15" s="133" t="s">
        <v>148</v>
      </c>
      <c r="B15" s="72"/>
      <c r="C15" s="72"/>
      <c r="D15" s="72"/>
      <c r="E15" s="72"/>
      <c r="F15" s="72"/>
      <c r="G15" s="31"/>
      <c r="H15" s="73"/>
      <c r="I15" s="26"/>
      <c r="J15" s="26"/>
    </row>
    <row r="16" spans="1:10">
      <c r="A16" s="45" t="s">
        <v>153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30">
        <v>0.15</v>
      </c>
      <c r="H16" s="73">
        <f t="shared" si="0"/>
        <v>0</v>
      </c>
      <c r="I16" s="26"/>
      <c r="J16" s="26"/>
    </row>
    <row r="17" spans="1:10">
      <c r="A17" s="133" t="s">
        <v>148</v>
      </c>
      <c r="B17" s="71"/>
      <c r="C17" s="71"/>
      <c r="D17" s="71"/>
      <c r="E17" s="71"/>
      <c r="F17" s="71"/>
      <c r="G17" s="31"/>
      <c r="H17" s="73"/>
      <c r="I17" s="26"/>
      <c r="J17" s="26"/>
    </row>
    <row r="18" spans="1:10">
      <c r="A18" s="45" t="s">
        <v>154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30">
        <v>0.05</v>
      </c>
      <c r="H18" s="73">
        <f t="shared" si="0"/>
        <v>0</v>
      </c>
      <c r="I18" s="26"/>
      <c r="J18" s="26"/>
    </row>
    <row r="19" spans="1:10">
      <c r="A19" s="133" t="s">
        <v>148</v>
      </c>
      <c r="B19" s="72"/>
      <c r="C19" s="72"/>
      <c r="D19" s="72"/>
      <c r="E19" s="72"/>
      <c r="F19" s="72"/>
      <c r="G19" s="31"/>
      <c r="H19" s="73"/>
      <c r="I19" s="26"/>
      <c r="J19" s="26"/>
    </row>
    <row r="20" spans="1:10" ht="33" customHeight="1">
      <c r="A20" s="40"/>
      <c r="B20" s="70"/>
      <c r="C20" s="70"/>
      <c r="D20" s="70"/>
      <c r="E20" s="26"/>
      <c r="F20" s="26"/>
      <c r="G20" s="42">
        <f>SUM(G6:G18)</f>
        <v>1</v>
      </c>
      <c r="H20" s="74">
        <f>SUM(H6:H18)*10</f>
        <v>0</v>
      </c>
      <c r="I20" s="39" t="s">
        <v>155</v>
      </c>
      <c r="J20" s="26"/>
    </row>
    <row r="21" spans="1:10">
      <c r="A21" s="41"/>
      <c r="B21" s="41"/>
      <c r="C21" s="41"/>
      <c r="D21" s="41"/>
      <c r="E21" s="26"/>
      <c r="F21" s="26"/>
      <c r="G21" s="26"/>
      <c r="H21" s="26"/>
      <c r="I21" s="26"/>
      <c r="J21" s="26"/>
    </row>
    <row r="22" spans="1:10">
      <c r="A22" s="40"/>
      <c r="B22" s="41"/>
      <c r="C22" s="41"/>
      <c r="D22" s="41"/>
      <c r="E22" s="26"/>
      <c r="F22" s="26"/>
      <c r="G22" s="42"/>
      <c r="H22" s="42"/>
      <c r="I22" s="26"/>
      <c r="J22" s="26"/>
    </row>
    <row r="23" spans="1:10">
      <c r="A23" s="41"/>
      <c r="B23" s="41"/>
      <c r="C23" s="41"/>
      <c r="D23" s="41"/>
      <c r="E23" s="26"/>
      <c r="F23" s="26"/>
      <c r="G23" s="26"/>
      <c r="H23" s="26"/>
      <c r="I23" s="26"/>
      <c r="J23" s="26"/>
    </row>
    <row r="24" spans="1:10">
      <c r="A24" s="40"/>
      <c r="B24" s="41"/>
      <c r="C24" s="41"/>
      <c r="D24" s="41"/>
      <c r="E24" s="26"/>
      <c r="F24" s="26"/>
      <c r="G24" s="42"/>
      <c r="H24" s="42"/>
      <c r="I24" s="26"/>
      <c r="J24" s="26"/>
    </row>
    <row r="25" spans="1:10">
      <c r="A25" s="41"/>
      <c r="B25" s="41"/>
      <c r="C25" s="41"/>
      <c r="D25" s="41"/>
      <c r="E25" s="26"/>
      <c r="F25" s="26"/>
      <c r="G25" s="26"/>
      <c r="H25" s="26"/>
      <c r="I25" s="26"/>
      <c r="J25" s="26"/>
    </row>
    <row r="26" spans="1:10">
      <c r="A26" s="40"/>
      <c r="B26" s="41"/>
      <c r="C26" s="41"/>
      <c r="D26" s="41"/>
      <c r="E26" s="26"/>
      <c r="F26" s="26"/>
      <c r="G26" s="42"/>
      <c r="H26" s="42"/>
      <c r="I26" s="26"/>
      <c r="J26" s="26"/>
    </row>
    <row r="27" spans="1:10">
      <c r="A27" s="41"/>
      <c r="B27" s="41"/>
      <c r="C27" s="41"/>
      <c r="D27" s="41"/>
      <c r="E27" s="26"/>
      <c r="F27" s="26"/>
      <c r="G27" s="32"/>
      <c r="H27" s="32"/>
      <c r="I27" s="26"/>
      <c r="J27" s="26"/>
    </row>
    <row r="28" spans="1:10">
      <c r="A28" s="26"/>
      <c r="B28" s="26"/>
      <c r="C28" s="26"/>
      <c r="D28" s="26"/>
      <c r="E28" s="26"/>
      <c r="F28" s="26"/>
      <c r="G28" s="26"/>
      <c r="H28" s="26"/>
      <c r="I28" s="26"/>
      <c r="J28" s="26"/>
    </row>
  </sheetData>
  <mergeCells count="10">
    <mergeCell ref="I2:I5"/>
    <mergeCell ref="B1:D1"/>
    <mergeCell ref="F3:F5"/>
    <mergeCell ref="E4:E5"/>
    <mergeCell ref="A2:A5"/>
    <mergeCell ref="B2:B5"/>
    <mergeCell ref="C2:C5"/>
    <mergeCell ref="D2:D5"/>
    <mergeCell ref="G2:G5"/>
    <mergeCell ref="H2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1295-F2AD-8A43-A4DD-8F37DF65667B}">
  <dimension ref="A1:F63"/>
  <sheetViews>
    <sheetView topLeftCell="A29" workbookViewId="0">
      <selection activeCell="H1" sqref="H1"/>
    </sheetView>
  </sheetViews>
  <sheetFormatPr defaultColWidth="10.875" defaultRowHeight="15.75" customHeight="1"/>
  <cols>
    <col min="1" max="1" width="32.375" style="50" customWidth="1"/>
    <col min="2" max="2" width="26.625" style="26" customWidth="1"/>
    <col min="3" max="3" width="27.5" style="26" customWidth="1"/>
    <col min="4" max="4" width="15.5" style="26" customWidth="1"/>
    <col min="5" max="5" width="12.125" style="26" customWidth="1"/>
    <col min="6" max="8" width="10.875" style="26"/>
    <col min="9" max="9" width="0.125" style="26" customWidth="1"/>
    <col min="10" max="16384" width="10.875" style="26"/>
  </cols>
  <sheetData>
    <row r="1" spans="1:6" ht="15.95" customHeight="1">
      <c r="A1" s="166" t="s">
        <v>0</v>
      </c>
      <c r="B1" s="162" t="s">
        <v>156</v>
      </c>
      <c r="C1" s="162" t="s">
        <v>157</v>
      </c>
      <c r="D1" s="175" t="s">
        <v>125</v>
      </c>
      <c r="E1" s="172" t="s">
        <v>158</v>
      </c>
      <c r="F1" s="172" t="s">
        <v>159</v>
      </c>
    </row>
    <row r="2" spans="1:6" ht="15.6" customHeight="1">
      <c r="A2" s="166"/>
      <c r="B2" s="162"/>
      <c r="C2" s="162"/>
      <c r="D2" s="175"/>
      <c r="E2" s="172"/>
      <c r="F2" s="172"/>
    </row>
    <row r="3" spans="1:6" ht="15.6">
      <c r="A3" s="166"/>
      <c r="B3" s="162"/>
      <c r="C3" s="162"/>
      <c r="D3" s="175"/>
      <c r="E3" s="172"/>
      <c r="F3" s="172"/>
    </row>
    <row r="4" spans="1:6" ht="15.6">
      <c r="A4" s="166"/>
      <c r="B4" s="162"/>
      <c r="C4" s="162"/>
      <c r="D4" s="175"/>
      <c r="E4" s="172"/>
      <c r="F4" s="172"/>
    </row>
    <row r="5" spans="1:6" ht="15.6">
      <c r="A5" s="166"/>
      <c r="B5" s="162"/>
      <c r="C5" s="162"/>
      <c r="D5" s="175"/>
      <c r="E5" s="172"/>
      <c r="F5" s="172"/>
    </row>
    <row r="6" spans="1:6" ht="15.6">
      <c r="A6" s="166"/>
      <c r="B6" s="30"/>
      <c r="C6" s="28"/>
      <c r="D6" s="175"/>
    </row>
    <row r="7" spans="1:6" ht="30.95">
      <c r="A7" s="33" t="s">
        <v>160</v>
      </c>
      <c r="B7" s="99">
        <v>0</v>
      </c>
      <c r="C7" s="99">
        <v>0</v>
      </c>
      <c r="D7" s="25">
        <f>B7+C7</f>
        <v>0</v>
      </c>
      <c r="E7" s="102">
        <v>0.04</v>
      </c>
    </row>
    <row r="8" spans="1:6" ht="30.95">
      <c r="A8" s="33" t="s">
        <v>161</v>
      </c>
      <c r="B8" s="100">
        <v>0</v>
      </c>
      <c r="C8" s="100">
        <v>0</v>
      </c>
      <c r="D8" s="25">
        <f t="shared" ref="D8:D37" si="0">B8+C8</f>
        <v>0</v>
      </c>
      <c r="E8" s="32">
        <v>0.04</v>
      </c>
    </row>
    <row r="9" spans="1:6" ht="15.6">
      <c r="A9" s="33" t="s">
        <v>162</v>
      </c>
      <c r="B9" s="99">
        <v>0</v>
      </c>
      <c r="C9" s="99">
        <v>0</v>
      </c>
      <c r="D9" s="25">
        <f t="shared" si="0"/>
        <v>0</v>
      </c>
      <c r="E9" s="32">
        <v>0.04</v>
      </c>
    </row>
    <row r="10" spans="1:6" ht="15.6">
      <c r="A10" s="33" t="s">
        <v>19</v>
      </c>
      <c r="B10" s="100">
        <v>0</v>
      </c>
      <c r="C10" s="100">
        <v>0</v>
      </c>
      <c r="D10" s="25">
        <f t="shared" si="0"/>
        <v>0</v>
      </c>
      <c r="E10" s="32">
        <v>0.04</v>
      </c>
    </row>
    <row r="11" spans="1:6" ht="30.95">
      <c r="A11" s="33" t="s">
        <v>163</v>
      </c>
      <c r="B11" s="99">
        <v>0</v>
      </c>
      <c r="C11" s="99">
        <v>0</v>
      </c>
      <c r="D11" s="25">
        <f t="shared" si="0"/>
        <v>0</v>
      </c>
      <c r="E11" s="32">
        <v>0.05</v>
      </c>
    </row>
    <row r="12" spans="1:6" ht="15.6">
      <c r="A12" s="33" t="s">
        <v>164</v>
      </c>
      <c r="B12" s="100">
        <v>0</v>
      </c>
      <c r="C12" s="100">
        <v>0</v>
      </c>
      <c r="D12" s="25">
        <f t="shared" si="0"/>
        <v>0</v>
      </c>
      <c r="E12" s="32">
        <v>0.04</v>
      </c>
    </row>
    <row r="13" spans="1:6" ht="30.95">
      <c r="A13" s="33" t="s">
        <v>165</v>
      </c>
      <c r="B13" s="99">
        <v>0</v>
      </c>
      <c r="C13" s="99">
        <v>0</v>
      </c>
      <c r="D13" s="25">
        <f t="shared" si="0"/>
        <v>0</v>
      </c>
      <c r="E13" s="32">
        <v>0.04</v>
      </c>
    </row>
    <row r="14" spans="1:6" ht="15.6">
      <c r="A14" s="33" t="s">
        <v>166</v>
      </c>
      <c r="B14" s="100">
        <v>0</v>
      </c>
      <c r="C14" s="100">
        <v>0</v>
      </c>
      <c r="D14" s="25">
        <f t="shared" si="0"/>
        <v>0</v>
      </c>
      <c r="E14" s="32">
        <v>0.04</v>
      </c>
    </row>
    <row r="15" spans="1:6" ht="15.6">
      <c r="A15" s="33" t="s">
        <v>22</v>
      </c>
      <c r="B15" s="99">
        <v>0</v>
      </c>
      <c r="C15" s="99">
        <v>0</v>
      </c>
      <c r="D15" s="25">
        <f t="shared" si="0"/>
        <v>0</v>
      </c>
      <c r="E15" s="32">
        <v>0.04</v>
      </c>
    </row>
    <row r="16" spans="1:6" ht="30.95">
      <c r="A16" s="33" t="s">
        <v>167</v>
      </c>
      <c r="B16" s="100">
        <v>0</v>
      </c>
      <c r="C16" s="100">
        <v>0</v>
      </c>
      <c r="D16" s="25">
        <f t="shared" si="0"/>
        <v>0</v>
      </c>
      <c r="E16" s="32">
        <v>0.04</v>
      </c>
    </row>
    <row r="17" spans="1:5" ht="30.95">
      <c r="A17" s="33" t="s">
        <v>168</v>
      </c>
      <c r="B17" s="99">
        <v>0</v>
      </c>
      <c r="C17" s="99">
        <v>0</v>
      </c>
      <c r="D17" s="25">
        <f t="shared" si="0"/>
        <v>0</v>
      </c>
      <c r="E17" s="32">
        <v>0.04</v>
      </c>
    </row>
    <row r="18" spans="1:5" ht="30.95">
      <c r="A18" s="33" t="s">
        <v>169</v>
      </c>
      <c r="B18" s="100">
        <v>0</v>
      </c>
      <c r="C18" s="100">
        <v>0</v>
      </c>
      <c r="D18" s="25">
        <f t="shared" si="0"/>
        <v>0</v>
      </c>
      <c r="E18" s="32">
        <v>0.04</v>
      </c>
    </row>
    <row r="19" spans="1:5" ht="15.6">
      <c r="A19" s="33" t="s">
        <v>170</v>
      </c>
      <c r="B19" s="99">
        <v>0</v>
      </c>
      <c r="C19" s="99">
        <v>0</v>
      </c>
      <c r="D19" s="25">
        <f t="shared" si="0"/>
        <v>0</v>
      </c>
      <c r="E19" s="32">
        <v>0.03</v>
      </c>
    </row>
    <row r="20" spans="1:5" ht="15.6">
      <c r="A20" s="33" t="s">
        <v>171</v>
      </c>
      <c r="B20" s="100">
        <v>0</v>
      </c>
      <c r="C20" s="100">
        <v>0</v>
      </c>
      <c r="D20" s="25">
        <f t="shared" si="0"/>
        <v>0</v>
      </c>
      <c r="E20" s="32">
        <v>0.03</v>
      </c>
    </row>
    <row r="21" spans="1:5" ht="30.95">
      <c r="A21" s="33" t="s">
        <v>172</v>
      </c>
      <c r="B21" s="99">
        <v>0</v>
      </c>
      <c r="C21" s="99">
        <v>0</v>
      </c>
      <c r="D21" s="25">
        <f t="shared" si="0"/>
        <v>0</v>
      </c>
      <c r="E21" s="32">
        <v>0.03</v>
      </c>
    </row>
    <row r="22" spans="1:5" ht="15.6">
      <c r="A22" s="33" t="s">
        <v>173</v>
      </c>
      <c r="B22" s="100">
        <v>0</v>
      </c>
      <c r="C22" s="100">
        <v>0</v>
      </c>
      <c r="D22" s="25">
        <f t="shared" si="0"/>
        <v>0</v>
      </c>
      <c r="E22" s="32">
        <v>0.02</v>
      </c>
    </row>
    <row r="23" spans="1:5" ht="30.95">
      <c r="A23" s="33" t="s">
        <v>174</v>
      </c>
      <c r="B23" s="99">
        <v>0</v>
      </c>
      <c r="C23" s="99">
        <v>0</v>
      </c>
      <c r="D23" s="25">
        <f t="shared" si="0"/>
        <v>0</v>
      </c>
      <c r="E23" s="32">
        <v>0.02</v>
      </c>
    </row>
    <row r="24" spans="1:5" ht="30.95">
      <c r="A24" s="33" t="s">
        <v>175</v>
      </c>
      <c r="B24" s="100">
        <v>0</v>
      </c>
      <c r="C24" s="100">
        <v>0</v>
      </c>
      <c r="D24" s="25">
        <f t="shared" si="0"/>
        <v>0</v>
      </c>
      <c r="E24" s="32">
        <v>0.03</v>
      </c>
    </row>
    <row r="25" spans="1:5" ht="46.5">
      <c r="A25" s="33" t="s">
        <v>176</v>
      </c>
      <c r="B25" s="99">
        <v>0</v>
      </c>
      <c r="C25" s="99">
        <v>0</v>
      </c>
      <c r="D25" s="25">
        <f t="shared" si="0"/>
        <v>0</v>
      </c>
      <c r="E25" s="32">
        <v>0.03</v>
      </c>
    </row>
    <row r="26" spans="1:5" ht="46.5">
      <c r="A26" s="33" t="s">
        <v>177</v>
      </c>
      <c r="B26" s="100">
        <v>0</v>
      </c>
      <c r="C26" s="100">
        <v>0</v>
      </c>
      <c r="D26" s="25">
        <f t="shared" si="0"/>
        <v>0</v>
      </c>
      <c r="E26" s="32">
        <v>0.03</v>
      </c>
    </row>
    <row r="27" spans="1:5" ht="30.95">
      <c r="A27" s="33" t="s">
        <v>178</v>
      </c>
      <c r="B27" s="99">
        <v>0</v>
      </c>
      <c r="C27" s="99">
        <v>0</v>
      </c>
      <c r="D27" s="25">
        <f t="shared" si="0"/>
        <v>0</v>
      </c>
      <c r="E27" s="32">
        <v>0.03</v>
      </c>
    </row>
    <row r="28" spans="1:5" ht="30.95">
      <c r="A28" s="33" t="s">
        <v>179</v>
      </c>
      <c r="B28" s="100">
        <v>0</v>
      </c>
      <c r="C28" s="100">
        <v>0</v>
      </c>
      <c r="D28" s="25">
        <f t="shared" si="0"/>
        <v>0</v>
      </c>
      <c r="E28" s="32">
        <v>0.03</v>
      </c>
    </row>
    <row r="29" spans="1:5" ht="46.5">
      <c r="A29" s="33" t="s">
        <v>180</v>
      </c>
      <c r="B29" s="99">
        <v>0</v>
      </c>
      <c r="C29" s="99">
        <v>0</v>
      </c>
      <c r="D29" s="25">
        <f t="shared" si="0"/>
        <v>0</v>
      </c>
      <c r="E29" s="32">
        <v>0.03</v>
      </c>
    </row>
    <row r="30" spans="1:5" ht="30.95">
      <c r="A30" s="33" t="s">
        <v>181</v>
      </c>
      <c r="B30" s="100">
        <v>0</v>
      </c>
      <c r="C30" s="100">
        <v>0</v>
      </c>
      <c r="D30" s="25">
        <f t="shared" si="0"/>
        <v>0</v>
      </c>
      <c r="E30" s="32">
        <v>0.03</v>
      </c>
    </row>
    <row r="31" spans="1:5" ht="15.6">
      <c r="A31" s="33" t="s">
        <v>182</v>
      </c>
      <c r="B31" s="99">
        <v>0</v>
      </c>
      <c r="C31" s="99">
        <v>0</v>
      </c>
      <c r="D31" s="25">
        <f t="shared" si="0"/>
        <v>0</v>
      </c>
      <c r="E31" s="32">
        <v>0.03</v>
      </c>
    </row>
    <row r="32" spans="1:5" ht="30.95">
      <c r="A32" s="33" t="s">
        <v>183</v>
      </c>
      <c r="B32" s="100">
        <v>0</v>
      </c>
      <c r="C32" s="100">
        <v>0</v>
      </c>
      <c r="D32" s="25">
        <f t="shared" si="0"/>
        <v>0</v>
      </c>
      <c r="E32" s="32">
        <v>0.03</v>
      </c>
    </row>
    <row r="33" spans="1:5" ht="42" customHeight="1">
      <c r="A33" s="33"/>
      <c r="B33" s="176" t="s">
        <v>184</v>
      </c>
      <c r="C33" s="176"/>
      <c r="D33" s="176"/>
      <c r="E33" s="176"/>
    </row>
    <row r="34" spans="1:5" ht="15.6">
      <c r="A34" s="33" t="s">
        <v>185</v>
      </c>
      <c r="B34" s="99">
        <v>0</v>
      </c>
      <c r="C34" s="99">
        <v>0</v>
      </c>
      <c r="D34" s="25">
        <f t="shared" si="0"/>
        <v>0</v>
      </c>
      <c r="E34" s="32">
        <v>0.03</v>
      </c>
    </row>
    <row r="35" spans="1:5" ht="15.6">
      <c r="A35" s="33" t="s">
        <v>186</v>
      </c>
      <c r="B35" s="100">
        <v>0</v>
      </c>
      <c r="C35" s="100">
        <v>0</v>
      </c>
      <c r="D35" s="25">
        <f t="shared" si="0"/>
        <v>0</v>
      </c>
      <c r="E35" s="32">
        <v>0.03</v>
      </c>
    </row>
    <row r="36" spans="1:5" ht="30.95">
      <c r="A36" s="33" t="s">
        <v>187</v>
      </c>
      <c r="B36" s="99">
        <v>0</v>
      </c>
      <c r="C36" s="99">
        <v>0</v>
      </c>
      <c r="D36" s="25">
        <f t="shared" si="0"/>
        <v>0</v>
      </c>
      <c r="E36" s="32">
        <v>0.02</v>
      </c>
    </row>
    <row r="37" spans="1:5" ht="15.6">
      <c r="A37" s="33" t="s">
        <v>188</v>
      </c>
      <c r="B37" s="100">
        <v>0</v>
      </c>
      <c r="C37" s="100">
        <v>0</v>
      </c>
      <c r="D37" s="25">
        <f t="shared" si="0"/>
        <v>0</v>
      </c>
      <c r="E37" s="32">
        <v>0.02</v>
      </c>
    </row>
    <row r="38" spans="1:5" ht="15.6">
      <c r="A38" s="101" t="s">
        <v>125</v>
      </c>
      <c r="B38" s="103"/>
      <c r="C38" s="103"/>
      <c r="D38" s="103"/>
      <c r="E38" s="104"/>
    </row>
    <row r="39" spans="1:5" ht="15.6">
      <c r="D39" s="61" t="s">
        <v>189</v>
      </c>
      <c r="E39" s="61">
        <f>SUMPRODUCT(D7:D37,E7:E37)</f>
        <v>0</v>
      </c>
    </row>
    <row r="40" spans="1:5" ht="15.6"/>
    <row r="41" spans="1:5" ht="15.6"/>
    <row r="42" spans="1:5" ht="15.6"/>
    <row r="43" spans="1:5" ht="15.6"/>
    <row r="44" spans="1:5" ht="15.6"/>
    <row r="45" spans="1:5" ht="15.6"/>
    <row r="46" spans="1:5" ht="15.6"/>
    <row r="47" spans="1:5" ht="15.6"/>
    <row r="48" spans="1:5" ht="0.75" customHeight="1"/>
    <row r="49" spans="1:5" ht="12" customHeight="1">
      <c r="A49" s="173"/>
      <c r="B49" s="174"/>
      <c r="C49" s="174"/>
      <c r="D49" s="174"/>
      <c r="E49" s="174"/>
    </row>
    <row r="50" spans="1:5" ht="15.6"/>
    <row r="51" spans="1:5" ht="15.6"/>
    <row r="52" spans="1:5" ht="15.6"/>
    <row r="53" spans="1:5" ht="15.6"/>
    <row r="54" spans="1:5" ht="15.6"/>
    <row r="55" spans="1:5" ht="15.6"/>
    <row r="56" spans="1:5" ht="15.6"/>
    <row r="57" spans="1:5" ht="15.6"/>
    <row r="58" spans="1:5" ht="15.6"/>
    <row r="59" spans="1:5" ht="15.6"/>
    <row r="60" spans="1:5" ht="15.6"/>
    <row r="61" spans="1:5" ht="15.6"/>
    <row r="62" spans="1:5" ht="15.6"/>
    <row r="63" spans="1:5" ht="15.6"/>
  </sheetData>
  <mergeCells count="8">
    <mergeCell ref="F1:F5"/>
    <mergeCell ref="A49:E49"/>
    <mergeCell ref="A1:A6"/>
    <mergeCell ref="C1:C5"/>
    <mergeCell ref="B1:B5"/>
    <mergeCell ref="D1:D6"/>
    <mergeCell ref="E1:E5"/>
    <mergeCell ref="B33:E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J25"/>
  <sheetViews>
    <sheetView zoomScale="90" zoomScaleNormal="90" workbookViewId="0">
      <selection activeCell="F14" sqref="F14"/>
    </sheetView>
  </sheetViews>
  <sheetFormatPr defaultColWidth="10.875" defaultRowHeight="15.6"/>
  <cols>
    <col min="1" max="1" width="32.375" style="1" customWidth="1"/>
    <col min="2" max="2" width="31.375" style="1" customWidth="1"/>
    <col min="3" max="3" width="29.875" style="1" customWidth="1"/>
    <col min="4" max="5" width="29.625" style="1" customWidth="1"/>
    <col min="6" max="6" width="15" style="1" customWidth="1"/>
    <col min="7" max="7" width="17.125" style="1" customWidth="1"/>
    <col min="8" max="16384" width="10.875" style="1"/>
  </cols>
  <sheetData>
    <row r="1" spans="1:10">
      <c r="A1" s="3"/>
      <c r="B1" s="161" t="s">
        <v>190</v>
      </c>
      <c r="C1" s="161"/>
      <c r="D1" s="161"/>
      <c r="E1" s="161"/>
    </row>
    <row r="2" spans="1:10">
      <c r="A2" s="166" t="s">
        <v>191</v>
      </c>
      <c r="B2" s="170" t="s">
        <v>192</v>
      </c>
      <c r="C2" s="170" t="s">
        <v>193</v>
      </c>
      <c r="D2" s="170" t="s">
        <v>194</v>
      </c>
      <c r="E2" s="170" t="s">
        <v>195</v>
      </c>
      <c r="F2" s="177" t="s">
        <v>13</v>
      </c>
    </row>
    <row r="3" spans="1:10">
      <c r="A3" s="166"/>
      <c r="B3" s="170"/>
      <c r="C3" s="170"/>
      <c r="D3" s="171"/>
      <c r="E3" s="170"/>
      <c r="F3" s="177"/>
      <c r="G3" s="63" t="s">
        <v>132</v>
      </c>
      <c r="H3" s="64"/>
      <c r="I3" s="64"/>
      <c r="J3" s="64"/>
    </row>
    <row r="4" spans="1:10">
      <c r="A4" s="166"/>
      <c r="B4" s="170"/>
      <c r="C4" s="170"/>
      <c r="D4" s="171"/>
      <c r="E4" s="170"/>
      <c r="F4" s="177"/>
    </row>
    <row r="5" spans="1:10" ht="48.95" customHeight="1">
      <c r="A5" s="166"/>
      <c r="B5" s="170"/>
      <c r="C5" s="170"/>
      <c r="D5" s="171"/>
      <c r="E5" s="170"/>
      <c r="F5" s="177"/>
    </row>
    <row r="6" spans="1:10" ht="17.100000000000001" customHeight="1">
      <c r="A6" s="10"/>
      <c r="B6" s="30"/>
      <c r="C6" s="30"/>
      <c r="D6" s="28"/>
      <c r="E6" s="28"/>
      <c r="F6" s="177"/>
    </row>
    <row r="7" spans="1:10">
      <c r="A7" s="65" t="s">
        <v>196</v>
      </c>
      <c r="B7" s="66">
        <v>0</v>
      </c>
      <c r="C7" s="66">
        <v>0</v>
      </c>
      <c r="D7" s="66">
        <v>4</v>
      </c>
      <c r="E7" s="66">
        <v>0</v>
      </c>
      <c r="F7" s="2">
        <f>SUM(B7:E7)</f>
        <v>4</v>
      </c>
    </row>
    <row r="8" spans="1:10">
      <c r="A8" s="65"/>
      <c r="B8" s="66"/>
      <c r="C8" s="66"/>
      <c r="D8" s="142">
        <v>0.06</v>
      </c>
      <c r="E8" s="66"/>
      <c r="F8" s="2"/>
    </row>
    <row r="9" spans="1:10">
      <c r="A9" s="65" t="s">
        <v>197</v>
      </c>
      <c r="B9" s="66">
        <v>0</v>
      </c>
      <c r="C9" s="66">
        <v>2</v>
      </c>
      <c r="D9" s="66">
        <v>0</v>
      </c>
      <c r="E9" s="66">
        <v>0</v>
      </c>
      <c r="F9" s="2">
        <f>SUM(B9:E9)</f>
        <v>2</v>
      </c>
    </row>
    <row r="10" spans="1:10">
      <c r="A10" s="65"/>
      <c r="B10" s="122"/>
      <c r="C10" s="141">
        <v>0.32</v>
      </c>
      <c r="D10" s="66"/>
      <c r="E10" s="66"/>
      <c r="F10" s="2"/>
    </row>
    <row r="11" spans="1:10" ht="30.95">
      <c r="A11" s="67" t="s">
        <v>198</v>
      </c>
      <c r="B11" s="66">
        <v>4</v>
      </c>
      <c r="C11" s="66">
        <v>0</v>
      </c>
      <c r="D11" s="66">
        <v>0</v>
      </c>
      <c r="E11" s="66">
        <v>0</v>
      </c>
      <c r="F11" s="2">
        <f>SUM(B11:E11)</f>
        <v>4</v>
      </c>
    </row>
    <row r="12" spans="1:10">
      <c r="A12" s="65"/>
      <c r="B12" s="141">
        <v>0.62</v>
      </c>
      <c r="C12" s="66"/>
      <c r="D12" s="66"/>
      <c r="E12" s="66"/>
      <c r="F12" s="2"/>
    </row>
    <row r="13" spans="1:10" ht="32.1" customHeight="1">
      <c r="A13" s="77" t="s">
        <v>13</v>
      </c>
      <c r="B13" s="78"/>
      <c r="C13" s="78"/>
      <c r="D13" s="78"/>
      <c r="E13" s="78"/>
      <c r="F13" s="39">
        <f>(F7+F9+F11)/10*100</f>
        <v>100</v>
      </c>
      <c r="G13" s="39" t="s">
        <v>199</v>
      </c>
    </row>
    <row r="14" spans="1:10">
      <c r="A14" s="66"/>
      <c r="B14" s="66"/>
      <c r="C14" s="66"/>
      <c r="D14" s="66"/>
      <c r="E14" s="66"/>
    </row>
    <row r="15" spans="1:10">
      <c r="A15" s="66"/>
      <c r="B15" s="66"/>
      <c r="C15" s="66"/>
      <c r="D15" s="66"/>
      <c r="E15" s="66"/>
    </row>
    <row r="16" spans="1:10">
      <c r="A16" s="66"/>
      <c r="B16" s="66"/>
      <c r="C16" s="66"/>
      <c r="D16" s="66"/>
      <c r="E16" s="66"/>
    </row>
    <row r="17" spans="2:7" ht="31.5" customHeight="1">
      <c r="B17" s="121" t="s">
        <v>200</v>
      </c>
      <c r="C17" s="127" t="s">
        <v>201</v>
      </c>
      <c r="D17" s="121" t="s">
        <v>202</v>
      </c>
      <c r="F17" s="26"/>
      <c r="G17" s="50"/>
    </row>
    <row r="18" spans="2:7">
      <c r="B18" s="120" t="s">
        <v>203</v>
      </c>
      <c r="C18" s="120">
        <v>26</v>
      </c>
      <c r="D18" s="120" t="s">
        <v>204</v>
      </c>
    </row>
    <row r="19" spans="2:7">
      <c r="B19" s="120" t="s">
        <v>205</v>
      </c>
      <c r="C19" s="120">
        <v>29</v>
      </c>
      <c r="D19" s="120" t="s">
        <v>206</v>
      </c>
    </row>
    <row r="20" spans="2:7">
      <c r="B20" s="120" t="s">
        <v>207</v>
      </c>
      <c r="C20" s="120">
        <v>0</v>
      </c>
      <c r="D20" s="120" t="s">
        <v>208</v>
      </c>
    </row>
    <row r="21" spans="2:7">
      <c r="B21" s="120" t="s">
        <v>209</v>
      </c>
      <c r="C21" s="120">
        <v>0</v>
      </c>
      <c r="D21" s="120" t="s">
        <v>206</v>
      </c>
    </row>
    <row r="22" spans="2:7">
      <c r="B22" s="120" t="s">
        <v>210</v>
      </c>
      <c r="C22" s="120">
        <v>15</v>
      </c>
      <c r="D22" s="120" t="s">
        <v>206</v>
      </c>
    </row>
    <row r="23" spans="2:7">
      <c r="B23" s="120" t="s">
        <v>211</v>
      </c>
      <c r="C23" s="120">
        <v>12</v>
      </c>
      <c r="D23" s="120" t="s">
        <v>212</v>
      </c>
    </row>
    <row r="24" spans="2:7">
      <c r="B24" s="120" t="s">
        <v>213</v>
      </c>
      <c r="C24" s="120">
        <v>17</v>
      </c>
      <c r="D24" s="120" t="s">
        <v>206</v>
      </c>
    </row>
    <row r="25" spans="2:7">
      <c r="B25" s="120" t="s">
        <v>214</v>
      </c>
      <c r="C25" s="120">
        <v>1</v>
      </c>
      <c r="D25" s="120" t="s">
        <v>206</v>
      </c>
    </row>
  </sheetData>
  <mergeCells count="7">
    <mergeCell ref="B1:E1"/>
    <mergeCell ref="E2:E5"/>
    <mergeCell ref="F2:F6"/>
    <mergeCell ref="A2:A5"/>
    <mergeCell ref="B2:B5"/>
    <mergeCell ref="C2:C5"/>
    <mergeCell ref="D2:D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I17"/>
  <sheetViews>
    <sheetView workbookViewId="0">
      <selection activeCell="A16" sqref="A16"/>
    </sheetView>
  </sheetViews>
  <sheetFormatPr defaultColWidth="10.875" defaultRowHeight="15.6"/>
  <cols>
    <col min="1" max="1" width="32.375" style="1" customWidth="1"/>
    <col min="2" max="2" width="31.375" style="1" customWidth="1"/>
    <col min="3" max="3" width="42.875" style="1" bestFit="1" customWidth="1"/>
    <col min="4" max="4" width="30.875" style="1" customWidth="1"/>
    <col min="5" max="5" width="15" style="1" customWidth="1"/>
    <col min="6" max="6" width="12.625" style="1" customWidth="1"/>
    <col min="7" max="16384" width="10.875" style="1"/>
  </cols>
  <sheetData>
    <row r="1" spans="1:9">
      <c r="A1" s="3"/>
      <c r="B1" s="161" t="s">
        <v>190</v>
      </c>
      <c r="C1" s="161"/>
      <c r="D1" s="161"/>
    </row>
    <row r="2" spans="1:9">
      <c r="A2" s="166" t="s">
        <v>215</v>
      </c>
      <c r="B2" s="170" t="s">
        <v>216</v>
      </c>
      <c r="C2" s="170" t="s">
        <v>217</v>
      </c>
      <c r="D2" s="170" t="s">
        <v>218</v>
      </c>
      <c r="E2" s="178" t="s">
        <v>219</v>
      </c>
      <c r="F2" s="177" t="s">
        <v>13</v>
      </c>
    </row>
    <row r="3" spans="1:9">
      <c r="A3" s="166"/>
      <c r="B3" s="170"/>
      <c r="C3" s="170"/>
      <c r="D3" s="171"/>
      <c r="E3" s="178"/>
      <c r="F3" s="177"/>
      <c r="G3" s="64"/>
      <c r="H3" s="64"/>
      <c r="I3" s="64"/>
    </row>
    <row r="4" spans="1:9">
      <c r="A4" s="166"/>
      <c r="B4" s="170"/>
      <c r="C4" s="170"/>
      <c r="D4" s="171"/>
      <c r="E4" s="178"/>
      <c r="F4" s="177"/>
    </row>
    <row r="5" spans="1:9" ht="48.95" customHeight="1">
      <c r="A5" s="166"/>
      <c r="B5" s="170"/>
      <c r="C5" s="170"/>
      <c r="D5" s="171"/>
      <c r="E5" s="178"/>
      <c r="F5" s="177"/>
    </row>
    <row r="6" spans="1:9" ht="17.100000000000001" customHeight="1">
      <c r="A6" s="10"/>
      <c r="B6" s="30"/>
      <c r="C6" s="30"/>
      <c r="D6" s="28"/>
      <c r="E6" s="178"/>
      <c r="F6" s="2"/>
    </row>
    <row r="7" spans="1:9">
      <c r="A7" s="65" t="s">
        <v>220</v>
      </c>
      <c r="B7" s="66">
        <v>0</v>
      </c>
      <c r="C7" s="66">
        <v>0</v>
      </c>
      <c r="D7" s="66">
        <v>0</v>
      </c>
      <c r="E7" s="79">
        <v>0.45</v>
      </c>
      <c r="F7" s="2">
        <f>SUM(B7:D7)*E7</f>
        <v>0</v>
      </c>
    </row>
    <row r="8" spans="1:9">
      <c r="A8" s="65"/>
      <c r="B8" s="66"/>
      <c r="C8" s="66"/>
      <c r="D8" s="66"/>
      <c r="E8" s="80"/>
      <c r="F8" s="2"/>
    </row>
    <row r="9" spans="1:9">
      <c r="A9" s="65" t="s">
        <v>221</v>
      </c>
      <c r="B9" s="66">
        <v>0</v>
      </c>
      <c r="C9" s="66">
        <v>0</v>
      </c>
      <c r="D9" s="66">
        <v>0</v>
      </c>
      <c r="E9" s="79">
        <v>0.3</v>
      </c>
      <c r="F9" s="2">
        <f>SUM(B9:D9)*E9</f>
        <v>0</v>
      </c>
    </row>
    <row r="10" spans="1:9">
      <c r="A10" s="65"/>
      <c r="B10" s="66"/>
      <c r="C10" s="66"/>
      <c r="D10" s="66"/>
      <c r="E10" s="80"/>
      <c r="F10" s="2"/>
    </row>
    <row r="11" spans="1:9">
      <c r="A11" s="67" t="s">
        <v>222</v>
      </c>
      <c r="B11" s="66">
        <v>0</v>
      </c>
      <c r="C11" s="66">
        <v>0</v>
      </c>
      <c r="D11" s="66">
        <v>0</v>
      </c>
      <c r="E11" s="79">
        <v>0.25</v>
      </c>
      <c r="F11" s="2">
        <f>SUM(B11:D11)*E11</f>
        <v>0</v>
      </c>
    </row>
    <row r="12" spans="1:9">
      <c r="A12" s="65"/>
      <c r="B12" s="66"/>
      <c r="C12" s="66"/>
      <c r="D12" s="66"/>
      <c r="E12" s="80"/>
      <c r="F12" s="2"/>
    </row>
    <row r="13" spans="1:9" ht="32.1" customHeight="1">
      <c r="A13" s="77" t="s">
        <v>13</v>
      </c>
      <c r="B13" s="78"/>
      <c r="C13" s="78"/>
      <c r="D13" s="78"/>
      <c r="E13" s="25"/>
      <c r="F13" s="39">
        <f>(F7+F9+F11)*10</f>
        <v>0</v>
      </c>
    </row>
    <row r="14" spans="1:9">
      <c r="A14" s="66"/>
      <c r="B14" s="66"/>
      <c r="C14" s="66"/>
      <c r="D14" s="66"/>
    </row>
    <row r="15" spans="1:9">
      <c r="A15" s="128" t="s">
        <v>148</v>
      </c>
      <c r="B15" s="66"/>
      <c r="C15" s="66"/>
      <c r="D15" s="66"/>
    </row>
    <row r="16" spans="1:9">
      <c r="A16" s="66"/>
      <c r="B16" s="66"/>
      <c r="C16" s="66"/>
      <c r="D16" s="66"/>
    </row>
    <row r="17" spans="5:6" ht="18" customHeight="1">
      <c r="E17" s="26"/>
      <c r="F17" s="50"/>
    </row>
  </sheetData>
  <mergeCells count="7">
    <mergeCell ref="D2:D5"/>
    <mergeCell ref="E2:E6"/>
    <mergeCell ref="F2:F5"/>
    <mergeCell ref="B1:D1"/>
    <mergeCell ref="A2:A5"/>
    <mergeCell ref="B2:B5"/>
    <mergeCell ref="C2:C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J25"/>
  <sheetViews>
    <sheetView topLeftCell="A13" zoomScale="80" zoomScaleNormal="80" workbookViewId="0">
      <selection activeCell="G22" sqref="G22"/>
    </sheetView>
  </sheetViews>
  <sheetFormatPr defaultColWidth="10.875" defaultRowHeight="15.6"/>
  <cols>
    <col min="1" max="1" width="30.875" style="1" customWidth="1"/>
    <col min="2" max="2" width="31.375" style="1" customWidth="1"/>
    <col min="3" max="3" width="29.875" style="1" customWidth="1"/>
    <col min="4" max="5" width="29.625" style="1" customWidth="1"/>
    <col min="6" max="6" width="15" style="1" customWidth="1"/>
    <col min="7" max="7" width="17.125" style="1" customWidth="1"/>
    <col min="8" max="8" width="16.5" style="1" customWidth="1"/>
    <col min="9" max="16384" width="10.875" style="1"/>
  </cols>
  <sheetData>
    <row r="1" spans="1:10">
      <c r="A1" s="3"/>
      <c r="B1" s="161" t="s">
        <v>223</v>
      </c>
      <c r="C1" s="161"/>
      <c r="D1" s="161"/>
      <c r="E1" s="161"/>
    </row>
    <row r="2" spans="1:10">
      <c r="A2" s="166" t="s">
        <v>215</v>
      </c>
      <c r="B2" s="170" t="s">
        <v>192</v>
      </c>
      <c r="C2" s="170" t="s">
        <v>193</v>
      </c>
      <c r="D2" s="170" t="s">
        <v>224</v>
      </c>
      <c r="E2" s="170" t="s">
        <v>195</v>
      </c>
      <c r="F2" s="179" t="s">
        <v>225</v>
      </c>
      <c r="G2" s="177" t="s">
        <v>13</v>
      </c>
    </row>
    <row r="3" spans="1:10">
      <c r="A3" s="166"/>
      <c r="B3" s="170"/>
      <c r="C3" s="170"/>
      <c r="D3" s="171"/>
      <c r="E3" s="170"/>
      <c r="F3" s="179"/>
      <c r="G3" s="177"/>
      <c r="H3" s="64"/>
      <c r="I3" s="64"/>
      <c r="J3" s="64"/>
    </row>
    <row r="4" spans="1:10">
      <c r="A4" s="166"/>
      <c r="B4" s="170"/>
      <c r="C4" s="170"/>
      <c r="D4" s="171"/>
      <c r="E4" s="170"/>
      <c r="F4" s="179"/>
      <c r="G4" s="177"/>
    </row>
    <row r="5" spans="1:10" ht="48.95" customHeight="1">
      <c r="A5" s="166"/>
      <c r="B5" s="170"/>
      <c r="C5" s="170"/>
      <c r="D5" s="171"/>
      <c r="E5" s="170"/>
      <c r="F5" s="179"/>
      <c r="G5" s="177"/>
    </row>
    <row r="6" spans="1:10" ht="17.100000000000001" customHeight="1">
      <c r="A6" s="10"/>
      <c r="B6" s="30"/>
      <c r="C6" s="30"/>
      <c r="D6" s="28"/>
      <c r="E6" s="28"/>
      <c r="F6" s="179"/>
    </row>
    <row r="7" spans="1:10">
      <c r="A7" s="65" t="s">
        <v>226</v>
      </c>
      <c r="B7" s="66">
        <v>0</v>
      </c>
      <c r="C7" s="66">
        <v>0</v>
      </c>
      <c r="D7" s="66">
        <v>0</v>
      </c>
      <c r="E7" s="66">
        <v>0</v>
      </c>
      <c r="F7" s="81">
        <v>0.2</v>
      </c>
      <c r="G7" s="1">
        <f>SUM(B7:E7)*F7</f>
        <v>0</v>
      </c>
    </row>
    <row r="8" spans="1:10">
      <c r="A8" s="65"/>
      <c r="B8" s="66"/>
      <c r="C8" s="66"/>
      <c r="D8" s="66"/>
      <c r="E8" s="66"/>
      <c r="F8" s="82"/>
    </row>
    <row r="9" spans="1:10">
      <c r="A9" s="65" t="s">
        <v>227</v>
      </c>
      <c r="B9" s="66">
        <v>0</v>
      </c>
      <c r="C9" s="66">
        <v>0</v>
      </c>
      <c r="D9" s="66">
        <v>0</v>
      </c>
      <c r="E9" s="66">
        <v>0</v>
      </c>
      <c r="F9" s="81">
        <v>0.1</v>
      </c>
      <c r="G9" s="1">
        <f t="shared" ref="G9:G21" si="0">SUM(B9:E9)*F9</f>
        <v>0</v>
      </c>
    </row>
    <row r="10" spans="1:10">
      <c r="A10" s="65"/>
      <c r="B10" s="66"/>
      <c r="C10" s="66"/>
      <c r="D10" s="66"/>
      <c r="E10" s="66"/>
      <c r="F10" s="82"/>
    </row>
    <row r="11" spans="1:10">
      <c r="A11" s="67" t="s">
        <v>228</v>
      </c>
      <c r="B11" s="66">
        <v>0</v>
      </c>
      <c r="C11" s="66">
        <v>0</v>
      </c>
      <c r="D11" s="66">
        <v>0</v>
      </c>
      <c r="E11" s="66">
        <v>0</v>
      </c>
      <c r="F11" s="81">
        <v>0.05</v>
      </c>
      <c r="G11" s="1">
        <f t="shared" si="0"/>
        <v>0</v>
      </c>
    </row>
    <row r="12" spans="1:10">
      <c r="A12" s="65"/>
      <c r="B12" s="66"/>
      <c r="C12" s="66"/>
      <c r="D12" s="66"/>
      <c r="E12" s="66"/>
      <c r="F12" s="82"/>
    </row>
    <row r="13" spans="1:10" ht="46.5">
      <c r="A13" s="67" t="s">
        <v>229</v>
      </c>
      <c r="B13" s="66">
        <v>0</v>
      </c>
      <c r="C13" s="66">
        <v>0</v>
      </c>
      <c r="D13" s="66">
        <v>0</v>
      </c>
      <c r="E13" s="66">
        <v>0</v>
      </c>
      <c r="F13" s="81">
        <v>0.25</v>
      </c>
      <c r="G13" s="1">
        <f t="shared" si="0"/>
        <v>0</v>
      </c>
    </row>
    <row r="14" spans="1:10">
      <c r="A14" s="65"/>
      <c r="B14" s="66"/>
      <c r="C14" s="66"/>
      <c r="D14" s="66"/>
      <c r="E14" s="66"/>
      <c r="F14" s="82"/>
    </row>
    <row r="15" spans="1:10">
      <c r="A15" s="65" t="s">
        <v>230</v>
      </c>
      <c r="B15" s="66">
        <v>0</v>
      </c>
      <c r="C15" s="66">
        <v>0</v>
      </c>
      <c r="D15" s="66">
        <v>0</v>
      </c>
      <c r="E15" s="66">
        <v>0</v>
      </c>
      <c r="F15" s="81">
        <v>0.1</v>
      </c>
      <c r="G15" s="1">
        <f t="shared" si="0"/>
        <v>0</v>
      </c>
    </row>
    <row r="16" spans="1:10">
      <c r="A16" s="65"/>
      <c r="B16" s="66"/>
      <c r="C16" s="66"/>
      <c r="D16" s="66"/>
      <c r="E16" s="66"/>
      <c r="F16" s="82"/>
    </row>
    <row r="17" spans="1:8" ht="30.95">
      <c r="A17" s="67" t="s">
        <v>231</v>
      </c>
      <c r="B17" s="66">
        <v>0</v>
      </c>
      <c r="C17" s="66">
        <v>0</v>
      </c>
      <c r="D17" s="66">
        <v>0</v>
      </c>
      <c r="E17" s="66">
        <v>0</v>
      </c>
      <c r="F17" s="81">
        <v>0.05</v>
      </c>
      <c r="G17" s="1">
        <f t="shared" si="0"/>
        <v>0</v>
      </c>
    </row>
    <row r="18" spans="1:8">
      <c r="A18" s="65"/>
      <c r="B18" s="66"/>
      <c r="C18" s="66"/>
      <c r="D18" s="66"/>
      <c r="E18" s="66"/>
      <c r="F18" s="82"/>
    </row>
    <row r="19" spans="1:8" ht="46.5">
      <c r="A19" s="67" t="s">
        <v>232</v>
      </c>
      <c r="B19" s="66">
        <v>0</v>
      </c>
      <c r="C19" s="66">
        <v>0</v>
      </c>
      <c r="D19" s="66">
        <v>0</v>
      </c>
      <c r="E19" s="66">
        <v>0</v>
      </c>
      <c r="F19" s="81">
        <v>0.1</v>
      </c>
      <c r="G19" s="1">
        <f t="shared" si="0"/>
        <v>0</v>
      </c>
    </row>
    <row r="20" spans="1:8">
      <c r="A20" s="65"/>
      <c r="B20" s="66"/>
      <c r="C20" s="66"/>
      <c r="D20" s="66"/>
      <c r="E20" s="66"/>
      <c r="F20" s="82"/>
    </row>
    <row r="21" spans="1:8" ht="46.5">
      <c r="A21" s="67" t="s">
        <v>233</v>
      </c>
      <c r="B21" s="66">
        <v>0</v>
      </c>
      <c r="C21" s="66">
        <v>0</v>
      </c>
      <c r="D21" s="66">
        <v>0</v>
      </c>
      <c r="E21" s="66">
        <v>0</v>
      </c>
      <c r="F21" s="81">
        <v>0.15</v>
      </c>
      <c r="G21" s="1">
        <f t="shared" si="0"/>
        <v>0</v>
      </c>
    </row>
    <row r="22" spans="1:8" ht="30" customHeight="1">
      <c r="A22" s="62"/>
      <c r="B22" s="62"/>
      <c r="C22" s="62"/>
      <c r="D22" s="62"/>
      <c r="E22" s="62"/>
      <c r="F22" s="62"/>
      <c r="G22" s="39">
        <f>SUM(G7:G21)/5*100</f>
        <v>0</v>
      </c>
      <c r="H22" s="39" t="s">
        <v>234</v>
      </c>
    </row>
    <row r="24" spans="1:8">
      <c r="A24" s="64" t="s">
        <v>148</v>
      </c>
    </row>
    <row r="25" spans="1:8">
      <c r="C25" s="63" t="s">
        <v>132</v>
      </c>
    </row>
  </sheetData>
  <mergeCells count="8">
    <mergeCell ref="F2:F6"/>
    <mergeCell ref="G2:G5"/>
    <mergeCell ref="B1:E1"/>
    <mergeCell ref="A2:A5"/>
    <mergeCell ref="B2:B5"/>
    <mergeCell ref="C2:C5"/>
    <mergeCell ref="D2:D5"/>
    <mergeCell ref="E2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26"/>
  <sheetViews>
    <sheetView zoomScale="80" zoomScaleNormal="80" workbookViewId="0">
      <pane xSplit="1" topLeftCell="B7" activePane="topRight" state="frozen"/>
      <selection pane="topRight" activeCell="G22" sqref="G22"/>
    </sheetView>
  </sheetViews>
  <sheetFormatPr defaultColWidth="10.875" defaultRowHeight="15.6"/>
  <cols>
    <col min="1" max="1" width="84.125" style="26" customWidth="1"/>
    <col min="2" max="2" width="22" style="26" customWidth="1"/>
    <col min="3" max="3" width="21.875" style="26" customWidth="1"/>
    <col min="4" max="4" width="21.5" style="26" customWidth="1"/>
    <col min="5" max="5" width="21.875" style="26" customWidth="1"/>
    <col min="6" max="6" width="15.375" style="26" customWidth="1"/>
    <col min="7" max="7" width="15.5" style="26" customWidth="1"/>
    <col min="8" max="8" width="21.875" style="26" customWidth="1"/>
    <col min="9" max="16384" width="10.875" style="26"/>
  </cols>
  <sheetData>
    <row r="1" spans="1:7">
      <c r="A1" s="24"/>
      <c r="B1" s="161" t="s">
        <v>235</v>
      </c>
      <c r="C1" s="161"/>
      <c r="D1" s="161"/>
      <c r="E1" s="24"/>
      <c r="F1" s="24"/>
      <c r="G1" s="24"/>
    </row>
    <row r="2" spans="1:7">
      <c r="A2" s="161" t="s">
        <v>236</v>
      </c>
      <c r="B2" s="162" t="s">
        <v>237</v>
      </c>
      <c r="C2" s="162" t="s">
        <v>238</v>
      </c>
      <c r="D2" s="162" t="s">
        <v>239</v>
      </c>
      <c r="E2" s="161" t="s">
        <v>13</v>
      </c>
      <c r="F2" s="166" t="s">
        <v>14</v>
      </c>
      <c r="G2" s="166" t="s">
        <v>15</v>
      </c>
    </row>
    <row r="3" spans="1:7">
      <c r="A3" s="161"/>
      <c r="B3" s="163"/>
      <c r="C3" s="163"/>
      <c r="D3" s="163"/>
      <c r="E3" s="161"/>
      <c r="F3" s="166"/>
      <c r="G3" s="166"/>
    </row>
    <row r="4" spans="1:7">
      <c r="A4" s="161"/>
      <c r="B4" s="163"/>
      <c r="C4" s="163"/>
      <c r="D4" s="163"/>
      <c r="E4" s="161"/>
      <c r="F4" s="166"/>
      <c r="G4" s="166"/>
    </row>
    <row r="5" spans="1:7">
      <c r="A5" s="161"/>
      <c r="B5" s="163"/>
      <c r="C5" s="163"/>
      <c r="D5" s="163"/>
      <c r="E5" s="161"/>
      <c r="F5" s="166"/>
      <c r="G5" s="166"/>
    </row>
    <row r="6" spans="1:7">
      <c r="A6" s="35" t="s">
        <v>240</v>
      </c>
      <c r="B6" s="36">
        <v>0</v>
      </c>
      <c r="C6" s="36">
        <v>6</v>
      </c>
      <c r="D6" s="36">
        <v>0</v>
      </c>
      <c r="E6" s="34">
        <f>SUM(B6:D6)</f>
        <v>6</v>
      </c>
      <c r="F6" s="28">
        <v>0.15</v>
      </c>
      <c r="G6" s="34">
        <f>(B6*F6)+(C6*F6)+(D6*F6)</f>
        <v>0.89999999999999991</v>
      </c>
    </row>
    <row r="7" spans="1:7">
      <c r="A7" s="139"/>
      <c r="B7" s="180" t="s">
        <v>139</v>
      </c>
      <c r="C7" s="181"/>
      <c r="D7" s="182"/>
      <c r="E7" s="34"/>
      <c r="F7" s="25"/>
      <c r="G7" s="34"/>
    </row>
    <row r="8" spans="1:7">
      <c r="A8" s="35" t="s">
        <v>241</v>
      </c>
      <c r="B8" s="37">
        <v>0</v>
      </c>
      <c r="C8" s="37">
        <v>3</v>
      </c>
      <c r="D8" s="37">
        <v>0</v>
      </c>
      <c r="E8" s="34">
        <f t="shared" ref="E8:E24" si="0">SUM(B8:D8)</f>
        <v>3</v>
      </c>
      <c r="F8" s="29">
        <v>7.4999999999999997E-2</v>
      </c>
      <c r="G8" s="34">
        <f t="shared" ref="G8:G24" si="1">(B8*F8)+(C8*F8)+(D8*F8)</f>
        <v>0.22499999999999998</v>
      </c>
    </row>
    <row r="9" spans="1:7" ht="33.6" customHeight="1">
      <c r="A9" s="123"/>
      <c r="B9" s="192" t="s">
        <v>242</v>
      </c>
      <c r="C9" s="187"/>
      <c r="D9" s="188"/>
      <c r="E9" s="34"/>
      <c r="F9" s="25"/>
      <c r="G9" s="34"/>
    </row>
    <row r="10" spans="1:7">
      <c r="A10" s="35" t="s">
        <v>243</v>
      </c>
      <c r="B10" s="36">
        <v>0</v>
      </c>
      <c r="C10" s="36">
        <v>0</v>
      </c>
      <c r="D10" s="36">
        <v>0</v>
      </c>
      <c r="E10" s="34">
        <f t="shared" si="0"/>
        <v>0</v>
      </c>
      <c r="F10" s="29">
        <v>7.4999999999999997E-2</v>
      </c>
      <c r="G10" s="34">
        <f t="shared" si="1"/>
        <v>0</v>
      </c>
    </row>
    <row r="11" spans="1:7">
      <c r="A11" s="123"/>
      <c r="B11" s="180" t="s">
        <v>139</v>
      </c>
      <c r="C11" s="181"/>
      <c r="D11" s="182"/>
      <c r="E11" s="34"/>
      <c r="F11" s="25"/>
      <c r="G11" s="34"/>
    </row>
    <row r="12" spans="1:7" ht="30.95">
      <c r="A12" s="38" t="s">
        <v>244</v>
      </c>
      <c r="B12" s="37">
        <v>0</v>
      </c>
      <c r="C12" s="37">
        <v>0</v>
      </c>
      <c r="D12" s="37">
        <v>0</v>
      </c>
      <c r="E12" s="34">
        <f t="shared" si="0"/>
        <v>0</v>
      </c>
      <c r="F12" s="30">
        <v>0.15</v>
      </c>
      <c r="G12" s="34">
        <f t="shared" si="1"/>
        <v>0</v>
      </c>
    </row>
    <row r="13" spans="1:7">
      <c r="A13" s="134"/>
      <c r="B13" s="183" t="s">
        <v>139</v>
      </c>
      <c r="C13" s="184"/>
      <c r="D13" s="185"/>
      <c r="E13" s="34"/>
      <c r="F13" s="31"/>
      <c r="G13" s="34"/>
    </row>
    <row r="14" spans="1:7" ht="30.95">
      <c r="A14" s="38" t="s">
        <v>245</v>
      </c>
      <c r="B14" s="36">
        <v>0</v>
      </c>
      <c r="C14" s="36">
        <v>0</v>
      </c>
      <c r="D14" s="36">
        <v>0</v>
      </c>
      <c r="E14" s="34">
        <f t="shared" si="0"/>
        <v>0</v>
      </c>
      <c r="F14" s="30">
        <v>0.1</v>
      </c>
      <c r="G14" s="34">
        <f t="shared" si="1"/>
        <v>0</v>
      </c>
    </row>
    <row r="15" spans="1:7">
      <c r="A15" s="125"/>
      <c r="B15" s="180" t="s">
        <v>139</v>
      </c>
      <c r="C15" s="181"/>
      <c r="D15" s="182"/>
      <c r="E15" s="34"/>
      <c r="F15" s="31"/>
      <c r="G15" s="34"/>
    </row>
    <row r="16" spans="1:7">
      <c r="A16" s="38" t="s">
        <v>246</v>
      </c>
      <c r="B16" s="37">
        <v>0</v>
      </c>
      <c r="C16" s="37">
        <v>0</v>
      </c>
      <c r="D16" s="37">
        <v>0</v>
      </c>
      <c r="E16" s="34">
        <f t="shared" si="0"/>
        <v>0</v>
      </c>
      <c r="F16" s="30">
        <v>0.1</v>
      </c>
      <c r="G16" s="34">
        <f t="shared" si="1"/>
        <v>0</v>
      </c>
    </row>
    <row r="17" spans="1:8" ht="48" customHeight="1">
      <c r="A17" s="124"/>
      <c r="B17" s="186" t="s">
        <v>247</v>
      </c>
      <c r="C17" s="187"/>
      <c r="D17" s="188"/>
      <c r="E17" s="34"/>
      <c r="F17" s="31"/>
      <c r="G17" s="34"/>
    </row>
    <row r="18" spans="1:8">
      <c r="A18" s="38" t="s">
        <v>248</v>
      </c>
      <c r="B18" s="36">
        <v>0</v>
      </c>
      <c r="C18" s="36">
        <v>0</v>
      </c>
      <c r="D18" s="36">
        <v>0</v>
      </c>
      <c r="E18" s="34">
        <f t="shared" si="0"/>
        <v>0</v>
      </c>
      <c r="F18" s="30">
        <v>0.1</v>
      </c>
      <c r="G18" s="34">
        <f t="shared" si="1"/>
        <v>0</v>
      </c>
    </row>
    <row r="19" spans="1:8">
      <c r="A19" s="123"/>
      <c r="B19" s="180" t="s">
        <v>139</v>
      </c>
      <c r="C19" s="181"/>
      <c r="D19" s="182"/>
      <c r="E19" s="34"/>
      <c r="F19" s="25"/>
      <c r="G19" s="34"/>
    </row>
    <row r="20" spans="1:8">
      <c r="A20" s="38" t="s">
        <v>249</v>
      </c>
      <c r="B20" s="37">
        <v>0</v>
      </c>
      <c r="C20" s="37">
        <v>0</v>
      </c>
      <c r="D20" s="37">
        <v>0</v>
      </c>
      <c r="E20" s="34">
        <f t="shared" si="0"/>
        <v>0</v>
      </c>
      <c r="F20" s="30">
        <v>0.1</v>
      </c>
      <c r="G20" s="34">
        <f t="shared" si="1"/>
        <v>0</v>
      </c>
    </row>
    <row r="21" spans="1:8">
      <c r="A21" s="123"/>
      <c r="B21" s="183" t="s">
        <v>139</v>
      </c>
      <c r="C21" s="184"/>
      <c r="D21" s="185"/>
      <c r="E21" s="34"/>
      <c r="F21" s="25"/>
      <c r="G21" s="34"/>
    </row>
    <row r="22" spans="1:8" ht="30.95">
      <c r="A22" s="38" t="s">
        <v>250</v>
      </c>
      <c r="B22" s="36">
        <v>0</v>
      </c>
      <c r="C22" s="36">
        <v>4</v>
      </c>
      <c r="D22" s="36">
        <v>0</v>
      </c>
      <c r="E22" s="34">
        <f t="shared" si="0"/>
        <v>4</v>
      </c>
      <c r="F22" s="30">
        <v>0.08</v>
      </c>
      <c r="G22" s="34">
        <f t="shared" si="1"/>
        <v>0.32</v>
      </c>
    </row>
    <row r="23" spans="1:8" ht="80.099999999999994" customHeight="1">
      <c r="A23" s="124"/>
      <c r="B23" s="189" t="s">
        <v>251</v>
      </c>
      <c r="C23" s="190"/>
      <c r="D23" s="191"/>
      <c r="E23" s="34"/>
      <c r="F23" s="25"/>
      <c r="G23" s="34"/>
    </row>
    <row r="24" spans="1:8" ht="30.95">
      <c r="A24" s="38" t="s">
        <v>252</v>
      </c>
      <c r="B24" s="37">
        <v>0</v>
      </c>
      <c r="C24" s="37">
        <v>6</v>
      </c>
      <c r="D24" s="37">
        <v>0</v>
      </c>
      <c r="E24" s="34">
        <f t="shared" si="0"/>
        <v>6</v>
      </c>
      <c r="F24" s="30">
        <v>7.0000000000000007E-2</v>
      </c>
      <c r="G24" s="34">
        <f t="shared" si="1"/>
        <v>0.42000000000000004</v>
      </c>
    </row>
    <row r="25" spans="1:8">
      <c r="A25" s="124"/>
      <c r="B25" s="37"/>
      <c r="C25" s="37"/>
      <c r="D25" s="37"/>
      <c r="E25" s="34"/>
      <c r="F25" s="32">
        <f>SUM(F6,F8,F10,F12,F14,F16,F18,F20,F22,F24)</f>
        <v>0.99999999999999978</v>
      </c>
      <c r="G25" s="39">
        <f>SUM(G6:G24)*10</f>
        <v>18.650000000000002</v>
      </c>
      <c r="H25" s="39" t="s">
        <v>253</v>
      </c>
    </row>
    <row r="26" spans="1:8">
      <c r="B26" s="34">
        <f>SUM(B6:B25)</f>
        <v>0</v>
      </c>
      <c r="C26" s="34">
        <f>SUM(C6:C25)</f>
        <v>19</v>
      </c>
      <c r="D26" s="34">
        <f>SUM(D6:D25)</f>
        <v>0</v>
      </c>
    </row>
  </sheetData>
  <mergeCells count="17">
    <mergeCell ref="F2:F5"/>
    <mergeCell ref="G2:G5"/>
    <mergeCell ref="B1:D1"/>
    <mergeCell ref="A2:A5"/>
    <mergeCell ref="B2:B5"/>
    <mergeCell ref="C2:C5"/>
    <mergeCell ref="D2:D5"/>
    <mergeCell ref="E2:E5"/>
    <mergeCell ref="B7:D7"/>
    <mergeCell ref="B13:D13"/>
    <mergeCell ref="B15:D15"/>
    <mergeCell ref="B17:D17"/>
    <mergeCell ref="B23:D23"/>
    <mergeCell ref="B19:D19"/>
    <mergeCell ref="B21:D21"/>
    <mergeCell ref="B9:D9"/>
    <mergeCell ref="B11:D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H23"/>
  <sheetViews>
    <sheetView tabSelected="1" zoomScale="80" zoomScaleNormal="80" workbookViewId="0">
      <pane xSplit="1" topLeftCell="C1" activePane="topRight" state="frozen"/>
      <selection pane="topRight" activeCell="G14" sqref="G14"/>
    </sheetView>
  </sheetViews>
  <sheetFormatPr defaultColWidth="10.875" defaultRowHeight="15.6"/>
  <cols>
    <col min="1" max="1" width="98.125" style="26" customWidth="1"/>
    <col min="2" max="4" width="25" style="26" customWidth="1"/>
    <col min="5" max="5" width="21.875" style="26" customWidth="1"/>
    <col min="6" max="6" width="15.375" style="26" customWidth="1"/>
    <col min="7" max="7" width="17.875" style="26" customWidth="1"/>
    <col min="8" max="8" width="32.375" style="26" customWidth="1"/>
    <col min="9" max="16384" width="10.875" style="26"/>
  </cols>
  <sheetData>
    <row r="1" spans="1:7">
      <c r="A1" s="24"/>
      <c r="B1" s="161" t="s">
        <v>254</v>
      </c>
      <c r="C1" s="161"/>
      <c r="D1" s="161"/>
      <c r="E1" s="24"/>
      <c r="F1" s="24"/>
      <c r="G1" s="24"/>
    </row>
    <row r="2" spans="1:7" ht="15.95" customHeight="1">
      <c r="A2" s="161" t="s">
        <v>255</v>
      </c>
      <c r="B2" s="162" t="s">
        <v>256</v>
      </c>
      <c r="C2" s="162" t="s">
        <v>257</v>
      </c>
      <c r="D2" s="162" t="s">
        <v>258</v>
      </c>
      <c r="E2" s="161" t="s">
        <v>13</v>
      </c>
      <c r="F2" s="166" t="s">
        <v>14</v>
      </c>
      <c r="G2" s="166" t="s">
        <v>15</v>
      </c>
    </row>
    <row r="3" spans="1:7" ht="15.75" customHeight="1">
      <c r="A3" s="161"/>
      <c r="B3" s="163"/>
      <c r="C3" s="162"/>
      <c r="D3" s="163"/>
      <c r="E3" s="161"/>
      <c r="F3" s="166"/>
      <c r="G3" s="166"/>
    </row>
    <row r="4" spans="1:7" ht="15.75" customHeight="1">
      <c r="A4" s="161"/>
      <c r="B4" s="163"/>
      <c r="C4" s="162"/>
      <c r="D4" s="163"/>
      <c r="E4" s="161"/>
      <c r="F4" s="166"/>
      <c r="G4" s="166"/>
    </row>
    <row r="5" spans="1:7" ht="30.95" customHeight="1">
      <c r="A5" s="161"/>
      <c r="B5" s="163"/>
      <c r="C5" s="167"/>
      <c r="D5" s="163"/>
      <c r="E5" s="161"/>
      <c r="F5" s="166"/>
      <c r="G5" s="166"/>
    </row>
    <row r="6" spans="1:7">
      <c r="A6" s="35" t="s">
        <v>259</v>
      </c>
      <c r="B6" s="36">
        <v>0</v>
      </c>
      <c r="C6" s="36">
        <v>0</v>
      </c>
      <c r="D6" s="36">
        <v>0</v>
      </c>
      <c r="E6" s="34">
        <f>SUM(B6:D6)</f>
        <v>0</v>
      </c>
      <c r="F6" s="28">
        <v>0.15</v>
      </c>
      <c r="G6" s="34">
        <f>(B6*F6)+(C6*F6)+(D6*F6)</f>
        <v>0</v>
      </c>
    </row>
    <row r="7" spans="1:7">
      <c r="A7" s="35"/>
      <c r="B7" s="36" t="s">
        <v>260</v>
      </c>
      <c r="C7" s="36"/>
      <c r="D7" s="36"/>
      <c r="E7" s="34"/>
      <c r="F7" s="25"/>
      <c r="G7" s="34"/>
    </row>
    <row r="8" spans="1:7">
      <c r="A8" s="35" t="s">
        <v>261</v>
      </c>
      <c r="B8" s="37">
        <v>0</v>
      </c>
      <c r="C8" s="37">
        <v>0</v>
      </c>
      <c r="D8" s="37">
        <v>0</v>
      </c>
      <c r="E8" s="34">
        <f t="shared" ref="E8:E20" si="0">SUM(B8:D8)</f>
        <v>0</v>
      </c>
      <c r="F8" s="29">
        <v>0.2</v>
      </c>
      <c r="G8" s="34">
        <f t="shared" ref="G8:G20" si="1">(B8*F8)+(C8*F8)+(D8*F8)</f>
        <v>0</v>
      </c>
    </row>
    <row r="9" spans="1:7">
      <c r="A9" s="35"/>
      <c r="B9" s="37" t="s">
        <v>260</v>
      </c>
      <c r="C9" s="37"/>
      <c r="D9" s="37"/>
      <c r="E9" s="34"/>
      <c r="F9" s="25"/>
      <c r="G9" s="34"/>
    </row>
    <row r="10" spans="1:7">
      <c r="A10" s="38" t="s">
        <v>262</v>
      </c>
      <c r="B10" s="36">
        <v>0</v>
      </c>
      <c r="C10" s="36">
        <v>0</v>
      </c>
      <c r="D10" s="36">
        <v>0</v>
      </c>
      <c r="E10" s="34">
        <f t="shared" si="0"/>
        <v>0</v>
      </c>
      <c r="F10" s="29">
        <v>0.2</v>
      </c>
      <c r="G10" s="34">
        <f t="shared" si="1"/>
        <v>0</v>
      </c>
    </row>
    <row r="11" spans="1:7">
      <c r="A11" s="35"/>
      <c r="B11" s="36" t="s">
        <v>260</v>
      </c>
      <c r="C11" s="36"/>
      <c r="D11" s="36"/>
      <c r="E11" s="34"/>
      <c r="F11" s="25"/>
      <c r="G11" s="34"/>
    </row>
    <row r="12" spans="1:7">
      <c r="A12" s="38" t="s">
        <v>263</v>
      </c>
      <c r="B12" s="37">
        <v>0</v>
      </c>
      <c r="C12" s="37">
        <v>0</v>
      </c>
      <c r="D12" s="37">
        <v>0</v>
      </c>
      <c r="E12" s="34">
        <f t="shared" si="0"/>
        <v>0</v>
      </c>
      <c r="F12" s="30">
        <v>0.1</v>
      </c>
      <c r="G12" s="34">
        <f t="shared" si="1"/>
        <v>0</v>
      </c>
    </row>
    <row r="13" spans="1:7">
      <c r="A13" s="38"/>
      <c r="B13" s="37" t="s">
        <v>260</v>
      </c>
      <c r="C13" s="37"/>
      <c r="D13" s="37"/>
      <c r="E13" s="34"/>
      <c r="F13" s="31"/>
      <c r="G13" s="34"/>
    </row>
    <row r="14" spans="1:7">
      <c r="A14" s="38" t="s">
        <v>264</v>
      </c>
      <c r="B14" s="36">
        <v>0</v>
      </c>
      <c r="C14" s="36">
        <v>1</v>
      </c>
      <c r="D14" s="36">
        <v>0</v>
      </c>
      <c r="E14" s="34">
        <f t="shared" si="0"/>
        <v>1</v>
      </c>
      <c r="F14" s="30">
        <v>0.1</v>
      </c>
      <c r="G14" s="34">
        <f t="shared" si="1"/>
        <v>0.1</v>
      </c>
    </row>
    <row r="15" spans="1:7">
      <c r="A15" s="38"/>
      <c r="B15" s="36"/>
      <c r="C15" s="36" t="s">
        <v>265</v>
      </c>
      <c r="D15" s="36"/>
      <c r="E15" s="34"/>
      <c r="F15" s="31"/>
      <c r="G15" s="34"/>
    </row>
    <row r="16" spans="1:7">
      <c r="A16" s="38" t="s">
        <v>266</v>
      </c>
      <c r="B16" s="37">
        <v>0</v>
      </c>
      <c r="C16" s="37">
        <v>0</v>
      </c>
      <c r="D16" s="37">
        <v>0</v>
      </c>
      <c r="E16" s="34">
        <f t="shared" si="0"/>
        <v>0</v>
      </c>
      <c r="F16" s="30">
        <v>0.1</v>
      </c>
      <c r="G16" s="34">
        <f t="shared" si="1"/>
        <v>0</v>
      </c>
    </row>
    <row r="17" spans="1:8">
      <c r="A17" s="38"/>
      <c r="B17" s="37"/>
      <c r="C17" s="37"/>
      <c r="D17" s="37"/>
      <c r="E17" s="34"/>
      <c r="F17" s="31"/>
      <c r="G17" s="34"/>
    </row>
    <row r="18" spans="1:8">
      <c r="A18" s="38" t="s">
        <v>267</v>
      </c>
      <c r="B18" s="36">
        <v>0</v>
      </c>
      <c r="C18" s="36">
        <v>0</v>
      </c>
      <c r="D18" s="36">
        <v>0</v>
      </c>
      <c r="E18" s="34">
        <f t="shared" si="0"/>
        <v>0</v>
      </c>
      <c r="F18" s="30">
        <v>0.1</v>
      </c>
      <c r="G18" s="34">
        <f t="shared" si="1"/>
        <v>0</v>
      </c>
    </row>
    <row r="19" spans="1:8">
      <c r="A19" s="35"/>
      <c r="B19" s="36" t="s">
        <v>260</v>
      </c>
      <c r="C19" s="36"/>
      <c r="D19" s="36"/>
      <c r="E19" s="34"/>
      <c r="F19" s="25"/>
      <c r="G19" s="34"/>
    </row>
    <row r="20" spans="1:8" ht="30.95">
      <c r="A20" s="38" t="s">
        <v>268</v>
      </c>
      <c r="B20" s="36">
        <v>0</v>
      </c>
      <c r="C20" s="36">
        <v>0</v>
      </c>
      <c r="D20" s="36">
        <v>0</v>
      </c>
      <c r="E20" s="34">
        <f t="shared" si="0"/>
        <v>0</v>
      </c>
      <c r="F20" s="30">
        <v>0.05</v>
      </c>
      <c r="G20" s="34">
        <f t="shared" si="1"/>
        <v>0</v>
      </c>
    </row>
    <row r="21" spans="1:8">
      <c r="A21" s="35"/>
      <c r="B21" s="36" t="s">
        <v>260</v>
      </c>
      <c r="C21" s="36"/>
      <c r="D21" s="36"/>
      <c r="E21" s="34"/>
      <c r="F21" s="25"/>
      <c r="G21" s="34"/>
    </row>
    <row r="22" spans="1:8" ht="46.5">
      <c r="A22" s="40"/>
      <c r="B22" s="43">
        <f>SUM(B6:B21)</f>
        <v>0</v>
      </c>
      <c r="C22" s="43">
        <f>SUM(C6:C21)</f>
        <v>1</v>
      </c>
      <c r="D22" s="43">
        <f>SUM(D6:D21)</f>
        <v>0</v>
      </c>
      <c r="F22" s="32">
        <f>SUM(F6,F8,F10:F20)</f>
        <v>1</v>
      </c>
      <c r="G22" s="39">
        <f>SUM(G6:G20)*100/5</f>
        <v>2</v>
      </c>
      <c r="H22" s="52" t="s">
        <v>269</v>
      </c>
    </row>
    <row r="23" spans="1:8">
      <c r="A23" s="41"/>
      <c r="B23" s="41"/>
      <c r="C23" s="41"/>
      <c r="D23" s="41"/>
      <c r="F23" s="32"/>
    </row>
  </sheetData>
  <mergeCells count="8">
    <mergeCell ref="F2:F5"/>
    <mergeCell ref="G2:G5"/>
    <mergeCell ref="B1:D1"/>
    <mergeCell ref="A2:A5"/>
    <mergeCell ref="B2:B5"/>
    <mergeCell ref="C2:C5"/>
    <mergeCell ref="D2:D5"/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Tatianny Soares</cp:lastModifiedBy>
  <cp:revision/>
  <dcterms:created xsi:type="dcterms:W3CDTF">2022-10-09T23:08:45Z</dcterms:created>
  <dcterms:modified xsi:type="dcterms:W3CDTF">2022-12-14T14:29:00Z</dcterms:modified>
  <cp:category/>
  <cp:contentStatus/>
</cp:coreProperties>
</file>