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9"/>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SA/Site RASA - resultados 1o. ciclo/"/>
    </mc:Choice>
  </mc:AlternateContent>
  <xr:revisionPtr revIDLastSave="0" documentId="8_{9ACEAF03-41E8-4B11-872C-70B5FACC0A8B}" xr6:coauthVersionLast="47" xr6:coauthVersionMax="47" xr10:uidLastSave="{00000000-0000-0000-0000-000000000000}"/>
  <bookViews>
    <workbookView xWindow="-120" yWindow="-16320" windowWidth="29040" windowHeight="15720" firstSheet="2" xr2:uid="{033D211D-4D1B-C74C-B933-05804CD3EC4A}"/>
  </bookViews>
  <sheets>
    <sheet name="Banco (CRÉDITO)" sheetId="1" r:id="rId1"/>
    <sheet name="Presença nas Políticas" sheetId="8" r:id="rId2"/>
    <sheet name="Profundidade de Políticas" sheetId="9" r:id="rId3"/>
    <sheet name="Bases de dados" sheetId="7" r:id="rId4"/>
    <sheet name="Relevância processo decisório" sheetId="13" r:id="rId5"/>
    <sheet name="Monitoramento de riscos" sheetId="10" r:id="rId6"/>
    <sheet name="Ações de mitigação de riscos" sheetId="11" r:id="rId7"/>
    <sheet name="Produtos financeiros" sheetId="14" r:id="rId8"/>
    <sheet name="Portfólio (setor)" sheetId="12" r:id="rId9"/>
    <sheet name="Portfólio (localização)" sheetId="15" r:id="rId10"/>
    <sheet name="Portfólio (empresa)" sheetId="16" r:id="rId11"/>
    <sheet name="Governança" sheetId="2" r:id="rId12"/>
    <sheet name="Controvérsias" sheetId="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3" i="1" l="1"/>
  <c r="J26" i="7" a="1"/>
  <c r="J26" i="7"/>
  <c r="D61" i="9"/>
  <c r="D5" i="9"/>
  <c r="D7" i="9"/>
  <c r="D9" i="9"/>
  <c r="D11" i="9"/>
  <c r="D13" i="9"/>
  <c r="D15" i="9"/>
  <c r="D17" i="9"/>
  <c r="D19" i="9"/>
  <c r="D21" i="9"/>
  <c r="D23" i="9"/>
  <c r="D25" i="9"/>
  <c r="D27" i="9"/>
  <c r="D29" i="9"/>
  <c r="D31" i="9"/>
  <c r="D33" i="9"/>
  <c r="D35" i="9"/>
  <c r="D37" i="9"/>
  <c r="D39" i="9"/>
  <c r="D41" i="9"/>
  <c r="D43" i="9"/>
  <c r="D45" i="9"/>
  <c r="D47" i="9"/>
  <c r="D49" i="9"/>
  <c r="D53" i="9"/>
  <c r="D57" i="9"/>
  <c r="D59" i="9"/>
  <c r="D3" i="9"/>
  <c r="D63" i="9" s="1"/>
  <c r="D47" i="8"/>
  <c r="D5" i="8"/>
  <c r="D7" i="8"/>
  <c r="D9" i="8"/>
  <c r="D11" i="8"/>
  <c r="D13" i="8"/>
  <c r="D15" i="8"/>
  <c r="D17" i="8"/>
  <c r="D18" i="8"/>
  <c r="D19" i="8"/>
  <c r="D21" i="8"/>
  <c r="D23" i="8"/>
  <c r="D25" i="8"/>
  <c r="D27" i="8"/>
  <c r="D29" i="8"/>
  <c r="D31" i="8"/>
  <c r="D33" i="8"/>
  <c r="D35" i="8"/>
  <c r="D37" i="8"/>
  <c r="D39" i="8"/>
  <c r="D41" i="8"/>
  <c r="D43" i="8"/>
  <c r="D45" i="8"/>
  <c r="D49" i="8"/>
  <c r="D51" i="8"/>
  <c r="D53" i="8"/>
  <c r="D55" i="8"/>
  <c r="D57" i="8"/>
  <c r="D59" i="8"/>
  <c r="D61" i="8"/>
  <c r="D3" i="8"/>
  <c r="D63" i="8" s="1"/>
  <c r="K84" i="7"/>
  <c r="J82" i="7" a="1"/>
  <c r="J82" i="7" s="1"/>
  <c r="K82" i="7" s="1"/>
  <c r="K80" i="7"/>
  <c r="K78" i="7"/>
  <c r="K76" i="7"/>
  <c r="K74" i="7"/>
  <c r="K72" i="7"/>
  <c r="K70" i="7"/>
  <c r="K68" i="7"/>
  <c r="K66" i="7"/>
  <c r="K64" i="7"/>
  <c r="K62" i="7"/>
  <c r="K60" i="7"/>
  <c r="K58" i="7"/>
  <c r="K56" i="7"/>
  <c r="K54" i="7"/>
  <c r="K52" i="7"/>
  <c r="K50" i="7"/>
  <c r="K48" i="7"/>
  <c r="K46" i="7"/>
  <c r="K44" i="7"/>
  <c r="K42" i="7"/>
  <c r="K40" i="7"/>
  <c r="J38" i="7" a="1"/>
  <c r="J38" i="7" s="1"/>
  <c r="K38" i="7" s="1"/>
  <c r="J36" i="7" a="1"/>
  <c r="J36" i="7" s="1"/>
  <c r="K36" i="7" s="1"/>
  <c r="K34" i="7"/>
  <c r="K32" i="7"/>
  <c r="K30" i="7"/>
  <c r="K28" i="7"/>
  <c r="K26" i="7"/>
  <c r="J24" i="7" a="1"/>
  <c r="J24" i="7" s="1"/>
  <c r="K24" i="7" s="1"/>
  <c r="J22" i="7" a="1"/>
  <c r="J22" i="7" s="1"/>
  <c r="K22" i="7" s="1"/>
  <c r="K20" i="7"/>
  <c r="K18" i="7"/>
  <c r="K16" i="7"/>
  <c r="K14" i="7"/>
  <c r="K12" i="7"/>
  <c r="K10" i="7"/>
  <c r="K8" i="7"/>
  <c r="J6" i="7" a="1"/>
  <c r="J6" i="7" s="1"/>
  <c r="F22" i="5"/>
  <c r="H6" i="11"/>
  <c r="G20" i="11"/>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7" i="14"/>
  <c r="F86" i="7"/>
  <c r="D86" i="7"/>
  <c r="K6" i="7" l="1"/>
  <c r="J86" i="7"/>
  <c r="K86" i="7"/>
  <c r="C61" i="9"/>
  <c r="C59" i="9"/>
  <c r="C57" i="9"/>
  <c r="C55" i="9"/>
  <c r="C53" i="9"/>
  <c r="C51" i="9"/>
  <c r="C49" i="9"/>
  <c r="C47" i="9"/>
  <c r="C45" i="9"/>
  <c r="C43" i="9"/>
  <c r="C41" i="9"/>
  <c r="C39" i="9"/>
  <c r="C37" i="9"/>
  <c r="C35" i="9"/>
  <c r="C33" i="9"/>
  <c r="C31" i="9"/>
  <c r="C29" i="9"/>
  <c r="C27" i="9"/>
  <c r="C25" i="9"/>
  <c r="C23" i="9"/>
  <c r="C21" i="9"/>
  <c r="C19" i="9"/>
  <c r="C17" i="9"/>
  <c r="C15" i="9"/>
  <c r="C13" i="9"/>
  <c r="C11" i="9"/>
  <c r="C9" i="9"/>
  <c r="C7" i="9"/>
  <c r="C5" i="9"/>
  <c r="G9" i="16"/>
  <c r="G11" i="16"/>
  <c r="G13" i="16"/>
  <c r="G15" i="16"/>
  <c r="G17" i="16"/>
  <c r="G19" i="16"/>
  <c r="G21" i="16"/>
  <c r="G7" i="16"/>
  <c r="G22" i="16" s="1"/>
  <c r="F9" i="15"/>
  <c r="F11" i="15"/>
  <c r="F7" i="15"/>
  <c r="F9" i="12"/>
  <c r="F11" i="12"/>
  <c r="F7" i="12"/>
  <c r="F13" i="12" s="1"/>
  <c r="F9" i="13"/>
  <c r="H10" i="11"/>
  <c r="H12" i="11"/>
  <c r="H14" i="11"/>
  <c r="H16" i="11"/>
  <c r="H18" i="11"/>
  <c r="H8" i="11"/>
  <c r="C17" i="10"/>
  <c r="D17" i="10"/>
  <c r="B17" i="10"/>
  <c r="E17" i="10" s="1"/>
  <c r="C3" i="9"/>
  <c r="C5" i="8"/>
  <c r="C7" i="8"/>
  <c r="C9" i="8"/>
  <c r="C11" i="8"/>
  <c r="C13" i="8"/>
  <c r="C15" i="8"/>
  <c r="C17" i="8"/>
  <c r="C19" i="8"/>
  <c r="C21" i="8"/>
  <c r="C23" i="8"/>
  <c r="C25" i="8"/>
  <c r="C27" i="8"/>
  <c r="C29" i="8"/>
  <c r="C31" i="8"/>
  <c r="C33" i="8"/>
  <c r="C35" i="8"/>
  <c r="C37" i="8"/>
  <c r="C39" i="8"/>
  <c r="C41" i="8"/>
  <c r="C43" i="8"/>
  <c r="C45" i="8"/>
  <c r="C47" i="8"/>
  <c r="C49" i="8"/>
  <c r="C51" i="8"/>
  <c r="C53" i="8"/>
  <c r="C55" i="8"/>
  <c r="C57" i="8"/>
  <c r="C59" i="8"/>
  <c r="C61" i="8"/>
  <c r="C3" i="8"/>
  <c r="E85" i="7"/>
  <c r="G85" i="7"/>
  <c r="I85" i="7"/>
  <c r="H86" i="7" s="1"/>
  <c r="C85" i="7"/>
  <c r="B86" i="7" s="1"/>
  <c r="C26" i="2"/>
  <c r="D26" i="2"/>
  <c r="B26" i="2"/>
  <c r="C22" i="5"/>
  <c r="D22" i="5"/>
  <c r="B22" i="5"/>
  <c r="G20" i="5"/>
  <c r="E20" i="5"/>
  <c r="G18" i="5"/>
  <c r="E18" i="5"/>
  <c r="G16" i="5"/>
  <c r="E16" i="5"/>
  <c r="G14" i="5"/>
  <c r="E14" i="5"/>
  <c r="G12" i="5"/>
  <c r="E12" i="5"/>
  <c r="G10" i="5"/>
  <c r="E10" i="5"/>
  <c r="G8" i="5"/>
  <c r="E8" i="5"/>
  <c r="G6" i="5"/>
  <c r="G22" i="5" s="1"/>
  <c r="E6" i="5"/>
  <c r="G8" i="2"/>
  <c r="G10" i="2"/>
  <c r="G12" i="2"/>
  <c r="G14" i="2"/>
  <c r="G16" i="2"/>
  <c r="G18" i="2"/>
  <c r="G20" i="2"/>
  <c r="G22" i="2"/>
  <c r="G24" i="2"/>
  <c r="E8" i="2"/>
  <c r="E10" i="2"/>
  <c r="E12" i="2"/>
  <c r="E14" i="2"/>
  <c r="E16" i="2"/>
  <c r="E18" i="2"/>
  <c r="E20" i="2"/>
  <c r="E22" i="2"/>
  <c r="E24" i="2"/>
  <c r="E6" i="2"/>
  <c r="G6" i="2"/>
  <c r="F25" i="2"/>
  <c r="N2" i="1"/>
  <c r="O63" i="1"/>
  <c r="H20" i="11" l="1"/>
  <c r="F13" i="15"/>
  <c r="G25" i="2"/>
  <c r="N47" i="1" l="1"/>
  <c r="N11" i="1"/>
  <c r="N21" i="1"/>
  <c r="N37" i="1"/>
  <c r="N39" i="1"/>
  <c r="N49" i="1"/>
  <c r="N29" i="1"/>
  <c r="N55" i="1"/>
  <c r="N43" i="1"/>
  <c r="N27" i="1"/>
  <c r="N53" i="1"/>
  <c r="N59" i="1"/>
  <c r="N15" i="1"/>
  <c r="N41" i="1"/>
  <c r="N17" i="1"/>
  <c r="N35" i="1"/>
  <c r="N57" i="1"/>
  <c r="N33" i="1"/>
  <c r="N61" i="1"/>
  <c r="N25" i="1"/>
  <c r="N9" i="1"/>
  <c r="N51" i="1"/>
  <c r="N31" i="1"/>
  <c r="N19" i="1"/>
  <c r="N13" i="1"/>
  <c r="N23" i="1"/>
  <c r="N7" i="1"/>
  <c r="N5" i="1"/>
  <c r="N45" i="1"/>
  <c r="N3" i="1"/>
  <c r="E38" i="1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<sst xmlns="http://schemas.openxmlformats.org/spreadsheetml/2006/main" count="415" uniqueCount="275">
  <si>
    <t>TEMAS</t>
  </si>
  <si>
    <t>Presença nas Políticas/diretrizes ou adesão a compromisso voluntário (máximo de 3)</t>
  </si>
  <si>
    <t>Existência e profundidade de políticas por setor econômico ou commodity (máximo de 7)</t>
  </si>
  <si>
    <t>Suficiência das bases de dados consultadas para empresas financiadas via crédito (inclusive cadeia de produção, quando relevante) (máximo de 20)</t>
  </si>
  <si>
    <t>Relevância no processo decisório evidenciada (máximo de 5)</t>
  </si>
  <si>
    <t>Monitoramento de riscos (frequência e abrangência) (máximo de 10)</t>
  </si>
  <si>
    <t>Ações de mitigação de riscos adotadas na concessão de crédito (máximo de 10)</t>
  </si>
  <si>
    <t>Produtos/serviços com impacto ambiental e/ou social positivo – bancos  (máximo de 10)</t>
  </si>
  <si>
    <t>Riscos socioambientais no portfólio de crédito – critério setor econômico (somente para bancos)  (máximo de 10)</t>
  </si>
  <si>
    <t>Riscos socioambientais no portfólio – critério localização das atividades financiadas via crédito (exceto crédito rural) (máximo de 10)</t>
  </si>
  <si>
    <t>Riscos e impactos socioambientais no portfólio de crédito – critério avaliação das empresas (máximo de 5)</t>
  </si>
  <si>
    <t>Governança da Sustentabilidade (máximo de 10)</t>
  </si>
  <si>
    <t>Envolvimento em controvérsias negativas – redução de pontuação (máximo de -5)</t>
  </si>
  <si>
    <t>TOTAL</t>
  </si>
  <si>
    <t>PESO DO TEMA</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</si>
  <si>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</si>
  <si>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</si>
  <si>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</si>
  <si>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</si>
  <si>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</si>
  <si>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</si>
  <si>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</si>
  <si>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</si>
  <si>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</si>
  <si>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</si>
  <si>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</si>
  <si>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</si>
  <si>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</si>
  <si>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</si>
  <si>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</si>
  <si>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</si>
  <si>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</si>
  <si>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</si>
  <si>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</si>
  <si>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</si>
  <si>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</si>
  <si>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</si>
  <si>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</si>
  <si>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</si>
  <si>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</si>
  <si>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</si>
  <si>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</si>
  <si>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</si>
  <si>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</si>
  <si>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</si>
  <si>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Soma colunas B a L e subtração da M</t>
  </si>
  <si>
    <t>Presença nas Políticas/diretrizes ou adesão a compromisso voluntário; políticas temáticas (0 a 3)</t>
  </si>
  <si>
    <t>Nota de 0 a 100</t>
  </si>
  <si>
    <t>Pontuação</t>
  </si>
  <si>
    <t> </t>
  </si>
  <si>
    <t>Consta na PRSAC e Rabobank global adere a diversos compromissos voluntários</t>
  </si>
  <si>
    <t>Na Política Global de Sustentabilidade, pg. 64, consta: "Com relação a recursos naturais fósseis não convencionais, nos comprometemos também a: não financiar ou prover serviços financeiros especificamente desenhados à produção e exploração de recursos naturais fósseis não convencionais"</t>
  </si>
  <si>
    <t xml:space="preserve"> </t>
  </si>
  <si>
    <t>Não foram encontradas informações</t>
  </si>
  <si>
    <t>PRSAC, pg. 4: Rabobank não financia  "Além dos critérios de exclusão descritos acima, o Rabobank não concede empréstimo ou financiamento cujo objetivo dos recursos seja realizar desmatamento, ainda que legalmente autorizado, em qualquer Bioma brasileiro. Adicionalmente, o Rabobank não beneficia ou aceita em garantia de suas operações qualquer imóvel em que tenha havido desmatamento, ainda que legal, de área no Bioma Amazônia há menos de 5 anos (“Moratória do Bioma”; PRSAC, pg. 3: não se relaciona com empresas  com evidências de comércio ilícito de espécies relacionadas nos Anexos I e II da CITES – Convenção sobre Comércio Internacional de Espécies da Flora e Fauna Selvagens Ameaçadas de Extinção. Além disso, integra os Princípios do Equador e participa da construção do framework da TNFD.</t>
  </si>
  <si>
    <t>Manual de Boas Práticas Socioambientais no Agronegócio, pg. 81-83 (Destinação de efluentes)</t>
  </si>
  <si>
    <t>Manual de Boas Práticas no Agronegócio, pg. 119: "Manejo Ecológico da Paisagem e a Conservação dos Recursos Hídricos: Esse Manejo, ao levar em conta as características de clima, relevo, áreas naturais, rios e nascentes, pode gerar uma produtividade maior e por mais tempo, sendo mais sustentável se feito de forma adequada. É o chamado Manejo Ecológico da Paisagem com Conservação dos Recursos Hídricos."</t>
  </si>
  <si>
    <t>Manual de Boas Práticas Socioambientais no Agronegócio, manuseio de embalagens de defensivos e diversas boas práticas para prevenir contaminação</t>
  </si>
  <si>
    <t>Eficiência uso agrícola do solo</t>
  </si>
  <si>
    <t>Manual de Boas Práticas Socioambientais no Agronegócio, diversas boas práticas destinadas ao controle da erosão e manutenção de nutrientes no solo</t>
  </si>
  <si>
    <t>Manual de Boas Práticas Socioambientais no Agronegócio, pg. 83 (Emissões atmosféricas)</t>
  </si>
  <si>
    <t>Integra o Pacto Global da ONU; PGS, pg. 28: "Além da Política de Desenvolvimento Sustentável, esperamos que nossos
clientes tenham as seguintes atitudes em relação ao meio ambiente: usem os recursos naturais de forma eficiente e otimizada."</t>
  </si>
  <si>
    <t>Manual de Boas Práticas Socioambientais no Agronegócio, pg. 90-98</t>
  </si>
  <si>
    <t>PRSAC, pg.3: "O Rabobank não fornece crédito serviços para empresas ou pessoas para as quais sejam verificadas evidências da seguinte situação: Impedir ou dificultar liberdade de associação coletiva, não reconhecer o direito à negociação coletiva, submeter indivíduos a funções e regimes de trabalho análogos ao escravo, trabalho infantil, discriminação no trabalho ou outras ações que descumpram as normas trabalhistas vigentes.". Além disso, integra o Pacto Global da ONU</t>
  </si>
  <si>
    <t>PRSAC, pg .3: "O Rabobank não fornece crédito serviços para empresas ou pessoas para as quais sejam verificadas evidências da seguinte situação: Descumprimento integral de um dos seguintes itens da NR-31 (Norma Regulamentadora -31), onde aplicável: 31.7 – Agrotóxicos, Aditivos, Adjuvantes e Produtos afins (registro, manipulação, capacitação, segurança, armazenamento); 31.9 – Transporte de Trabalhadores (veículos e segurança); 31.6 – Medidas de Proteção Pessoal (Fornecimento, instrução e exigência do uso) e 31.17 – Condições Sanitárias e de Conforto no Trabalho Rural – (sanitários, alojamentos, moradias, refeitórios)".</t>
  </si>
  <si>
    <t>PRSAC, pg. 3: "O Rabobank não fornece crédito serviços para empresas ou pessoas para as quais sejam verificadas evidências da seguinte situação: Descumprimento integral de um dos seguintes itens da NR-31 (Norma Regulamentadora -31), onde aplicável: 31.7 – Agrotóxicos, Aditivos, Adjuvantes e Produtos afins (registro, manipulação, capacitação, segurança, armazenamento); 31.9 – Transporte de Trabalhadores (veículos e segurança); 31.6 – Medidas de Proteção Pessoal (Fornecimento, instrução e exigência do uso) e 31.17 – Condições Sanitárias e de Conforto no Trabalho Rural – (sanitários, alojamentos, moradias, refeitórios)".</t>
  </si>
  <si>
    <t xml:space="preserve">PRSAC, pg. 3: "O Rabobank não fornece crédito serviços para empresas ou pessoas para as quais sejam verificadas evidências da seguinte situação: Sobreposição de áreas produtivas com Territórios Indígenas (com o status de “Declaradas”, “Homologadas”, “Regularizadas” ou “Interditadas” de acordo com a FUNAI), Áreas Quilombolas e Unidades de Conservação classificadas como de Proteção Integral, de acordo com a definição SNUC (Sistema Nacional de Unidades de Conservação)". </t>
  </si>
  <si>
    <t>Manual de Boas Práticas Socioambientais no Agronegócio, manuseio de embalagens de defensivos e diversas boas práticas para prevenir contaminação na sua aplicação, além do armazenamento de combustíveis e outros inflamáveis</t>
  </si>
  <si>
    <t>PRSAC, pg. 3: "O Rabobank não fornece crédito serviços para empresas ou pessoas para as quais sejam verificadas evidências da seguinte situação: Impedir ou dificultar liberdade de associação coletiva, não reconhecer o direito à negociação coletiva, submeter indivíduos a funções e regimes de trabalho análogos ao escravo, trabalho infantil, discriminação no trabalho ou outras ações que descumpram as normas trabalhistas vigentes.". Além disso, integra o Pacto Global da ONU. Em sua Política Global de Sustentabilidade, pg. 36, consta: "Além do nosso Código de Conduta, Política de Desenvolvimento Sustentável e Política de Direitos Humanos, com relação aos padrões de trabalho, esperamos que todos os clientes: respeitem e identifiquem a diversidade no ambiente de trabalho, incluindo a igualdade de oportunidades para todos"</t>
  </si>
  <si>
    <t>Consta em sua Política Global de Sustentabilidade, pg. 47: "esperamos que os nossos clientes: não operem em áreas legalmente protegidas, locais de Patrimônio Mundial da UNESCO e zonas úmidas de RAMSAR"</t>
  </si>
  <si>
    <t>PRSAC, pg. 4: "O Rabobank não fornece crédito ou serviços para empresas ou pessoas para as quais sejam verificadas evidências da seguinte situação: Existência de atividades criminosas (ex. corrupção, falsificação de documentos, fabricação ou comercialização de produtos proibidos no Brasil, etc).". Além disso, integra o Pacto Global da ONU.</t>
  </si>
  <si>
    <t>Existência e profundidade de políticas por setor econômico ou commodity (0 a 7)</t>
  </si>
  <si>
    <t>Total de 0 a 100</t>
  </si>
  <si>
    <t>Dentro da Política Global de Sustentabilidade, há a Política Setorial de Biocombustível, pg. 59.</t>
  </si>
  <si>
    <t>Na Política Global de Sustentabilidade, consta na Política Setorial de Silvicultura, pg. 70: "Além de nossa Política de Desenvolvimento Sustentável e as nossas políticas centrais de sustentabilidade,   esperamos que todos os nossos clientes ativos na indústria de silvicultura: evitem o uso descontrolado e ilegal de incêndios florestais para desmatar floresta". Política Setorial de Soja, pg. 80: "Além de nossa Política de Desenvolvimento Sustentável e de nossas políticas centrais de sustentabilidade, esperamos que todos os nossos clientes ativos do setor: não produzam soja em áreas de florestas primárias, áreas nacionalmente ou internacionalmente protegidas por lei ou qualquer áreacomalto valor de conservação (High Conservation Value Area-HCVA) que tenhasido estabelecida após 28 de Maio de 2009,que é a data de corte do padrão data limite das normas da RTRS". Dentro da Política Setorial de Cacau, Café e Algodão, pg. 62: "Além de nossa Política de Desenvolvimento Sustentável e as nossas políticas centrais de sustentabilidade,  esperamos que todos os nossos clientes na indústria de cacau, café e algodão: não causem desmatamento". Dentro da Política Setorial de Óleo de Palma, pg. 75: "Além de nossa Política de Desenvolvimento Sustentável e de nossas políticas centrais de sustentabilidade, esperamos que todos os nossos clientes ativos do setor de óleo de palma: não se envolvam em operações de óleo de palma em áreas designadas como floresta primária, áreas legalmente protegidas ou preservadas, nacionais ou internacionais, ou em qualquer área necessária para manter valores de conservação elevados desde 7 de outubro de 2001</t>
  </si>
  <si>
    <t>Na Política Global de Sustentabilidade, Política Setorial de Soja, pg. 80: "Além de nossa Política de Desenvolvimento Sustentável e de nossas políticas centrais de sustentabilidade, esperamos que todos os nossos clientes ativos do setor: usem técnicas de produção que conservem e aumentem a fertilidade do solo e evitem a erosão". Política Setorial de Cana de Açúcar, pg. 82: "Além de nossa Política de Desenvolvimento Sustentável e de nossas políticas centrais de sustentabilidade, esperamos, que todos os nossos clientes do setor de cana-de-açúcar: usem práticas que mantenham e aumentem fertilidade do solo e evitem erosão e degradação". Dentro da Política Setorial de Cacau, Café e Algodão, pg. 62: "Além de nossa Política de Desenvolvimento Sustentável e as nossas políticas centrais de sustentabilidade, esperamos que todos os nossos clientes na indústria de cacau, café e algodão: utilizem práticas que mantenham e melhorem a estrutura e a fertilidade do solo e previnam a erosão e a degradação"</t>
  </si>
  <si>
    <t> Integra o Pacto Global da ONU; PGS, pg. 28: "Além da Política de Desenvolvimento Sustentável, esperamos que nossos clientes tenham as seguintes atitudes em relação ao meio ambiente: usem os recursos naturais de forma eficiente e otimizada."</t>
  </si>
  <si>
    <t>Dentro da Política Setorial de Cacau, Café e Algodão, pg. 62, consta: "Além de nossa Política de Desenvolvimento Sustentável e as nossas políticas centrais de sustentabilidade, esperamos que todos os nossos clientes na indústria de cacau, café e algodão: tomem medidas para diminuir os impactos ambientais de subprodutos por meio de redução, reutilização e reciclagem de lixo"</t>
  </si>
  <si>
    <t>ABRANGÊNCIA DO USO</t>
  </si>
  <si>
    <t>BASE DE DADOS</t>
  </si>
  <si>
    <t>Todos os setores econômicos sujeitos a licenciamento ambiental - até 20 pontos</t>
  </si>
  <si>
    <t>Peso</t>
  </si>
  <si>
    <t>Apenas setores econômicos com maior risco socioambiental
(médio ou alto) - até 15 pontos</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</si>
  <si>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8 pontos</t>
  </si>
  <si>
    <t>Apenas Project Finance
 - até 4 pontos</t>
  </si>
  <si>
    <t>Nota por base de dado consultada (com respectivo peso)</t>
  </si>
  <si>
    <t>Nota por base de dado consultada (com peso e escala 0 a 100)</t>
  </si>
  <si>
    <t>Licenciamento ambiental vigente</t>
  </si>
  <si>
    <t>PRSAC, pg. 4</t>
  </si>
  <si>
    <t>Relatórios ambientais anuais de empresas inscritas no Cadastro Técnico Federal de Atividades Potencialmente Poluidoras</t>
  </si>
  <si>
    <t>Cumprimento das condicionantes – verificação junto à empresa</t>
  </si>
  <si>
    <t>Prática de infrações – órgão ambiental estadual</t>
  </si>
  <si>
    <t>Áreas embargadas – órgão ambiental estadual/DF</t>
  </si>
  <si>
    <t>Autorizações para supressão de vegetação (sempre que apurado desmatamento recente) – órgãos ambientais estaduais (ou municipais, qdo. for o caso)</t>
  </si>
  <si>
    <t>Prática de infrações – órgãos ambientais federais</t>
  </si>
  <si>
    <t>Áreas embargadas pelo IBAMA ou ICMBio</t>
  </si>
  <si>
    <t>Limites de unidades de conservação (federais, estaduais e municipais)</t>
  </si>
  <si>
    <t>PRSAC (pg. 3) menciona apenas UCs de proteção integral, mas as de uso sustentável podem tb ter restrições a atividades econômicas. Não está claro qual é a base de dados consultada</t>
  </si>
  <si>
    <t>Limites de terras indígenas</t>
  </si>
  <si>
    <t>PRSAC, pg. 3</t>
  </si>
  <si>
    <t>Limites de territórios quilombolas</t>
  </si>
  <si>
    <t>PRSAC, pg. 3, porém não consta base de dados consultada</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</si>
  <si>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</si>
  <si>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</si>
  <si>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</si>
  <si>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</si>
  <si>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</si>
  <si>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</si>
  <si>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</si>
  <si>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</si>
  <si>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</si>
  <si>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</si>
  <si>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</si>
  <si>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</si>
  <si>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</si>
  <si>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</si>
  <si>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</si>
  <si>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t>
  </si>
  <si>
    <t>Dados da própria empresa relativos ao uso de matéria-prima</t>
  </si>
  <si>
    <t>Dados da própria empresa relativos a riscos ambientais na cadeia de produção/valor</t>
  </si>
  <si>
    <t>Dados da própria empresa relativos a riscos sociais na cadeia de produção/valor</t>
  </si>
  <si>
    <t>PROCONs ou bases de dados do Ministério da Justiça em matéria de consumo</t>
  </si>
  <si>
    <t>Bases de dados do CADE (concorrência)</t>
  </si>
  <si>
    <t>Entes encarregados de zelar pela sanidade animal ou vegetal (para setores relevantes)</t>
  </si>
  <si>
    <t>Vigilância sanitária (para setores relevantes)</t>
  </si>
  <si>
    <t>Imprensa</t>
  </si>
  <si>
    <t>Mídias online em geral</t>
  </si>
  <si>
    <t>Organizações da sociedade civil relevantes</t>
  </si>
  <si>
    <t>Mecanismo de recebimento de queixas</t>
  </si>
  <si>
    <t>Inspeções no local</t>
  </si>
  <si>
    <t>PRSAC menciona visitas de campo (p. 1), mas não esclarece exatamente os critérios</t>
  </si>
  <si>
    <t>Contratação de auditoria socioambiental</t>
  </si>
  <si>
    <t>TOTAL PONDERADO DA COLUNA</t>
  </si>
  <si>
    <r>
      <t xml:space="preserve">PRSAC menciona a realização de entrevistas e análise de documentos (p. 1). </t>
    </r>
    <r>
      <rPr>
        <sz val="12"/>
        <color theme="9" tint="-0.249977111117893"/>
        <rFont val="Calibri"/>
        <family val="2"/>
        <scheme val="minor"/>
      </rPr>
      <t>Precisamos de mais informações sobre os temas das entrevistas e os documentos solicitados.</t>
    </r>
  </si>
  <si>
    <t>Percentual de operações em que houve negativa de crédito, suspensão de desembolsos ou vencimento antecipado da operação, tendo como principal razão riscos socioambientais (nos últimos 2 anos)</t>
  </si>
  <si>
    <t>Grau de Relevância</t>
  </si>
  <si>
    <t>Baixo - 0 ou 1 ponto</t>
  </si>
  <si>
    <t>Médio - 2 ou 3 pontos</t>
  </si>
  <si>
    <t>Alto - 4 ou 5 pontos</t>
  </si>
  <si>
    <t>*ver critério de adoção de nota na metodologia</t>
  </si>
  <si>
    <t>0 a 2%</t>
  </si>
  <si>
    <t>2 a 8%</t>
  </si>
  <si>
    <t>Maior que 8%</t>
  </si>
  <si>
    <t>Total</t>
  </si>
  <si>
    <t>Não há informações disponíveis</t>
  </si>
  <si>
    <t xml:space="preserve">Universo de operações ou de empresas </t>
  </si>
  <si>
    <t xml:space="preserve">Frequência </t>
  </si>
  <si>
    <t xml:space="preserve">Todos os setores econômicos sujeitos a licenciamento ambiental (peso de 30%) </t>
  </si>
  <si>
    <t>Setores econômicos com risco médio ou alto  (peso de 50%)</t>
  </si>
  <si>
    <t xml:space="preserve">Apenas operações ou clientes/investimentos acima de um certo patamar financeiro – inclusive Project Finance 
 (peso de 20%) </t>
  </si>
  <si>
    <t>* consultar a metodologia para atribuição de notas</t>
  </si>
  <si>
    <t>Semestral ou menor</t>
  </si>
  <si>
    <t>Anual</t>
  </si>
  <si>
    <t>Bienal</t>
  </si>
  <si>
    <t>Apenas quando tem conhecimento de novo fato relevante ou quando se refere a único ou poucos temas</t>
  </si>
  <si>
    <t>Não adota</t>
  </si>
  <si>
    <t>(nota de 0 a 100</t>
  </si>
  <si>
    <t>Apenas informação de que há monitoramento de "Carteiras Socioambientais"</t>
  </si>
  <si>
    <t>Abrangência</t>
  </si>
  <si>
    <t>AÇÃO ADOTADA</t>
  </si>
  <si>
    <t>Todos os setores econômicos sujeitos a licenciamento ambiental - até 10 pontos</t>
  </si>
  <si>
    <t>Apenas setores econômicos com maior risco socioambiental  - até 8 pontos</t>
  </si>
  <si>
    <t>Apenas operações ou clientes acima de certo patamar financeiro (nesse caso, indicar o percentual dentre os valores destinados a empresas de setores sujeitos a licenciamento) - até 5 pontos</t>
  </si>
  <si>
    <t>Não adota - 0 pontos</t>
  </si>
  <si>
    <t xml:space="preserve">Apenas Project Finance - até 2 pontos  </t>
  </si>
  <si>
    <t xml:space="preserve">Repercussão do nível de risco nas condições da operação (taxa de juros, prazo de duração ou prazo de carência) </t>
  </si>
  <si>
    <t>O banco integra critérios ASG no rating de crédito há vários anos (há artigo científico publicado divulgando a informação).</t>
  </si>
  <si>
    <t>Cláusula(s) contratual(s) de cumprimento das regulações socioambientais/dever de informar sobre autuações</t>
  </si>
  <si>
    <t>Não há informação.</t>
  </si>
  <si>
    <t>Cláusula(s) contratual(is) relativa(s) a deveres de transparência socioambiental junto à IF relativos a operações da própria empresa financiada</t>
  </si>
  <si>
    <t>Cláusula(s) contratual(is) relativa(s) a deveres de transparência socioambiental junto à IF relativos à cadeia de produção da empresa financiada</t>
  </si>
  <si>
    <t xml:space="preserve">Plano de ação ou compromisso equivalente com prazos e metas claros para operações próprias </t>
  </si>
  <si>
    <t xml:space="preserve">PRSAC, pg. 4: "Os clientes identificados como de alto risco socioambiental para o banco deverão se comprometer com a melhoria de seus processos através de um plano de ação a ser elaborado pelas áreas de Sustainability and Climate Risk em parceria com a área de Sustainable Business Development" </t>
  </si>
  <si>
    <t>Plano de ação ou compromisso equivalente com  prazos e metas claros para cadeia de produção</t>
  </si>
  <si>
    <t>Não há informação específica</t>
  </si>
  <si>
    <t>Garantias adicionais ou seguro</t>
  </si>
  <si>
    <t>Existência de indicadores específicos para mensuração de impacto (indicando-se quais são) - até 3,5 pontos</t>
  </si>
  <si>
    <t xml:space="preserve"> 
Percentual no portfólio de crédito - até 6,5 pontos </t>
  </si>
  <si>
    <t>Peso por tema</t>
  </si>
  <si>
    <t>Nota ponderada (0 a 100)</t>
  </si>
  <si>
    <t>Mitigação ou adaptação a riscos climáticos físicos crônicos</t>
  </si>
  <si>
    <t>Mitigação ou adaptação a riscos climáticos físicos agudos</t>
  </si>
  <si>
    <t>Matriz energética de baixo carbono</t>
  </si>
  <si>
    <t>Biodiversidade terrestre (mitigação de riscos)</t>
  </si>
  <si>
    <t>Biodiversidade terrestre (restauração)</t>
  </si>
  <si>
    <t>Mitigação de riscos de poluição água doce</t>
  </si>
  <si>
    <t>Descontaminação de água doce</t>
  </si>
  <si>
    <t>Mitigação de riscos de poluição marítima</t>
  </si>
  <si>
    <t>Restauração de ecossistemas marinhos</t>
  </si>
  <si>
    <t>Mitigação de riscos de poluição do solo</t>
  </si>
  <si>
    <t>Descontaminação do solo</t>
  </si>
  <si>
    <t>Uso eficiente do solo</t>
  </si>
  <si>
    <t>Mitigação de riscos de poluição atmosférica</t>
  </si>
  <si>
    <t>Uso eficiente de matéria-prima</t>
  </si>
  <si>
    <t>Gestão adequada de resíduos sólidos (prevenção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</si>
  <si>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</si>
  <si>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</si>
  <si>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</si>
  <si>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</si>
  <si>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</si>
  <si>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</si>
  <si>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</si>
  <si>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</si>
  <si>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</si>
  <si>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Promoção da equidade de gênero</t>
  </si>
  <si>
    <t>Promoção da equidade étnica</t>
  </si>
  <si>
    <t>Integração de pessoas com deficiência</t>
  </si>
  <si>
    <t>Proteção do patrimônio cultural</t>
  </si>
  <si>
    <t xml:space="preserve">Total </t>
  </si>
  <si>
    <t>Não há informação sobre produtos financeiros de impacto positivo</t>
  </si>
  <si>
    <t>Percentual no portfólio</t>
  </si>
  <si>
    <t xml:space="preserve">Categoria da atividade financiada/segurada </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</si>
  <si>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</si>
  <si>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</si>
  <si>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</si>
  <si>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</si>
  <si>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</si>
  <si>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</si>
  <si>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</si>
  <si>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(Nota de 0 a 100)</t>
  </si>
  <si>
    <t>Portfólio Rabobank é formado apenas por agronegócio</t>
  </si>
  <si>
    <t>Categoria da empresa financiada e de sua cadeia de produção</t>
  </si>
  <si>
    <t>Informação completa (georreferenciada ou microbacia hidrográfica) - 10 pontos</t>
  </si>
  <si>
    <t>Município/bioma - 5 pontos</t>
  </si>
  <si>
    <t>Ausente (informação apenas sobre a sede no caso de empresas com múltiplos estabelecimentos) - 0 pontos</t>
  </si>
  <si>
    <t>PESO</t>
  </si>
  <si>
    <t>Alto risco</t>
  </si>
  <si>
    <t>Risco médio</t>
  </si>
  <si>
    <t>Risco baixo ou nenhum risco</t>
  </si>
  <si>
    <t>Rabobank trabalha apenas com crédito rural e as informações sobre localização são obrigatórias.</t>
  </si>
  <si>
    <t>Percentual de empresas no portfólio</t>
  </si>
  <si>
    <t>Percentual baixo (até 20%) no portfólio</t>
  </si>
  <si>
    <t>PESOS</t>
  </si>
  <si>
    <t xml:space="preserve">Alto risco – peso 20% </t>
  </si>
  <si>
    <t xml:space="preserve">Risco médio – peso 10% </t>
  </si>
  <si>
    <t xml:space="preserve">Risco baixo ou nenhum – peso 5% </t>
  </si>
  <si>
    <t>Não avaliadas (dentre os setores sujeitos a licenciamento ambiental) – peso 25%</t>
  </si>
  <si>
    <t xml:space="preserve">Impacto positivo – peso 10% </t>
  </si>
  <si>
    <t xml:space="preserve">Impactos da cadeia de produção irrelevantes – peso 5% </t>
  </si>
  <si>
    <t xml:space="preserve">Impactos da cadeia de produção médios e grau de suficiência do monitoramento – peso 10% </t>
  </si>
  <si>
    <t xml:space="preserve">Impactos da cadeia de produção altos e suficiência do monitoramento – peso 15% </t>
  </si>
  <si>
    <t>(Nota 0 a 100)</t>
  </si>
  <si>
    <t>NOTAS</t>
  </si>
  <si>
    <t>SITUAÇÃO NA IF</t>
  </si>
  <si>
    <t>Deficiente – 0 ou 1 ponto</t>
  </si>
  <si>
    <t>Médio – 2 a 6 pontos</t>
  </si>
  <si>
    <t>Bom/ótimo – 7 a 10 pontos</t>
  </si>
  <si>
    <t>NOTA PONDERADA DO TEMA</t>
  </si>
  <si>
    <t>Tema tratado em Diretoria de área-fim</t>
  </si>
  <si>
    <t>Não há informação disponível</t>
  </si>
  <si>
    <t>Participação feminina na Diretoria</t>
  </si>
  <si>
    <t>Participação negra na Diretoria</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</si>
  <si>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</si>
  <si>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</si>
  <si>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</si>
  <si>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</si>
  <si>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Integração de fatores de sustentabilidade na remuneração de gerentes</t>
  </si>
  <si>
    <t>Frequência de atualização de Políticas, Planos e Manuais de Procedimentos e abrangência do mapeamento de stakeholders</t>
  </si>
  <si>
    <t>Canal específico para recebimento de reclamações quanto a impactos socioambientais de empreendimentos financiados</t>
  </si>
  <si>
    <t xml:space="preserve"> Existe e-mail próprio: socioambiental@rabobank.com</t>
  </si>
  <si>
    <t>(nota de 0 a 100)</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</si>
  <si>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</si>
  <si>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</si>
  <si>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</si>
  <si>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</si>
  <si>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</si>
  <si>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</si>
  <si>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</si>
  <si>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</si>
  <si>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CVM, SUSEP e PREVIC</t>
  </si>
  <si>
    <t>Consumidor.gov</t>
  </si>
  <si>
    <t>SINDEC (base de dados dos PROCONs)</t>
  </si>
  <si>
    <t>Imprensa tradicional</t>
  </si>
  <si>
    <t>ONGs socioambientais e canal para recebimento de denúncias da SIS no que diz respeito ao descumprimento de Políticas e compromissos voluntários</t>
  </si>
  <si>
    <t>(nota de 0 a 100, de modo que a nota é diretamente proporcional ao número de controvérsias)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</si>
</sst>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2">
    <font>
      <sz val="12"/>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theme="5" tint="0.7999816888943144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sz val="12"/>
      <color rgb="FF000000"/>
      <name val="Calibri"/>
      <family val="2"/>
    </font>
    <font>
      <sz val="12"/>
      <color theme="9" tint="-0.249977111117893"/>
      <name val="Calibri"/>
      <family val="2"/>
      <scheme val="minor"/>
    </font>
    <font>
      <b/>
      <sz val="12"/>
      <color rgb="FFFF0000"/>
      <name val="Calibri"/>
      <family val="2"/>
    </font>
    <font>
      <b/>
      <sz val="12"/>
      <color rgb="FFFF0000"/>
      <name val="Calibri"/>
      <family val="2"/>
      <scheme val="minor"/>
    </font>
  </fonts>
  <fills count="29">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2584A"/>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59999389629810485"/>
        <bgColor indexed="64"/>
      </patternFill>
    </fill>
    <fill>
      <patternFill patternType="solid">
        <fgColor rgb="FFFCE4D6"/>
        <bgColor indexed="64"/>
      </patternFill>
    </fill>
    <fill>
      <patternFill patternType="solid">
        <fgColor rgb="FFD9D9D9"/>
        <bgColor indexed="64"/>
      </patternFill>
    </fill>
    <fill>
      <patternFill patternType="solid">
        <fgColor rgb="FFD9E1F2"/>
        <bgColor indexed="64"/>
      </patternFill>
    </fill>
    <fill>
      <patternFill patternType="solid">
        <fgColor rgb="FF8EA9DB"/>
        <bgColor rgb="FF000000"/>
      </patternFill>
    </fill>
    <fill>
      <patternFill patternType="solid">
        <fgColor rgb="FFD9D9D9"/>
        <bgColor rgb="FF000000"/>
      </patternFill>
    </fill>
    <fill>
      <patternFill patternType="solid">
        <fgColor rgb="FFF2F2F2"/>
        <bgColor rgb="FF000000"/>
      </patternFill>
    </fill>
    <fill>
      <patternFill patternType="solid">
        <fgColor rgb="FFF2F2F2"/>
        <bgColor indexed="64"/>
      </patternFill>
    </fill>
    <fill>
      <patternFill patternType="solid">
        <fgColor rgb="FFC6E0B4"/>
        <bgColor rgb="FF000000"/>
      </patternFill>
    </fill>
    <fill>
      <patternFill patternType="solid">
        <fgColor rgb="FFFFF2CC"/>
        <bgColor indexed="64"/>
      </patternFill>
    </fill>
    <fill>
      <patternFill patternType="solid">
        <fgColor rgb="FFC6E0B4"/>
        <bgColor indexed="64"/>
      </patternFill>
    </fill>
  </fills>
  <borders count="24">
    <border>
      <left/>
      <right/>
      <top/>
      <bottom/>
      <diagonal/>
    </border>
    <border>
      <left style="thick">
        <color indexed="64"/>
      </left>
      <right/>
      <top/>
      <bottom/>
      <diagonal/>
    </border>
    <border>
      <left/>
      <right/>
      <top style="thick">
        <color indexed="64"/>
      </top>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dotted">
        <color indexed="64"/>
      </left>
      <right style="dotted">
        <color indexed="64"/>
      </right>
      <top style="dotted">
        <color indexed="64"/>
      </top>
      <bottom style="dotted">
        <color indexed="64"/>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style="dotted">
        <color rgb="FF000000"/>
      </bottom>
      <diagonal/>
    </border>
    <border>
      <left style="hair">
        <color indexed="64"/>
      </left>
      <right/>
      <top/>
      <bottom style="hair">
        <color indexed="64"/>
      </bottom>
      <diagonal/>
    </border>
    <border>
      <left style="dotted">
        <color indexed="64"/>
      </left>
      <right style="dotted">
        <color indexed="64"/>
      </right>
      <top/>
      <bottom style="dotted">
        <color indexed="64"/>
      </bottom>
      <diagonal/>
    </border>
    <border>
      <left style="dotted">
        <color rgb="FF000000"/>
      </left>
      <right style="dotted">
        <color rgb="FF000000"/>
      </right>
      <top style="dotted">
        <color rgb="FF000000"/>
      </top>
      <bottom style="dotted">
        <color rgb="FF000000"/>
      </bottom>
      <diagonal/>
    </border>
    <border>
      <left/>
      <right/>
      <top style="dotted">
        <color rgb="FF000000"/>
      </top>
      <bottom style="dotted">
        <color rgb="FF000000"/>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189">
    <xf numFmtId="0" fontId="0" fillId="0" borderId="0" xfId="0"/>
    <xf numFmtId="0" fontId="0" fillId="0" borderId="0" xfId="0" applyAlignment="1">
      <alignment horizontal="center"/>
    </xf>
    <xf numFmtId="0" fontId="0" fillId="6" borderId="0" xfId="0" applyFill="1" applyAlignment="1">
      <alignment horizontal="center"/>
    </xf>
    <xf numFmtId="0" fontId="0" fillId="2" borderId="0" xfId="0" applyFill="1" applyAlignment="1">
      <alignment horizontal="center"/>
    </xf>
    <xf numFmtId="0" fontId="0" fillId="4" borderId="2" xfId="0" applyFill="1" applyBorder="1" applyAlignment="1">
      <alignment horizontal="center" vertical="center" wrapText="1"/>
    </xf>
    <xf numFmtId="0" fontId="0" fillId="2" borderId="2" xfId="0" applyFill="1" applyBorder="1" applyAlignment="1">
      <alignment horizontal="center" vertical="center"/>
    </xf>
    <xf numFmtId="9" fontId="0" fillId="5" borderId="0" xfId="0" applyNumberFormat="1" applyFill="1" applyAlignment="1">
      <alignment horizontal="center" vertical="center"/>
    </xf>
    <xf numFmtId="9" fontId="0" fillId="5" borderId="0" xfId="0" applyNumberFormat="1" applyFill="1" applyAlignment="1">
      <alignment horizontal="center" vertical="center" wrapText="1"/>
    </xf>
    <xf numFmtId="0" fontId="0" fillId="4" borderId="4" xfId="0" applyFill="1" applyBorder="1" applyAlignment="1">
      <alignment horizontal="center"/>
    </xf>
    <xf numFmtId="0" fontId="1" fillId="0" borderId="0" xfId="0" applyFont="1" applyAlignment="1">
      <alignment horizontal="center" vertical="center"/>
    </xf>
    <xf numFmtId="0" fontId="0" fillId="2" borderId="0" xfId="0" applyFill="1" applyAlignment="1">
      <alignment horizontal="center" vertical="center" wrapText="1"/>
    </xf>
    <xf numFmtId="0" fontId="0" fillId="7" borderId="0" xfId="0" applyFill="1" applyAlignment="1">
      <alignment horizontal="center"/>
    </xf>
    <xf numFmtId="9" fontId="3" fillId="5" borderId="0" xfId="0" applyNumberFormat="1" applyFont="1" applyFill="1" applyAlignment="1">
      <alignment horizontal="center" vertical="center"/>
    </xf>
    <xf numFmtId="0" fontId="0" fillId="9" borderId="4" xfId="0" applyFill="1" applyBorder="1" applyAlignment="1">
      <alignment horizontal="center" wrapText="1"/>
    </xf>
    <xf numFmtId="9" fontId="0" fillId="5" borderId="0" xfId="0" applyNumberFormat="1" applyFill="1" applyAlignment="1">
      <alignment horizontal="center"/>
    </xf>
    <xf numFmtId="9" fontId="0" fillId="0" borderId="0" xfId="0" applyNumberFormat="1" applyAlignment="1">
      <alignment horizontal="center"/>
    </xf>
    <xf numFmtId="0" fontId="1" fillId="0" borderId="1" xfId="0" applyFont="1" applyBorder="1" applyAlignment="1">
      <alignment horizontal="center" vertical="center"/>
    </xf>
    <xf numFmtId="0" fontId="2" fillId="0" borderId="0" xfId="0" applyFont="1" applyAlignment="1">
      <alignment horizontal="center"/>
    </xf>
    <xf numFmtId="0" fontId="0" fillId="8" borderId="4" xfId="0" applyFill="1" applyBorder="1" applyAlignment="1">
      <alignment horizontal="center" wrapText="1"/>
    </xf>
    <xf numFmtId="9" fontId="3" fillId="5" borderId="0" xfId="0" applyNumberFormat="1" applyFont="1" applyFill="1" applyAlignment="1">
      <alignment horizontal="center"/>
    </xf>
    <xf numFmtId="0" fontId="0" fillId="9" borderId="5" xfId="0" applyFill="1" applyBorder="1" applyAlignment="1">
      <alignment horizontal="center" wrapText="1"/>
    </xf>
    <xf numFmtId="9" fontId="0" fillId="2" borderId="0" xfId="0" applyNumberFormat="1" applyFill="1" applyAlignment="1">
      <alignment horizontal="center" vertical="center"/>
    </xf>
    <xf numFmtId="9" fontId="0" fillId="10" borderId="0" xfId="0" applyNumberFormat="1" applyFill="1" applyAlignment="1">
      <alignment horizontal="center" vertical="center"/>
    </xf>
    <xf numFmtId="0" fontId="0" fillId="2" borderId="0" xfId="0" applyFill="1" applyAlignment="1">
      <alignment horizontal="center" vertical="center"/>
    </xf>
    <xf numFmtId="0" fontId="0" fillId="11"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9" fontId="0" fillId="11" borderId="0" xfId="0" applyNumberFormat="1" applyFill="1" applyAlignment="1">
      <alignment horizontal="center" vertical="center"/>
    </xf>
    <xf numFmtId="10" fontId="0" fillId="11" borderId="0" xfId="0" applyNumberFormat="1" applyFill="1" applyAlignment="1">
      <alignment horizontal="center" vertical="center"/>
    </xf>
    <xf numFmtId="9" fontId="0" fillId="11" borderId="0" xfId="0" applyNumberFormat="1" applyFill="1" applyAlignment="1">
      <alignment horizontal="center" vertical="center" wrapText="1"/>
    </xf>
    <xf numFmtId="0" fontId="0" fillId="11" borderId="0" xfId="0" applyFill="1" applyAlignment="1">
      <alignment horizontal="center" vertical="center" wrapText="1"/>
    </xf>
    <xf numFmtId="9" fontId="0" fillId="0" borderId="0" xfId="0" applyNumberFormat="1" applyAlignment="1">
      <alignment horizontal="center" vertical="center"/>
    </xf>
    <xf numFmtId="0" fontId="0" fillId="4" borderId="0" xfId="0" applyFill="1" applyAlignment="1">
      <alignment horizontal="center" vertical="center" wrapText="1"/>
    </xf>
    <xf numFmtId="0" fontId="0" fillId="6" borderId="0" xfId="0" applyFill="1" applyAlignment="1">
      <alignment horizontal="center" vertical="center"/>
    </xf>
    <xf numFmtId="0" fontId="0" fillId="4" borderId="4" xfId="0" applyFill="1" applyBorder="1" applyAlignment="1">
      <alignment horizontal="center" vertical="center"/>
    </xf>
    <xf numFmtId="0" fontId="0" fillId="9" borderId="4" xfId="0" applyFill="1" applyBorder="1" applyAlignment="1">
      <alignment horizontal="center" vertical="center"/>
    </xf>
    <xf numFmtId="0" fontId="0" fillId="8" borderId="4" xfId="0" applyFill="1" applyBorder="1" applyAlignment="1">
      <alignment horizontal="center" vertical="center"/>
    </xf>
    <xf numFmtId="0" fontId="0" fillId="4" borderId="4" xfId="0" applyFill="1" applyBorder="1" applyAlignment="1">
      <alignment horizontal="center" vertical="center" wrapText="1"/>
    </xf>
    <xf numFmtId="0" fontId="0" fillId="3" borderId="0" xfId="0" applyFill="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9" fontId="0" fillId="0" borderId="0" xfId="0" applyNumberFormat="1" applyAlignment="1">
      <alignment horizontal="center" vertical="center" wrapText="1"/>
    </xf>
    <xf numFmtId="0" fontId="0" fillId="6" borderId="4" xfId="0" applyFill="1" applyBorder="1" applyAlignment="1">
      <alignment horizontal="center" vertical="center"/>
    </xf>
    <xf numFmtId="0" fontId="0" fillId="4" borderId="5" xfId="0" applyFill="1" applyBorder="1" applyAlignment="1">
      <alignment horizontal="center" vertical="center"/>
    </xf>
    <xf numFmtId="0" fontId="0" fillId="4" borderId="5" xfId="0" applyFill="1" applyBorder="1" applyAlignment="1">
      <alignment horizontal="center" vertical="center" wrapText="1"/>
    </xf>
    <xf numFmtId="9" fontId="0" fillId="9" borderId="4" xfId="0" applyNumberFormat="1" applyFill="1" applyBorder="1" applyAlignment="1">
      <alignment horizontal="center" vertical="center"/>
    </xf>
    <xf numFmtId="10" fontId="0" fillId="9" borderId="4" xfId="0" applyNumberFormat="1" applyFill="1" applyBorder="1" applyAlignment="1">
      <alignment horizontal="center" vertical="center"/>
    </xf>
    <xf numFmtId="9" fontId="0" fillId="8" borderId="4" xfId="0" applyNumberFormat="1" applyFill="1" applyBorder="1" applyAlignment="1">
      <alignment horizontal="center" vertical="center"/>
    </xf>
    <xf numFmtId="10" fontId="0" fillId="8" borderId="4" xfId="0" applyNumberFormat="1" applyFill="1"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4" fillId="4" borderId="0" xfId="0" applyFont="1" applyFill="1" applyAlignment="1">
      <alignment horizontal="center" vertical="center"/>
    </xf>
    <xf numFmtId="9" fontId="0" fillId="15" borderId="4" xfId="0" applyNumberFormat="1" applyFill="1" applyBorder="1" applyAlignment="1">
      <alignment horizontal="center" vertical="center"/>
    </xf>
    <xf numFmtId="0" fontId="0" fillId="15" borderId="4" xfId="0" applyFill="1" applyBorder="1" applyAlignment="1">
      <alignment horizontal="center" vertical="center"/>
    </xf>
    <xf numFmtId="0" fontId="0" fillId="3" borderId="0" xfId="0" applyFill="1" applyAlignment="1">
      <alignment horizontal="center" vertical="center" wrapText="1"/>
    </xf>
    <xf numFmtId="165" fontId="0" fillId="8" borderId="4" xfId="0" applyNumberFormat="1" applyFill="1" applyBorder="1" applyAlignment="1">
      <alignment horizontal="center" vertical="center"/>
    </xf>
    <xf numFmtId="165" fontId="0" fillId="9" borderId="4" xfId="0" applyNumberFormat="1" applyFill="1" applyBorder="1" applyAlignment="1">
      <alignment horizontal="center" vertical="center"/>
    </xf>
    <xf numFmtId="9" fontId="0" fillId="0" borderId="4" xfId="0" applyNumberFormat="1" applyBorder="1" applyAlignment="1">
      <alignment horizontal="center" vertical="center"/>
    </xf>
    <xf numFmtId="0" fontId="5" fillId="16" borderId="2" xfId="0" applyFont="1" applyFill="1" applyBorder="1" applyAlignment="1">
      <alignment horizontal="center" vertical="center"/>
    </xf>
    <xf numFmtId="0" fontId="5" fillId="16" borderId="0" xfId="0" applyFont="1" applyFill="1" applyAlignment="1">
      <alignment horizontal="center"/>
    </xf>
    <xf numFmtId="0" fontId="5" fillId="17" borderId="4" xfId="0" applyFont="1" applyFill="1" applyBorder="1" applyAlignment="1">
      <alignment horizontal="center"/>
    </xf>
    <xf numFmtId="0" fontId="5" fillId="17" borderId="7" xfId="0" applyFont="1" applyFill="1" applyBorder="1" applyAlignment="1">
      <alignment horizontal="center"/>
    </xf>
    <xf numFmtId="0" fontId="5" fillId="0" borderId="0" xfId="0" applyFont="1" applyAlignment="1">
      <alignment horizontal="center"/>
    </xf>
    <xf numFmtId="0" fontId="0" fillId="12" borderId="0" xfId="0" applyFill="1"/>
    <xf numFmtId="0" fontId="7" fillId="0" borderId="0" xfId="0" applyFont="1" applyAlignment="1">
      <alignment horizontal="center" vertical="center"/>
    </xf>
    <xf numFmtId="0" fontId="0" fillId="4" borderId="0" xfId="0" applyFill="1" applyAlignment="1">
      <alignment horizontal="center"/>
    </xf>
    <xf numFmtId="0" fontId="7" fillId="0" borderId="0" xfId="0" applyFont="1" applyAlignment="1">
      <alignment horizontal="left"/>
    </xf>
    <xf numFmtId="0" fontId="7" fillId="0" borderId="0" xfId="0" applyFont="1" applyAlignment="1">
      <alignment horizontal="center"/>
    </xf>
    <xf numFmtId="0" fontId="0" fillId="4" borderId="8" xfId="0" applyFill="1" applyBorder="1" applyAlignment="1">
      <alignment horizontal="center"/>
    </xf>
    <xf numFmtId="0" fontId="0" fillId="0" borderId="8" xfId="0" applyBorder="1" applyAlignment="1">
      <alignment horizontal="center"/>
    </xf>
    <xf numFmtId="0" fontId="0" fillId="4" borderId="8" xfId="0" applyFill="1" applyBorder="1" applyAlignment="1">
      <alignment horizontal="center" wrapText="1"/>
    </xf>
    <xf numFmtId="0" fontId="0" fillId="3" borderId="0" xfId="0" applyFill="1" applyAlignment="1">
      <alignment horizontal="center"/>
    </xf>
    <xf numFmtId="0" fontId="0" fillId="2" borderId="0" xfId="0" applyFill="1"/>
    <xf numFmtId="0" fontId="0" fillId="0" borderId="7" xfId="0" applyBorder="1" applyAlignment="1">
      <alignment horizontal="center" vertical="center"/>
    </xf>
    <xf numFmtId="0" fontId="0" fillId="9" borderId="8" xfId="0" applyFill="1" applyBorder="1" applyAlignment="1">
      <alignment horizontal="center" vertical="center"/>
    </xf>
    <xf numFmtId="0" fontId="0" fillId="8" borderId="8" xfId="0" applyFill="1" applyBorder="1" applyAlignment="1">
      <alignment horizontal="center" vertical="center"/>
    </xf>
    <xf numFmtId="2" fontId="0" fillId="11" borderId="0" xfId="1" applyNumberFormat="1" applyFont="1" applyFill="1" applyAlignment="1">
      <alignment horizontal="center" vertical="center"/>
    </xf>
    <xf numFmtId="2" fontId="0" fillId="3" borderId="0" xfId="0" applyNumberFormat="1" applyFill="1" applyAlignment="1">
      <alignment horizontal="center" vertical="center" wrapText="1"/>
    </xf>
    <xf numFmtId="2" fontId="0" fillId="8" borderId="4" xfId="0" applyNumberFormat="1" applyFill="1" applyBorder="1" applyAlignment="1">
      <alignment horizontal="center" wrapText="1"/>
    </xf>
    <xf numFmtId="2" fontId="0" fillId="9" borderId="4" xfId="0" applyNumberFormat="1" applyFill="1" applyBorder="1" applyAlignment="1">
      <alignment horizontal="center" wrapText="1"/>
    </xf>
    <xf numFmtId="0" fontId="0" fillId="18" borderId="8" xfId="0" applyFill="1" applyBorder="1" applyAlignment="1">
      <alignment horizontal="center" wrapText="1"/>
    </xf>
    <xf numFmtId="0" fontId="0" fillId="18" borderId="8" xfId="0" applyFill="1" applyBorder="1" applyAlignment="1">
      <alignment horizontal="center"/>
    </xf>
    <xf numFmtId="9" fontId="0" fillId="11" borderId="0" xfId="0" applyNumberFormat="1" applyFill="1" applyAlignment="1">
      <alignment horizontal="center"/>
    </xf>
    <xf numFmtId="0" fontId="0" fillId="11" borderId="0" xfId="0" applyFill="1" applyAlignment="1">
      <alignment horizontal="center"/>
    </xf>
    <xf numFmtId="9" fontId="0" fillId="14" borderId="0" xfId="0" applyNumberFormat="1" applyFill="1" applyAlignment="1">
      <alignment horizontal="center"/>
    </xf>
    <xf numFmtId="0" fontId="0" fillId="14" borderId="0" xfId="0" applyFill="1" applyAlignment="1">
      <alignment horizontal="center"/>
    </xf>
    <xf numFmtId="1" fontId="0" fillId="4" borderId="3" xfId="0" applyNumberFormat="1" applyFill="1" applyBorder="1" applyAlignment="1">
      <alignment horizontal="center" vertical="center" wrapText="1"/>
    </xf>
    <xf numFmtId="1" fontId="0" fillId="8" borderId="4" xfId="0" applyNumberFormat="1" applyFill="1" applyBorder="1" applyAlignment="1">
      <alignment horizontal="center" wrapText="1"/>
    </xf>
    <xf numFmtId="1" fontId="0" fillId="0" borderId="0" xfId="0" applyNumberFormat="1" applyAlignment="1">
      <alignment horizontal="center"/>
    </xf>
    <xf numFmtId="0" fontId="0" fillId="12" borderId="0" xfId="0" applyFill="1" applyAlignment="1">
      <alignment horizontal="center"/>
    </xf>
    <xf numFmtId="1" fontId="0" fillId="9" borderId="4" xfId="0" applyNumberFormat="1" applyFill="1" applyBorder="1" applyAlignment="1">
      <alignment horizontal="center" wrapText="1"/>
    </xf>
    <xf numFmtId="9" fontId="0" fillId="5" borderId="1" xfId="2" applyFont="1" applyFill="1" applyBorder="1" applyAlignment="1">
      <alignment horizontal="center" vertical="center" wrapText="1"/>
    </xf>
    <xf numFmtId="0" fontId="0" fillId="9" borderId="0" xfId="0" applyFill="1" applyAlignment="1">
      <alignment horizontal="center" vertical="center"/>
    </xf>
    <xf numFmtId="0" fontId="0" fillId="8" borderId="0" xfId="0" applyFill="1" applyAlignment="1">
      <alignment horizontal="center" vertical="center"/>
    </xf>
    <xf numFmtId="0" fontId="0" fillId="12" borderId="0" xfId="0" applyFill="1" applyAlignment="1">
      <alignment horizontal="center" vertical="center" wrapText="1"/>
    </xf>
    <xf numFmtId="9" fontId="0" fillId="0" borderId="0" xfId="2" applyFont="1" applyAlignment="1">
      <alignment horizontal="center" vertical="center"/>
    </xf>
    <xf numFmtId="0" fontId="0" fillId="12" borderId="0" xfId="0" applyFill="1" applyAlignment="1">
      <alignment horizontal="center" vertical="center"/>
    </xf>
    <xf numFmtId="9" fontId="0" fillId="12" borderId="0" xfId="0" applyNumberFormat="1" applyFill="1" applyAlignment="1">
      <alignment horizontal="center" vertical="center"/>
    </xf>
    <xf numFmtId="0" fontId="5" fillId="17" borderId="7" xfId="0" applyFont="1" applyFill="1" applyBorder="1" applyAlignment="1">
      <alignment horizontal="center" wrapText="1"/>
    </xf>
    <xf numFmtId="0" fontId="0" fillId="20" borderId="10" xfId="0" applyFill="1" applyBorder="1" applyAlignment="1">
      <alignment horizontal="center" vertical="center"/>
    </xf>
    <xf numFmtId="0" fontId="0" fillId="20" borderId="12" xfId="0" applyFill="1" applyBorder="1" applyAlignment="1">
      <alignment horizontal="center" vertical="center"/>
    </xf>
    <xf numFmtId="0" fontId="0" fillId="19" borderId="14" xfId="0" applyFill="1" applyBorder="1" applyAlignment="1">
      <alignment horizontal="center" vertical="center"/>
    </xf>
    <xf numFmtId="0" fontId="0" fillId="4" borderId="15" xfId="0" applyFill="1" applyBorder="1" applyAlignment="1">
      <alignment horizontal="center" vertical="center" wrapText="1"/>
    </xf>
    <xf numFmtId="0" fontId="0" fillId="9" borderId="16" xfId="0" applyFill="1" applyBorder="1" applyAlignment="1">
      <alignment horizontal="center" vertical="center"/>
    </xf>
    <xf numFmtId="0" fontId="0" fillId="20" borderId="11" xfId="0" applyFill="1" applyBorder="1" applyAlignment="1">
      <alignment horizontal="center" vertical="center"/>
    </xf>
    <xf numFmtId="0" fontId="0" fillId="20" borderId="17" xfId="0" applyFill="1" applyBorder="1" applyAlignment="1">
      <alignment horizontal="center" vertical="center" wrapText="1"/>
    </xf>
    <xf numFmtId="0" fontId="0" fillId="19" borderId="17" xfId="0" applyFill="1" applyBorder="1" applyAlignment="1">
      <alignment horizontal="center" vertical="center" wrapText="1"/>
    </xf>
    <xf numFmtId="9" fontId="0" fillId="21" borderId="0" xfId="0" applyNumberFormat="1" applyFill="1" applyAlignment="1">
      <alignment horizontal="center" vertical="center" wrapText="1"/>
    </xf>
    <xf numFmtId="0" fontId="5" fillId="20" borderId="13" xfId="0" applyFont="1" applyFill="1" applyBorder="1" applyAlignment="1">
      <alignment horizontal="center" vertical="center"/>
    </xf>
    <xf numFmtId="0" fontId="8" fillId="23" borderId="4" xfId="0" applyFont="1" applyFill="1" applyBorder="1" applyAlignment="1">
      <alignment horizontal="center" wrapText="1"/>
    </xf>
    <xf numFmtId="0" fontId="8" fillId="22" borderId="1" xfId="0" applyFont="1" applyFill="1" applyBorder="1" applyAlignment="1">
      <alignment horizontal="center" wrapText="1"/>
    </xf>
    <xf numFmtId="0" fontId="8" fillId="23" borderId="7" xfId="0" applyFont="1" applyFill="1" applyBorder="1" applyAlignment="1">
      <alignment horizontal="center" wrapText="1"/>
    </xf>
    <xf numFmtId="0" fontId="8" fillId="24" borderId="7" xfId="0" applyFont="1" applyFill="1" applyBorder="1" applyAlignment="1">
      <alignment horizontal="center" wrapText="1"/>
    </xf>
    <xf numFmtId="0" fontId="8" fillId="24" borderId="0" xfId="0" applyFont="1" applyFill="1" applyAlignment="1">
      <alignment horizontal="center" wrapText="1"/>
    </xf>
    <xf numFmtId="0" fontId="8" fillId="23" borderId="0" xfId="0" applyFont="1" applyFill="1" applyAlignment="1">
      <alignment horizontal="center" wrapText="1"/>
    </xf>
    <xf numFmtId="0" fontId="8" fillId="24" borderId="4" xfId="0" applyFont="1" applyFill="1" applyBorder="1" applyAlignment="1">
      <alignment horizontal="center" wrapText="1"/>
    </xf>
    <xf numFmtId="0" fontId="5" fillId="4" borderId="2" xfId="0" applyFont="1" applyFill="1" applyBorder="1" applyAlignment="1">
      <alignment horizontal="center" vertical="center" wrapText="1"/>
    </xf>
    <xf numFmtId="0" fontId="5" fillId="7" borderId="0" xfId="0" applyFont="1" applyFill="1" applyAlignment="1">
      <alignment horizontal="center" vertical="center"/>
    </xf>
    <xf numFmtId="0" fontId="5" fillId="0" borderId="0" xfId="0" applyFont="1" applyAlignment="1">
      <alignment horizontal="center" vertical="center"/>
    </xf>
    <xf numFmtId="0" fontId="8" fillId="22" borderId="0" xfId="0" applyFont="1" applyFill="1" applyAlignment="1">
      <alignment horizontal="center"/>
    </xf>
    <xf numFmtId="0" fontId="0" fillId="25" borderId="4" xfId="0" applyFill="1" applyBorder="1" applyAlignment="1">
      <alignment horizontal="center" wrapText="1"/>
    </xf>
    <xf numFmtId="0" fontId="0" fillId="0" borderId="0" xfId="0" applyAlignment="1">
      <alignment horizontal="center" wrapText="1"/>
    </xf>
    <xf numFmtId="0" fontId="8" fillId="23" borderId="7" xfId="0" applyFont="1" applyFill="1" applyBorder="1" applyAlignment="1">
      <alignment horizontal="left" wrapText="1"/>
    </xf>
    <xf numFmtId="0" fontId="8" fillId="23" borderId="7" xfId="0" applyFont="1" applyFill="1" applyBorder="1" applyAlignment="1">
      <alignment wrapText="1"/>
    </xf>
    <xf numFmtId="0" fontId="8" fillId="23" borderId="0" xfId="0" applyFont="1" applyFill="1" applyAlignment="1">
      <alignment horizontal="left" wrapText="1"/>
    </xf>
    <xf numFmtId="0" fontId="0" fillId="4" borderId="5" xfId="0" applyFill="1" applyBorder="1" applyAlignment="1">
      <alignment horizontal="left" vertical="center" wrapText="1"/>
    </xf>
    <xf numFmtId="0" fontId="0" fillId="11" borderId="0" xfId="0" applyFill="1" applyAlignment="1">
      <alignment horizontal="left" vertical="center" wrapText="1"/>
    </xf>
    <xf numFmtId="2" fontId="0" fillId="11" borderId="0" xfId="1" applyNumberFormat="1" applyFont="1" applyFill="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0" fillId="9" borderId="4" xfId="0" applyFill="1" applyBorder="1" applyAlignment="1">
      <alignment horizontal="center" vertical="center" wrapText="1"/>
    </xf>
    <xf numFmtId="0" fontId="0" fillId="9" borderId="4" xfId="0" applyFill="1" applyBorder="1" applyAlignment="1">
      <alignment horizontal="left" vertical="center" wrapText="1"/>
    </xf>
    <xf numFmtId="0" fontId="8" fillId="24" borderId="0" xfId="0" applyFont="1" applyFill="1" applyAlignment="1">
      <alignment horizontal="left" wrapText="1"/>
    </xf>
    <xf numFmtId="0" fontId="5" fillId="17" borderId="7" xfId="0" applyFont="1" applyFill="1" applyBorder="1"/>
    <xf numFmtId="0" fontId="8" fillId="0" borderId="4" xfId="0" applyFont="1" applyBorder="1" applyAlignment="1">
      <alignment horizontal="center" wrapText="1"/>
    </xf>
    <xf numFmtId="0" fontId="8" fillId="0" borderId="0" xfId="0" applyFont="1" applyAlignment="1">
      <alignment horizontal="center" wrapText="1"/>
    </xf>
    <xf numFmtId="0" fontId="8" fillId="0" borderId="7" xfId="0" applyFont="1" applyBorder="1" applyAlignment="1">
      <alignment horizontal="center" wrapText="1"/>
    </xf>
    <xf numFmtId="0" fontId="8" fillId="0" borderId="7" xfId="0" applyFont="1" applyBorder="1" applyAlignment="1">
      <alignment horizontal="left" wrapText="1"/>
    </xf>
    <xf numFmtId="0" fontId="8" fillId="0" borderId="4" xfId="0" applyFont="1" applyBorder="1" applyAlignment="1">
      <alignment horizontal="center" vertical="center" wrapText="1"/>
    </xf>
    <xf numFmtId="0" fontId="8" fillId="0" borderId="0" xfId="0" applyFont="1" applyAlignment="1">
      <alignment horizontal="left" wrapText="1"/>
    </xf>
    <xf numFmtId="0" fontId="0" fillId="4" borderId="4" xfId="0" applyFill="1" applyBorder="1" applyAlignment="1">
      <alignment horizontal="left"/>
    </xf>
    <xf numFmtId="0" fontId="8" fillId="24" borderId="7" xfId="0" applyFont="1" applyFill="1" applyBorder="1" applyAlignment="1">
      <alignment horizontal="left" wrapText="1"/>
    </xf>
    <xf numFmtId="0" fontId="0" fillId="12" borderId="0" xfId="0" applyFill="1" applyAlignment="1">
      <alignment horizontal="left"/>
    </xf>
    <xf numFmtId="0" fontId="0" fillId="0" borderId="0" xfId="0" applyAlignment="1">
      <alignment horizontal="left"/>
    </xf>
    <xf numFmtId="0" fontId="8" fillId="26" borderId="0" xfId="0" applyFont="1" applyFill="1" applyAlignment="1">
      <alignment wrapText="1"/>
    </xf>
    <xf numFmtId="0" fontId="8" fillId="26" borderId="0" xfId="0" applyFont="1" applyFill="1"/>
    <xf numFmtId="0" fontId="10" fillId="0" borderId="0" xfId="0" applyFont="1" applyAlignment="1">
      <alignment horizontal="center" vertical="center"/>
    </xf>
    <xf numFmtId="0" fontId="11" fillId="0" borderId="0" xfId="0" applyFont="1" applyAlignment="1">
      <alignment horizontal="center" wrapText="1"/>
    </xf>
    <xf numFmtId="0" fontId="0" fillId="28" borderId="0" xfId="0" applyFill="1"/>
    <xf numFmtId="0" fontId="0" fillId="28" borderId="0" xfId="0" applyFill="1" applyAlignment="1">
      <alignment horizontal="center"/>
    </xf>
    <xf numFmtId="0" fontId="11" fillId="27" borderId="0" xfId="0" applyFont="1" applyFill="1" applyAlignment="1">
      <alignment horizontal="center"/>
    </xf>
    <xf numFmtId="2" fontId="0" fillId="0" borderId="0" xfId="0" applyNumberFormat="1" applyAlignment="1">
      <alignment horizontal="center"/>
    </xf>
    <xf numFmtId="0" fontId="0" fillId="2" borderId="0" xfId="0" applyFill="1" applyAlignment="1">
      <alignment horizontal="center"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13" borderId="0" xfId="0" applyFill="1" applyAlignment="1">
      <alignment horizontal="center" vertical="center" wrapText="1"/>
    </xf>
    <xf numFmtId="0" fontId="0" fillId="13" borderId="0" xfId="0" applyFill="1" applyAlignment="1">
      <alignment horizontal="center" vertical="center"/>
    </xf>
    <xf numFmtId="0" fontId="0" fillId="0" borderId="0" xfId="0" applyAlignment="1">
      <alignment horizontal="center" vertical="center" wrapText="1"/>
    </xf>
    <xf numFmtId="0" fontId="0" fillId="2" borderId="0" xfId="0" applyFill="1" applyAlignment="1">
      <alignment horizontal="center" vertical="center" wrapText="1"/>
    </xf>
    <xf numFmtId="0" fontId="0" fillId="4" borderId="6" xfId="0" applyFill="1" applyBorder="1" applyAlignment="1">
      <alignment horizontal="center" vertical="center" wrapText="1"/>
    </xf>
    <xf numFmtId="0" fontId="0" fillId="2" borderId="0" xfId="0" applyFill="1" applyAlignment="1">
      <alignment horizontal="center"/>
    </xf>
    <xf numFmtId="0" fontId="0" fillId="0" borderId="0" xfId="0" applyAlignment="1">
      <alignment horizontal="center" vertical="center"/>
    </xf>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8" borderId="21" xfId="0" applyFill="1" applyBorder="1" applyAlignment="1">
      <alignment horizontal="center" vertical="center"/>
    </xf>
    <xf numFmtId="0" fontId="0" fillId="9" borderId="19" xfId="0" applyFill="1" applyBorder="1" applyAlignment="1">
      <alignment horizontal="center" vertical="center"/>
    </xf>
    <xf numFmtId="0" fontId="0" fillId="9" borderId="20" xfId="0" applyFill="1" applyBorder="1" applyAlignment="1">
      <alignment horizontal="center" vertical="center"/>
    </xf>
    <xf numFmtId="0" fontId="0" fillId="9" borderId="21" xfId="0" applyFill="1" applyBorder="1" applyAlignment="1">
      <alignment horizontal="center" vertical="center"/>
    </xf>
    <xf numFmtId="0" fontId="0" fillId="20" borderId="9" xfId="0" applyFill="1" applyBorder="1" applyAlignment="1">
      <alignment horizontal="center" vertical="center"/>
    </xf>
    <xf numFmtId="0" fontId="0" fillId="20" borderId="18" xfId="0" applyFill="1" applyBorder="1" applyAlignment="1">
      <alignment horizontal="center" vertical="center"/>
    </xf>
    <xf numFmtId="0" fontId="0" fillId="20" borderId="10" xfId="0" applyFill="1" applyBorder="1" applyAlignment="1">
      <alignment horizontal="center" vertical="center"/>
    </xf>
    <xf numFmtId="0" fontId="0" fillId="8" borderId="19" xfId="0" applyFill="1" applyBorder="1" applyAlignment="1">
      <alignment horizontal="left" vertical="center" wrapText="1"/>
    </xf>
    <xf numFmtId="0" fontId="0" fillId="8" borderId="20" xfId="0" applyFill="1" applyBorder="1" applyAlignment="1">
      <alignment horizontal="left" vertical="center" wrapText="1"/>
    </xf>
    <xf numFmtId="0" fontId="0" fillId="8" borderId="21" xfId="0" applyFill="1" applyBorder="1" applyAlignment="1">
      <alignment horizontal="left" vertical="center" wrapText="1"/>
    </xf>
    <xf numFmtId="0" fontId="0" fillId="12" borderId="0" xfId="0" applyFill="1" applyAlignment="1">
      <alignment horizontal="center" vertical="center" wrapText="1"/>
    </xf>
    <xf numFmtId="0" fontId="0" fillId="11" borderId="0" xfId="0" applyFill="1" applyAlignment="1">
      <alignment horizontal="center" vertical="center"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6" borderId="0" xfId="0" applyFill="1" applyAlignment="1">
      <alignment horizontal="center" vertical="center"/>
    </xf>
    <xf numFmtId="0" fontId="0" fillId="11" borderId="0" xfId="0" applyFill="1" applyAlignment="1">
      <alignment horizontal="center" vertical="center"/>
    </xf>
    <xf numFmtId="0" fontId="0" fillId="0" borderId="0" xfId="0" applyAlignment="1">
      <alignment horizontal="center"/>
    </xf>
    <xf numFmtId="0" fontId="0" fillId="14" borderId="0" xfId="0" applyFill="1" applyAlignment="1">
      <alignment horizontal="center" vertical="center"/>
    </xf>
    <xf numFmtId="0" fontId="0" fillId="8" borderId="5" xfId="0" applyFill="1" applyBorder="1" applyAlignment="1">
      <alignment horizontal="center" vertical="center"/>
    </xf>
    <xf numFmtId="0" fontId="0" fillId="8" borderId="22" xfId="0" applyFill="1" applyBorder="1" applyAlignment="1">
      <alignment horizontal="center" vertical="center"/>
    </xf>
    <xf numFmtId="0" fontId="0" fillId="8" borderId="23" xfId="0" applyFill="1" applyBorder="1" applyAlignment="1">
      <alignment horizontal="center" vertical="center"/>
    </xf>
    <xf numFmtId="0" fontId="0" fillId="9" borderId="5" xfId="0" applyFill="1" applyBorder="1" applyAlignment="1">
      <alignment horizontal="center" vertical="center"/>
    </xf>
    <xf numFmtId="0" fontId="0" fillId="9" borderId="22" xfId="0" applyFill="1" applyBorder="1" applyAlignment="1">
      <alignment horizontal="center" vertical="center"/>
    </xf>
    <xf numFmtId="0" fontId="0" fillId="9" borderId="23" xfId="0" applyFill="1" applyBorder="1" applyAlignment="1">
      <alignment horizontal="center" vertical="center"/>
    </xf>
  </cellXfs>
  <cellStyles count="3">
    <cellStyle name="Normal" xfId="0" builtinId="0"/>
    <cellStyle name="Porcentagem" xfId="2" builtinId="5"/>
    <cellStyle name="Vírgula" xfId="1" builtinId="3"/>
  </cellStyles>
  <dxfs count="0"/>
  <tableStyles count="0" defaultTableStyle="TableStyleMedium2" defaultPivotStyle="PivotStyleLight16"/>
  <colors>
    <mruColors>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Q64"/>
  <sheetViews>
    <sheetView tabSelected="1" zoomScale="70" zoomScaleNormal="70" workbookViewId="0">
      <pane xSplit="1" topLeftCell="B59" activePane="topRight" state="frozen"/>
      <selection pane="topRight" activeCell="C67" sqref="C67"/>
    </sheetView>
  </sheetViews>
  <sheetFormatPr defaultColWidth="10.875" defaultRowHeight="15.6"/>
  <cols>
    <col min="1" max="1" width="54" style="1" customWidth="1"/>
    <col min="2" max="2" width="21.625" style="88" customWidth="1"/>
    <col min="3" max="3" width="21.875" style="1" customWidth="1"/>
    <col min="4" max="4" width="27.125" style="1" customWidth="1"/>
    <col min="5" max="5" width="25.125" style="1" customWidth="1"/>
    <col min="6" max="6" width="21.5" style="1" customWidth="1"/>
    <col min="7" max="8" width="25.875" style="1" customWidth="1"/>
    <col min="9" max="9" width="32" style="1" customWidth="1"/>
    <col min="10" max="12" width="32.5" style="1" customWidth="1"/>
    <col min="13" max="13" width="24" style="1" customWidth="1"/>
    <col min="14" max="14" width="15.5" style="1" customWidth="1"/>
    <col min="15" max="15" width="14.875" style="1" customWidth="1"/>
    <col min="16" max="16" width="16.5" style="1" customWidth="1"/>
    <col min="17" max="17" width="10.875" style="1" customWidth="1"/>
    <col min="18" max="16384" width="10.875" style="1"/>
  </cols>
  <sheetData>
    <row r="1" spans="1:15" ht="93.6" thickTop="1">
      <c r="A1" s="5" t="s">
        <v>0</v>
      </c>
      <c r="B1" s="86" t="s">
        <v>1</v>
      </c>
      <c r="C1" s="4" t="s">
        <v>2</v>
      </c>
      <c r="D1" s="4" t="s">
        <v>3</v>
      </c>
      <c r="E1" s="4" t="s">
        <v>4</v>
      </c>
      <c r="F1" s="4" t="s">
        <v>5</v>
      </c>
      <c r="G1" s="4" t="s">
        <v>6</v>
      </c>
      <c r="H1" s="4" t="s">
        <v>7</v>
      </c>
      <c r="I1" s="4" t="s">
        <v>8</v>
      </c>
      <c r="J1" s="4" t="s">
        <v>9</v>
      </c>
      <c r="K1" s="4" t="s">
        <v>10</v>
      </c>
      <c r="L1" s="4" t="s">
        <v>11</v>
      </c>
      <c r="M1" s="4" t="s">
        <v>12</v>
      </c>
      <c r="N1" s="5" t="s">
        <v>13</v>
      </c>
      <c r="O1" s="10" t="s">
        <v>14</v>
      </c>
    </row>
    <row r="2" spans="1:15" ht="24.95" customHeight="1">
      <c r="A2" s="3"/>
      <c r="B2" s="91">
        <v>0.03</v>
      </c>
      <c r="C2" s="6">
        <v>7.0000000000000007E-2</v>
      </c>
      <c r="D2" s="6">
        <v>0.2</v>
      </c>
      <c r="E2" s="6">
        <v>0.05</v>
      </c>
      <c r="F2" s="6">
        <v>0.1</v>
      </c>
      <c r="G2" s="12">
        <v>0.1</v>
      </c>
      <c r="H2" s="6">
        <v>0.1</v>
      </c>
      <c r="I2" s="6">
        <v>0.1</v>
      </c>
      <c r="J2" s="7">
        <v>0.1</v>
      </c>
      <c r="K2" s="6">
        <v>0.05</v>
      </c>
      <c r="L2" s="6">
        <v>0.1</v>
      </c>
      <c r="M2" s="22">
        <v>-0.05</v>
      </c>
      <c r="N2" s="21">
        <f>SUM(B2:M2)</f>
        <v>0.95</v>
      </c>
      <c r="O2" s="10"/>
    </row>
    <row r="3" spans="1:15">
      <c r="A3" s="8" t="s">
        <v>15</v>
      </c>
      <c r="B3" s="87"/>
      <c r="C3" s="18"/>
      <c r="D3" s="18"/>
      <c r="E3" s="18"/>
      <c r="F3" s="18"/>
      <c r="G3" s="78"/>
      <c r="H3" s="18"/>
      <c r="I3" s="18"/>
      <c r="J3" s="18"/>
      <c r="K3" s="18"/>
      <c r="L3" s="18"/>
      <c r="M3" s="18"/>
      <c r="N3" s="2">
        <f>SUMPRODUCT($B$2:$M$2,B3:M3)</f>
        <v>0</v>
      </c>
      <c r="O3" s="14">
        <v>0.05</v>
      </c>
    </row>
    <row r="4" spans="1:15">
      <c r="A4" s="8"/>
      <c r="B4" s="87"/>
      <c r="C4" s="18"/>
      <c r="D4" s="18"/>
      <c r="E4" s="18"/>
      <c r="F4" s="18"/>
      <c r="G4" s="18"/>
      <c r="H4" s="18"/>
      <c r="I4" s="18"/>
      <c r="J4" s="18"/>
      <c r="K4" s="18"/>
      <c r="L4" s="18"/>
      <c r="M4" s="18"/>
      <c r="N4" s="2"/>
      <c r="O4" s="14"/>
    </row>
    <row r="5" spans="1:15">
      <c r="A5" s="8" t="s">
        <v>16</v>
      </c>
      <c r="B5" s="90"/>
      <c r="C5" s="120"/>
      <c r="D5" s="13"/>
      <c r="E5" s="13"/>
      <c r="F5" s="13"/>
      <c r="G5" s="79"/>
      <c r="H5" s="13"/>
      <c r="I5" s="13"/>
      <c r="J5" s="13"/>
      <c r="K5" s="13"/>
      <c r="L5" s="13"/>
      <c r="M5" s="13"/>
      <c r="N5" s="2">
        <f>SUMPRODUCT($B$2:$M$2,B5:M5)</f>
        <v>0</v>
      </c>
      <c r="O5" s="14">
        <v>0.05</v>
      </c>
    </row>
    <row r="6" spans="1:15">
      <c r="A6" s="8"/>
      <c r="B6" s="90"/>
      <c r="C6" s="120"/>
      <c r="D6" s="13"/>
      <c r="E6" s="13"/>
      <c r="F6" s="13"/>
      <c r="G6" s="13"/>
      <c r="H6" s="13"/>
      <c r="I6" s="13"/>
      <c r="J6" s="13"/>
      <c r="K6" s="13"/>
      <c r="L6" s="13"/>
      <c r="M6" s="13"/>
      <c r="N6" s="2"/>
      <c r="O6" s="14"/>
    </row>
    <row r="7" spans="1:15">
      <c r="A7" s="8" t="s">
        <v>17</v>
      </c>
      <c r="B7" s="87"/>
      <c r="C7" s="18"/>
      <c r="D7" s="18"/>
      <c r="E7" s="18"/>
      <c r="F7" s="18"/>
      <c r="G7" s="78"/>
      <c r="H7" s="18"/>
      <c r="I7" s="18"/>
      <c r="J7" s="18"/>
      <c r="K7" s="18"/>
      <c r="L7" s="18"/>
      <c r="M7" s="18"/>
      <c r="N7" s="2">
        <f>SUMPRODUCT($B$2:$M$2,B7:M7)</f>
        <v>0</v>
      </c>
      <c r="O7" s="14">
        <v>0.04</v>
      </c>
    </row>
    <row r="8" spans="1:15">
      <c r="A8" s="8"/>
      <c r="B8" s="87"/>
      <c r="C8" s="18"/>
      <c r="D8" s="18"/>
      <c r="E8" s="18"/>
      <c r="F8" s="18"/>
      <c r="G8" s="18"/>
      <c r="H8" s="18"/>
      <c r="I8" s="18"/>
      <c r="J8" s="18"/>
      <c r="K8" s="18"/>
      <c r="L8" s="18"/>
      <c r="M8" s="18"/>
      <c r="N8" s="2"/>
      <c r="O8" s="14"/>
    </row>
    <row r="9" spans="1:15">
      <c r="A9" s="8" t="s">
        <v>18</v>
      </c>
      <c r="B9" s="90"/>
      <c r="C9" s="120"/>
      <c r="D9" s="13"/>
      <c r="E9" s="13"/>
      <c r="F9" s="13"/>
      <c r="G9" s="79"/>
      <c r="H9" s="13"/>
      <c r="I9" s="13"/>
      <c r="J9" s="13"/>
      <c r="K9" s="13"/>
      <c r="L9" s="13"/>
      <c r="M9" s="13"/>
      <c r="N9" s="2">
        <f>SUMPRODUCT($B$2:$M$2,B9:M9)</f>
        <v>0</v>
      </c>
      <c r="O9" s="14">
        <v>0.04</v>
      </c>
    </row>
    <row r="10" spans="1:15">
      <c r="A10" s="8"/>
      <c r="B10" s="90"/>
      <c r="C10" s="120"/>
      <c r="D10" s="13"/>
      <c r="E10" s="13"/>
      <c r="F10" s="13"/>
      <c r="G10" s="13"/>
      <c r="H10" s="13"/>
      <c r="I10" s="13"/>
      <c r="J10" s="13"/>
      <c r="K10" s="13"/>
      <c r="L10" s="13"/>
      <c r="M10" s="13"/>
      <c r="N10" s="2"/>
      <c r="O10" s="14"/>
    </row>
    <row r="11" spans="1:15">
      <c r="A11" s="8" t="s">
        <v>19</v>
      </c>
      <c r="B11" s="87"/>
      <c r="C11" s="18"/>
      <c r="D11" s="18"/>
      <c r="E11" s="18"/>
      <c r="F11" s="18"/>
      <c r="G11" s="78"/>
      <c r="H11" s="18"/>
      <c r="I11" s="18"/>
      <c r="J11" s="18"/>
      <c r="K11" s="18"/>
      <c r="L11" s="18"/>
      <c r="M11" s="18"/>
      <c r="N11" s="2">
        <f>SUMPRODUCT($B$2:$M$2,B11:M11)</f>
        <v>0</v>
      </c>
      <c r="O11" s="14">
        <v>0.05</v>
      </c>
    </row>
    <row r="12" spans="1:15">
      <c r="A12" s="8"/>
      <c r="B12" s="87"/>
      <c r="C12" s="18"/>
      <c r="D12" s="18"/>
      <c r="E12" s="18"/>
      <c r="F12" s="18"/>
      <c r="G12" s="18"/>
      <c r="H12" s="18"/>
      <c r="I12" s="18"/>
      <c r="J12" s="18"/>
      <c r="K12" s="18"/>
      <c r="L12" s="18"/>
      <c r="M12" s="18"/>
      <c r="N12" s="2"/>
      <c r="O12" s="14"/>
    </row>
    <row r="13" spans="1:15">
      <c r="A13" s="8" t="s">
        <v>20</v>
      </c>
      <c r="B13" s="90"/>
      <c r="C13" s="120"/>
      <c r="D13" s="13"/>
      <c r="E13" s="13"/>
      <c r="F13" s="13"/>
      <c r="G13" s="79"/>
      <c r="H13" s="13"/>
      <c r="I13" s="13"/>
      <c r="J13" s="13"/>
      <c r="K13" s="13"/>
      <c r="L13" s="13"/>
      <c r="M13" s="13"/>
      <c r="N13" s="2">
        <f>SUMPRODUCT($B$2:$M$2,B13:M13)</f>
        <v>0</v>
      </c>
      <c r="O13" s="14">
        <v>0.04</v>
      </c>
    </row>
    <row r="14" spans="1:15">
      <c r="A14" s="8"/>
      <c r="B14" s="90"/>
      <c r="C14" s="120"/>
      <c r="D14" s="13"/>
      <c r="E14" s="13"/>
      <c r="F14" s="13"/>
      <c r="G14" s="13"/>
      <c r="H14" s="13"/>
      <c r="I14" s="13"/>
      <c r="J14" s="13"/>
      <c r="K14" s="13"/>
      <c r="L14" s="13"/>
      <c r="M14" s="13"/>
      <c r="N14" s="2"/>
      <c r="O14" s="14"/>
    </row>
    <row r="15" spans="1:15">
      <c r="A15" s="8" t="s">
        <v>21</v>
      </c>
      <c r="B15" s="87"/>
      <c r="C15" s="18"/>
      <c r="D15" s="18"/>
      <c r="E15" s="18"/>
      <c r="F15" s="18"/>
      <c r="G15" s="78"/>
      <c r="H15" s="18"/>
      <c r="I15" s="18"/>
      <c r="J15" s="18"/>
      <c r="K15" s="18"/>
      <c r="L15" s="18"/>
      <c r="M15" s="18"/>
      <c r="N15" s="2">
        <f>SUMPRODUCT($B$2:$M$2,B15:M15)</f>
        <v>0</v>
      </c>
      <c r="O15" s="14">
        <v>0.05</v>
      </c>
    </row>
    <row r="16" spans="1:15">
      <c r="A16" s="8"/>
      <c r="B16" s="87"/>
      <c r="C16" s="18"/>
      <c r="D16" s="18"/>
      <c r="E16" s="18"/>
      <c r="F16" s="18"/>
      <c r="G16" s="18"/>
      <c r="H16" s="18"/>
      <c r="I16" s="18"/>
      <c r="J16" s="18"/>
      <c r="K16" s="18"/>
      <c r="L16" s="18"/>
      <c r="M16" s="18"/>
      <c r="N16" s="2"/>
      <c r="O16" s="14"/>
    </row>
    <row r="17" spans="1:15">
      <c r="A17" s="8" t="s">
        <v>22</v>
      </c>
      <c r="B17" s="90"/>
      <c r="C17" s="120"/>
      <c r="D17" s="13"/>
      <c r="E17" s="13"/>
      <c r="F17" s="13"/>
      <c r="G17" s="79"/>
      <c r="H17" s="13"/>
      <c r="I17" s="13"/>
      <c r="J17" s="13"/>
      <c r="K17" s="13"/>
      <c r="L17" s="13"/>
      <c r="M17" s="13"/>
      <c r="N17" s="2">
        <f>SUMPRODUCT($B$2:$M$2,B17:M17)</f>
        <v>0</v>
      </c>
      <c r="O17" s="14">
        <v>0.03</v>
      </c>
    </row>
    <row r="18" spans="1:15">
      <c r="A18" s="8"/>
      <c r="B18" s="90"/>
      <c r="C18" s="120"/>
      <c r="D18" s="13"/>
      <c r="E18" s="13"/>
      <c r="F18" s="13"/>
      <c r="G18" s="13"/>
      <c r="H18" s="13"/>
      <c r="I18" s="13"/>
      <c r="J18" s="13"/>
      <c r="K18" s="13"/>
      <c r="L18" s="13"/>
      <c r="M18" s="13"/>
      <c r="N18" s="2"/>
      <c r="O18" s="14"/>
    </row>
    <row r="19" spans="1:15">
      <c r="A19" s="8" t="s">
        <v>23</v>
      </c>
      <c r="B19" s="87"/>
      <c r="C19" s="18"/>
      <c r="D19" s="18"/>
      <c r="E19" s="18"/>
      <c r="F19" s="18"/>
      <c r="G19" s="78"/>
      <c r="H19" s="18"/>
      <c r="I19" s="18"/>
      <c r="J19" s="18"/>
      <c r="K19" s="18"/>
      <c r="L19" s="18"/>
      <c r="M19" s="18"/>
      <c r="N19" s="2">
        <f>SUMPRODUCT($B$2:$M$2,B19:M19)</f>
        <v>0</v>
      </c>
      <c r="O19" s="14">
        <v>0.03</v>
      </c>
    </row>
    <row r="20" spans="1:15">
      <c r="A20" s="8"/>
      <c r="B20" s="87"/>
      <c r="C20" s="18"/>
      <c r="D20" s="18"/>
      <c r="E20" s="18"/>
      <c r="F20" s="18"/>
      <c r="G20" s="18"/>
      <c r="H20" s="18"/>
      <c r="I20" s="18"/>
      <c r="J20" s="18"/>
      <c r="K20" s="18"/>
      <c r="L20" s="18"/>
      <c r="M20" s="18"/>
      <c r="N20" s="2"/>
      <c r="O20" s="14"/>
    </row>
    <row r="21" spans="1:15">
      <c r="A21" s="8" t="s">
        <v>24</v>
      </c>
      <c r="B21" s="90"/>
      <c r="C21" s="120"/>
      <c r="D21" s="13"/>
      <c r="E21" s="13"/>
      <c r="F21" s="13"/>
      <c r="G21" s="79"/>
      <c r="H21" s="13"/>
      <c r="I21" s="13"/>
      <c r="J21" s="13"/>
      <c r="K21" s="13"/>
      <c r="L21" s="13"/>
      <c r="M21" s="13"/>
      <c r="N21" s="2">
        <f>SUMPRODUCT($B$2:$M$2,B21:M21)</f>
        <v>0</v>
      </c>
      <c r="O21" s="14">
        <v>0.02</v>
      </c>
    </row>
    <row r="22" spans="1:15">
      <c r="A22" s="8"/>
      <c r="B22" s="90"/>
      <c r="C22" s="120"/>
      <c r="D22" s="13"/>
      <c r="E22" s="13"/>
      <c r="F22" s="13"/>
      <c r="G22" s="13"/>
      <c r="H22" s="13"/>
      <c r="I22" s="13"/>
      <c r="J22" s="13"/>
      <c r="K22" s="13"/>
      <c r="L22" s="13"/>
      <c r="M22" s="13"/>
      <c r="N22" s="2"/>
      <c r="O22" s="14"/>
    </row>
    <row r="23" spans="1:15">
      <c r="A23" s="8" t="s">
        <v>25</v>
      </c>
      <c r="B23" s="87"/>
      <c r="C23" s="18"/>
      <c r="D23" s="18"/>
      <c r="E23" s="18"/>
      <c r="F23" s="18"/>
      <c r="G23" s="78"/>
      <c r="H23" s="18"/>
      <c r="I23" s="18"/>
      <c r="J23" s="18"/>
      <c r="K23" s="18"/>
      <c r="L23" s="18"/>
      <c r="M23" s="18"/>
      <c r="N23" s="2">
        <f>SUMPRODUCT($B$2:$M$2,B23:M23)</f>
        <v>0</v>
      </c>
      <c r="O23" s="14">
        <v>0.03</v>
      </c>
    </row>
    <row r="24" spans="1:15">
      <c r="A24" s="8"/>
      <c r="B24" s="87"/>
      <c r="C24" s="18"/>
      <c r="D24" s="18"/>
      <c r="E24" s="18"/>
      <c r="F24" s="18"/>
      <c r="G24" s="18"/>
      <c r="H24" s="18"/>
      <c r="I24" s="18"/>
      <c r="J24" s="18"/>
      <c r="K24" s="18"/>
      <c r="L24" s="18"/>
      <c r="M24" s="18"/>
      <c r="N24" s="2"/>
      <c r="O24" s="14"/>
    </row>
    <row r="25" spans="1:15">
      <c r="A25" s="8" t="s">
        <v>26</v>
      </c>
      <c r="B25" s="90"/>
      <c r="C25" s="120"/>
      <c r="D25" s="13"/>
      <c r="E25" s="13"/>
      <c r="F25" s="13"/>
      <c r="G25" s="79"/>
      <c r="H25" s="13"/>
      <c r="I25" s="13"/>
      <c r="J25" s="13"/>
      <c r="K25" s="13"/>
      <c r="L25" s="13"/>
      <c r="M25" s="13"/>
      <c r="N25" s="2">
        <f>SUMPRODUCT($B$2:$M$2,B25:M25)</f>
        <v>0</v>
      </c>
      <c r="O25" s="14">
        <v>0.04</v>
      </c>
    </row>
    <row r="26" spans="1:15">
      <c r="A26" s="8"/>
      <c r="B26" s="90"/>
      <c r="C26" s="120"/>
      <c r="D26" s="13"/>
      <c r="E26" s="13"/>
      <c r="F26" s="13"/>
      <c r="G26" s="13"/>
      <c r="H26" s="13"/>
      <c r="I26" s="13"/>
      <c r="J26" s="13"/>
      <c r="K26" s="13"/>
      <c r="L26" s="13"/>
      <c r="M26" s="13"/>
      <c r="N26" s="2"/>
      <c r="O26" s="14"/>
    </row>
    <row r="27" spans="1:15">
      <c r="A27" s="8" t="s">
        <v>27</v>
      </c>
      <c r="B27" s="87"/>
      <c r="C27" s="18"/>
      <c r="D27" s="18"/>
      <c r="E27" s="18"/>
      <c r="F27" s="18"/>
      <c r="G27" s="78"/>
      <c r="H27" s="18"/>
      <c r="I27" s="18"/>
      <c r="J27" s="18"/>
      <c r="K27" s="18"/>
      <c r="L27" s="18"/>
      <c r="M27" s="18"/>
      <c r="N27" s="2">
        <f>SUMPRODUCT($B$2:$M$2,B27:M27)</f>
        <v>0</v>
      </c>
      <c r="O27" s="14">
        <v>0.02</v>
      </c>
    </row>
    <row r="28" spans="1:15">
      <c r="A28" s="8"/>
      <c r="B28" s="87"/>
      <c r="C28" s="18"/>
      <c r="D28" s="18"/>
      <c r="E28" s="18"/>
      <c r="F28" s="18"/>
      <c r="G28" s="18"/>
      <c r="H28" s="18"/>
      <c r="I28" s="18"/>
      <c r="J28" s="18"/>
      <c r="K28" s="18"/>
      <c r="L28" s="18"/>
      <c r="M28" s="18"/>
      <c r="N28" s="2"/>
      <c r="O28" s="14"/>
    </row>
    <row r="29" spans="1:15">
      <c r="A29" s="8" t="s">
        <v>28</v>
      </c>
      <c r="B29" s="90"/>
      <c r="C29" s="120"/>
      <c r="D29" s="13"/>
      <c r="E29" s="13"/>
      <c r="F29" s="13"/>
      <c r="G29" s="79"/>
      <c r="H29" s="13"/>
      <c r="I29" s="13"/>
      <c r="J29" s="13"/>
      <c r="K29" s="13"/>
      <c r="L29" s="13"/>
      <c r="M29" s="13"/>
      <c r="N29" s="2">
        <f>SUMPRODUCT($B$2:$M$2,B29:M29)</f>
        <v>0</v>
      </c>
      <c r="O29" s="14">
        <v>0.04</v>
      </c>
    </row>
    <row r="30" spans="1:15">
      <c r="A30" s="8"/>
      <c r="B30" s="90"/>
      <c r="C30" s="120"/>
      <c r="D30" s="13"/>
      <c r="E30" s="13"/>
      <c r="F30" s="13"/>
      <c r="G30" s="13"/>
      <c r="H30" s="13"/>
      <c r="I30" s="13"/>
      <c r="J30" s="13"/>
      <c r="K30" s="13"/>
      <c r="L30" s="13"/>
      <c r="M30" s="13"/>
      <c r="N30" s="2"/>
      <c r="O30" s="14"/>
    </row>
    <row r="31" spans="1:15">
      <c r="A31" s="8" t="s">
        <v>29</v>
      </c>
      <c r="B31" s="87"/>
      <c r="C31" s="18"/>
      <c r="D31" s="18"/>
      <c r="E31" s="18"/>
      <c r="F31" s="18"/>
      <c r="G31" s="78"/>
      <c r="H31" s="18"/>
      <c r="I31" s="18"/>
      <c r="J31" s="18"/>
      <c r="K31" s="18"/>
      <c r="L31" s="18"/>
      <c r="M31" s="18"/>
      <c r="N31" s="2">
        <f>SUMPRODUCT($B$2:$M$2,B31:M31)</f>
        <v>0</v>
      </c>
      <c r="O31" s="14">
        <v>0.03</v>
      </c>
    </row>
    <row r="32" spans="1:15">
      <c r="A32" s="8"/>
      <c r="B32" s="87"/>
      <c r="C32" s="18"/>
      <c r="D32" s="18"/>
      <c r="E32" s="18"/>
      <c r="F32" s="18"/>
      <c r="G32" s="18"/>
      <c r="H32" s="18"/>
      <c r="I32" s="18"/>
      <c r="J32" s="18"/>
      <c r="K32" s="18"/>
      <c r="L32" s="18"/>
      <c r="M32" s="18"/>
      <c r="N32" s="2"/>
      <c r="O32" s="14"/>
    </row>
    <row r="33" spans="1:15">
      <c r="A33" s="8" t="s">
        <v>30</v>
      </c>
      <c r="B33" s="90"/>
      <c r="C33" s="120"/>
      <c r="D33" s="13"/>
      <c r="E33" s="13"/>
      <c r="F33" s="13"/>
      <c r="G33" s="79"/>
      <c r="H33" s="13"/>
      <c r="I33" s="13"/>
      <c r="J33" s="13"/>
      <c r="K33" s="13"/>
      <c r="L33" s="13"/>
      <c r="M33" s="13"/>
      <c r="N33" s="2">
        <f>SUMPRODUCT($B$2:$M$2,B33:M33)</f>
        <v>0</v>
      </c>
      <c r="O33" s="14">
        <v>0.04</v>
      </c>
    </row>
    <row r="34" spans="1:15">
      <c r="A34" s="8"/>
      <c r="B34" s="90"/>
      <c r="C34" s="120"/>
      <c r="D34" s="13"/>
      <c r="E34" s="13"/>
      <c r="F34" s="13"/>
      <c r="G34" s="13"/>
      <c r="H34" s="13"/>
      <c r="I34" s="13"/>
      <c r="J34" s="13"/>
      <c r="K34" s="13"/>
      <c r="L34" s="13"/>
      <c r="M34" s="13"/>
      <c r="N34" s="2"/>
      <c r="O34" s="14"/>
    </row>
    <row r="35" spans="1:15">
      <c r="A35" s="8" t="s">
        <v>31</v>
      </c>
      <c r="B35" s="87"/>
      <c r="C35" s="18"/>
      <c r="D35" s="18"/>
      <c r="E35" s="18"/>
      <c r="F35" s="18"/>
      <c r="G35" s="78"/>
      <c r="H35" s="18"/>
      <c r="I35" s="18"/>
      <c r="J35" s="18"/>
      <c r="K35" s="18"/>
      <c r="L35" s="18"/>
      <c r="M35" s="18"/>
      <c r="N35" s="2">
        <f>SUMPRODUCT($B$2:$M$2,B35:M35)</f>
        <v>0</v>
      </c>
      <c r="O35" s="14">
        <v>0.04</v>
      </c>
    </row>
    <row r="36" spans="1:15">
      <c r="A36" s="8"/>
      <c r="B36" s="87"/>
      <c r="C36" s="18"/>
      <c r="D36" s="18"/>
      <c r="E36" s="18"/>
      <c r="F36" s="18"/>
      <c r="G36" s="18"/>
      <c r="H36" s="18"/>
      <c r="I36" s="18"/>
      <c r="J36" s="18"/>
      <c r="K36" s="18"/>
      <c r="L36" s="18"/>
      <c r="M36" s="18"/>
      <c r="N36" s="2"/>
      <c r="O36" s="14"/>
    </row>
    <row r="37" spans="1:15">
      <c r="A37" s="8" t="s">
        <v>32</v>
      </c>
      <c r="B37" s="90"/>
      <c r="C37" s="120"/>
      <c r="D37" s="13"/>
      <c r="E37" s="13"/>
      <c r="F37" s="13"/>
      <c r="G37" s="79"/>
      <c r="H37" s="13"/>
      <c r="I37" s="13"/>
      <c r="J37" s="13"/>
      <c r="K37" s="13"/>
      <c r="L37" s="13"/>
      <c r="M37" s="13"/>
      <c r="N37" s="2">
        <f>SUMPRODUCT($B$2:$M$2,B37:M37)</f>
        <v>0</v>
      </c>
      <c r="O37" s="14">
        <v>0.04</v>
      </c>
    </row>
    <row r="38" spans="1:15">
      <c r="A38" s="8"/>
      <c r="B38" s="90"/>
      <c r="C38" s="120"/>
      <c r="D38" s="13"/>
      <c r="E38" s="13"/>
      <c r="F38" s="13"/>
      <c r="G38" s="13"/>
      <c r="H38" s="13"/>
      <c r="I38" s="13"/>
      <c r="J38" s="13"/>
      <c r="K38" s="13"/>
      <c r="L38" s="13"/>
      <c r="M38" s="13"/>
      <c r="N38" s="2"/>
      <c r="O38" s="14"/>
    </row>
    <row r="39" spans="1:15">
      <c r="A39" s="8" t="s">
        <v>33</v>
      </c>
      <c r="B39" s="87"/>
      <c r="C39" s="18"/>
      <c r="D39" s="18"/>
      <c r="E39" s="18"/>
      <c r="F39" s="18"/>
      <c r="G39" s="78"/>
      <c r="H39" s="18"/>
      <c r="I39" s="18"/>
      <c r="J39" s="18"/>
      <c r="K39" s="18"/>
      <c r="L39" s="18"/>
      <c r="M39" s="18"/>
      <c r="N39" s="2">
        <f>SUMPRODUCT($B$2:$M$2,B39:M39)</f>
        <v>0</v>
      </c>
      <c r="O39" s="14">
        <v>0.04</v>
      </c>
    </row>
    <row r="40" spans="1:15">
      <c r="A40" s="8"/>
      <c r="B40" s="87"/>
      <c r="C40" s="18"/>
      <c r="D40" s="18"/>
      <c r="E40" s="18"/>
      <c r="F40" s="18"/>
      <c r="G40" s="18"/>
      <c r="H40" s="18"/>
      <c r="I40" s="18"/>
      <c r="J40" s="18"/>
      <c r="K40" s="18"/>
      <c r="L40" s="18"/>
      <c r="M40" s="18"/>
      <c r="N40" s="2"/>
      <c r="O40" s="14"/>
    </row>
    <row r="41" spans="1:15">
      <c r="A41" s="8" t="s">
        <v>34</v>
      </c>
      <c r="B41" s="90"/>
      <c r="C41" s="120"/>
      <c r="D41" s="13"/>
      <c r="E41" s="13"/>
      <c r="F41" s="13"/>
      <c r="G41" s="79"/>
      <c r="H41" s="13"/>
      <c r="I41" s="13"/>
      <c r="J41" s="13"/>
      <c r="K41" s="13"/>
      <c r="L41" s="13"/>
      <c r="M41" s="13"/>
      <c r="N41" s="2">
        <f>SUMPRODUCT($B$2:$M$2,B41:M41)</f>
        <v>0</v>
      </c>
      <c r="O41" s="14">
        <v>0.02</v>
      </c>
    </row>
    <row r="42" spans="1:15">
      <c r="A42" s="8"/>
      <c r="B42" s="90"/>
      <c r="C42" s="120"/>
      <c r="D42" s="13"/>
      <c r="E42" s="13"/>
      <c r="F42" s="13"/>
      <c r="G42" s="13"/>
      <c r="H42" s="13"/>
      <c r="I42" s="13"/>
      <c r="J42" s="13"/>
      <c r="K42" s="13"/>
      <c r="L42" s="13"/>
      <c r="M42" s="13"/>
      <c r="N42" s="2"/>
      <c r="O42" s="14"/>
    </row>
    <row r="43" spans="1:15">
      <c r="A43" s="8" t="s">
        <v>35</v>
      </c>
      <c r="B43" s="87"/>
      <c r="C43" s="18"/>
      <c r="D43" s="18"/>
      <c r="E43" s="18"/>
      <c r="F43" s="18"/>
      <c r="G43" s="78"/>
      <c r="H43" s="18"/>
      <c r="I43" s="18"/>
      <c r="J43" s="18"/>
      <c r="K43" s="18"/>
      <c r="L43" s="18"/>
      <c r="M43" s="18"/>
      <c r="N43" s="2">
        <f>SUMPRODUCT($B$2:$M$2,B43:M43)</f>
        <v>0</v>
      </c>
      <c r="O43" s="14">
        <v>0.04</v>
      </c>
    </row>
    <row r="44" spans="1:15">
      <c r="A44" s="8"/>
      <c r="B44" s="87"/>
      <c r="C44" s="18"/>
      <c r="D44" s="18"/>
      <c r="E44" s="18"/>
      <c r="F44" s="18"/>
      <c r="G44" s="18"/>
      <c r="H44" s="18"/>
      <c r="I44" s="18"/>
      <c r="J44" s="18"/>
      <c r="K44" s="18"/>
      <c r="L44" s="18"/>
      <c r="M44" s="18"/>
      <c r="N44" s="2"/>
      <c r="O44" s="14"/>
    </row>
    <row r="45" spans="1:15">
      <c r="A45" s="8" t="s">
        <v>36</v>
      </c>
      <c r="B45" s="90"/>
      <c r="C45" s="120"/>
      <c r="D45" s="13"/>
      <c r="E45" s="13"/>
      <c r="F45" s="13"/>
      <c r="G45" s="79"/>
      <c r="H45" s="13"/>
      <c r="I45" s="13"/>
      <c r="J45" s="13"/>
      <c r="K45" s="13"/>
      <c r="L45" s="13"/>
      <c r="M45" s="13"/>
      <c r="N45" s="2">
        <f>SUMPRODUCT($B$2:$M$2,B45:M45)</f>
        <v>0</v>
      </c>
      <c r="O45" s="14">
        <v>0.03</v>
      </c>
    </row>
    <row r="46" spans="1:15">
      <c r="A46" s="8"/>
      <c r="B46" s="90"/>
      <c r="C46" s="120"/>
      <c r="D46" s="13"/>
      <c r="E46" s="13"/>
      <c r="F46" s="13"/>
      <c r="G46" s="13"/>
      <c r="H46" s="13"/>
      <c r="I46" s="13"/>
      <c r="J46" s="13"/>
      <c r="K46" s="13"/>
      <c r="L46" s="13"/>
      <c r="M46" s="13"/>
      <c r="N46" s="2"/>
      <c r="O46" s="14"/>
    </row>
    <row r="47" spans="1:15">
      <c r="A47" s="8" t="s">
        <v>37</v>
      </c>
      <c r="B47" s="87"/>
      <c r="C47" s="18"/>
      <c r="D47" s="18"/>
      <c r="E47" s="18"/>
      <c r="F47" s="18"/>
      <c r="G47" s="78"/>
      <c r="H47" s="18"/>
      <c r="I47" s="18"/>
      <c r="J47" s="18"/>
      <c r="K47" s="18"/>
      <c r="L47" s="18"/>
      <c r="M47" s="18"/>
      <c r="N47" s="2">
        <f>SUMPRODUCT($B$2:$M$2,B47:M47)</f>
        <v>0</v>
      </c>
      <c r="O47" s="14">
        <v>0.02</v>
      </c>
    </row>
    <row r="48" spans="1:15">
      <c r="A48" s="8"/>
      <c r="B48" s="87"/>
      <c r="C48" s="18"/>
      <c r="D48" s="18"/>
      <c r="E48" s="18"/>
      <c r="F48" s="18"/>
      <c r="G48" s="18"/>
      <c r="H48" s="18"/>
      <c r="I48" s="18"/>
      <c r="J48" s="18"/>
      <c r="K48" s="18"/>
      <c r="L48" s="18"/>
      <c r="M48" s="18"/>
      <c r="N48" s="2"/>
      <c r="O48" s="14"/>
    </row>
    <row r="49" spans="1:17">
      <c r="A49" s="8" t="s">
        <v>38</v>
      </c>
      <c r="B49" s="90"/>
      <c r="C49" s="120"/>
      <c r="D49" s="13"/>
      <c r="E49" s="13"/>
      <c r="F49" s="13"/>
      <c r="G49" s="79"/>
      <c r="H49" s="13"/>
      <c r="I49" s="13"/>
      <c r="J49" s="13"/>
      <c r="K49" s="13"/>
      <c r="L49" s="13"/>
      <c r="M49" s="13"/>
      <c r="N49" s="2">
        <f>SUMPRODUCT($B$2:$M$2,B49:M49)</f>
        <v>0</v>
      </c>
      <c r="O49" s="14">
        <v>0.03</v>
      </c>
    </row>
    <row r="50" spans="1:17">
      <c r="A50" s="8"/>
      <c r="B50" s="90"/>
      <c r="C50" s="120"/>
      <c r="D50" s="13"/>
      <c r="E50" s="13"/>
      <c r="F50" s="13"/>
      <c r="G50" s="13"/>
      <c r="H50" s="13"/>
      <c r="I50" s="13"/>
      <c r="J50" s="13"/>
      <c r="K50" s="13"/>
      <c r="L50" s="13"/>
      <c r="M50" s="13"/>
      <c r="N50" s="2"/>
      <c r="O50" s="14"/>
    </row>
    <row r="51" spans="1:17">
      <c r="A51" s="8" t="s">
        <v>39</v>
      </c>
      <c r="B51" s="87"/>
      <c r="C51" s="18"/>
      <c r="D51" s="18"/>
      <c r="E51" s="18"/>
      <c r="F51" s="18"/>
      <c r="G51" s="78"/>
      <c r="H51" s="18"/>
      <c r="I51" s="18"/>
      <c r="J51" s="18"/>
      <c r="K51" s="18"/>
      <c r="L51" s="18"/>
      <c r="M51" s="18"/>
      <c r="N51" s="2">
        <f>SUMPRODUCT($B$2:$M$2,B51:M51)</f>
        <v>0</v>
      </c>
      <c r="O51" s="14">
        <v>0.03</v>
      </c>
    </row>
    <row r="52" spans="1:17">
      <c r="A52" s="8"/>
      <c r="B52" s="87"/>
      <c r="C52" s="18"/>
      <c r="D52" s="18"/>
      <c r="E52" s="18"/>
      <c r="F52" s="18"/>
      <c r="G52" s="18"/>
      <c r="H52" s="18"/>
      <c r="I52" s="18"/>
      <c r="J52" s="18"/>
      <c r="K52" s="18"/>
      <c r="L52" s="18"/>
      <c r="M52" s="18"/>
      <c r="N52" s="2"/>
      <c r="O52" s="14"/>
    </row>
    <row r="53" spans="1:17">
      <c r="A53" s="8" t="s">
        <v>40</v>
      </c>
      <c r="B53" s="90"/>
      <c r="C53" s="120"/>
      <c r="D53" s="13"/>
      <c r="E53" s="13"/>
      <c r="F53" s="13"/>
      <c r="G53" s="79"/>
      <c r="H53" s="13"/>
      <c r="I53" s="13"/>
      <c r="J53" s="13"/>
      <c r="K53" s="13"/>
      <c r="L53" s="13"/>
      <c r="M53" s="13"/>
      <c r="N53" s="2">
        <f>SUMPRODUCT($B$2:$M$2,B53:M53)</f>
        <v>0</v>
      </c>
      <c r="O53" s="14">
        <v>0.02</v>
      </c>
    </row>
    <row r="54" spans="1:17">
      <c r="A54" s="8"/>
      <c r="B54" s="90"/>
      <c r="C54" s="120"/>
      <c r="D54" s="13"/>
      <c r="E54" s="13"/>
      <c r="F54" s="13"/>
      <c r="G54" s="13"/>
      <c r="H54" s="13"/>
      <c r="I54" s="13"/>
      <c r="J54" s="13"/>
      <c r="K54" s="13"/>
      <c r="L54" s="13"/>
      <c r="M54" s="13"/>
      <c r="N54" s="2"/>
      <c r="O54" s="14"/>
    </row>
    <row r="55" spans="1:17">
      <c r="A55" s="8" t="s">
        <v>41</v>
      </c>
      <c r="B55" s="87"/>
      <c r="C55" s="18"/>
      <c r="D55" s="18"/>
      <c r="E55" s="18"/>
      <c r="F55" s="18"/>
      <c r="G55" s="78"/>
      <c r="H55" s="18"/>
      <c r="I55" s="18"/>
      <c r="J55" s="18"/>
      <c r="K55" s="18"/>
      <c r="L55" s="18"/>
      <c r="M55" s="18"/>
      <c r="N55" s="2">
        <f>SUMPRODUCT($B$2:$M$2,B55:M55)</f>
        <v>0</v>
      </c>
      <c r="O55" s="14">
        <v>0.02</v>
      </c>
    </row>
    <row r="56" spans="1:17">
      <c r="A56" s="8"/>
      <c r="B56" s="87"/>
      <c r="C56" s="18"/>
      <c r="D56" s="18"/>
      <c r="E56" s="18"/>
      <c r="F56" s="18"/>
      <c r="G56" s="18"/>
      <c r="H56" s="18"/>
      <c r="I56" s="18"/>
      <c r="J56" s="18"/>
      <c r="K56" s="18"/>
      <c r="L56" s="18"/>
      <c r="M56" s="18"/>
      <c r="N56" s="2"/>
      <c r="O56" s="14"/>
    </row>
    <row r="57" spans="1:17" ht="18.600000000000001">
      <c r="A57" s="8" t="s">
        <v>42</v>
      </c>
      <c r="B57" s="90"/>
      <c r="C57" s="120"/>
      <c r="D57" s="13"/>
      <c r="E57" s="13"/>
      <c r="F57" s="13"/>
      <c r="G57" s="79"/>
      <c r="H57" s="13"/>
      <c r="I57" s="13"/>
      <c r="J57" s="13"/>
      <c r="K57" s="13"/>
      <c r="L57" s="13"/>
      <c r="M57" s="13"/>
      <c r="N57" s="2">
        <f>SUMPRODUCT($B$2:$M$2,B57:M57)</f>
        <v>0</v>
      </c>
      <c r="O57" s="14">
        <v>0.02</v>
      </c>
      <c r="P57" s="17"/>
      <c r="Q57" s="17"/>
    </row>
    <row r="58" spans="1:17" ht="18.600000000000001">
      <c r="A58" s="8"/>
      <c r="B58" s="90"/>
      <c r="C58" s="120"/>
      <c r="D58" s="13"/>
      <c r="E58" s="13"/>
      <c r="F58" s="13"/>
      <c r="G58" s="13"/>
      <c r="H58" s="13"/>
      <c r="I58" s="13"/>
      <c r="J58" s="13"/>
      <c r="K58" s="13"/>
      <c r="L58" s="13"/>
      <c r="M58" s="13"/>
      <c r="N58" s="2"/>
      <c r="O58" s="14"/>
      <c r="P58" s="17"/>
      <c r="Q58" s="17"/>
    </row>
    <row r="59" spans="1:17" ht="18.95" customHeight="1">
      <c r="A59" s="8" t="s">
        <v>43</v>
      </c>
      <c r="B59" s="87"/>
      <c r="C59" s="18"/>
      <c r="D59" s="18"/>
      <c r="E59" s="18"/>
      <c r="F59" s="18"/>
      <c r="G59" s="78"/>
      <c r="H59" s="18"/>
      <c r="I59" s="18"/>
      <c r="J59" s="18"/>
      <c r="K59" s="18"/>
      <c r="L59" s="18"/>
      <c r="M59" s="18"/>
      <c r="N59" s="2">
        <f>SUMPRODUCT($B$2:$M$2,B59:M59)</f>
        <v>0</v>
      </c>
      <c r="O59" s="14">
        <v>0.02</v>
      </c>
      <c r="P59" s="9"/>
      <c r="Q59" s="9"/>
    </row>
    <row r="60" spans="1:17" ht="18.95" customHeight="1">
      <c r="A60" s="8"/>
      <c r="B60" s="87"/>
      <c r="C60" s="18"/>
      <c r="D60" s="18"/>
      <c r="E60" s="18"/>
      <c r="F60" s="18"/>
      <c r="G60" s="18"/>
      <c r="H60" s="18"/>
      <c r="I60" s="18"/>
      <c r="J60" s="18"/>
      <c r="K60" s="18"/>
      <c r="L60" s="18"/>
      <c r="M60" s="18"/>
      <c r="N60" s="2"/>
      <c r="O60" s="14"/>
      <c r="P60" s="9"/>
      <c r="Q60" s="9"/>
    </row>
    <row r="61" spans="1:17" ht="18.95" customHeight="1">
      <c r="A61" s="8" t="s">
        <v>44</v>
      </c>
      <c r="B61" s="90"/>
      <c r="C61" s="120"/>
      <c r="D61" s="13"/>
      <c r="E61" s="13"/>
      <c r="F61" s="13"/>
      <c r="G61" s="79"/>
      <c r="H61" s="13"/>
      <c r="I61" s="13"/>
      <c r="J61" s="13"/>
      <c r="K61" s="13"/>
      <c r="L61" s="13"/>
      <c r="M61" s="13"/>
      <c r="N61" s="2">
        <f>SUMPRODUCT($B$2:$M$2,B61:M61)</f>
        <v>0</v>
      </c>
      <c r="O61" s="19">
        <v>0.03</v>
      </c>
      <c r="P61" s="9"/>
      <c r="Q61" s="9"/>
    </row>
    <row r="62" spans="1:17" ht="17.100000000000001" customHeight="1">
      <c r="A62" s="8"/>
      <c r="B62" s="90"/>
      <c r="C62" s="120"/>
      <c r="D62" s="13"/>
      <c r="E62" s="13"/>
      <c r="F62" s="13"/>
      <c r="G62" s="13"/>
      <c r="H62" s="13"/>
      <c r="I62" s="13"/>
      <c r="J62" s="13"/>
      <c r="K62" s="13"/>
      <c r="L62" s="20"/>
      <c r="M62" s="20"/>
      <c r="N62" s="2"/>
      <c r="O62" s="19"/>
      <c r="P62" s="9"/>
      <c r="Q62" s="9"/>
    </row>
    <row r="63" spans="1:17" ht="17.100000000000001" customHeight="1">
      <c r="A63" s="1" t="s">
        <v>13</v>
      </c>
      <c r="B63" s="11">
        <v>2.0699999999999998</v>
      </c>
      <c r="C63" s="11">
        <v>4.8259999999999996</v>
      </c>
      <c r="D63" s="11">
        <v>3.53</v>
      </c>
      <c r="E63" s="11">
        <v>0</v>
      </c>
      <c r="F63" s="11">
        <v>0</v>
      </c>
      <c r="G63" s="11">
        <v>4</v>
      </c>
      <c r="H63" s="11">
        <v>0</v>
      </c>
      <c r="I63" s="11">
        <v>9</v>
      </c>
      <c r="J63" s="11">
        <v>10</v>
      </c>
      <c r="K63" s="11">
        <v>0</v>
      </c>
      <c r="L63" s="11">
        <v>0.28000000000000003</v>
      </c>
      <c r="M63" s="11">
        <v>0</v>
      </c>
      <c r="N63" s="150">
        <f xml:space="preserve"> (SUM(B63:L63)-M63)</f>
        <v>33.706000000000003</v>
      </c>
      <c r="O63" s="15">
        <f>SUM(O3:O62)</f>
        <v>1.0000000000000004</v>
      </c>
      <c r="P63" s="16"/>
      <c r="Q63" s="9"/>
    </row>
    <row r="64" spans="1:17" ht="46.5">
      <c r="N64" s="147"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D63"/>
  <sheetViews>
    <sheetView topLeftCell="A56" zoomScale="70" zoomScaleNormal="70" workbookViewId="0"/>
  </sheetViews>
  <sheetFormatPr defaultColWidth="10.625" defaultRowHeight="15.6"/>
  <cols>
    <col min="1" max="1" width="43.625" customWidth="1"/>
    <col min="2" max="2" width="118.125" style="118" customWidth="1"/>
    <col min="3" max="3" width="22" customWidth="1"/>
  </cols>
  <sheetData>
    <row r="1" spans="1:4">
      <c r="A1" s="58" t="s">
        <v>0</v>
      </c>
      <c r="B1" s="116" t="s">
        <v>46</v>
      </c>
      <c r="C1" s="26" t="s">
        <v>47</v>
      </c>
      <c r="D1" t="s">
        <v>48</v>
      </c>
    </row>
    <row r="2" spans="1:4">
      <c r="A2" s="59"/>
      <c r="B2" s="110" t="s">
        <v>49</v>
      </c>
      <c r="C2" s="63"/>
    </row>
    <row r="3" spans="1:4">
      <c r="A3" s="60" t="s">
        <v>15</v>
      </c>
      <c r="B3" s="109">
        <v>3</v>
      </c>
      <c r="C3" s="63">
        <f>B3/3*100</f>
        <v>100</v>
      </c>
      <c r="D3">
        <f>'Banco (CRÉDITO)'!O3*'Presença nas Políticas'!B3</f>
        <v>0.15000000000000002</v>
      </c>
    </row>
    <row r="4" spans="1:4">
      <c r="A4" s="98"/>
      <c r="B4" s="111" t="s">
        <v>50</v>
      </c>
      <c r="C4" s="63"/>
    </row>
    <row r="5" spans="1:4">
      <c r="A5" s="61" t="s">
        <v>16</v>
      </c>
      <c r="B5" s="112">
        <v>3</v>
      </c>
      <c r="C5" s="63">
        <f t="shared" ref="C5:C61" si="0">B5/3*100</f>
        <v>100</v>
      </c>
      <c r="D5">
        <f>'Banco (CRÉDITO)'!O5*'Presença nas Políticas'!B5</f>
        <v>0.15000000000000002</v>
      </c>
    </row>
    <row r="6" spans="1:4">
      <c r="A6" s="98"/>
      <c r="B6" s="113" t="s">
        <v>50</v>
      </c>
      <c r="C6" s="63"/>
    </row>
    <row r="7" spans="1:4">
      <c r="A7" s="61" t="s">
        <v>17</v>
      </c>
      <c r="B7" s="109">
        <v>3</v>
      </c>
      <c r="C7" s="63">
        <f t="shared" si="0"/>
        <v>100</v>
      </c>
      <c r="D7">
        <f>'Banco (CRÉDITO)'!O7*'Presença nas Políticas'!B7</f>
        <v>0.12</v>
      </c>
    </row>
    <row r="8" spans="1:4" ht="45.6" customHeight="1">
      <c r="A8" s="98"/>
      <c r="B8" s="123" t="s">
        <v>51</v>
      </c>
      <c r="C8" s="63"/>
    </row>
    <row r="9" spans="1:4">
      <c r="A9" s="61" t="s">
        <v>18</v>
      </c>
      <c r="B9" s="112">
        <v>0</v>
      </c>
      <c r="C9" s="63">
        <f t="shared" si="0"/>
        <v>0</v>
      </c>
      <c r="D9">
        <f>'Banco (CRÉDITO)'!O9*'Presença nas Políticas'!B9</f>
        <v>0</v>
      </c>
    </row>
    <row r="10" spans="1:4">
      <c r="A10" s="98" t="s">
        <v>52</v>
      </c>
      <c r="B10" s="113" t="s">
        <v>53</v>
      </c>
      <c r="C10" s="63"/>
    </row>
    <row r="11" spans="1:4">
      <c r="A11" s="61" t="s">
        <v>19</v>
      </c>
      <c r="B11" s="109">
        <v>3</v>
      </c>
      <c r="C11" s="63">
        <f t="shared" si="0"/>
        <v>100</v>
      </c>
      <c r="D11">
        <f>'Banco (CRÉDITO)'!O11*'Presença nas Políticas'!B11</f>
        <v>0.15000000000000002</v>
      </c>
    </row>
    <row r="12" spans="1:4" ht="114.6" customHeight="1">
      <c r="A12" s="98"/>
      <c r="B12" s="124" t="s">
        <v>54</v>
      </c>
      <c r="C12" s="63"/>
    </row>
    <row r="13" spans="1:4">
      <c r="A13" s="61" t="s">
        <v>20</v>
      </c>
      <c r="B13" s="134">
        <v>3</v>
      </c>
      <c r="C13" s="63">
        <f t="shared" si="0"/>
        <v>100</v>
      </c>
      <c r="D13">
        <f>'Banco (CRÉDITO)'!O13*'Presença nas Políticas'!B13</f>
        <v>0.12</v>
      </c>
    </row>
    <row r="14" spans="1:4" ht="13.5" customHeight="1">
      <c r="A14" s="61"/>
      <c r="B14" s="135" t="s">
        <v>55</v>
      </c>
      <c r="C14" s="63"/>
    </row>
    <row r="15" spans="1:4">
      <c r="A15" s="61" t="s">
        <v>21</v>
      </c>
      <c r="B15" s="134">
        <v>2</v>
      </c>
      <c r="C15" s="63">
        <f t="shared" si="0"/>
        <v>66.666666666666657</v>
      </c>
      <c r="D15">
        <f>'Banco (CRÉDITO)'!O15*'Presença nas Políticas'!B15</f>
        <v>0.1</v>
      </c>
    </row>
    <row r="16" spans="1:4" ht="48" customHeight="1">
      <c r="A16" s="61"/>
      <c r="B16" s="135" t="s">
        <v>56</v>
      </c>
      <c r="C16" s="63"/>
    </row>
    <row r="17" spans="1:4">
      <c r="A17" s="61" t="s">
        <v>22</v>
      </c>
      <c r="B17" s="134">
        <v>0</v>
      </c>
      <c r="C17" s="63">
        <f t="shared" si="0"/>
        <v>0</v>
      </c>
      <c r="D17">
        <f>'Banco (CRÉDITO)'!O17*'Presença nas Políticas'!B17</f>
        <v>0</v>
      </c>
    </row>
    <row r="18" spans="1:4">
      <c r="A18" s="61"/>
      <c r="B18" s="136"/>
      <c r="C18" s="63"/>
      <c r="D18">
        <f>'Banco (CRÉDITO)'!O18*'Presença nas Políticas'!B18</f>
        <v>0</v>
      </c>
    </row>
    <row r="19" spans="1:4">
      <c r="A19" s="61" t="s">
        <v>23</v>
      </c>
      <c r="B19" s="136">
        <v>3</v>
      </c>
      <c r="C19" s="63">
        <f t="shared" si="0"/>
        <v>100</v>
      </c>
      <c r="D19">
        <f>'Banco (CRÉDITO)'!O19*'Presença nas Políticas'!B19</f>
        <v>0.09</v>
      </c>
    </row>
    <row r="20" spans="1:4" ht="30.95">
      <c r="A20" s="61"/>
      <c r="B20" s="137" t="s">
        <v>57</v>
      </c>
      <c r="C20" s="63"/>
    </row>
    <row r="21" spans="1:4">
      <c r="A21" s="61" t="s">
        <v>58</v>
      </c>
      <c r="B21" s="136">
        <v>3</v>
      </c>
      <c r="C21" s="63">
        <f t="shared" si="0"/>
        <v>100</v>
      </c>
      <c r="D21">
        <f>'Banco (CRÉDITO)'!O21*'Presença nas Políticas'!B21</f>
        <v>0.06</v>
      </c>
    </row>
    <row r="22" spans="1:4" ht="15.95" customHeight="1">
      <c r="A22" s="61"/>
      <c r="B22" s="137" t="s">
        <v>59</v>
      </c>
      <c r="C22" s="63"/>
    </row>
    <row r="23" spans="1:4">
      <c r="A23" s="61" t="s">
        <v>25</v>
      </c>
      <c r="B23" s="136">
        <v>3</v>
      </c>
      <c r="C23" s="63">
        <f t="shared" si="0"/>
        <v>100</v>
      </c>
      <c r="D23">
        <f>'Banco (CRÉDITO)'!O23*'Presença nas Políticas'!B23</f>
        <v>0.09</v>
      </c>
    </row>
    <row r="24" spans="1:4">
      <c r="A24" s="61"/>
      <c r="B24" s="135" t="s">
        <v>60</v>
      </c>
      <c r="C24" s="63"/>
    </row>
    <row r="25" spans="1:4" ht="30.95">
      <c r="A25" s="98" t="s">
        <v>26</v>
      </c>
      <c r="B25" s="138">
        <v>2</v>
      </c>
      <c r="C25" s="63">
        <f t="shared" si="0"/>
        <v>66.666666666666657</v>
      </c>
      <c r="D25">
        <f>'Banco (CRÉDITO)'!O25*'Presença nas Políticas'!B25</f>
        <v>0.08</v>
      </c>
    </row>
    <row r="26" spans="1:4" ht="30.95">
      <c r="A26" s="61"/>
      <c r="B26" s="139" t="s">
        <v>61</v>
      </c>
      <c r="C26" s="63"/>
    </row>
    <row r="27" spans="1:4">
      <c r="A27" s="61" t="s">
        <v>27</v>
      </c>
      <c r="B27" s="134">
        <v>3</v>
      </c>
      <c r="C27" s="63">
        <f t="shared" si="0"/>
        <v>100</v>
      </c>
      <c r="D27">
        <f>'Banco (CRÉDITO)'!O27*'Presença nas Políticas'!B27</f>
        <v>0.06</v>
      </c>
    </row>
    <row r="28" spans="1:4" ht="15.6" customHeight="1">
      <c r="A28" s="61"/>
      <c r="B28" s="135" t="s">
        <v>62</v>
      </c>
      <c r="C28" s="63"/>
    </row>
    <row r="29" spans="1:4">
      <c r="A29" s="61" t="s">
        <v>28</v>
      </c>
      <c r="B29" s="134">
        <v>3</v>
      </c>
      <c r="C29" s="63">
        <f t="shared" si="0"/>
        <v>100</v>
      </c>
      <c r="D29">
        <f>'Banco (CRÉDITO)'!O29*'Presença nas Políticas'!B29</f>
        <v>0.12</v>
      </c>
    </row>
    <row r="30" spans="1:4" ht="62.1">
      <c r="A30" s="98"/>
      <c r="B30" s="132" t="s">
        <v>63</v>
      </c>
      <c r="C30" s="63"/>
    </row>
    <row r="31" spans="1:4">
      <c r="A31" s="61" t="s">
        <v>29</v>
      </c>
      <c r="B31" s="109">
        <v>3</v>
      </c>
      <c r="C31" s="63">
        <f t="shared" si="0"/>
        <v>100</v>
      </c>
      <c r="D31">
        <f>'Banco (CRÉDITO)'!O31*'Presença nas Políticas'!B31</f>
        <v>0.09</v>
      </c>
    </row>
    <row r="32" spans="1:4" ht="59.1" customHeight="1">
      <c r="A32" s="61"/>
      <c r="B32" s="124" t="s">
        <v>63</v>
      </c>
      <c r="C32" s="63"/>
    </row>
    <row r="33" spans="1:4">
      <c r="A33" s="61" t="s">
        <v>30</v>
      </c>
      <c r="B33" s="115">
        <v>3</v>
      </c>
      <c r="C33" s="63">
        <f t="shared" si="0"/>
        <v>100</v>
      </c>
      <c r="D33">
        <f>'Banco (CRÉDITO)'!O33*'Presença nas Políticas'!B33</f>
        <v>0.12</v>
      </c>
    </row>
    <row r="34" spans="1:4" ht="77.099999999999994" customHeight="1">
      <c r="A34" s="61"/>
      <c r="B34" s="132" t="s">
        <v>64</v>
      </c>
      <c r="C34" s="63"/>
    </row>
    <row r="35" spans="1:4">
      <c r="A35" s="61" t="s">
        <v>31</v>
      </c>
      <c r="B35" s="109">
        <v>3</v>
      </c>
      <c r="C35" s="63">
        <f t="shared" si="0"/>
        <v>100</v>
      </c>
      <c r="D35">
        <f>'Banco (CRÉDITO)'!O35*'Presença nas Políticas'!B35</f>
        <v>0.12</v>
      </c>
    </row>
    <row r="36" spans="1:4" ht="75" customHeight="1">
      <c r="A36" s="61"/>
      <c r="B36" s="124" t="s">
        <v>65</v>
      </c>
      <c r="C36" s="63"/>
    </row>
    <row r="37" spans="1:4">
      <c r="A37" s="61" t="s">
        <v>32</v>
      </c>
      <c r="B37" s="115">
        <v>0</v>
      </c>
      <c r="C37" s="63">
        <f t="shared" si="0"/>
        <v>0</v>
      </c>
      <c r="D37">
        <f>'Banco (CRÉDITO)'!O37*'Presença nas Políticas'!B37</f>
        <v>0</v>
      </c>
    </row>
    <row r="38" spans="1:4">
      <c r="A38" s="61"/>
      <c r="B38" s="113" t="s">
        <v>49</v>
      </c>
      <c r="C38" s="63"/>
    </row>
    <row r="39" spans="1:4">
      <c r="A39" s="61" t="s">
        <v>33</v>
      </c>
      <c r="B39" s="109">
        <v>0</v>
      </c>
      <c r="C39" s="63">
        <f t="shared" si="0"/>
        <v>0</v>
      </c>
      <c r="D39">
        <f>'Banco (CRÉDITO)'!O39*'Presença nas Políticas'!B39</f>
        <v>0</v>
      </c>
    </row>
    <row r="40" spans="1:4">
      <c r="A40" s="61"/>
      <c r="B40" s="114" t="s">
        <v>49</v>
      </c>
      <c r="C40" s="63"/>
    </row>
    <row r="41" spans="1:4" ht="30.95">
      <c r="A41" s="98" t="s">
        <v>34</v>
      </c>
      <c r="B41" s="115">
        <v>0</v>
      </c>
      <c r="C41" s="63">
        <f t="shared" si="0"/>
        <v>0</v>
      </c>
      <c r="D41">
        <f>'Banco (CRÉDITO)'!O41*'Presença nas Políticas'!B41</f>
        <v>0</v>
      </c>
    </row>
    <row r="42" spans="1:4">
      <c r="A42" s="61"/>
      <c r="B42" s="112" t="s">
        <v>49</v>
      </c>
      <c r="C42" s="63"/>
    </row>
    <row r="43" spans="1:4">
      <c r="A43" s="61" t="s">
        <v>35</v>
      </c>
      <c r="B43" s="111">
        <v>2.5</v>
      </c>
      <c r="C43" s="63">
        <f t="shared" si="0"/>
        <v>83.333333333333343</v>
      </c>
      <c r="D43">
        <f>'Banco (CRÉDITO)'!O43*'Presença nas Políticas'!B43</f>
        <v>0.1</v>
      </c>
    </row>
    <row r="44" spans="1:4" ht="62.1">
      <c r="A44" s="61"/>
      <c r="B44" s="139" t="s">
        <v>66</v>
      </c>
      <c r="C44" s="63"/>
    </row>
    <row r="45" spans="1:4">
      <c r="A45" s="61" t="s">
        <v>36</v>
      </c>
      <c r="B45" s="134">
        <v>3</v>
      </c>
      <c r="C45" s="63">
        <f t="shared" si="0"/>
        <v>100</v>
      </c>
      <c r="D45">
        <f>'Banco (CRÉDITO)'!O45*'Presença nas Políticas'!B45</f>
        <v>0.09</v>
      </c>
    </row>
    <row r="46" spans="1:4" ht="30.95">
      <c r="A46" s="61"/>
      <c r="B46" s="139" t="s">
        <v>67</v>
      </c>
      <c r="C46" s="63"/>
    </row>
    <row r="47" spans="1:4">
      <c r="A47" s="61" t="s">
        <v>37</v>
      </c>
      <c r="B47" s="134">
        <v>0</v>
      </c>
      <c r="C47" s="63">
        <f t="shared" si="0"/>
        <v>0</v>
      </c>
      <c r="D47">
        <f>'Banco (CRÉDITO)'!O47*'Presença nas Políticas'!B47</f>
        <v>0</v>
      </c>
    </row>
    <row r="48" spans="1:4">
      <c r="A48" s="61"/>
      <c r="B48" s="135" t="s">
        <v>49</v>
      </c>
      <c r="C48" s="63"/>
    </row>
    <row r="49" spans="1:4">
      <c r="A49" s="61" t="s">
        <v>38</v>
      </c>
      <c r="B49" s="115">
        <v>2</v>
      </c>
      <c r="C49" s="63">
        <f t="shared" si="0"/>
        <v>66.666666666666657</v>
      </c>
      <c r="D49">
        <f>'Banco (CRÉDITO)'!O49*'Presença nas Políticas'!B49</f>
        <v>0.06</v>
      </c>
    </row>
    <row r="50" spans="1:4" ht="116.25" customHeight="1">
      <c r="A50" s="133"/>
      <c r="B50" s="132" t="s">
        <v>68</v>
      </c>
      <c r="C50" s="63"/>
    </row>
    <row r="51" spans="1:4">
      <c r="A51" s="61" t="s">
        <v>39</v>
      </c>
      <c r="B51" s="109">
        <v>2</v>
      </c>
      <c r="C51" s="63">
        <f t="shared" si="0"/>
        <v>66.666666666666657</v>
      </c>
      <c r="D51">
        <f>'Banco (CRÉDITO)'!O51*'Presença nas Políticas'!B51</f>
        <v>0.06</v>
      </c>
    </row>
    <row r="52" spans="1:4" ht="108.6" customHeight="1">
      <c r="A52" s="61"/>
      <c r="B52" s="124" t="s">
        <v>68</v>
      </c>
      <c r="C52" s="63"/>
    </row>
    <row r="53" spans="1:4">
      <c r="A53" s="61" t="s">
        <v>40</v>
      </c>
      <c r="B53" s="115">
        <v>0</v>
      </c>
      <c r="C53" s="63">
        <f t="shared" si="0"/>
        <v>0</v>
      </c>
      <c r="D53">
        <f>'Banco (CRÉDITO)'!O53*'Presença nas Políticas'!B53</f>
        <v>0</v>
      </c>
    </row>
    <row r="54" spans="1:4">
      <c r="A54" s="61"/>
      <c r="B54" s="112" t="s">
        <v>49</v>
      </c>
      <c r="C54" s="63"/>
    </row>
    <row r="55" spans="1:4">
      <c r="A55" s="61" t="s">
        <v>41</v>
      </c>
      <c r="B55" s="111">
        <v>2.5</v>
      </c>
      <c r="C55" s="63">
        <f t="shared" si="0"/>
        <v>83.333333333333343</v>
      </c>
      <c r="D55">
        <f>'Banco (CRÉDITO)'!O55*'Presença nas Políticas'!B55</f>
        <v>0.05</v>
      </c>
    </row>
    <row r="56" spans="1:4" ht="30.95">
      <c r="A56" s="61"/>
      <c r="B56" s="122" t="s">
        <v>69</v>
      </c>
      <c r="C56" s="63"/>
    </row>
    <row r="57" spans="1:4">
      <c r="A57" s="61" t="s">
        <v>42</v>
      </c>
      <c r="B57" s="112">
        <v>0</v>
      </c>
      <c r="C57" s="63">
        <f t="shared" si="0"/>
        <v>0</v>
      </c>
      <c r="D57">
        <f>'Banco (CRÉDITO)'!O57*'Presença nas Políticas'!B57</f>
        <v>0</v>
      </c>
    </row>
    <row r="58" spans="1:4">
      <c r="A58" s="61"/>
      <c r="B58" s="112" t="s">
        <v>49</v>
      </c>
      <c r="C58" s="63"/>
    </row>
    <row r="59" spans="1:4">
      <c r="A59" s="61" t="s">
        <v>43</v>
      </c>
      <c r="B59" s="111">
        <v>0</v>
      </c>
      <c r="C59" s="63">
        <f t="shared" si="0"/>
        <v>0</v>
      </c>
      <c r="D59">
        <f>'Banco (CRÉDITO)'!O59*'Presença nas Políticas'!B59</f>
        <v>0</v>
      </c>
    </row>
    <row r="60" spans="1:4">
      <c r="A60" s="61"/>
      <c r="B60" s="111" t="s">
        <v>49</v>
      </c>
      <c r="C60" s="63"/>
    </row>
    <row r="61" spans="1:4">
      <c r="A61" s="61" t="s">
        <v>44</v>
      </c>
      <c r="B61" s="112">
        <v>3</v>
      </c>
      <c r="C61" s="63">
        <f t="shared" si="0"/>
        <v>100</v>
      </c>
      <c r="D61">
        <f>'Banco (CRÉDITO)'!O61*'Presença nas Políticas'!B61</f>
        <v>0.09</v>
      </c>
    </row>
    <row r="62" spans="1:4" ht="46.5">
      <c r="A62" s="61"/>
      <c r="B62" s="132" t="s">
        <v>70</v>
      </c>
      <c r="C62" s="63"/>
    </row>
    <row r="63" spans="1:4">
      <c r="A63" s="62" t="s">
        <v>13</v>
      </c>
      <c r="B63" s="117"/>
      <c r="D63" s="148">
        <f>SUM(D3:D61)</f>
        <v>2.0700000000000003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D63"/>
  <sheetViews>
    <sheetView topLeftCell="A62" zoomScale="70" zoomScaleNormal="70" workbookViewId="0">
      <selection activeCell="D63" sqref="D63"/>
    </sheetView>
  </sheetViews>
  <sheetFormatPr defaultColWidth="10.875" defaultRowHeight="15.6"/>
  <cols>
    <col min="1" max="1" width="49" style="1" customWidth="1"/>
    <col min="2" max="2" width="62.25" style="118" customWidth="1"/>
    <col min="3" max="3" width="26.5" style="1" customWidth="1"/>
    <col min="4" max="4" width="17.375" style="1" customWidth="1"/>
    <col min="5" max="16384" width="10.875" style="1"/>
  </cols>
  <sheetData>
    <row r="1" spans="1:4" ht="30.95">
      <c r="A1" s="5" t="s">
        <v>0</v>
      </c>
      <c r="B1" s="116" t="s">
        <v>71</v>
      </c>
      <c r="C1" s="26" t="s">
        <v>72</v>
      </c>
    </row>
    <row r="2" spans="1:4">
      <c r="A2" s="3"/>
      <c r="B2" s="119" t="s">
        <v>49</v>
      </c>
      <c r="C2" s="89"/>
    </row>
    <row r="3" spans="1:4">
      <c r="A3" s="8" t="s">
        <v>15</v>
      </c>
      <c r="B3" s="109">
        <v>7</v>
      </c>
      <c r="C3" s="89">
        <f>B3/7*100</f>
        <v>100</v>
      </c>
      <c r="D3" s="1">
        <f>'Banco (CRÉDITO)'!O3*'Profundidade de Políticas'!B3</f>
        <v>0.35000000000000003</v>
      </c>
    </row>
    <row r="4" spans="1:4" ht="30.95">
      <c r="A4" s="8"/>
      <c r="B4" s="111" t="s">
        <v>50</v>
      </c>
      <c r="C4" s="89"/>
    </row>
    <row r="5" spans="1:4">
      <c r="A5" s="8" t="s">
        <v>16</v>
      </c>
      <c r="B5" s="112">
        <v>7</v>
      </c>
      <c r="C5" s="89">
        <f>B5/7*100</f>
        <v>100</v>
      </c>
      <c r="D5" s="1">
        <f>'Banco (CRÉDITO)'!O5*'Profundidade de Políticas'!B5</f>
        <v>0.35000000000000003</v>
      </c>
    </row>
    <row r="6" spans="1:4" ht="30.95">
      <c r="A6" s="8"/>
      <c r="B6" s="111" t="s">
        <v>50</v>
      </c>
      <c r="C6" s="89"/>
    </row>
    <row r="7" spans="1:4">
      <c r="A7" s="8" t="s">
        <v>17</v>
      </c>
      <c r="B7" s="111">
        <v>7</v>
      </c>
      <c r="C7" s="89">
        <f>B7/7*100</f>
        <v>100</v>
      </c>
      <c r="D7" s="1">
        <f>'Banco (CRÉDITO)'!O7*'Profundidade de Políticas'!B7</f>
        <v>0.28000000000000003</v>
      </c>
    </row>
    <row r="8" spans="1:4" ht="30.95">
      <c r="A8" s="8"/>
      <c r="B8" s="111" t="s">
        <v>73</v>
      </c>
      <c r="C8" s="89"/>
    </row>
    <row r="9" spans="1:4">
      <c r="A9" s="8" t="s">
        <v>18</v>
      </c>
      <c r="B9" s="112">
        <v>0</v>
      </c>
      <c r="C9" s="89">
        <f>B9/7*100</f>
        <v>0</v>
      </c>
      <c r="D9" s="1">
        <f>'Banco (CRÉDITO)'!O9*'Profundidade de Políticas'!B9</f>
        <v>0</v>
      </c>
    </row>
    <row r="10" spans="1:4">
      <c r="A10" s="8"/>
      <c r="B10" s="112" t="s">
        <v>49</v>
      </c>
      <c r="C10" s="89"/>
    </row>
    <row r="11" spans="1:4">
      <c r="A11" s="8" t="s">
        <v>19</v>
      </c>
      <c r="B11" s="111">
        <v>7</v>
      </c>
      <c r="C11" s="89">
        <f>B11/7*100</f>
        <v>100</v>
      </c>
      <c r="D11" s="1">
        <f>'Banco (CRÉDITO)'!O11*'Profundidade de Políticas'!B11</f>
        <v>0.35000000000000003</v>
      </c>
    </row>
    <row r="12" spans="1:4" ht="403.5" customHeight="1">
      <c r="A12" s="8"/>
      <c r="B12" s="122" t="s">
        <v>74</v>
      </c>
      <c r="C12" s="89"/>
    </row>
    <row r="13" spans="1:4">
      <c r="A13" s="8" t="s">
        <v>20</v>
      </c>
      <c r="B13" s="112">
        <v>7</v>
      </c>
      <c r="C13" s="89">
        <f>B13/7*100</f>
        <v>100</v>
      </c>
      <c r="D13" s="1">
        <f>'Banco (CRÉDITO)'!O13*'Profundidade de Políticas'!B13</f>
        <v>0.28000000000000003</v>
      </c>
    </row>
    <row r="14" spans="1:4" ht="30.95">
      <c r="A14" s="8"/>
      <c r="B14" s="135" t="s">
        <v>55</v>
      </c>
      <c r="C14" s="89"/>
    </row>
    <row r="15" spans="1:4">
      <c r="A15" s="8" t="s">
        <v>21</v>
      </c>
      <c r="B15" s="111">
        <v>6</v>
      </c>
      <c r="C15" s="89">
        <f>B15/7*100</f>
        <v>85.714285714285708</v>
      </c>
      <c r="D15" s="1">
        <f>'Banco (CRÉDITO)'!O15*'Profundidade de Políticas'!B15</f>
        <v>0.30000000000000004</v>
      </c>
    </row>
    <row r="16" spans="1:4" ht="108.6">
      <c r="A16" s="8"/>
      <c r="B16" s="135" t="s">
        <v>56</v>
      </c>
      <c r="C16" s="89"/>
    </row>
    <row r="17" spans="1:4">
      <c r="A17" s="8" t="s">
        <v>22</v>
      </c>
      <c r="B17" s="112">
        <v>0</v>
      </c>
      <c r="C17" s="89">
        <f>B17/7*100</f>
        <v>0</v>
      </c>
      <c r="D17" s="1">
        <f>'Banco (CRÉDITO)'!O17*'Profundidade de Políticas'!B17</f>
        <v>0</v>
      </c>
    </row>
    <row r="18" spans="1:4">
      <c r="A18" s="8"/>
      <c r="B18" s="112"/>
      <c r="C18" s="89"/>
    </row>
    <row r="19" spans="1:4">
      <c r="A19" s="8" t="s">
        <v>23</v>
      </c>
      <c r="B19" s="111">
        <v>7</v>
      </c>
      <c r="C19" s="89">
        <f>B19/7*100</f>
        <v>100</v>
      </c>
      <c r="D19" s="1">
        <f>'Banco (CRÉDITO)'!O19*'Profundidade de Políticas'!B19</f>
        <v>0.21</v>
      </c>
    </row>
    <row r="20" spans="1:4" ht="46.5">
      <c r="A20" s="8"/>
      <c r="B20" s="137" t="s">
        <v>57</v>
      </c>
      <c r="C20" s="89"/>
    </row>
    <row r="21" spans="1:4">
      <c r="A21" s="8" t="s">
        <v>58</v>
      </c>
      <c r="B21" s="112">
        <v>7</v>
      </c>
      <c r="C21" s="89">
        <f>B21/7*100</f>
        <v>100</v>
      </c>
      <c r="D21" s="1">
        <f>'Banco (CRÉDITO)'!O21*'Profundidade de Políticas'!B21</f>
        <v>0.14000000000000001</v>
      </c>
    </row>
    <row r="22" spans="1:4" s="143" customFormat="1" ht="232.5">
      <c r="A22" s="140"/>
      <c r="B22" s="141" t="s">
        <v>75</v>
      </c>
      <c r="C22" s="142"/>
      <c r="D22" s="1"/>
    </row>
    <row r="23" spans="1:4">
      <c r="A23" s="8" t="s">
        <v>25</v>
      </c>
      <c r="B23" s="111">
        <v>7</v>
      </c>
      <c r="C23" s="89">
        <f>B23/7*100</f>
        <v>100</v>
      </c>
      <c r="D23" s="1">
        <f>'Banco (CRÉDITO)'!O23*'Profundidade de Políticas'!B23</f>
        <v>0.21</v>
      </c>
    </row>
    <row r="24" spans="1:4" ht="30.95">
      <c r="A24" s="8"/>
      <c r="B24" s="111" t="s">
        <v>60</v>
      </c>
      <c r="C24" s="89"/>
    </row>
    <row r="25" spans="1:4">
      <c r="A25" s="8" t="s">
        <v>26</v>
      </c>
      <c r="B25" s="112">
        <v>3.5</v>
      </c>
      <c r="C25" s="89">
        <f>B25/7*100</f>
        <v>50</v>
      </c>
      <c r="D25" s="1">
        <f>'Banco (CRÉDITO)'!O25*'Profundidade de Políticas'!B25</f>
        <v>0.14000000000000001</v>
      </c>
    </row>
    <row r="26" spans="1:4" ht="62.1">
      <c r="A26" s="8"/>
      <c r="B26" s="112" t="s">
        <v>76</v>
      </c>
      <c r="C26" s="89"/>
    </row>
    <row r="27" spans="1:4">
      <c r="A27" s="8" t="s">
        <v>27</v>
      </c>
      <c r="B27" s="111">
        <v>7</v>
      </c>
      <c r="C27" s="89">
        <f>B27/7*100</f>
        <v>100</v>
      </c>
      <c r="D27" s="1">
        <f>'Banco (CRÉDITO)'!O27*'Profundidade de Políticas'!B27</f>
        <v>0.14000000000000001</v>
      </c>
    </row>
    <row r="28" spans="1:4" ht="112.5" customHeight="1">
      <c r="A28" s="8"/>
      <c r="B28" s="122" t="s">
        <v>77</v>
      </c>
      <c r="C28" s="89"/>
    </row>
    <row r="29" spans="1:4">
      <c r="A29" s="8" t="s">
        <v>28</v>
      </c>
      <c r="B29" s="112">
        <v>7</v>
      </c>
      <c r="C29" s="89">
        <f>B29/7*100</f>
        <v>100</v>
      </c>
      <c r="D29" s="1">
        <f>'Banco (CRÉDITO)'!O29*'Profundidade de Políticas'!B29</f>
        <v>0.28000000000000003</v>
      </c>
    </row>
    <row r="30" spans="1:4" ht="108.6">
      <c r="A30" s="8"/>
      <c r="B30" s="132" t="s">
        <v>63</v>
      </c>
      <c r="C30" s="89"/>
    </row>
    <row r="31" spans="1:4">
      <c r="A31" s="8" t="s">
        <v>29</v>
      </c>
      <c r="B31" s="111">
        <v>7</v>
      </c>
      <c r="C31" s="89">
        <f>B31/7*100</f>
        <v>100</v>
      </c>
      <c r="D31" s="1">
        <f>'Banco (CRÉDITO)'!O31*'Profundidade de Políticas'!B31</f>
        <v>0.21</v>
      </c>
    </row>
    <row r="32" spans="1:4" ht="108.6">
      <c r="A32" s="8"/>
      <c r="B32" s="124" t="s">
        <v>63</v>
      </c>
      <c r="C32" s="89"/>
    </row>
    <row r="33" spans="1:4">
      <c r="A33" s="8" t="s">
        <v>30</v>
      </c>
      <c r="B33" s="112">
        <v>7</v>
      </c>
      <c r="C33" s="89">
        <f>B33/7*100</f>
        <v>100</v>
      </c>
      <c r="D33" s="1">
        <f>'Banco (CRÉDITO)'!O33*'Profundidade de Políticas'!B33</f>
        <v>0.28000000000000003</v>
      </c>
    </row>
    <row r="34" spans="1:4" ht="155.1">
      <c r="A34" s="8"/>
      <c r="B34" s="132" t="s">
        <v>64</v>
      </c>
      <c r="C34" s="89"/>
    </row>
    <row r="35" spans="1:4">
      <c r="A35" s="8" t="s">
        <v>31</v>
      </c>
      <c r="B35" s="111">
        <v>7</v>
      </c>
      <c r="C35" s="89">
        <f>B35/7*100</f>
        <v>100</v>
      </c>
      <c r="D35" s="1">
        <f>'Banco (CRÉDITO)'!O35*'Profundidade de Políticas'!B35</f>
        <v>0.28000000000000003</v>
      </c>
    </row>
    <row r="36" spans="1:4" ht="155.1">
      <c r="A36" s="8"/>
      <c r="B36" s="124" t="s">
        <v>65</v>
      </c>
      <c r="C36" s="89"/>
    </row>
    <row r="37" spans="1:4">
      <c r="A37" s="8" t="s">
        <v>32</v>
      </c>
      <c r="B37" s="112">
        <v>0</v>
      </c>
      <c r="C37" s="89">
        <f>B37/7*100</f>
        <v>0</v>
      </c>
      <c r="D37" s="1">
        <f>'Banco (CRÉDITO)'!O37*'Profundidade de Políticas'!B37</f>
        <v>0</v>
      </c>
    </row>
    <row r="38" spans="1:4">
      <c r="A38" s="8"/>
      <c r="B38" s="112" t="s">
        <v>49</v>
      </c>
      <c r="C38" s="89"/>
    </row>
    <row r="39" spans="1:4">
      <c r="A39" s="8" t="s">
        <v>33</v>
      </c>
      <c r="B39" s="111">
        <v>0</v>
      </c>
      <c r="C39" s="89">
        <f>B39/7*100</f>
        <v>0</v>
      </c>
      <c r="D39" s="1">
        <f>'Banco (CRÉDITO)'!O39*'Profundidade de Políticas'!B39</f>
        <v>0</v>
      </c>
    </row>
    <row r="40" spans="1:4">
      <c r="A40" s="8"/>
      <c r="B40" s="111" t="s">
        <v>49</v>
      </c>
      <c r="C40" s="89"/>
    </row>
    <row r="41" spans="1:4">
      <c r="A41" s="8" t="s">
        <v>34</v>
      </c>
      <c r="B41" s="112">
        <v>0</v>
      </c>
      <c r="C41" s="89">
        <f>B41/7*100</f>
        <v>0</v>
      </c>
      <c r="D41" s="1">
        <f>'Banco (CRÉDITO)'!O41*'Profundidade de Políticas'!B41</f>
        <v>0</v>
      </c>
    </row>
    <row r="42" spans="1:4">
      <c r="A42" s="8"/>
      <c r="B42" s="112" t="s">
        <v>49</v>
      </c>
      <c r="C42" s="89"/>
    </row>
    <row r="43" spans="1:4">
      <c r="A43" s="8" t="s">
        <v>35</v>
      </c>
      <c r="B43" s="111">
        <v>5.8</v>
      </c>
      <c r="C43" s="89">
        <f>B43/7*100</f>
        <v>82.857142857142847</v>
      </c>
      <c r="D43" s="151">
        <f>'Banco (CRÉDITO)'!O43*'Profundidade de Políticas'!B43</f>
        <v>0.23199999999999998</v>
      </c>
    </row>
    <row r="44" spans="1:4" ht="108.6">
      <c r="A44" s="8"/>
      <c r="B44" s="111" t="s">
        <v>66</v>
      </c>
      <c r="C44" s="89"/>
    </row>
    <row r="45" spans="1:4">
      <c r="A45" s="8" t="s">
        <v>36</v>
      </c>
      <c r="B45" s="112">
        <v>7</v>
      </c>
      <c r="C45" s="89">
        <f>B45/7*100</f>
        <v>100</v>
      </c>
      <c r="D45" s="1">
        <f>'Banco (CRÉDITO)'!O45*'Profundidade de Políticas'!B45</f>
        <v>0.21</v>
      </c>
    </row>
    <row r="46" spans="1:4" ht="62.1">
      <c r="A46" s="8"/>
      <c r="B46" s="139" t="s">
        <v>67</v>
      </c>
      <c r="C46" s="89"/>
    </row>
    <row r="47" spans="1:4">
      <c r="A47" s="8" t="s">
        <v>37</v>
      </c>
      <c r="B47" s="111">
        <v>0</v>
      </c>
      <c r="C47" s="89">
        <f>B47/7*100</f>
        <v>0</v>
      </c>
      <c r="D47" s="1">
        <f>'Banco (CRÉDITO)'!O47*'Profundidade de Políticas'!B47</f>
        <v>0</v>
      </c>
    </row>
    <row r="48" spans="1:4" ht="19.5" customHeight="1">
      <c r="A48" s="8"/>
      <c r="B48" s="122"/>
      <c r="C48" s="89"/>
    </row>
    <row r="49" spans="1:4">
      <c r="A49" s="8" t="s">
        <v>38</v>
      </c>
      <c r="B49" s="112">
        <v>4.8</v>
      </c>
      <c r="C49" s="89">
        <f>B49/7*100</f>
        <v>68.571428571428569</v>
      </c>
      <c r="D49" s="151">
        <f>'Banco (CRÉDITO)'!O49*'Profundidade de Políticas'!B49</f>
        <v>0.14399999999999999</v>
      </c>
    </row>
    <row r="50" spans="1:4" ht="201.6">
      <c r="A50" s="8"/>
      <c r="B50" s="132" t="s">
        <v>68</v>
      </c>
      <c r="C50" s="89"/>
    </row>
    <row r="51" spans="1:4">
      <c r="A51" s="8" t="s">
        <v>39</v>
      </c>
      <c r="B51" s="111">
        <v>4.8</v>
      </c>
      <c r="C51" s="89">
        <f>B51/7*100</f>
        <v>68.571428571428569</v>
      </c>
      <c r="D51" s="151">
        <v>0.12</v>
      </c>
    </row>
    <row r="52" spans="1:4" ht="201.6">
      <c r="A52" s="8"/>
      <c r="B52" s="124" t="s">
        <v>68</v>
      </c>
      <c r="C52" s="89"/>
    </row>
    <row r="53" spans="1:4">
      <c r="A53" s="8" t="s">
        <v>40</v>
      </c>
      <c r="B53" s="112">
        <v>0</v>
      </c>
      <c r="C53" s="89">
        <f>B53/7*100</f>
        <v>0</v>
      </c>
      <c r="D53" s="1">
        <f>'Banco (CRÉDITO)'!O53*'Profundidade de Políticas'!B53</f>
        <v>0</v>
      </c>
    </row>
    <row r="54" spans="1:4">
      <c r="A54" s="8"/>
      <c r="B54" s="112" t="s">
        <v>49</v>
      </c>
      <c r="C54" s="89"/>
    </row>
    <row r="55" spans="1:4">
      <c r="A55" s="8" t="s">
        <v>41</v>
      </c>
      <c r="B55" s="111">
        <v>6</v>
      </c>
      <c r="C55" s="89">
        <f>B55/7*100</f>
        <v>85.714285714285708</v>
      </c>
      <c r="D55" s="1">
        <v>0.11</v>
      </c>
    </row>
    <row r="56" spans="1:4" ht="46.5">
      <c r="A56" s="8"/>
      <c r="B56" s="122" t="s">
        <v>69</v>
      </c>
      <c r="C56" s="89"/>
    </row>
    <row r="57" spans="1:4">
      <c r="A57" s="8" t="s">
        <v>42</v>
      </c>
      <c r="B57" s="112">
        <v>0</v>
      </c>
      <c r="C57" s="89">
        <f>B57/7*100</f>
        <v>0</v>
      </c>
      <c r="D57" s="1">
        <f>'Banco (CRÉDITO)'!O57*'Profundidade de Políticas'!B57</f>
        <v>0</v>
      </c>
    </row>
    <row r="58" spans="1:4">
      <c r="A58" s="8"/>
      <c r="B58" s="112" t="s">
        <v>49</v>
      </c>
      <c r="C58" s="89"/>
    </row>
    <row r="59" spans="1:4">
      <c r="A59" s="8" t="s">
        <v>43</v>
      </c>
      <c r="B59" s="111">
        <v>0</v>
      </c>
      <c r="C59" s="89">
        <f>B59/7*100</f>
        <v>0</v>
      </c>
      <c r="D59" s="1">
        <f>'Banco (CRÉDITO)'!O59*'Profundidade de Políticas'!B59</f>
        <v>0</v>
      </c>
    </row>
    <row r="60" spans="1:4">
      <c r="A60" s="8"/>
      <c r="B60" s="111" t="s">
        <v>49</v>
      </c>
      <c r="C60" s="89"/>
    </row>
    <row r="61" spans="1:4">
      <c r="A61" s="8" t="s">
        <v>44</v>
      </c>
      <c r="B61" s="112">
        <v>7</v>
      </c>
      <c r="C61" s="89">
        <f>B61/7*100</f>
        <v>100</v>
      </c>
      <c r="D61" s="1">
        <f>'Banco (CRÉDITO)'!O61*'Profundidade de Políticas'!B61</f>
        <v>0.21</v>
      </c>
    </row>
    <row r="62" spans="1:4" ht="77.45">
      <c r="A62" s="8"/>
      <c r="B62" s="132" t="s">
        <v>70</v>
      </c>
      <c r="C62" s="89"/>
    </row>
    <row r="63" spans="1:4">
      <c r="A63" s="1" t="s">
        <v>13</v>
      </c>
      <c r="B63" s="117"/>
      <c r="D63" s="149">
        <f>SUM(D3:D61)</f>
        <v>4.8260000000000014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FFB1-E1F4-BD4A-9601-5E27F0447EE9}">
  <dimension ref="A1:R88"/>
  <sheetViews>
    <sheetView topLeftCell="A32" zoomScale="60" zoomScaleNormal="60" workbookViewId="0">
      <pane xSplit="1" topLeftCell="H1" activePane="topRight" state="frozen"/>
      <selection pane="topRight" activeCell="A2" sqref="A2:A5"/>
    </sheetView>
  </sheetViews>
  <sheetFormatPr defaultColWidth="10.875" defaultRowHeight="15.6"/>
  <cols>
    <col min="1" max="1" width="84.125" style="25" customWidth="1"/>
    <col min="2" max="2" width="28.375" style="25" customWidth="1"/>
    <col min="3" max="3" width="8.125" style="25" customWidth="1"/>
    <col min="4" max="4" width="30.375" style="25" customWidth="1"/>
    <col min="5" max="5" width="8.625" style="25" customWidth="1"/>
    <col min="6" max="6" width="46.875" style="25" customWidth="1"/>
    <col min="7" max="7" width="8.625" style="25" customWidth="1"/>
    <col min="8" max="8" width="27.375" style="25" customWidth="1"/>
    <col min="9" max="9" width="9.375" style="25" customWidth="1"/>
    <col min="10" max="10" width="15.125" style="25" customWidth="1"/>
    <col min="11" max="11" width="15.375" style="25" customWidth="1"/>
    <col min="12" max="12" width="15.5" style="25" customWidth="1"/>
    <col min="13" max="16384" width="10.875" style="25"/>
  </cols>
  <sheetData>
    <row r="1" spans="1:18" ht="15.95" customHeight="1">
      <c r="A1" s="23"/>
      <c r="B1" s="158" t="s">
        <v>78</v>
      </c>
      <c r="C1" s="158"/>
      <c r="D1" s="158"/>
      <c r="E1" s="158"/>
      <c r="F1" s="158"/>
      <c r="G1" s="158"/>
      <c r="H1" s="158"/>
      <c r="I1" s="158"/>
      <c r="J1" s="23"/>
      <c r="K1" s="23"/>
      <c r="L1" s="23"/>
      <c r="M1" s="51"/>
      <c r="N1" s="51"/>
      <c r="O1" s="51"/>
      <c r="P1" s="51"/>
      <c r="Q1" s="51"/>
      <c r="R1" s="51"/>
    </row>
    <row r="2" spans="1:18">
      <c r="A2" s="152" t="s">
        <v>79</v>
      </c>
      <c r="B2" s="153" t="s">
        <v>80</v>
      </c>
      <c r="C2" s="154" t="s">
        <v>81</v>
      </c>
      <c r="D2" s="155" t="s">
        <v>82</v>
      </c>
      <c r="E2" s="156" t="s">
        <v>81</v>
      </c>
      <c r="F2" s="153" t="s">
        <v>83</v>
      </c>
      <c r="G2" s="153" t="s">
        <v>81</v>
      </c>
      <c r="H2" s="155" t="s">
        <v>84</v>
      </c>
      <c r="I2" s="155" t="s">
        <v>81</v>
      </c>
      <c r="J2" s="50"/>
      <c r="K2" s="49"/>
      <c r="L2" s="49"/>
    </row>
    <row r="3" spans="1:18">
      <c r="A3" s="152"/>
      <c r="B3" s="154"/>
      <c r="C3" s="154"/>
      <c r="D3" s="156"/>
      <c r="E3" s="156"/>
      <c r="F3" s="153"/>
      <c r="G3" s="153"/>
      <c r="H3" s="156"/>
      <c r="I3" s="155"/>
      <c r="J3" s="50"/>
      <c r="K3" s="49"/>
      <c r="L3" s="49"/>
    </row>
    <row r="4" spans="1:18">
      <c r="A4" s="152"/>
      <c r="B4" s="154"/>
      <c r="C4" s="154"/>
      <c r="D4" s="156"/>
      <c r="E4" s="156"/>
      <c r="F4" s="153"/>
      <c r="G4" s="153"/>
      <c r="H4" s="156"/>
      <c r="I4" s="155"/>
      <c r="J4" s="50"/>
      <c r="K4" s="49"/>
      <c r="L4" s="49"/>
    </row>
    <row r="5" spans="1:18" ht="84" customHeight="1">
      <c r="A5" s="152"/>
      <c r="B5" s="154"/>
      <c r="C5" s="154"/>
      <c r="D5" s="156"/>
      <c r="E5" s="156"/>
      <c r="F5" s="159"/>
      <c r="G5" s="153"/>
      <c r="H5" s="156"/>
      <c r="I5" s="155"/>
      <c r="J5" s="144" t="s">
        <v>85</v>
      </c>
      <c r="K5" s="144" t="s">
        <v>86</v>
      </c>
      <c r="L5" s="49"/>
    </row>
    <row r="6" spans="1:18">
      <c r="A6" s="44" t="s">
        <v>87</v>
      </c>
      <c r="B6" s="35">
        <v>20</v>
      </c>
      <c r="C6" s="45">
        <v>0.05</v>
      </c>
      <c r="D6" s="35">
        <v>0</v>
      </c>
      <c r="E6" s="45">
        <v>0.04</v>
      </c>
      <c r="F6" s="35">
        <v>0</v>
      </c>
      <c r="G6" s="45">
        <v>0.04</v>
      </c>
      <c r="H6" s="35">
        <v>0</v>
      </c>
      <c r="I6" s="45">
        <v>0.02</v>
      </c>
      <c r="J6" s="145" cm="1">
        <f t="array" ref="J6">_xlfn.IFS(B6&lt;&gt;0,B6*C6,D6&lt;&gt;0,D6*E6,F6&lt;&gt;0,F6*G6,H6&lt;&gt;0,H6*I6,"TRUE",0)</f>
        <v>1</v>
      </c>
      <c r="K6" s="145">
        <f>(J6*100)/20</f>
        <v>5</v>
      </c>
    </row>
    <row r="7" spans="1:18">
      <c r="A7" s="43"/>
      <c r="B7" s="35" t="s">
        <v>88</v>
      </c>
      <c r="C7" s="45"/>
      <c r="D7" s="35"/>
      <c r="E7" s="46"/>
      <c r="F7" s="35"/>
      <c r="G7" s="46"/>
      <c r="H7" s="35"/>
      <c r="I7" s="35"/>
      <c r="J7" s="145"/>
      <c r="K7" s="145"/>
    </row>
    <row r="8" spans="1:18" ht="30.95">
      <c r="A8" s="44" t="s">
        <v>89</v>
      </c>
      <c r="B8" s="36">
        <v>0</v>
      </c>
      <c r="C8" s="47">
        <v>0.03</v>
      </c>
      <c r="D8" s="36">
        <v>0</v>
      </c>
      <c r="E8" s="48">
        <v>3.5000000000000003E-2</v>
      </c>
      <c r="F8" s="36">
        <v>0</v>
      </c>
      <c r="G8" s="48">
        <v>3.5000000000000003E-2</v>
      </c>
      <c r="H8" s="36">
        <v>0</v>
      </c>
      <c r="I8" s="47">
        <v>0.02</v>
      </c>
      <c r="J8" s="145">
        <v>0</v>
      </c>
      <c r="K8" s="145">
        <f>J8*100/20</f>
        <v>0</v>
      </c>
    </row>
    <row r="9" spans="1:18">
      <c r="A9" s="43"/>
      <c r="B9" s="36"/>
      <c r="C9" s="36"/>
      <c r="D9" s="36"/>
      <c r="E9" s="36"/>
      <c r="F9" s="36"/>
      <c r="G9" s="36"/>
      <c r="H9" s="36"/>
      <c r="I9" s="36"/>
      <c r="J9" s="145"/>
      <c r="K9" s="145"/>
    </row>
    <row r="10" spans="1:18">
      <c r="A10" s="44" t="s">
        <v>90</v>
      </c>
      <c r="B10" s="35"/>
      <c r="C10" s="45">
        <v>0.05</v>
      </c>
      <c r="D10" s="35">
        <v>0</v>
      </c>
      <c r="E10" s="45">
        <v>0.04</v>
      </c>
      <c r="F10" s="35">
        <v>0</v>
      </c>
      <c r="G10" s="45">
        <v>0.04</v>
      </c>
      <c r="H10" s="35">
        <v>0</v>
      </c>
      <c r="I10" s="45">
        <v>0.02</v>
      </c>
      <c r="J10" s="145">
        <v>0</v>
      </c>
      <c r="K10" s="145">
        <f>J10*100/20</f>
        <v>0</v>
      </c>
    </row>
    <row r="11" spans="1:18">
      <c r="A11" s="43"/>
      <c r="B11" s="35"/>
      <c r="C11" s="35"/>
      <c r="D11" s="35"/>
      <c r="E11" s="35"/>
      <c r="F11" s="35"/>
      <c r="G11" s="35"/>
      <c r="H11" s="35"/>
      <c r="I11" s="35"/>
      <c r="J11" s="145"/>
      <c r="K11" s="145"/>
    </row>
    <row r="12" spans="1:18">
      <c r="A12" s="44" t="s">
        <v>91</v>
      </c>
      <c r="B12" s="36">
        <v>0</v>
      </c>
      <c r="C12" s="47">
        <v>0.04</v>
      </c>
      <c r="D12" s="36">
        <v>0</v>
      </c>
      <c r="E12" s="47">
        <v>0.03</v>
      </c>
      <c r="F12" s="36">
        <v>0</v>
      </c>
      <c r="G12" s="47">
        <v>0.03</v>
      </c>
      <c r="H12" s="36">
        <v>0</v>
      </c>
      <c r="I12" s="55">
        <v>1.4999999999999999E-2</v>
      </c>
      <c r="J12" s="145">
        <v>0</v>
      </c>
      <c r="K12" s="145">
        <f>J12*100/20</f>
        <v>0</v>
      </c>
    </row>
    <row r="13" spans="1:18">
      <c r="A13" s="44"/>
      <c r="B13" s="36"/>
      <c r="C13" s="36"/>
      <c r="D13" s="36"/>
      <c r="E13" s="36"/>
      <c r="F13" s="36"/>
      <c r="G13" s="36"/>
      <c r="H13" s="36"/>
      <c r="I13" s="36"/>
      <c r="J13" s="145"/>
      <c r="K13" s="145"/>
    </row>
    <row r="14" spans="1:18">
      <c r="A14" s="44" t="s">
        <v>92</v>
      </c>
      <c r="B14" s="35">
        <v>0</v>
      </c>
      <c r="C14" s="45">
        <v>0.05</v>
      </c>
      <c r="D14" s="35">
        <v>0</v>
      </c>
      <c r="E14" s="45">
        <v>0.05</v>
      </c>
      <c r="F14" s="35">
        <v>0</v>
      </c>
      <c r="G14" s="45">
        <v>0.05</v>
      </c>
      <c r="H14" s="35">
        <v>0</v>
      </c>
      <c r="I14" s="45">
        <v>0</v>
      </c>
      <c r="J14" s="145">
        <v>0</v>
      </c>
      <c r="K14" s="145">
        <f>(J14*100)/20</f>
        <v>0</v>
      </c>
    </row>
    <row r="15" spans="1:18">
      <c r="A15" s="44"/>
      <c r="B15" s="35"/>
      <c r="C15" s="35"/>
      <c r="D15" s="35"/>
      <c r="E15" s="35"/>
      <c r="F15" s="35"/>
      <c r="G15" s="35"/>
      <c r="H15" s="35"/>
      <c r="I15" s="35"/>
      <c r="J15" s="145"/>
      <c r="K15" s="145"/>
    </row>
    <row r="16" spans="1:18" ht="30.95">
      <c r="A16" s="44" t="s">
        <v>93</v>
      </c>
      <c r="B16" s="36">
        <v>0</v>
      </c>
      <c r="C16" s="47">
        <v>0.05</v>
      </c>
      <c r="D16" s="36">
        <v>0</v>
      </c>
      <c r="E16" s="47">
        <v>0.05</v>
      </c>
      <c r="F16" s="36">
        <v>0</v>
      </c>
      <c r="G16" s="47">
        <v>0.05</v>
      </c>
      <c r="H16" s="36">
        <v>0</v>
      </c>
      <c r="I16" s="47">
        <v>0.02</v>
      </c>
      <c r="J16" s="145">
        <v>0</v>
      </c>
      <c r="K16" s="145">
        <f>J16*100/20</f>
        <v>0</v>
      </c>
    </row>
    <row r="17" spans="1:11">
      <c r="A17" s="44"/>
      <c r="B17" s="36"/>
      <c r="C17" s="36"/>
      <c r="D17" s="36"/>
      <c r="E17" s="36"/>
      <c r="F17" s="36"/>
      <c r="G17" s="36"/>
      <c r="H17" s="36"/>
      <c r="I17" s="36"/>
      <c r="J17" s="145"/>
      <c r="K17" s="145"/>
    </row>
    <row r="18" spans="1:11">
      <c r="A18" s="37" t="s">
        <v>94</v>
      </c>
      <c r="B18" s="35">
        <v>0</v>
      </c>
      <c r="C18" s="45">
        <v>0.03</v>
      </c>
      <c r="D18" s="35">
        <v>0</v>
      </c>
      <c r="E18" s="45">
        <v>0.04</v>
      </c>
      <c r="F18" s="35">
        <v>0</v>
      </c>
      <c r="G18" s="45">
        <v>0.04</v>
      </c>
      <c r="H18" s="35">
        <v>0</v>
      </c>
      <c r="I18" s="56">
        <v>1.4999999999999999E-2</v>
      </c>
      <c r="J18" s="145">
        <v>0</v>
      </c>
      <c r="K18" s="145">
        <f>J18*100/20</f>
        <v>0</v>
      </c>
    </row>
    <row r="19" spans="1:11">
      <c r="A19" s="43"/>
      <c r="B19" s="35"/>
      <c r="C19" s="35"/>
      <c r="D19" s="35"/>
      <c r="E19" s="35"/>
      <c r="F19" s="35"/>
      <c r="G19" s="35"/>
      <c r="H19" s="35"/>
      <c r="I19" s="35"/>
      <c r="J19" s="145"/>
      <c r="K19" s="145"/>
    </row>
    <row r="20" spans="1:11">
      <c r="A20" s="37" t="s">
        <v>95</v>
      </c>
      <c r="B20" s="36">
        <v>0</v>
      </c>
      <c r="C20" s="47">
        <v>0.03</v>
      </c>
      <c r="D20" s="36">
        <v>0</v>
      </c>
      <c r="E20" s="47">
        <v>0.03</v>
      </c>
      <c r="F20" s="36">
        <v>0</v>
      </c>
      <c r="G20" s="47">
        <v>0.03</v>
      </c>
      <c r="H20" s="36">
        <v>0</v>
      </c>
      <c r="I20" s="47">
        <v>0</v>
      </c>
      <c r="J20" s="145">
        <v>0</v>
      </c>
      <c r="K20" s="145">
        <f>J20*100/20</f>
        <v>0</v>
      </c>
    </row>
    <row r="21" spans="1:11">
      <c r="A21" s="43"/>
      <c r="B21" s="36"/>
      <c r="C21" s="36"/>
      <c r="D21" s="36"/>
      <c r="E21" s="36"/>
      <c r="F21" s="36"/>
      <c r="G21" s="36"/>
      <c r="H21" s="36"/>
      <c r="I21" s="36"/>
      <c r="J21" s="145"/>
      <c r="K21" s="145"/>
    </row>
    <row r="22" spans="1:11">
      <c r="A22" s="37" t="s">
        <v>96</v>
      </c>
      <c r="B22" s="35">
        <v>10</v>
      </c>
      <c r="C22" s="45">
        <v>0.03</v>
      </c>
      <c r="D22" s="35">
        <v>0</v>
      </c>
      <c r="E22" s="46">
        <v>2.5000000000000001E-2</v>
      </c>
      <c r="F22" s="35">
        <v>0</v>
      </c>
      <c r="G22" s="46">
        <v>2.5000000000000001E-2</v>
      </c>
      <c r="H22" s="35">
        <v>0</v>
      </c>
      <c r="I22" s="45">
        <v>0</v>
      </c>
      <c r="J22" s="145" cm="1">
        <f t="array" ref="J22">_xlfn.IFS(B22&lt;&gt;0,B22*C22,D22&lt;&gt;0,D22*E22,F22&lt;&gt;0,F22*G22,H22&lt;&gt;0,H22*I22, "TRUE", 0)</f>
        <v>0.3</v>
      </c>
      <c r="K22" s="145">
        <f>J22*100/20</f>
        <v>1.5</v>
      </c>
    </row>
    <row r="23" spans="1:11" ht="93">
      <c r="A23" s="34"/>
      <c r="B23" s="130" t="s">
        <v>97</v>
      </c>
      <c r="C23" s="35"/>
      <c r="D23" s="35"/>
      <c r="E23" s="35"/>
      <c r="F23" s="35"/>
      <c r="G23" s="35"/>
      <c r="H23" s="35"/>
      <c r="I23" s="35"/>
      <c r="J23" s="145"/>
      <c r="K23" s="145"/>
    </row>
    <row r="24" spans="1:11">
      <c r="A24" s="37" t="s">
        <v>98</v>
      </c>
      <c r="B24" s="36">
        <v>20</v>
      </c>
      <c r="C24" s="47">
        <v>0.03</v>
      </c>
      <c r="D24" s="36">
        <v>0</v>
      </c>
      <c r="E24" s="48">
        <v>3.5000000000000003E-2</v>
      </c>
      <c r="F24" s="36">
        <v>0</v>
      </c>
      <c r="G24" s="48">
        <v>3.5000000000000003E-2</v>
      </c>
      <c r="H24" s="36">
        <v>0</v>
      </c>
      <c r="I24" s="47">
        <v>0.02</v>
      </c>
      <c r="J24" s="145" cm="1">
        <f t="array" ref="J24">_xlfn.IFS(B24&lt;&gt;0,B24*C24,D24&lt;&gt;0,D24*E24,F24&lt;&gt;0,F24*G24,H24&lt;&gt;0,H24*I24, "TRUE", 0)</f>
        <v>0.6</v>
      </c>
      <c r="K24" s="145">
        <f>J24*100/20</f>
        <v>3</v>
      </c>
    </row>
    <row r="25" spans="1:11">
      <c r="A25" s="34"/>
      <c r="B25" s="36" t="s">
        <v>99</v>
      </c>
      <c r="C25" s="36"/>
      <c r="D25" s="36"/>
      <c r="E25" s="36"/>
      <c r="F25" s="36"/>
      <c r="G25" s="36"/>
      <c r="H25" s="36"/>
      <c r="I25" s="36"/>
      <c r="J25" s="145"/>
      <c r="K25" s="145"/>
    </row>
    <row r="26" spans="1:11">
      <c r="A26" s="34" t="s">
        <v>100</v>
      </c>
      <c r="B26" s="35">
        <v>10</v>
      </c>
      <c r="C26" s="45">
        <v>0.03</v>
      </c>
      <c r="D26" s="35">
        <v>0</v>
      </c>
      <c r="E26" s="46">
        <v>3.5000000000000003E-2</v>
      </c>
      <c r="F26" s="35">
        <v>0</v>
      </c>
      <c r="G26" s="46">
        <v>3.5000000000000003E-2</v>
      </c>
      <c r="H26" s="35">
        <v>0</v>
      </c>
      <c r="I26" s="45">
        <v>0.02</v>
      </c>
      <c r="J26" s="145" cm="1">
        <f t="array" ref="J26">_xlfn.IFS(B26&lt;&gt;0,B26*C26,D26&lt;&gt;0,D26*E26,F26&lt;&gt;0,F26*G26,H26&lt;&gt;0,H26*I26, "TRUE", 0)</f>
        <v>0.3</v>
      </c>
      <c r="K26" s="145">
        <f>J26*100/20</f>
        <v>1.5</v>
      </c>
    </row>
    <row r="27" spans="1:11" ht="30.95">
      <c r="A27" s="34"/>
      <c r="B27" s="130" t="s">
        <v>101</v>
      </c>
      <c r="C27" s="35"/>
      <c r="D27" s="35"/>
      <c r="E27" s="35"/>
      <c r="F27" s="35"/>
      <c r="G27" s="35"/>
      <c r="H27" s="35"/>
      <c r="I27" s="35"/>
      <c r="J27" s="145"/>
      <c r="K27" s="145"/>
    </row>
    <row r="28" spans="1:11">
      <c r="A28" s="37" t="s">
        <v>102</v>
      </c>
      <c r="B28" s="36">
        <v>0</v>
      </c>
      <c r="C28" s="47">
        <v>0.02</v>
      </c>
      <c r="D28" s="36">
        <v>0</v>
      </c>
      <c r="E28" s="48">
        <v>1.4999999999999999E-2</v>
      </c>
      <c r="F28" s="36">
        <v>0</v>
      </c>
      <c r="G28" s="48">
        <v>1.4999999999999999E-2</v>
      </c>
      <c r="H28" s="36">
        <v>0</v>
      </c>
      <c r="I28" s="47">
        <v>0.02</v>
      </c>
      <c r="J28" s="145">
        <v>0</v>
      </c>
      <c r="K28" s="145">
        <f>J28*100/20</f>
        <v>0</v>
      </c>
    </row>
    <row r="29" spans="1:11">
      <c r="A29" s="34"/>
      <c r="B29" s="36"/>
      <c r="C29" s="36"/>
      <c r="D29" s="36"/>
      <c r="E29" s="36"/>
      <c r="F29" s="36"/>
      <c r="G29" s="36"/>
      <c r="H29" s="36"/>
      <c r="I29" s="36"/>
      <c r="J29" s="145"/>
      <c r="K29" s="145"/>
    </row>
    <row r="30" spans="1:11">
      <c r="A30" s="37" t="s">
        <v>103</v>
      </c>
      <c r="B30" s="35">
        <v>0</v>
      </c>
      <c r="C30" s="46">
        <v>2.5000000000000001E-2</v>
      </c>
      <c r="D30" s="35">
        <v>0</v>
      </c>
      <c r="E30" s="45">
        <v>0.02</v>
      </c>
      <c r="F30" s="35">
        <v>0</v>
      </c>
      <c r="G30" s="45">
        <v>0.02</v>
      </c>
      <c r="H30" s="35">
        <v>0</v>
      </c>
      <c r="I30" s="45">
        <v>0.02</v>
      </c>
      <c r="J30" s="145">
        <v>0</v>
      </c>
      <c r="K30" s="145">
        <f>J30*100/20</f>
        <v>0</v>
      </c>
    </row>
    <row r="31" spans="1:11">
      <c r="A31" s="34"/>
      <c r="B31" s="35"/>
      <c r="C31" s="35"/>
      <c r="D31" s="35"/>
      <c r="E31" s="35"/>
      <c r="F31" s="35"/>
      <c r="G31" s="35"/>
      <c r="H31" s="35"/>
      <c r="I31" s="35"/>
      <c r="J31" s="145"/>
      <c r="K31" s="145"/>
    </row>
    <row r="32" spans="1:11">
      <c r="A32" s="37" t="s">
        <v>104</v>
      </c>
      <c r="B32" s="36">
        <v>0</v>
      </c>
      <c r="C32" s="47">
        <v>0.03</v>
      </c>
      <c r="D32" s="36">
        <v>0</v>
      </c>
      <c r="E32" s="48">
        <v>2.5000000000000001E-2</v>
      </c>
      <c r="F32" s="36">
        <v>0</v>
      </c>
      <c r="G32" s="48">
        <v>2.5000000000000001E-2</v>
      </c>
      <c r="H32" s="36">
        <v>0</v>
      </c>
      <c r="I32" s="47">
        <v>0.02</v>
      </c>
      <c r="J32" s="145">
        <v>0</v>
      </c>
      <c r="K32" s="145">
        <f>J32*100/20</f>
        <v>0</v>
      </c>
    </row>
    <row r="33" spans="1:11">
      <c r="A33" s="34"/>
      <c r="B33" s="36"/>
      <c r="C33" s="36"/>
      <c r="D33" s="36"/>
      <c r="E33" s="36"/>
      <c r="F33" s="36"/>
      <c r="G33" s="36"/>
      <c r="H33" s="36"/>
      <c r="I33" s="36"/>
      <c r="J33" s="145"/>
      <c r="K33" s="145"/>
    </row>
    <row r="34" spans="1:11">
      <c r="A34" s="34" t="s">
        <v>105</v>
      </c>
      <c r="B34" s="35">
        <v>0</v>
      </c>
      <c r="C34" s="45">
        <v>0.03</v>
      </c>
      <c r="D34" s="35">
        <v>0</v>
      </c>
      <c r="E34" s="45">
        <v>0.02</v>
      </c>
      <c r="F34" s="35">
        <v>0</v>
      </c>
      <c r="G34" s="45">
        <v>0.02</v>
      </c>
      <c r="H34" s="35">
        <v>0</v>
      </c>
      <c r="I34" s="45">
        <v>0.02</v>
      </c>
      <c r="J34" s="145">
        <v>0</v>
      </c>
      <c r="K34" s="145">
        <f>J34*100/20</f>
        <v>0</v>
      </c>
    </row>
    <row r="35" spans="1:11">
      <c r="A35" s="34"/>
      <c r="B35" s="35"/>
      <c r="C35" s="35"/>
      <c r="D35" s="35"/>
      <c r="E35" s="35"/>
      <c r="F35" s="35"/>
      <c r="G35" s="35"/>
      <c r="H35" s="35"/>
      <c r="I35" s="35"/>
      <c r="J35" s="145"/>
      <c r="K35" s="145"/>
    </row>
    <row r="36" spans="1:11">
      <c r="A36" s="37" t="s">
        <v>106</v>
      </c>
      <c r="B36" s="36">
        <v>20</v>
      </c>
      <c r="C36" s="47">
        <v>0.03</v>
      </c>
      <c r="D36" s="36">
        <v>0</v>
      </c>
      <c r="E36" s="47">
        <v>0.02</v>
      </c>
      <c r="F36" s="36">
        <v>0</v>
      </c>
      <c r="G36" s="47">
        <v>0.02</v>
      </c>
      <c r="H36" s="36">
        <v>0</v>
      </c>
      <c r="I36" s="47">
        <v>0.01</v>
      </c>
      <c r="J36" s="145" cm="1">
        <f t="array" ref="J36">_xlfn.IFS(B36&lt;&gt;0,B36*C36,D36&lt;&gt;0,D36*E36,F36&lt;&gt;0,F36*G36,H36&lt;&gt;0,H36*I36, "TRUE", 0)</f>
        <v>0.6</v>
      </c>
      <c r="K36" s="145">
        <f>J36*100/20</f>
        <v>3</v>
      </c>
    </row>
    <row r="37" spans="1:11">
      <c r="A37" s="34"/>
      <c r="B37" s="36" t="s">
        <v>99</v>
      </c>
      <c r="C37" s="36"/>
      <c r="D37" s="36"/>
      <c r="E37" s="36"/>
      <c r="F37" s="36"/>
      <c r="G37" s="36"/>
      <c r="H37" s="36"/>
      <c r="I37" s="36"/>
      <c r="J37" s="145"/>
      <c r="K37" s="145"/>
    </row>
    <row r="38" spans="1:11">
      <c r="A38" s="37" t="s">
        <v>107</v>
      </c>
      <c r="B38" s="35">
        <v>10</v>
      </c>
      <c r="C38" s="45">
        <v>0.05</v>
      </c>
      <c r="D38" s="35">
        <v>0</v>
      </c>
      <c r="E38" s="45">
        <v>0.05</v>
      </c>
      <c r="F38" s="35">
        <v>0</v>
      </c>
      <c r="G38" s="45">
        <v>0.05</v>
      </c>
      <c r="H38" s="35">
        <v>0</v>
      </c>
      <c r="I38" s="45">
        <v>0.02</v>
      </c>
      <c r="J38" s="145" cm="1">
        <f t="array" ref="J38">_xlfn.IFS(B38&lt;&gt;0,B38*C38,D38&lt;&gt;0,D38*E38,F38&lt;&gt;0,F38*G38,H38&lt;&gt;0,H38*I38, "TRUE", 0)</f>
        <v>0.5</v>
      </c>
      <c r="K38" s="145">
        <f>J38*100/20</f>
        <v>2.5</v>
      </c>
    </row>
    <row r="39" spans="1:11" ht="30.95">
      <c r="A39" s="34"/>
      <c r="B39" s="130" t="s">
        <v>101</v>
      </c>
      <c r="C39" s="35"/>
      <c r="D39" s="35"/>
      <c r="E39" s="35"/>
      <c r="F39" s="35"/>
      <c r="G39" s="35"/>
      <c r="H39" s="35"/>
      <c r="I39" s="35"/>
      <c r="J39" s="145"/>
      <c r="K39" s="145"/>
    </row>
    <row r="40" spans="1:11">
      <c r="A40" s="37" t="s">
        <v>108</v>
      </c>
      <c r="B40" s="36">
        <v>0</v>
      </c>
      <c r="C40" s="47">
        <v>0.03</v>
      </c>
      <c r="D40" s="36">
        <v>0</v>
      </c>
      <c r="E40" s="47">
        <v>0.03</v>
      </c>
      <c r="F40" s="36">
        <v>0</v>
      </c>
      <c r="G40" s="47">
        <v>0.03</v>
      </c>
      <c r="H40" s="36">
        <v>0</v>
      </c>
      <c r="I40" s="47">
        <v>0.02</v>
      </c>
      <c r="J40" s="145">
        <v>0</v>
      </c>
      <c r="K40" s="145">
        <f>J40*100/20</f>
        <v>0</v>
      </c>
    </row>
    <row r="41" spans="1:11">
      <c r="A41" s="34"/>
      <c r="B41" s="36"/>
      <c r="C41" s="36"/>
      <c r="D41" s="36"/>
      <c r="E41" s="36"/>
      <c r="F41" s="36"/>
      <c r="G41" s="36"/>
      <c r="H41" s="36"/>
      <c r="I41" s="36"/>
      <c r="J41" s="145"/>
      <c r="K41" s="145"/>
    </row>
    <row r="42" spans="1:11">
      <c r="A42" s="37" t="s">
        <v>109</v>
      </c>
      <c r="B42" s="35">
        <v>0</v>
      </c>
      <c r="C42" s="45">
        <v>0.02</v>
      </c>
      <c r="D42" s="35">
        <v>0</v>
      </c>
      <c r="E42" s="45">
        <v>0.02</v>
      </c>
      <c r="F42" s="35">
        <v>0</v>
      </c>
      <c r="G42" s="45">
        <v>0.02</v>
      </c>
      <c r="H42" s="35">
        <v>0</v>
      </c>
      <c r="I42" s="45">
        <v>0.02</v>
      </c>
      <c r="J42" s="145">
        <v>0</v>
      </c>
      <c r="K42" s="145">
        <f>J42*100/20</f>
        <v>0</v>
      </c>
    </row>
    <row r="43" spans="1:11">
      <c r="A43" s="34"/>
      <c r="B43" s="35"/>
      <c r="C43" s="35"/>
      <c r="D43" s="35"/>
      <c r="E43" s="35"/>
      <c r="F43" s="35"/>
      <c r="G43" s="35"/>
      <c r="H43" s="35"/>
      <c r="I43" s="35"/>
      <c r="J43" s="145"/>
      <c r="K43" s="145"/>
    </row>
    <row r="44" spans="1:11">
      <c r="A44" s="37" t="s">
        <v>110</v>
      </c>
      <c r="B44" s="36">
        <v>0</v>
      </c>
      <c r="C44" s="47">
        <v>0.02</v>
      </c>
      <c r="D44" s="36">
        <v>0</v>
      </c>
      <c r="E44" s="47">
        <v>0.02</v>
      </c>
      <c r="F44" s="36">
        <v>0</v>
      </c>
      <c r="G44" s="47">
        <v>0.02</v>
      </c>
      <c r="H44" s="36">
        <v>0</v>
      </c>
      <c r="I44" s="47">
        <v>0.02</v>
      </c>
      <c r="J44" s="145">
        <v>0</v>
      </c>
      <c r="K44" s="145">
        <f>J44*100/20</f>
        <v>0</v>
      </c>
    </row>
    <row r="45" spans="1:11">
      <c r="A45" s="34"/>
      <c r="B45" s="36"/>
      <c r="C45" s="36"/>
      <c r="D45" s="36"/>
      <c r="E45" s="36"/>
      <c r="F45" s="36"/>
      <c r="G45" s="36"/>
      <c r="H45" s="36"/>
      <c r="I45" s="36"/>
      <c r="J45" s="145"/>
      <c r="K45" s="145"/>
    </row>
    <row r="46" spans="1:11">
      <c r="A46" s="37" t="s">
        <v>111</v>
      </c>
      <c r="B46" s="35">
        <v>0</v>
      </c>
      <c r="C46" s="45">
        <v>0.02</v>
      </c>
      <c r="D46" s="35">
        <v>0</v>
      </c>
      <c r="E46" s="45">
        <v>0.02</v>
      </c>
      <c r="F46" s="35">
        <v>0</v>
      </c>
      <c r="G46" s="45">
        <v>0.02</v>
      </c>
      <c r="H46" s="35">
        <v>0</v>
      </c>
      <c r="I46" s="45">
        <v>0.02</v>
      </c>
      <c r="J46" s="145">
        <v>0</v>
      </c>
      <c r="K46" s="145">
        <f>J46*100/20</f>
        <v>0</v>
      </c>
    </row>
    <row r="47" spans="1:11">
      <c r="A47" s="34"/>
      <c r="B47" s="35"/>
      <c r="C47" s="35"/>
      <c r="D47" s="35"/>
      <c r="E47" s="35"/>
      <c r="F47" s="35"/>
      <c r="G47" s="35"/>
      <c r="H47" s="35"/>
      <c r="I47" s="35"/>
      <c r="J47" s="145"/>
      <c r="K47" s="145"/>
    </row>
    <row r="48" spans="1:11">
      <c r="A48" s="37" t="s">
        <v>112</v>
      </c>
      <c r="B48" s="36">
        <v>0</v>
      </c>
      <c r="C48" s="48">
        <v>2.5000000000000001E-2</v>
      </c>
      <c r="D48" s="36">
        <v>0</v>
      </c>
      <c r="E48" s="47">
        <v>0.02</v>
      </c>
      <c r="F48" s="36">
        <v>0</v>
      </c>
      <c r="G48" s="47">
        <v>0.02</v>
      </c>
      <c r="H48" s="36">
        <v>0</v>
      </c>
      <c r="I48" s="47">
        <v>0.02</v>
      </c>
      <c r="J48" s="145">
        <v>0</v>
      </c>
      <c r="K48" s="145">
        <f>J48*100/20</f>
        <v>0</v>
      </c>
    </row>
    <row r="49" spans="1:11">
      <c r="A49" s="37"/>
      <c r="B49" s="36"/>
      <c r="C49" s="36"/>
      <c r="D49" s="36"/>
      <c r="E49" s="36"/>
      <c r="F49" s="36"/>
      <c r="G49" s="36"/>
      <c r="H49" s="36"/>
      <c r="I49" s="36"/>
      <c r="J49" s="145"/>
      <c r="K49" s="145"/>
    </row>
    <row r="50" spans="1:11">
      <c r="A50" s="37" t="s">
        <v>113</v>
      </c>
      <c r="B50" s="35">
        <v>0</v>
      </c>
      <c r="C50" s="45">
        <v>0.02</v>
      </c>
      <c r="D50" s="35">
        <v>0</v>
      </c>
      <c r="E50" s="45">
        <v>0.02</v>
      </c>
      <c r="F50" s="35">
        <v>0</v>
      </c>
      <c r="G50" s="45">
        <v>0.02</v>
      </c>
      <c r="H50" s="35">
        <v>0</v>
      </c>
      <c r="I50" s="45">
        <v>0.02</v>
      </c>
      <c r="J50" s="145">
        <v>0</v>
      </c>
      <c r="K50" s="145">
        <f>J50*100/20</f>
        <v>0</v>
      </c>
    </row>
    <row r="51" spans="1:11">
      <c r="A51" s="34"/>
      <c r="B51" s="35"/>
      <c r="C51" s="35"/>
      <c r="D51" s="35"/>
      <c r="E51" s="35"/>
      <c r="F51" s="35"/>
      <c r="G51" s="35"/>
      <c r="H51" s="35"/>
      <c r="I51" s="35"/>
      <c r="J51" s="145"/>
      <c r="K51" s="145"/>
    </row>
    <row r="52" spans="1:11">
      <c r="A52" s="37" t="s">
        <v>114</v>
      </c>
      <c r="B52" s="36">
        <v>0</v>
      </c>
      <c r="C52" s="47">
        <v>0.02</v>
      </c>
      <c r="D52" s="36">
        <v>0</v>
      </c>
      <c r="E52" s="47">
        <v>0.02</v>
      </c>
      <c r="F52" s="36">
        <v>0</v>
      </c>
      <c r="G52" s="47">
        <v>0.02</v>
      </c>
      <c r="H52" s="36">
        <v>0</v>
      </c>
      <c r="I52" s="47">
        <v>0.05</v>
      </c>
      <c r="J52" s="145">
        <v>0</v>
      </c>
      <c r="K52" s="145">
        <f>J52*100/20</f>
        <v>0</v>
      </c>
    </row>
    <row r="53" spans="1:11">
      <c r="A53" s="34"/>
      <c r="B53" s="36"/>
      <c r="C53" s="36"/>
      <c r="D53" s="36"/>
      <c r="E53" s="36"/>
      <c r="F53" s="36"/>
      <c r="G53" s="36"/>
      <c r="H53" s="36"/>
      <c r="I53" s="36"/>
      <c r="J53" s="145"/>
      <c r="K53" s="145"/>
    </row>
    <row r="54" spans="1:11">
      <c r="A54" s="37" t="s">
        <v>115</v>
      </c>
      <c r="B54" s="35">
        <v>0</v>
      </c>
      <c r="C54" s="45">
        <v>0.02</v>
      </c>
      <c r="D54" s="35">
        <v>0</v>
      </c>
      <c r="E54" s="45">
        <v>0.02</v>
      </c>
      <c r="F54" s="35">
        <v>0</v>
      </c>
      <c r="G54" s="45">
        <v>0.02</v>
      </c>
      <c r="H54" s="35">
        <v>0</v>
      </c>
      <c r="I54" s="45">
        <v>0.03</v>
      </c>
      <c r="J54" s="145">
        <v>0</v>
      </c>
      <c r="K54" s="145">
        <f>J54*100/20</f>
        <v>0</v>
      </c>
    </row>
    <row r="55" spans="1:11">
      <c r="A55" s="34"/>
      <c r="B55" s="35"/>
      <c r="C55" s="35"/>
      <c r="D55" s="35"/>
      <c r="E55" s="35"/>
      <c r="F55" s="35"/>
      <c r="G55" s="35"/>
      <c r="H55" s="35"/>
      <c r="I55" s="35"/>
      <c r="J55" s="145"/>
      <c r="K55" s="145"/>
    </row>
    <row r="56" spans="1:11">
      <c r="A56" s="37" t="s">
        <v>116</v>
      </c>
      <c r="B56" s="36">
        <v>0</v>
      </c>
      <c r="C56" s="47">
        <v>0.02</v>
      </c>
      <c r="D56" s="36">
        <v>0</v>
      </c>
      <c r="E56" s="47">
        <v>0.02</v>
      </c>
      <c r="F56" s="36">
        <v>0</v>
      </c>
      <c r="G56" s="47">
        <v>0.02</v>
      </c>
      <c r="H56" s="36">
        <v>0</v>
      </c>
      <c r="I56" s="47">
        <v>0.03</v>
      </c>
      <c r="J56" s="145">
        <v>0</v>
      </c>
      <c r="K56" s="145">
        <f>J56*100/20</f>
        <v>0</v>
      </c>
    </row>
    <row r="57" spans="1:11">
      <c r="A57" s="34"/>
      <c r="B57" s="36"/>
      <c r="C57" s="36"/>
      <c r="D57" s="36"/>
      <c r="E57" s="36"/>
      <c r="F57" s="36"/>
      <c r="G57" s="36"/>
      <c r="H57" s="36"/>
      <c r="I57" s="36"/>
      <c r="J57" s="145"/>
      <c r="K57" s="145"/>
    </row>
    <row r="58" spans="1:11">
      <c r="A58" s="37" t="s">
        <v>117</v>
      </c>
      <c r="B58" s="35">
        <v>0</v>
      </c>
      <c r="C58" s="45">
        <v>0.02</v>
      </c>
      <c r="D58" s="35">
        <v>0</v>
      </c>
      <c r="E58" s="46">
        <v>2.5000000000000001E-2</v>
      </c>
      <c r="F58" s="35">
        <v>0</v>
      </c>
      <c r="G58" s="46">
        <v>2.5000000000000001E-2</v>
      </c>
      <c r="H58" s="35">
        <v>0</v>
      </c>
      <c r="I58" s="45">
        <v>0.03</v>
      </c>
      <c r="J58" s="145">
        <v>0</v>
      </c>
      <c r="K58" s="145">
        <f>J58*100/20</f>
        <v>0</v>
      </c>
    </row>
    <row r="59" spans="1:11">
      <c r="A59" s="34"/>
      <c r="B59" s="35"/>
      <c r="C59" s="35"/>
      <c r="D59" s="35"/>
      <c r="E59" s="35"/>
      <c r="F59" s="35"/>
      <c r="G59" s="35"/>
      <c r="H59" s="35"/>
      <c r="I59" s="35"/>
      <c r="J59" s="145"/>
      <c r="K59" s="145"/>
    </row>
    <row r="60" spans="1:11">
      <c r="A60" s="37" t="s">
        <v>118</v>
      </c>
      <c r="B60" s="36">
        <v>0</v>
      </c>
      <c r="C60" s="47">
        <v>0.02</v>
      </c>
      <c r="D60" s="36">
        <v>0</v>
      </c>
      <c r="E60" s="48">
        <v>1.4999999999999999E-2</v>
      </c>
      <c r="F60" s="36">
        <v>0</v>
      </c>
      <c r="G60" s="48">
        <v>1.4999999999999999E-2</v>
      </c>
      <c r="H60" s="36">
        <v>0</v>
      </c>
      <c r="I60" s="47">
        <v>0.02</v>
      </c>
      <c r="J60" s="145">
        <v>0</v>
      </c>
      <c r="K60" s="145">
        <f>J60*100/20</f>
        <v>0</v>
      </c>
    </row>
    <row r="61" spans="1:11">
      <c r="A61" s="34"/>
      <c r="B61" s="36"/>
      <c r="C61" s="36"/>
      <c r="D61" s="36"/>
      <c r="E61" s="36"/>
      <c r="F61" s="36"/>
      <c r="G61" s="36"/>
      <c r="H61" s="36"/>
      <c r="I61" s="36"/>
      <c r="J61" s="145"/>
      <c r="K61" s="145"/>
    </row>
    <row r="62" spans="1:11">
      <c r="A62" s="37" t="s">
        <v>119</v>
      </c>
      <c r="B62" s="35">
        <v>0</v>
      </c>
      <c r="C62" s="45">
        <v>0.02</v>
      </c>
      <c r="D62" s="35">
        <v>0</v>
      </c>
      <c r="E62" s="45">
        <v>0.02</v>
      </c>
      <c r="F62" s="35">
        <v>0</v>
      </c>
      <c r="G62" s="45">
        <v>0.02</v>
      </c>
      <c r="H62" s="35">
        <v>0</v>
      </c>
      <c r="I62" s="45">
        <v>0.03</v>
      </c>
      <c r="J62" s="145">
        <v>0</v>
      </c>
      <c r="K62" s="145">
        <f>J62*100/20</f>
        <v>0</v>
      </c>
    </row>
    <row r="63" spans="1:11">
      <c r="A63" s="34"/>
      <c r="B63" s="35"/>
      <c r="C63" s="35"/>
      <c r="D63" s="35"/>
      <c r="E63" s="35"/>
      <c r="F63" s="35"/>
      <c r="G63" s="35"/>
      <c r="H63" s="35"/>
      <c r="I63" s="35"/>
      <c r="J63" s="145"/>
      <c r="K63" s="145"/>
    </row>
    <row r="64" spans="1:11">
      <c r="A64" s="37" t="s">
        <v>120</v>
      </c>
      <c r="B64" s="36">
        <v>0</v>
      </c>
      <c r="C64" s="47">
        <v>0.02</v>
      </c>
      <c r="D64" s="36">
        <v>0</v>
      </c>
      <c r="E64" s="47">
        <v>0.02</v>
      </c>
      <c r="F64" s="36">
        <v>0</v>
      </c>
      <c r="G64" s="47">
        <v>0.02</v>
      </c>
      <c r="H64" s="36">
        <v>0</v>
      </c>
      <c r="I64" s="47">
        <v>0.03</v>
      </c>
      <c r="J64" s="145">
        <v>0</v>
      </c>
      <c r="K64" s="145">
        <f>J64*100/20</f>
        <v>0</v>
      </c>
    </row>
    <row r="65" spans="1:11">
      <c r="A65" s="34"/>
      <c r="B65" s="36"/>
      <c r="C65" s="36"/>
      <c r="D65" s="36"/>
      <c r="E65" s="36"/>
      <c r="F65" s="36"/>
      <c r="G65" s="36"/>
      <c r="H65" s="36"/>
      <c r="I65" s="36"/>
      <c r="J65" s="145"/>
      <c r="K65" s="145"/>
    </row>
    <row r="66" spans="1:11">
      <c r="A66" s="37" t="s">
        <v>121</v>
      </c>
      <c r="B66" s="35">
        <v>0</v>
      </c>
      <c r="C66" s="45">
        <v>0.03</v>
      </c>
      <c r="D66" s="35">
        <v>0</v>
      </c>
      <c r="E66" s="46">
        <v>2.5000000000000001E-2</v>
      </c>
      <c r="F66" s="35">
        <v>0</v>
      </c>
      <c r="G66" s="46">
        <v>2.5000000000000001E-2</v>
      </c>
      <c r="H66" s="35">
        <v>0</v>
      </c>
      <c r="I66" s="46">
        <v>2.5000000000000001E-2</v>
      </c>
      <c r="J66" s="145">
        <v>0</v>
      </c>
      <c r="K66" s="145">
        <f>J66*100/20</f>
        <v>0</v>
      </c>
    </row>
    <row r="67" spans="1:11">
      <c r="A67" s="34"/>
      <c r="B67" s="35"/>
      <c r="C67" s="35"/>
      <c r="D67" s="35"/>
      <c r="E67" s="35"/>
      <c r="F67" s="35"/>
      <c r="G67" s="35"/>
      <c r="H67" s="35"/>
      <c r="I67" s="35"/>
      <c r="J67" s="145"/>
      <c r="K67" s="145"/>
    </row>
    <row r="68" spans="1:11">
      <c r="A68" s="37" t="s">
        <v>122</v>
      </c>
      <c r="B68" s="36">
        <v>0</v>
      </c>
      <c r="C68" s="55">
        <v>1.4999999999999999E-2</v>
      </c>
      <c r="D68" s="36">
        <v>0</v>
      </c>
      <c r="E68" s="47">
        <v>0.01</v>
      </c>
      <c r="F68" s="36">
        <v>0</v>
      </c>
      <c r="G68" s="47">
        <v>0.01</v>
      </c>
      <c r="H68" s="36">
        <v>0</v>
      </c>
      <c r="I68" s="48">
        <v>5.0000000000000001E-3</v>
      </c>
      <c r="J68" s="145">
        <v>0</v>
      </c>
      <c r="K68" s="145">
        <f>J68*100/20</f>
        <v>0</v>
      </c>
    </row>
    <row r="69" spans="1:11">
      <c r="A69" s="34"/>
      <c r="B69" s="36"/>
      <c r="C69" s="36"/>
      <c r="D69" s="36"/>
      <c r="E69" s="36"/>
      <c r="F69" s="36"/>
      <c r="G69" s="36"/>
      <c r="H69" s="36"/>
      <c r="I69" s="36"/>
      <c r="J69" s="145"/>
      <c r="K69" s="145"/>
    </row>
    <row r="70" spans="1:11">
      <c r="A70" s="37" t="s">
        <v>123</v>
      </c>
      <c r="B70" s="35">
        <v>0</v>
      </c>
      <c r="C70" s="45">
        <v>0.02</v>
      </c>
      <c r="D70" s="35">
        <v>0</v>
      </c>
      <c r="E70" s="46">
        <v>1.4999999999999999E-2</v>
      </c>
      <c r="F70" s="35">
        <v>0</v>
      </c>
      <c r="G70" s="46">
        <v>1.4999999999999999E-2</v>
      </c>
      <c r="H70" s="35">
        <v>0</v>
      </c>
      <c r="I70" s="45">
        <v>0</v>
      </c>
      <c r="J70" s="145">
        <v>0</v>
      </c>
      <c r="K70" s="145">
        <f>J70*100/20</f>
        <v>0</v>
      </c>
    </row>
    <row r="71" spans="1:11">
      <c r="A71" s="34"/>
      <c r="B71" s="35"/>
      <c r="C71" s="35"/>
      <c r="D71" s="35"/>
      <c r="E71" s="35"/>
      <c r="F71" s="35"/>
      <c r="G71" s="35"/>
      <c r="H71" s="35"/>
      <c r="I71" s="35"/>
      <c r="J71" s="145"/>
      <c r="K71" s="145"/>
    </row>
    <row r="72" spans="1:11">
      <c r="A72" s="37" t="s">
        <v>124</v>
      </c>
      <c r="B72" s="36">
        <v>0</v>
      </c>
      <c r="C72" s="47">
        <v>0.01</v>
      </c>
      <c r="D72" s="36">
        <v>0</v>
      </c>
      <c r="E72" s="47">
        <v>0.02</v>
      </c>
      <c r="F72" s="36">
        <v>0</v>
      </c>
      <c r="G72" s="47">
        <v>0.02</v>
      </c>
      <c r="H72" s="36">
        <v>0</v>
      </c>
      <c r="I72" s="47">
        <v>0</v>
      </c>
      <c r="J72" s="145">
        <v>0</v>
      </c>
      <c r="K72" s="145">
        <f>J72*100/20</f>
        <v>0</v>
      </c>
    </row>
    <row r="73" spans="1:11">
      <c r="A73" s="34"/>
      <c r="B73" s="36"/>
      <c r="C73" s="36"/>
      <c r="D73" s="36"/>
      <c r="E73" s="36"/>
      <c r="F73" s="36"/>
      <c r="G73" s="36"/>
      <c r="H73" s="36"/>
      <c r="I73" s="36"/>
      <c r="J73" s="145"/>
      <c r="K73" s="145"/>
    </row>
    <row r="74" spans="1:11">
      <c r="A74" s="34" t="s">
        <v>125</v>
      </c>
      <c r="B74" s="35">
        <v>0</v>
      </c>
      <c r="C74" s="45">
        <v>0</v>
      </c>
      <c r="D74" s="35">
        <v>0</v>
      </c>
      <c r="E74" s="45">
        <v>0.02</v>
      </c>
      <c r="F74" s="35">
        <v>0</v>
      </c>
      <c r="G74" s="45">
        <v>0.02</v>
      </c>
      <c r="H74" s="35">
        <v>0</v>
      </c>
      <c r="I74" s="45">
        <v>0.03</v>
      </c>
      <c r="J74" s="145">
        <v>0</v>
      </c>
      <c r="K74" s="145">
        <f>J74*100/20</f>
        <v>0</v>
      </c>
    </row>
    <row r="75" spans="1:11">
      <c r="A75" s="34"/>
      <c r="B75" s="35"/>
      <c r="C75" s="35"/>
      <c r="D75" s="35"/>
      <c r="E75" s="35"/>
      <c r="F75" s="35"/>
      <c r="G75" s="35"/>
      <c r="H75" s="35"/>
      <c r="I75" s="35"/>
      <c r="J75" s="145"/>
      <c r="K75" s="145"/>
    </row>
    <row r="76" spans="1:11">
      <c r="A76" s="37" t="s">
        <v>126</v>
      </c>
      <c r="B76" s="36">
        <v>0</v>
      </c>
      <c r="C76" s="47">
        <v>0.01</v>
      </c>
      <c r="D76" s="36">
        <v>0</v>
      </c>
      <c r="E76" s="48">
        <v>1.4999999999999999E-2</v>
      </c>
      <c r="F76" s="36">
        <v>0</v>
      </c>
      <c r="G76" s="48">
        <v>1.4999999999999999E-2</v>
      </c>
      <c r="H76" s="36">
        <v>0</v>
      </c>
      <c r="I76" s="47">
        <v>0.03</v>
      </c>
      <c r="J76" s="145">
        <v>0</v>
      </c>
      <c r="K76" s="145">
        <f>J76*100/20</f>
        <v>0</v>
      </c>
    </row>
    <row r="77" spans="1:11">
      <c r="A77" s="34"/>
      <c r="B77" s="36"/>
      <c r="C77" s="36"/>
      <c r="D77" s="36"/>
      <c r="E77" s="36"/>
      <c r="F77" s="36"/>
      <c r="G77" s="36"/>
      <c r="H77" s="36"/>
      <c r="I77" s="36"/>
      <c r="J77" s="145"/>
      <c r="K77" s="145"/>
    </row>
    <row r="78" spans="1:11">
      <c r="A78" s="37" t="s">
        <v>127</v>
      </c>
      <c r="B78" s="35">
        <v>0</v>
      </c>
      <c r="C78" s="56">
        <v>1.4999999999999999E-2</v>
      </c>
      <c r="D78" s="35">
        <v>0</v>
      </c>
      <c r="E78" s="46">
        <v>1.4999999999999999E-2</v>
      </c>
      <c r="F78" s="35">
        <v>0</v>
      </c>
      <c r="G78" s="46">
        <v>1.4999999999999999E-2</v>
      </c>
      <c r="H78" s="35">
        <v>0</v>
      </c>
      <c r="I78" s="45">
        <v>0.04</v>
      </c>
      <c r="J78" s="145">
        <v>0</v>
      </c>
      <c r="K78" s="145">
        <f>J78*100/20</f>
        <v>0</v>
      </c>
    </row>
    <row r="79" spans="1:11">
      <c r="A79" s="34"/>
      <c r="B79" s="35"/>
      <c r="C79" s="35"/>
      <c r="D79" s="35"/>
      <c r="E79" s="35"/>
      <c r="F79" s="35"/>
      <c r="G79" s="35"/>
      <c r="H79" s="35"/>
      <c r="I79" s="35"/>
      <c r="J79" s="145"/>
      <c r="K79" s="145"/>
    </row>
    <row r="80" spans="1:11">
      <c r="A80" s="37" t="s">
        <v>128</v>
      </c>
      <c r="B80" s="36">
        <v>0</v>
      </c>
      <c r="C80" s="47">
        <v>0.02</v>
      </c>
      <c r="D80" s="36">
        <v>0</v>
      </c>
      <c r="E80" s="48">
        <v>1.4999999999999999E-2</v>
      </c>
      <c r="F80" s="36">
        <v>0</v>
      </c>
      <c r="G80" s="48">
        <v>1.4999999999999999E-2</v>
      </c>
      <c r="H80" s="36">
        <v>0</v>
      </c>
      <c r="I80" s="47">
        <v>0.05</v>
      </c>
      <c r="J80" s="145">
        <v>0</v>
      </c>
      <c r="K80" s="145">
        <f>J80*100/20</f>
        <v>0</v>
      </c>
    </row>
    <row r="81" spans="1:11">
      <c r="A81" s="34"/>
      <c r="B81" s="36"/>
      <c r="C81" s="36"/>
      <c r="D81" s="36"/>
      <c r="E81" s="36"/>
      <c r="F81" s="36"/>
      <c r="G81" s="36"/>
      <c r="H81" s="36"/>
      <c r="I81" s="36"/>
      <c r="J81" s="145"/>
      <c r="K81" s="145"/>
    </row>
    <row r="82" spans="1:11">
      <c r="A82" s="34" t="s">
        <v>129</v>
      </c>
      <c r="B82" s="35">
        <v>0</v>
      </c>
      <c r="C82" s="45">
        <v>0</v>
      </c>
      <c r="D82" s="35">
        <v>15</v>
      </c>
      <c r="E82" s="46">
        <v>1.4999999999999999E-2</v>
      </c>
      <c r="F82" s="35">
        <v>0</v>
      </c>
      <c r="G82" s="46">
        <v>1.4999999999999999E-2</v>
      </c>
      <c r="H82" s="35">
        <v>0</v>
      </c>
      <c r="I82" s="45">
        <v>0.05</v>
      </c>
      <c r="J82" s="145" cm="1">
        <f t="array" ref="J82">_xlfn.IFS(B82&lt;&gt;0,B82*C82,D82&lt;&gt;0,D82*E82,F82&lt;&gt;0,F82*G82,H82&lt;&gt;0,H82*I82, "TRUE", 0)</f>
        <v>0.22499999999999998</v>
      </c>
      <c r="K82" s="145">
        <f>J82*100/20</f>
        <v>1.1249999999999998</v>
      </c>
    </row>
    <row r="83" spans="1:11" ht="46.5">
      <c r="A83" s="34"/>
      <c r="B83" s="35"/>
      <c r="C83" s="35"/>
      <c r="D83" s="131" t="s">
        <v>130</v>
      </c>
      <c r="E83" s="35"/>
      <c r="F83" s="35"/>
      <c r="G83" s="35"/>
      <c r="H83" s="35"/>
      <c r="I83" s="35"/>
      <c r="J83" s="145"/>
      <c r="K83" s="145"/>
    </row>
    <row r="84" spans="1:11">
      <c r="A84" s="44" t="s">
        <v>131</v>
      </c>
      <c r="B84" s="36">
        <v>0</v>
      </c>
      <c r="C84" s="47">
        <v>0</v>
      </c>
      <c r="D84" s="36">
        <v>0</v>
      </c>
      <c r="E84" s="47">
        <v>0.02</v>
      </c>
      <c r="F84" s="36">
        <v>0</v>
      </c>
      <c r="G84" s="47">
        <v>0.02</v>
      </c>
      <c r="H84" s="36">
        <v>0</v>
      </c>
      <c r="I84" s="47">
        <v>0.17</v>
      </c>
      <c r="J84" s="145">
        <v>0</v>
      </c>
      <c r="K84" s="145">
        <f>J84*100/20</f>
        <v>0</v>
      </c>
    </row>
    <row r="85" spans="1:11">
      <c r="A85" s="26"/>
      <c r="B85" s="53"/>
      <c r="C85" s="57">
        <f>SUM(C6:C84)</f>
        <v>1.0000000000000007</v>
      </c>
      <c r="D85" s="52"/>
      <c r="E85" s="52">
        <f>SUM(E6:E84)</f>
        <v>1.0000000000000004</v>
      </c>
      <c r="F85" s="52"/>
      <c r="G85" s="52">
        <f>SUM(G6:G84)</f>
        <v>1.0000000000000004</v>
      </c>
      <c r="H85" s="52"/>
      <c r="I85" s="57">
        <f>SUM(I6:I84)</f>
        <v>1.0000000000000004</v>
      </c>
      <c r="J85" s="145"/>
      <c r="K85" s="145"/>
    </row>
    <row r="86" spans="1:11" ht="32.1" customHeight="1">
      <c r="A86" s="33" t="s">
        <v>132</v>
      </c>
      <c r="B86" s="33">
        <f>SUMPRODUCT(B6:B85,C6:C85)</f>
        <v>3.3</v>
      </c>
      <c r="C86" s="33"/>
      <c r="D86" s="33">
        <f>SUMPRODUCT(D6:D84,E6:E84)</f>
        <v>0.22499999999999998</v>
      </c>
      <c r="E86" s="33"/>
      <c r="F86" s="33">
        <f>SUMPRODUCT(F6:F84,G6:G84)</f>
        <v>0</v>
      </c>
      <c r="G86" s="33"/>
      <c r="H86" s="33">
        <f>SUMPRODUCT(H6:H85,I6:I85)</f>
        <v>0</v>
      </c>
      <c r="I86" s="33"/>
      <c r="J86" s="146">
        <f>SUM(J6:J85)</f>
        <v>3.5249999999999999</v>
      </c>
      <c r="K86" s="146">
        <f>SUM(K6:K85)</f>
        <v>17.625</v>
      </c>
    </row>
    <row r="87" spans="1:11" ht="32.1" customHeight="1">
      <c r="B87" s="31"/>
      <c r="D87" s="31"/>
      <c r="F87" s="31"/>
      <c r="H87" s="31"/>
    </row>
    <row r="88" spans="1:11" ht="33.950000000000003" customHeight="1">
      <c r="B88" s="157" t="s">
        <v>133</v>
      </c>
      <c r="C88" s="157"/>
      <c r="D88" s="157"/>
      <c r="E88" s="157"/>
      <c r="F88" s="157"/>
      <c r="G88" s="157"/>
      <c r="H88" s="157"/>
    </row>
  </sheetData>
  <mergeCells count="11">
    <mergeCell ref="B1:I1"/>
    <mergeCell ref="C2:C5"/>
    <mergeCell ref="E2:E5"/>
    <mergeCell ref="G2:G5"/>
    <mergeCell ref="I2:I5"/>
    <mergeCell ref="F2:F5"/>
    <mergeCell ref="A2:A5"/>
    <mergeCell ref="B2:B5"/>
    <mergeCell ref="D2:D5"/>
    <mergeCell ref="H2:H5"/>
    <mergeCell ref="B88:H8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0"/>
  <sheetViews>
    <sheetView workbookViewId="0">
      <selection activeCell="A10" sqref="A10"/>
    </sheetView>
  </sheetViews>
  <sheetFormatPr defaultColWidth="10.875" defaultRowHeight="15.6"/>
  <cols>
    <col min="1" max="1" width="39.125" style="1" customWidth="1"/>
    <col min="2" max="2" width="13.625" style="1" customWidth="1"/>
    <col min="3" max="3" width="14.5" style="1" customWidth="1"/>
    <col min="4" max="4" width="15.375" style="1" customWidth="1"/>
    <col min="5" max="16384" width="10.875" style="1"/>
  </cols>
  <sheetData>
    <row r="1" spans="1:6">
      <c r="A1" s="158" t="s">
        <v>134</v>
      </c>
      <c r="B1" s="160" t="s">
        <v>135</v>
      </c>
      <c r="C1" s="160"/>
      <c r="D1" s="160"/>
    </row>
    <row r="2" spans="1:6" ht="33.950000000000003" customHeight="1">
      <c r="A2" s="152"/>
      <c r="B2" s="153" t="s">
        <v>136</v>
      </c>
      <c r="C2" s="153" t="s">
        <v>137</v>
      </c>
      <c r="D2" s="153" t="s">
        <v>138</v>
      </c>
      <c r="F2" s="66" t="s">
        <v>139</v>
      </c>
    </row>
    <row r="3" spans="1:6">
      <c r="A3" s="152"/>
      <c r="B3" s="153"/>
      <c r="C3" s="153"/>
      <c r="D3" s="153"/>
    </row>
    <row r="4" spans="1:6">
      <c r="A4" s="152"/>
      <c r="B4" s="153"/>
      <c r="C4" s="153"/>
      <c r="D4" s="153"/>
    </row>
    <row r="5" spans="1:6">
      <c r="A5" s="152"/>
      <c r="B5" s="153"/>
      <c r="C5" s="153"/>
      <c r="D5" s="153"/>
    </row>
    <row r="6" spans="1:6">
      <c r="A6" s="68" t="s">
        <v>140</v>
      </c>
      <c r="B6" s="69"/>
      <c r="C6" s="68"/>
      <c r="D6" s="68"/>
    </row>
    <row r="7" spans="1:6">
      <c r="A7" s="68" t="s">
        <v>141</v>
      </c>
      <c r="B7" s="68"/>
      <c r="C7" s="69"/>
      <c r="D7" s="68"/>
    </row>
    <row r="8" spans="1:6">
      <c r="A8" s="68" t="s">
        <v>142</v>
      </c>
      <c r="B8" s="68"/>
      <c r="C8" s="68"/>
      <c r="D8" s="69">
        <v>0</v>
      </c>
      <c r="F8" s="71" t="s">
        <v>143</v>
      </c>
    </row>
    <row r="9" spans="1:6">
      <c r="F9" s="71">
        <f>(B6+C7+D8)/5*100</f>
        <v>0</v>
      </c>
    </row>
    <row r="10" spans="1:6">
      <c r="A10" s="121" t="s">
        <v>144</v>
      </c>
    </row>
  </sheetData>
  <mergeCells count="5">
    <mergeCell ref="A1:A5"/>
    <mergeCell ref="B1:D1"/>
    <mergeCell ref="B2:B5"/>
    <mergeCell ref="C2:C5"/>
    <mergeCell ref="D2: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I20"/>
  <sheetViews>
    <sheetView topLeftCell="A5" zoomScale="90" zoomScaleNormal="90" workbookViewId="0">
      <selection activeCell="E17" sqref="E17"/>
    </sheetView>
  </sheetViews>
  <sheetFormatPr defaultColWidth="10.875" defaultRowHeight="15.6"/>
  <cols>
    <col min="1" max="1" width="32.375" style="1" customWidth="1"/>
    <col min="2" max="2" width="64.375" style="1" bestFit="1" customWidth="1"/>
    <col min="3" max="3" width="29.875" style="1" customWidth="1"/>
    <col min="4" max="4" width="29.625" style="1" customWidth="1"/>
    <col min="5" max="5" width="10.875" style="1"/>
    <col min="6" max="6" width="14.875" style="1" customWidth="1"/>
    <col min="7" max="16384" width="10.875" style="1"/>
  </cols>
  <sheetData>
    <row r="1" spans="1:9">
      <c r="A1" s="3"/>
      <c r="B1" s="160" t="s">
        <v>145</v>
      </c>
      <c r="C1" s="160"/>
      <c r="D1" s="160"/>
    </row>
    <row r="2" spans="1:9">
      <c r="A2" s="158" t="s">
        <v>146</v>
      </c>
      <c r="B2" s="157" t="s">
        <v>147</v>
      </c>
      <c r="C2" s="157" t="s">
        <v>148</v>
      </c>
      <c r="D2" s="157" t="s">
        <v>149</v>
      </c>
    </row>
    <row r="3" spans="1:9">
      <c r="A3" s="158"/>
      <c r="B3" s="157"/>
      <c r="C3" s="157"/>
      <c r="D3" s="161"/>
      <c r="F3" s="66" t="s">
        <v>150</v>
      </c>
      <c r="G3" s="67"/>
      <c r="H3" s="67"/>
      <c r="I3" s="67"/>
    </row>
    <row r="4" spans="1:9">
      <c r="A4" s="158"/>
      <c r="B4" s="157"/>
      <c r="C4" s="157"/>
      <c r="D4" s="161"/>
    </row>
    <row r="5" spans="1:9" ht="48.95" customHeight="1">
      <c r="A5" s="158"/>
      <c r="B5" s="157"/>
      <c r="C5" s="157"/>
      <c r="D5" s="161"/>
    </row>
    <row r="6" spans="1:9" ht="17.100000000000001" customHeight="1">
      <c r="A6" s="10"/>
      <c r="B6" s="29">
        <v>0.3</v>
      </c>
      <c r="C6" s="29">
        <v>0.5</v>
      </c>
      <c r="D6" s="27">
        <v>0.2</v>
      </c>
    </row>
    <row r="7" spans="1:9">
      <c r="A7" s="68" t="s">
        <v>151</v>
      </c>
      <c r="B7" s="69">
        <v>0</v>
      </c>
      <c r="C7" s="69">
        <v>0</v>
      </c>
      <c r="D7" s="69">
        <v>0</v>
      </c>
    </row>
    <row r="8" spans="1:9">
      <c r="A8" s="68"/>
      <c r="B8" s="69"/>
      <c r="C8" s="69"/>
      <c r="D8" s="69"/>
    </row>
    <row r="9" spans="1:9">
      <c r="A9" s="68" t="s">
        <v>152</v>
      </c>
      <c r="B9" s="69">
        <v>0</v>
      </c>
      <c r="C9" s="69">
        <v>0</v>
      </c>
      <c r="D9" s="69">
        <v>0</v>
      </c>
    </row>
    <row r="10" spans="1:9">
      <c r="A10" s="68"/>
      <c r="B10" s="69"/>
      <c r="C10" s="69"/>
      <c r="D10" s="69"/>
    </row>
    <row r="11" spans="1:9">
      <c r="A11" s="68" t="s">
        <v>153</v>
      </c>
      <c r="B11" s="69">
        <v>0</v>
      </c>
      <c r="C11" s="69">
        <v>0</v>
      </c>
      <c r="D11" s="69">
        <v>0</v>
      </c>
    </row>
    <row r="12" spans="1:9">
      <c r="A12" s="68"/>
      <c r="B12" s="69"/>
      <c r="C12" s="69"/>
      <c r="D12" s="69"/>
    </row>
    <row r="13" spans="1:9" ht="46.5">
      <c r="A13" s="70" t="s">
        <v>154</v>
      </c>
      <c r="B13" s="69">
        <v>0</v>
      </c>
      <c r="C13" s="69">
        <v>0</v>
      </c>
      <c r="D13" s="69">
        <v>0</v>
      </c>
    </row>
    <row r="14" spans="1:9">
      <c r="A14" s="68"/>
      <c r="B14" s="69"/>
      <c r="C14" s="69"/>
      <c r="D14" s="69"/>
    </row>
    <row r="15" spans="1:9">
      <c r="A15" s="68" t="s">
        <v>155</v>
      </c>
      <c r="B15" s="69">
        <v>0</v>
      </c>
      <c r="C15" s="69">
        <v>0</v>
      </c>
      <c r="D15" s="69">
        <v>0</v>
      </c>
    </row>
    <row r="16" spans="1:9">
      <c r="A16" s="68"/>
      <c r="B16" s="69"/>
      <c r="C16" s="69"/>
      <c r="D16" s="69"/>
      <c r="E16" s="11" t="s">
        <v>13</v>
      </c>
    </row>
    <row r="17" spans="1:6" ht="30" customHeight="1">
      <c r="A17" s="2" t="s">
        <v>13</v>
      </c>
      <c r="B17" s="2">
        <f>SUM(B7+B9+B11+B13+B15)*B6</f>
        <v>0</v>
      </c>
      <c r="C17" s="2">
        <f>SUM(C7+C9+C11+C13+C15)*C6</f>
        <v>0</v>
      </c>
      <c r="D17" s="2">
        <f>SUM(D7+D9+D11+D13+D15)*D6</f>
        <v>0</v>
      </c>
      <c r="E17" s="38">
        <f>(B17+C17+D17)*10</f>
        <v>0</v>
      </c>
      <c r="F17" s="54" t="s">
        <v>156</v>
      </c>
    </row>
    <row r="20" spans="1:6">
      <c r="B20" s="1" t="s">
        <v>157</v>
      </c>
    </row>
  </sheetData>
  <mergeCells count="5">
    <mergeCell ref="A2:A5"/>
    <mergeCell ref="B2:B5"/>
    <mergeCell ref="C2:C5"/>
    <mergeCell ref="D2:D5"/>
    <mergeCell ref="B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28"/>
  <sheetViews>
    <sheetView topLeftCell="B3" zoomScale="70" zoomScaleNormal="70" workbookViewId="0">
      <selection activeCell="B13" sqref="B13:F13"/>
    </sheetView>
  </sheetViews>
  <sheetFormatPr defaultColWidth="10.625" defaultRowHeight="15.6"/>
  <cols>
    <col min="1" max="1" width="84.125" customWidth="1"/>
    <col min="2" max="2" width="24" customWidth="1"/>
    <col min="3" max="3" width="21.875" customWidth="1"/>
    <col min="4" max="4" width="34.5" customWidth="1"/>
    <col min="5" max="5" width="20" customWidth="1"/>
    <col min="6" max="6" width="25.125" customWidth="1"/>
    <col min="7" max="8" width="15.375" customWidth="1"/>
    <col min="9" max="9" width="15.5" customWidth="1"/>
    <col min="10" max="10" width="21.875" customWidth="1"/>
  </cols>
  <sheetData>
    <row r="1" spans="1:10">
      <c r="A1" s="72"/>
      <c r="B1" s="160" t="s">
        <v>158</v>
      </c>
      <c r="C1" s="160"/>
      <c r="D1" s="160"/>
      <c r="E1" s="3"/>
      <c r="F1" s="3"/>
    </row>
    <row r="2" spans="1:10">
      <c r="A2" s="152" t="s">
        <v>159</v>
      </c>
      <c r="B2" s="153" t="s">
        <v>160</v>
      </c>
      <c r="C2" s="153" t="s">
        <v>161</v>
      </c>
      <c r="D2" s="153" t="s">
        <v>162</v>
      </c>
      <c r="E2" s="32"/>
      <c r="F2" s="32"/>
      <c r="G2" s="158" t="s">
        <v>14</v>
      </c>
      <c r="H2" s="158" t="s">
        <v>13</v>
      </c>
      <c r="I2" s="157"/>
      <c r="J2" s="25"/>
    </row>
    <row r="3" spans="1:10">
      <c r="A3" s="152"/>
      <c r="B3" s="154"/>
      <c r="C3" s="154"/>
      <c r="D3" s="154"/>
      <c r="E3" s="26"/>
      <c r="F3" s="154" t="s">
        <v>163</v>
      </c>
      <c r="G3" s="158"/>
      <c r="H3" s="158"/>
      <c r="I3" s="157"/>
      <c r="J3" s="25"/>
    </row>
    <row r="4" spans="1:10">
      <c r="A4" s="152"/>
      <c r="B4" s="154"/>
      <c r="C4" s="154"/>
      <c r="D4" s="154"/>
      <c r="E4" s="153" t="s">
        <v>164</v>
      </c>
      <c r="F4" s="154"/>
      <c r="G4" s="158"/>
      <c r="H4" s="158"/>
      <c r="I4" s="157"/>
      <c r="J4" s="25"/>
    </row>
    <row r="5" spans="1:10" ht="53.1" customHeight="1">
      <c r="A5" s="152"/>
      <c r="B5" s="154"/>
      <c r="C5" s="154"/>
      <c r="D5" s="154"/>
      <c r="E5" s="153"/>
      <c r="F5" s="154"/>
      <c r="G5" s="158"/>
      <c r="H5" s="158"/>
      <c r="I5" s="157"/>
      <c r="J5" s="25"/>
    </row>
    <row r="6" spans="1:10" ht="28.5" customHeight="1">
      <c r="A6" s="106" t="s">
        <v>165</v>
      </c>
      <c r="B6" s="108">
        <v>10</v>
      </c>
      <c r="C6" s="100">
        <v>0</v>
      </c>
      <c r="D6" s="104">
        <v>0</v>
      </c>
      <c r="E6" s="105">
        <v>0</v>
      </c>
      <c r="F6" s="99">
        <v>0</v>
      </c>
      <c r="G6" s="107">
        <v>0.3</v>
      </c>
      <c r="H6" s="76">
        <f>(SUM(B6:F6)*G6)</f>
        <v>3</v>
      </c>
      <c r="I6" s="25"/>
      <c r="J6" s="25"/>
    </row>
    <row r="7" spans="1:10" ht="28.5" customHeight="1">
      <c r="A7" s="101"/>
      <c r="B7" s="168" t="s">
        <v>166</v>
      </c>
      <c r="C7" s="169"/>
      <c r="D7" s="169"/>
      <c r="E7" s="169"/>
      <c r="F7" s="170"/>
      <c r="G7" s="107"/>
      <c r="H7" s="76"/>
      <c r="I7" s="25"/>
      <c r="J7" s="25"/>
    </row>
    <row r="8" spans="1:10" ht="30.95">
      <c r="A8" s="102" t="s">
        <v>167</v>
      </c>
      <c r="B8" s="103">
        <v>0</v>
      </c>
      <c r="C8" s="103">
        <v>0</v>
      </c>
      <c r="D8" s="103">
        <v>0</v>
      </c>
      <c r="E8" s="103">
        <v>0</v>
      </c>
      <c r="F8" s="103">
        <v>0</v>
      </c>
      <c r="G8" s="27">
        <v>0.1</v>
      </c>
      <c r="H8" s="76">
        <f>(SUM(B8:F8)*G8)</f>
        <v>0</v>
      </c>
      <c r="I8" s="25"/>
      <c r="J8" s="25"/>
    </row>
    <row r="9" spans="1:10">
      <c r="A9" s="43"/>
      <c r="B9" s="165" t="s">
        <v>168</v>
      </c>
      <c r="C9" s="166"/>
      <c r="D9" s="166"/>
      <c r="E9" s="166"/>
      <c r="F9" s="167"/>
      <c r="G9" s="24"/>
      <c r="H9" s="76"/>
      <c r="I9" s="25"/>
      <c r="J9" s="25"/>
    </row>
    <row r="10" spans="1:10" ht="30.95">
      <c r="A10" s="44" t="s">
        <v>169</v>
      </c>
      <c r="B10" s="75">
        <v>0</v>
      </c>
      <c r="C10" s="75">
        <v>0</v>
      </c>
      <c r="D10" s="75">
        <v>0</v>
      </c>
      <c r="E10" s="75">
        <v>0</v>
      </c>
      <c r="F10" s="75">
        <v>0</v>
      </c>
      <c r="G10" s="28">
        <v>0.15</v>
      </c>
      <c r="H10" s="76">
        <f t="shared" ref="H10:H18" si="0">(SUM(B10:F10)*G10)</f>
        <v>0</v>
      </c>
      <c r="I10" s="25"/>
      <c r="J10" s="25"/>
    </row>
    <row r="11" spans="1:10">
      <c r="A11" s="43"/>
      <c r="B11" s="162" t="s">
        <v>168</v>
      </c>
      <c r="C11" s="163"/>
      <c r="D11" s="163"/>
      <c r="E11" s="163"/>
      <c r="F11" s="164"/>
      <c r="G11" s="24"/>
      <c r="H11" s="76"/>
      <c r="I11" s="25"/>
      <c r="J11" s="25"/>
    </row>
    <row r="12" spans="1:10" ht="30.95">
      <c r="A12" s="44" t="s">
        <v>170</v>
      </c>
      <c r="B12" s="74">
        <v>0</v>
      </c>
      <c r="C12" s="74">
        <v>0</v>
      </c>
      <c r="D12" s="74">
        <v>0</v>
      </c>
      <c r="E12" s="74">
        <v>0</v>
      </c>
      <c r="F12" s="74">
        <v>0</v>
      </c>
      <c r="G12" s="28">
        <v>0.15</v>
      </c>
      <c r="H12" s="76">
        <f t="shared" si="0"/>
        <v>0</v>
      </c>
      <c r="I12" s="25"/>
      <c r="J12" s="25"/>
    </row>
    <row r="13" spans="1:10">
      <c r="A13" s="43"/>
      <c r="B13" s="165" t="s">
        <v>168</v>
      </c>
      <c r="C13" s="166"/>
      <c r="D13" s="166"/>
      <c r="E13" s="166"/>
      <c r="F13" s="167"/>
      <c r="G13" s="24"/>
      <c r="H13" s="76"/>
      <c r="I13" s="25"/>
      <c r="J13" s="25"/>
    </row>
    <row r="14" spans="1:10">
      <c r="A14" s="44" t="s">
        <v>171</v>
      </c>
      <c r="B14" s="75">
        <v>10</v>
      </c>
      <c r="C14" s="75">
        <v>0</v>
      </c>
      <c r="D14" s="75">
        <v>0</v>
      </c>
      <c r="E14" s="75">
        <v>0</v>
      </c>
      <c r="F14" s="75">
        <v>0</v>
      </c>
      <c r="G14" s="29">
        <v>0.1</v>
      </c>
      <c r="H14" s="76">
        <f t="shared" si="0"/>
        <v>1</v>
      </c>
      <c r="I14" s="25"/>
      <c r="J14" s="25"/>
    </row>
    <row r="15" spans="1:10" s="129" customFormat="1" ht="54" customHeight="1">
      <c r="A15" s="125"/>
      <c r="B15" s="171" t="s">
        <v>172</v>
      </c>
      <c r="C15" s="172"/>
      <c r="D15" s="172"/>
      <c r="E15" s="172"/>
      <c r="F15" s="173"/>
      <c r="G15" s="126"/>
      <c r="H15" s="127"/>
      <c r="I15" s="128"/>
      <c r="J15" s="128"/>
    </row>
    <row r="16" spans="1:10">
      <c r="A16" s="44" t="s">
        <v>173</v>
      </c>
      <c r="B16" s="74">
        <v>0</v>
      </c>
      <c r="C16" s="74">
        <v>0</v>
      </c>
      <c r="D16" s="74">
        <v>0</v>
      </c>
      <c r="E16" s="74">
        <v>0</v>
      </c>
      <c r="F16" s="74">
        <v>0</v>
      </c>
      <c r="G16" s="29">
        <v>0.15</v>
      </c>
      <c r="H16" s="76">
        <f t="shared" si="0"/>
        <v>0</v>
      </c>
      <c r="I16" s="25"/>
      <c r="J16" s="25"/>
    </row>
    <row r="17" spans="1:10">
      <c r="A17" s="44"/>
      <c r="B17" s="165" t="s">
        <v>174</v>
      </c>
      <c r="C17" s="166"/>
      <c r="D17" s="166"/>
      <c r="E17" s="166"/>
      <c r="F17" s="167"/>
      <c r="G17" s="30"/>
      <c r="H17" s="76"/>
      <c r="I17" s="25"/>
      <c r="J17" s="25"/>
    </row>
    <row r="18" spans="1:10">
      <c r="A18" s="44" t="s">
        <v>175</v>
      </c>
      <c r="B18" s="75">
        <v>0</v>
      </c>
      <c r="C18" s="75">
        <v>0</v>
      </c>
      <c r="D18" s="75">
        <v>0</v>
      </c>
      <c r="E18" s="75">
        <v>0</v>
      </c>
      <c r="F18" s="75">
        <v>0</v>
      </c>
      <c r="G18" s="29">
        <v>0.05</v>
      </c>
      <c r="H18" s="76">
        <f t="shared" si="0"/>
        <v>0</v>
      </c>
      <c r="I18" s="25"/>
      <c r="J18" s="25"/>
    </row>
    <row r="19" spans="1:10">
      <c r="A19" s="44"/>
      <c r="B19" s="162" t="s">
        <v>168</v>
      </c>
      <c r="C19" s="163"/>
      <c r="D19" s="163"/>
      <c r="E19" s="163"/>
      <c r="F19" s="164"/>
      <c r="G19" s="30"/>
      <c r="H19" s="76"/>
      <c r="I19" s="25"/>
      <c r="J19" s="25"/>
    </row>
    <row r="20" spans="1:10" ht="33" customHeight="1">
      <c r="A20" s="39"/>
      <c r="B20" s="73"/>
      <c r="C20" s="73"/>
      <c r="D20" s="73"/>
      <c r="E20" s="25"/>
      <c r="F20" s="25"/>
      <c r="G20" s="41">
        <f>SUM(G6:G18)</f>
        <v>1</v>
      </c>
      <c r="H20" s="77">
        <f>SUM(H6:H18)*10</f>
        <v>40</v>
      </c>
      <c r="I20" s="38" t="s">
        <v>47</v>
      </c>
      <c r="J20" s="25"/>
    </row>
    <row r="21" spans="1:10">
      <c r="A21" s="40"/>
      <c r="B21" s="40"/>
      <c r="C21" s="40"/>
      <c r="D21" s="40"/>
      <c r="E21" s="25"/>
      <c r="F21" s="25"/>
      <c r="G21" s="25"/>
      <c r="H21" s="25"/>
      <c r="I21" s="25"/>
      <c r="J21" s="25"/>
    </row>
    <row r="22" spans="1:10">
      <c r="A22" s="39"/>
      <c r="B22" s="40"/>
      <c r="C22" s="40"/>
      <c r="D22" s="40"/>
      <c r="E22" s="25"/>
      <c r="F22" s="25"/>
      <c r="G22" s="41"/>
      <c r="H22" s="41"/>
      <c r="I22" s="25"/>
      <c r="J22" s="25"/>
    </row>
    <row r="23" spans="1:10">
      <c r="A23" s="40"/>
      <c r="B23" s="40"/>
      <c r="C23" s="40"/>
      <c r="D23" s="40"/>
      <c r="E23" s="25"/>
      <c r="F23" s="25"/>
      <c r="G23" s="25"/>
      <c r="H23" s="25"/>
      <c r="I23" s="25"/>
      <c r="J23" s="25"/>
    </row>
    <row r="24" spans="1:10">
      <c r="A24" s="39"/>
      <c r="B24" s="40"/>
      <c r="C24" s="40"/>
      <c r="D24" s="40"/>
      <c r="E24" s="25"/>
      <c r="F24" s="25"/>
      <c r="G24" s="41"/>
      <c r="H24" s="41"/>
      <c r="I24" s="25"/>
      <c r="J24" s="25"/>
    </row>
    <row r="25" spans="1:10">
      <c r="A25" s="40"/>
      <c r="B25" s="40"/>
      <c r="C25" s="40"/>
      <c r="D25" s="40"/>
      <c r="E25" s="25"/>
      <c r="F25" s="25"/>
      <c r="G25" s="25"/>
      <c r="H25" s="25"/>
      <c r="I25" s="25"/>
      <c r="J25" s="25"/>
    </row>
    <row r="26" spans="1:10">
      <c r="A26" s="39"/>
      <c r="B26" s="40"/>
      <c r="C26" s="40"/>
      <c r="D26" s="40"/>
      <c r="E26" s="25"/>
      <c r="F26" s="25"/>
      <c r="G26" s="41"/>
      <c r="H26" s="41"/>
      <c r="I26" s="25"/>
      <c r="J26" s="25"/>
    </row>
    <row r="27" spans="1:10">
      <c r="A27" s="40"/>
      <c r="B27" s="40"/>
      <c r="C27" s="40"/>
      <c r="D27" s="40"/>
      <c r="E27" s="25"/>
      <c r="F27" s="25"/>
      <c r="G27" s="31"/>
      <c r="H27" s="31"/>
      <c r="I27" s="25"/>
      <c r="J27" s="25"/>
    </row>
    <row r="28" spans="1:10">
      <c r="A28" s="25"/>
      <c r="B28" s="25"/>
      <c r="C28" s="25"/>
      <c r="D28" s="25"/>
      <c r="E28" s="25"/>
      <c r="F28" s="25"/>
      <c r="G28" s="25"/>
      <c r="H28" s="25"/>
      <c r="I28" s="25"/>
      <c r="J28" s="25"/>
    </row>
  </sheetData>
  <mergeCells count="17">
    <mergeCell ref="B19:F19"/>
    <mergeCell ref="B13:F13"/>
    <mergeCell ref="B11:F11"/>
    <mergeCell ref="B9:F9"/>
    <mergeCell ref="B7:F7"/>
    <mergeCell ref="B15:F15"/>
    <mergeCell ref="B17:F17"/>
    <mergeCell ref="I2:I5"/>
    <mergeCell ref="B1:D1"/>
    <mergeCell ref="F3:F5"/>
    <mergeCell ref="E4:E5"/>
    <mergeCell ref="A2:A5"/>
    <mergeCell ref="B2:B5"/>
    <mergeCell ref="C2:C5"/>
    <mergeCell ref="D2:D5"/>
    <mergeCell ref="G2:G5"/>
    <mergeCell ref="H2:H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F1295-F2AD-8A43-A4DD-8F37DF65667B}">
  <dimension ref="A1:F62"/>
  <sheetViews>
    <sheetView topLeftCell="A35" workbookViewId="0">
      <selection activeCell="H1" sqref="H1"/>
    </sheetView>
  </sheetViews>
  <sheetFormatPr defaultColWidth="10.875" defaultRowHeight="15.75" customHeight="1"/>
  <cols>
    <col min="1" max="1" width="32.375" style="49" customWidth="1"/>
    <col min="2" max="2" width="26.625" style="25" customWidth="1"/>
    <col min="3" max="3" width="27.5" style="25" customWidth="1"/>
    <col min="4" max="4" width="15.5" style="25" customWidth="1"/>
    <col min="5" max="5" width="12.125" style="25" customWidth="1"/>
    <col min="6" max="16384" width="10.875" style="25"/>
  </cols>
  <sheetData>
    <row r="1" spans="1:6" ht="15.95" customHeight="1">
      <c r="A1" s="158" t="s">
        <v>0</v>
      </c>
      <c r="B1" s="153" t="s">
        <v>176</v>
      </c>
      <c r="C1" s="153" t="s">
        <v>177</v>
      </c>
      <c r="D1" s="175" t="s">
        <v>143</v>
      </c>
      <c r="E1" s="174" t="s">
        <v>178</v>
      </c>
      <c r="F1" s="174" t="s">
        <v>179</v>
      </c>
    </row>
    <row r="2" spans="1:6" ht="15.6" customHeight="1">
      <c r="A2" s="158"/>
      <c r="B2" s="153"/>
      <c r="C2" s="153"/>
      <c r="D2" s="175"/>
      <c r="E2" s="174"/>
      <c r="F2" s="174"/>
    </row>
    <row r="3" spans="1:6" ht="15.6">
      <c r="A3" s="158"/>
      <c r="B3" s="153"/>
      <c r="C3" s="153"/>
      <c r="D3" s="175"/>
      <c r="E3" s="174"/>
      <c r="F3" s="174"/>
    </row>
    <row r="4" spans="1:6" ht="15.6">
      <c r="A4" s="158"/>
      <c r="B4" s="153"/>
      <c r="C4" s="153"/>
      <c r="D4" s="175"/>
      <c r="E4" s="174"/>
      <c r="F4" s="174"/>
    </row>
    <row r="5" spans="1:6" ht="15.6">
      <c r="A5" s="158"/>
      <c r="B5" s="153"/>
      <c r="C5" s="153"/>
      <c r="D5" s="175"/>
      <c r="E5" s="174"/>
      <c r="F5" s="174"/>
    </row>
    <row r="6" spans="1:6" ht="15.6">
      <c r="A6" s="158"/>
      <c r="B6" s="29"/>
      <c r="C6" s="27"/>
      <c r="D6" s="175"/>
    </row>
    <row r="7" spans="1:6" ht="30.95">
      <c r="A7" s="32" t="s">
        <v>180</v>
      </c>
      <c r="B7" s="92">
        <v>0</v>
      </c>
      <c r="C7" s="92">
        <v>0</v>
      </c>
      <c r="D7" s="24">
        <f>B7+C7</f>
        <v>0</v>
      </c>
      <c r="E7" s="95">
        <v>0.04</v>
      </c>
    </row>
    <row r="8" spans="1:6" ht="30.95">
      <c r="A8" s="32" t="s">
        <v>181</v>
      </c>
      <c r="B8" s="93">
        <v>0</v>
      </c>
      <c r="C8" s="93">
        <v>0</v>
      </c>
      <c r="D8" s="24">
        <f t="shared" ref="D8:D36" si="0">B8+C8</f>
        <v>0</v>
      </c>
      <c r="E8" s="31">
        <v>0.04</v>
      </c>
    </row>
    <row r="9" spans="1:6" ht="15.6">
      <c r="A9" s="32" t="s">
        <v>182</v>
      </c>
      <c r="B9" s="92">
        <v>0</v>
      </c>
      <c r="C9" s="92">
        <v>0</v>
      </c>
      <c r="D9" s="24">
        <f t="shared" si="0"/>
        <v>0</v>
      </c>
      <c r="E9" s="31">
        <v>0.04</v>
      </c>
    </row>
    <row r="10" spans="1:6" ht="15.6">
      <c r="A10" s="32" t="s">
        <v>18</v>
      </c>
      <c r="B10" s="93">
        <v>0</v>
      </c>
      <c r="C10" s="93">
        <v>0</v>
      </c>
      <c r="D10" s="24">
        <f t="shared" si="0"/>
        <v>0</v>
      </c>
      <c r="E10" s="31">
        <v>0.04</v>
      </c>
    </row>
    <row r="11" spans="1:6" ht="30.95">
      <c r="A11" s="32" t="s">
        <v>183</v>
      </c>
      <c r="B11" s="92">
        <v>0</v>
      </c>
      <c r="C11" s="92">
        <v>0</v>
      </c>
      <c r="D11" s="24">
        <f t="shared" si="0"/>
        <v>0</v>
      </c>
      <c r="E11" s="31">
        <v>0.05</v>
      </c>
    </row>
    <row r="12" spans="1:6" ht="15.6">
      <c r="A12" s="32" t="s">
        <v>184</v>
      </c>
      <c r="B12" s="93">
        <v>0</v>
      </c>
      <c r="C12" s="93">
        <v>0</v>
      </c>
      <c r="D12" s="24">
        <f t="shared" si="0"/>
        <v>0</v>
      </c>
      <c r="E12" s="31">
        <v>0.04</v>
      </c>
    </row>
    <row r="13" spans="1:6" ht="30.95">
      <c r="A13" s="32" t="s">
        <v>185</v>
      </c>
      <c r="B13" s="92">
        <v>0</v>
      </c>
      <c r="C13" s="92">
        <v>0</v>
      </c>
      <c r="D13" s="24">
        <f t="shared" si="0"/>
        <v>0</v>
      </c>
      <c r="E13" s="31">
        <v>0.04</v>
      </c>
    </row>
    <row r="14" spans="1:6" ht="15.6">
      <c r="A14" s="32" t="s">
        <v>186</v>
      </c>
      <c r="B14" s="93">
        <v>0</v>
      </c>
      <c r="C14" s="93">
        <v>0</v>
      </c>
      <c r="D14" s="24">
        <f t="shared" si="0"/>
        <v>0</v>
      </c>
      <c r="E14" s="31">
        <v>0.04</v>
      </c>
    </row>
    <row r="15" spans="1:6" ht="15.6">
      <c r="A15" s="32" t="s">
        <v>21</v>
      </c>
      <c r="B15" s="92">
        <v>0</v>
      </c>
      <c r="C15" s="92">
        <v>0</v>
      </c>
      <c r="D15" s="24">
        <f t="shared" si="0"/>
        <v>0</v>
      </c>
      <c r="E15" s="31">
        <v>0.04</v>
      </c>
    </row>
    <row r="16" spans="1:6" ht="30.95">
      <c r="A16" s="32" t="s">
        <v>187</v>
      </c>
      <c r="B16" s="93">
        <v>0</v>
      </c>
      <c r="C16" s="93">
        <v>0</v>
      </c>
      <c r="D16" s="24">
        <f t="shared" si="0"/>
        <v>0</v>
      </c>
      <c r="E16" s="31">
        <v>0.04</v>
      </c>
    </row>
    <row r="17" spans="1:5" ht="30.95">
      <c r="A17" s="32" t="s">
        <v>188</v>
      </c>
      <c r="B17" s="92">
        <v>0</v>
      </c>
      <c r="C17" s="92">
        <v>0</v>
      </c>
      <c r="D17" s="24">
        <f t="shared" si="0"/>
        <v>0</v>
      </c>
      <c r="E17" s="31">
        <v>0.04</v>
      </c>
    </row>
    <row r="18" spans="1:5" ht="30.95">
      <c r="A18" s="32" t="s">
        <v>189</v>
      </c>
      <c r="B18" s="93">
        <v>0</v>
      </c>
      <c r="C18" s="93">
        <v>0</v>
      </c>
      <c r="D18" s="24">
        <f t="shared" si="0"/>
        <v>0</v>
      </c>
      <c r="E18" s="31">
        <v>0.04</v>
      </c>
    </row>
    <row r="19" spans="1:5" ht="15.6">
      <c r="A19" s="32" t="s">
        <v>190</v>
      </c>
      <c r="B19" s="92">
        <v>0</v>
      </c>
      <c r="C19" s="92">
        <v>0</v>
      </c>
      <c r="D19" s="24">
        <f t="shared" si="0"/>
        <v>0</v>
      </c>
      <c r="E19" s="31">
        <v>0.03</v>
      </c>
    </row>
    <row r="20" spans="1:5" ht="15.6">
      <c r="A20" s="32" t="s">
        <v>191</v>
      </c>
      <c r="B20" s="93">
        <v>0</v>
      </c>
      <c r="C20" s="93">
        <v>0</v>
      </c>
      <c r="D20" s="24">
        <f t="shared" si="0"/>
        <v>0</v>
      </c>
      <c r="E20" s="31">
        <v>0.03</v>
      </c>
    </row>
    <row r="21" spans="1:5" ht="30.95">
      <c r="A21" s="32" t="s">
        <v>192</v>
      </c>
      <c r="B21" s="92">
        <v>0</v>
      </c>
      <c r="C21" s="92">
        <v>0</v>
      </c>
      <c r="D21" s="24">
        <f t="shared" si="0"/>
        <v>0</v>
      </c>
      <c r="E21" s="31">
        <v>0.03</v>
      </c>
    </row>
    <row r="22" spans="1:5" ht="15.6">
      <c r="A22" s="32" t="s">
        <v>193</v>
      </c>
      <c r="B22" s="93">
        <v>0</v>
      </c>
      <c r="C22" s="93">
        <v>0</v>
      </c>
      <c r="D22" s="24">
        <f t="shared" si="0"/>
        <v>0</v>
      </c>
      <c r="E22" s="31">
        <v>0.02</v>
      </c>
    </row>
    <row r="23" spans="1:5" ht="30.95">
      <c r="A23" s="32" t="s">
        <v>194</v>
      </c>
      <c r="B23" s="92">
        <v>0</v>
      </c>
      <c r="C23" s="92">
        <v>0</v>
      </c>
      <c r="D23" s="24">
        <f t="shared" si="0"/>
        <v>0</v>
      </c>
      <c r="E23" s="31">
        <v>0.02</v>
      </c>
    </row>
    <row r="24" spans="1:5" ht="30.95">
      <c r="A24" s="32" t="s">
        <v>195</v>
      </c>
      <c r="B24" s="93">
        <v>0</v>
      </c>
      <c r="C24" s="93">
        <v>0</v>
      </c>
      <c r="D24" s="24">
        <f t="shared" si="0"/>
        <v>0</v>
      </c>
      <c r="E24" s="31">
        <v>0.03</v>
      </c>
    </row>
    <row r="25" spans="1:5" ht="46.5">
      <c r="A25" s="32" t="s">
        <v>196</v>
      </c>
      <c r="B25" s="92">
        <v>0</v>
      </c>
      <c r="C25" s="92">
        <v>0</v>
      </c>
      <c r="D25" s="24">
        <f t="shared" si="0"/>
        <v>0</v>
      </c>
      <c r="E25" s="31">
        <v>0.03</v>
      </c>
    </row>
    <row r="26" spans="1:5" ht="46.5">
      <c r="A26" s="32" t="s">
        <v>197</v>
      </c>
      <c r="B26" s="93">
        <v>0</v>
      </c>
      <c r="C26" s="93">
        <v>0</v>
      </c>
      <c r="D26" s="24">
        <f t="shared" si="0"/>
        <v>0</v>
      </c>
      <c r="E26" s="31">
        <v>0.03</v>
      </c>
    </row>
    <row r="27" spans="1:5" ht="30.95">
      <c r="A27" s="32" t="s">
        <v>198</v>
      </c>
      <c r="B27" s="92">
        <v>0</v>
      </c>
      <c r="C27" s="92">
        <v>0</v>
      </c>
      <c r="D27" s="24">
        <f t="shared" si="0"/>
        <v>0</v>
      </c>
      <c r="E27" s="31">
        <v>0.03</v>
      </c>
    </row>
    <row r="28" spans="1:5" ht="30.95">
      <c r="A28" s="32" t="s">
        <v>199</v>
      </c>
      <c r="B28" s="93">
        <v>0</v>
      </c>
      <c r="C28" s="93">
        <v>0</v>
      </c>
      <c r="D28" s="24">
        <f t="shared" si="0"/>
        <v>0</v>
      </c>
      <c r="E28" s="31">
        <v>0.03</v>
      </c>
    </row>
    <row r="29" spans="1:5" ht="46.5">
      <c r="A29" s="32" t="s">
        <v>200</v>
      </c>
      <c r="B29" s="92">
        <v>0</v>
      </c>
      <c r="C29" s="92">
        <v>0</v>
      </c>
      <c r="D29" s="24">
        <f t="shared" si="0"/>
        <v>0</v>
      </c>
      <c r="E29" s="31">
        <v>0.03</v>
      </c>
    </row>
    <row r="30" spans="1:5" ht="30.95">
      <c r="A30" s="32" t="s">
        <v>201</v>
      </c>
      <c r="B30" s="93">
        <v>0</v>
      </c>
      <c r="C30" s="93">
        <v>0</v>
      </c>
      <c r="D30" s="24">
        <f t="shared" si="0"/>
        <v>0</v>
      </c>
      <c r="E30" s="31">
        <v>0.03</v>
      </c>
    </row>
    <row r="31" spans="1:5" ht="15.6">
      <c r="A31" s="32" t="s">
        <v>202</v>
      </c>
      <c r="B31" s="92">
        <v>0</v>
      </c>
      <c r="C31" s="92">
        <v>0</v>
      </c>
      <c r="D31" s="24">
        <f t="shared" si="0"/>
        <v>0</v>
      </c>
      <c r="E31" s="31">
        <v>0.03</v>
      </c>
    </row>
    <row r="32" spans="1:5" ht="30.95">
      <c r="A32" s="32" t="s">
        <v>203</v>
      </c>
      <c r="B32" s="93">
        <v>0</v>
      </c>
      <c r="C32" s="93">
        <v>0</v>
      </c>
      <c r="D32" s="24">
        <f t="shared" si="0"/>
        <v>0</v>
      </c>
      <c r="E32" s="31">
        <v>0.03</v>
      </c>
    </row>
    <row r="33" spans="1:5" ht="15.6">
      <c r="A33" s="32" t="s">
        <v>204</v>
      </c>
      <c r="B33" s="92">
        <v>0</v>
      </c>
      <c r="C33" s="92">
        <v>0</v>
      </c>
      <c r="D33" s="24">
        <f t="shared" si="0"/>
        <v>0</v>
      </c>
      <c r="E33" s="31">
        <v>0.03</v>
      </c>
    </row>
    <row r="34" spans="1:5" ht="15.6">
      <c r="A34" s="32" t="s">
        <v>205</v>
      </c>
      <c r="B34" s="93">
        <v>0</v>
      </c>
      <c r="C34" s="93">
        <v>0</v>
      </c>
      <c r="D34" s="24">
        <f t="shared" si="0"/>
        <v>0</v>
      </c>
      <c r="E34" s="31">
        <v>0.03</v>
      </c>
    </row>
    <row r="35" spans="1:5" ht="30.95">
      <c r="A35" s="32" t="s">
        <v>206</v>
      </c>
      <c r="B35" s="92">
        <v>0</v>
      </c>
      <c r="C35" s="92">
        <v>0</v>
      </c>
      <c r="D35" s="24">
        <f t="shared" si="0"/>
        <v>0</v>
      </c>
      <c r="E35" s="31">
        <v>0.02</v>
      </c>
    </row>
    <row r="36" spans="1:5" ht="15.6">
      <c r="A36" s="32" t="s">
        <v>207</v>
      </c>
      <c r="B36" s="93">
        <v>0</v>
      </c>
      <c r="C36" s="93">
        <v>0</v>
      </c>
      <c r="D36" s="24">
        <f t="shared" si="0"/>
        <v>0</v>
      </c>
      <c r="E36" s="31">
        <v>0.02</v>
      </c>
    </row>
    <row r="37" spans="1:5" ht="15.6">
      <c r="A37" s="94" t="s">
        <v>143</v>
      </c>
      <c r="B37" s="96"/>
      <c r="C37" s="96"/>
      <c r="D37" s="96"/>
      <c r="E37" s="97"/>
    </row>
    <row r="38" spans="1:5" ht="15.6">
      <c r="D38" s="64" t="s">
        <v>208</v>
      </c>
      <c r="E38" s="64">
        <f>SUMPRODUCT(D7:D36,E7:E36)</f>
        <v>0</v>
      </c>
    </row>
    <row r="39" spans="1:5" ht="15.6"/>
    <row r="40" spans="1:5" ht="15.6">
      <c r="B40" s="161" t="s">
        <v>209</v>
      </c>
      <c r="C40" s="161"/>
      <c r="D40" s="161"/>
    </row>
    <row r="41" spans="1:5" ht="15.6">
      <c r="B41" s="161"/>
      <c r="C41" s="161"/>
      <c r="D41" s="161"/>
    </row>
    <row r="42" spans="1:5" ht="15.6"/>
    <row r="43" spans="1:5" ht="15.6"/>
    <row r="44" spans="1:5" ht="15.6"/>
    <row r="45" spans="1:5" ht="15.6"/>
    <row r="46" spans="1:5" ht="15.6"/>
    <row r="47" spans="1:5" ht="15.6"/>
    <row r="48" spans="1:5" ht="15.6"/>
    <row r="49" ht="15.6"/>
    <row r="50" ht="15.6"/>
    <row r="51" ht="15.6"/>
    <row r="52" ht="15.6"/>
    <row r="53" ht="15.6"/>
    <row r="54" ht="15.6"/>
    <row r="55" ht="15.6"/>
    <row r="56" ht="15.6"/>
    <row r="57" ht="15.6"/>
    <row r="58" ht="15.6"/>
    <row r="59" ht="15.6"/>
    <row r="60" ht="15.6"/>
    <row r="61" ht="15.6"/>
    <row r="62" ht="15.6"/>
  </sheetData>
  <mergeCells count="7">
    <mergeCell ref="F1:F5"/>
    <mergeCell ref="B40:D41"/>
    <mergeCell ref="A1:A6"/>
    <mergeCell ref="C1:C5"/>
    <mergeCell ref="B1:B5"/>
    <mergeCell ref="D1:D6"/>
    <mergeCell ref="E1:E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J17"/>
  <sheetViews>
    <sheetView zoomScale="90" zoomScaleNormal="90" workbookViewId="0">
      <selection activeCell="B15" sqref="B15:E15"/>
    </sheetView>
  </sheetViews>
  <sheetFormatPr defaultColWidth="10.875" defaultRowHeight="15.6"/>
  <cols>
    <col min="1" max="1" width="32.375" style="1" customWidth="1"/>
    <col min="2" max="2" width="31.375" style="1" customWidth="1"/>
    <col min="3" max="3" width="29.875" style="1" customWidth="1"/>
    <col min="4" max="5" width="29.625" style="1" customWidth="1"/>
    <col min="6" max="6" width="15" style="1" customWidth="1"/>
    <col min="7" max="7" width="17.125" style="1" customWidth="1"/>
    <col min="8" max="16384" width="10.875" style="1"/>
  </cols>
  <sheetData>
    <row r="1" spans="1:10">
      <c r="A1" s="3"/>
      <c r="B1" s="152" t="s">
        <v>210</v>
      </c>
      <c r="C1" s="152"/>
      <c r="D1" s="152"/>
      <c r="E1" s="152"/>
    </row>
    <row r="2" spans="1:10">
      <c r="A2" s="158" t="s">
        <v>211</v>
      </c>
      <c r="B2" s="157" t="s">
        <v>212</v>
      </c>
      <c r="C2" s="157" t="s">
        <v>213</v>
      </c>
      <c r="D2" s="157" t="s">
        <v>214</v>
      </c>
      <c r="E2" s="157" t="s">
        <v>215</v>
      </c>
      <c r="F2" s="179" t="s">
        <v>13</v>
      </c>
    </row>
    <row r="3" spans="1:10">
      <c r="A3" s="158"/>
      <c r="B3" s="157"/>
      <c r="C3" s="157"/>
      <c r="D3" s="161"/>
      <c r="E3" s="157"/>
      <c r="F3" s="179"/>
      <c r="G3" s="66" t="s">
        <v>150</v>
      </c>
      <c r="H3" s="67"/>
      <c r="I3" s="67"/>
      <c r="J3" s="67"/>
    </row>
    <row r="4" spans="1:10">
      <c r="A4" s="158"/>
      <c r="B4" s="157"/>
      <c r="C4" s="157"/>
      <c r="D4" s="161"/>
      <c r="E4" s="157"/>
      <c r="F4" s="179"/>
    </row>
    <row r="5" spans="1:10" ht="48.95" customHeight="1">
      <c r="A5" s="158"/>
      <c r="B5" s="157"/>
      <c r="C5" s="157"/>
      <c r="D5" s="161"/>
      <c r="E5" s="157"/>
      <c r="F5" s="179"/>
    </row>
    <row r="6" spans="1:10" ht="17.100000000000001" customHeight="1">
      <c r="A6" s="10"/>
      <c r="B6" s="29"/>
      <c r="C6" s="29"/>
      <c r="D6" s="27"/>
      <c r="E6" s="27"/>
      <c r="F6" s="179"/>
    </row>
    <row r="7" spans="1:10">
      <c r="A7" s="68" t="s">
        <v>216</v>
      </c>
      <c r="B7" s="69">
        <v>0</v>
      </c>
      <c r="C7" s="69">
        <v>0</v>
      </c>
      <c r="D7" s="69">
        <v>0</v>
      </c>
      <c r="E7" s="69">
        <v>6</v>
      </c>
      <c r="F7" s="2">
        <f>SUM(B7:E7)</f>
        <v>6</v>
      </c>
    </row>
    <row r="8" spans="1:10">
      <c r="A8" s="68"/>
      <c r="B8" s="69"/>
      <c r="C8" s="69"/>
      <c r="D8" s="69"/>
      <c r="E8" s="69"/>
      <c r="F8" s="2"/>
    </row>
    <row r="9" spans="1:10">
      <c r="A9" s="68" t="s">
        <v>217</v>
      </c>
      <c r="B9" s="69">
        <v>3</v>
      </c>
      <c r="C9" s="69">
        <v>0</v>
      </c>
      <c r="D9" s="69">
        <v>0</v>
      </c>
      <c r="E9" s="69">
        <v>0</v>
      </c>
      <c r="F9" s="2">
        <f>SUM(B9:E9)</f>
        <v>3</v>
      </c>
    </row>
    <row r="10" spans="1:10">
      <c r="A10" s="68"/>
      <c r="B10" s="69"/>
      <c r="C10" s="69"/>
      <c r="D10" s="69"/>
      <c r="E10" s="69"/>
      <c r="F10" s="2"/>
    </row>
    <row r="11" spans="1:10" ht="30.95">
      <c r="A11" s="70" t="s">
        <v>218</v>
      </c>
      <c r="B11" s="69">
        <v>0</v>
      </c>
      <c r="C11" s="69">
        <v>0</v>
      </c>
      <c r="D11" s="69">
        <v>0</v>
      </c>
      <c r="E11" s="69">
        <v>0</v>
      </c>
      <c r="F11" s="2">
        <f>SUM(B11:E11)</f>
        <v>0</v>
      </c>
    </row>
    <row r="12" spans="1:10">
      <c r="A12" s="68"/>
      <c r="B12" s="69"/>
      <c r="C12" s="69"/>
      <c r="D12" s="69"/>
      <c r="E12" s="69"/>
      <c r="F12" s="2"/>
    </row>
    <row r="13" spans="1:10" ht="32.1" customHeight="1">
      <c r="A13" s="80" t="s">
        <v>13</v>
      </c>
      <c r="B13" s="81"/>
      <c r="C13" s="81"/>
      <c r="D13" s="81"/>
      <c r="E13" s="81"/>
      <c r="F13" s="38">
        <f>(F7+F9+F11)/10*100</f>
        <v>90</v>
      </c>
      <c r="G13" s="38" t="s">
        <v>219</v>
      </c>
    </row>
    <row r="14" spans="1:10">
      <c r="A14" s="69"/>
      <c r="B14" s="69"/>
      <c r="C14" s="69"/>
      <c r="D14" s="69"/>
      <c r="E14" s="69"/>
    </row>
    <row r="15" spans="1:10">
      <c r="A15" s="69"/>
      <c r="B15" s="176" t="s">
        <v>220</v>
      </c>
      <c r="C15" s="177"/>
      <c r="D15" s="177"/>
      <c r="E15" s="178"/>
    </row>
    <row r="16" spans="1:10">
      <c r="A16" s="69"/>
      <c r="B16" s="69"/>
      <c r="C16" s="69"/>
      <c r="D16" s="69"/>
      <c r="E16" s="69"/>
    </row>
    <row r="17" spans="6:7" ht="30" customHeight="1">
      <c r="F17" s="25"/>
      <c r="G17" s="49"/>
    </row>
  </sheetData>
  <mergeCells count="8">
    <mergeCell ref="B15:E15"/>
    <mergeCell ref="B1:E1"/>
    <mergeCell ref="E2:E5"/>
    <mergeCell ref="F2:F6"/>
    <mergeCell ref="A2:A5"/>
    <mergeCell ref="B2:B5"/>
    <mergeCell ref="C2:C5"/>
    <mergeCell ref="D2: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I17"/>
  <sheetViews>
    <sheetView topLeftCell="B5" workbookViewId="0">
      <selection activeCell="B15" sqref="B15:D15"/>
    </sheetView>
  </sheetViews>
  <sheetFormatPr defaultColWidth="10.875" defaultRowHeight="15.6"/>
  <cols>
    <col min="1" max="1" width="32.375" style="1" customWidth="1"/>
    <col min="2" max="2" width="31.375" style="1" customWidth="1"/>
    <col min="3" max="3" width="29.875" style="1" customWidth="1"/>
    <col min="4" max="4" width="30.875" style="1" customWidth="1"/>
    <col min="5" max="5" width="15" style="1" customWidth="1"/>
    <col min="6" max="6" width="12.625" style="1" customWidth="1"/>
    <col min="7" max="16384" width="10.875" style="1"/>
  </cols>
  <sheetData>
    <row r="1" spans="1:9">
      <c r="A1" s="3"/>
      <c r="B1" s="152" t="s">
        <v>210</v>
      </c>
      <c r="C1" s="152"/>
      <c r="D1" s="152"/>
    </row>
    <row r="2" spans="1:9">
      <c r="A2" s="158" t="s">
        <v>221</v>
      </c>
      <c r="B2" s="157" t="s">
        <v>222</v>
      </c>
      <c r="C2" s="157" t="s">
        <v>223</v>
      </c>
      <c r="D2" s="157" t="s">
        <v>224</v>
      </c>
      <c r="E2" s="180" t="s">
        <v>225</v>
      </c>
      <c r="F2" s="179" t="s">
        <v>13</v>
      </c>
    </row>
    <row r="3" spans="1:9">
      <c r="A3" s="158"/>
      <c r="B3" s="157"/>
      <c r="C3" s="157"/>
      <c r="D3" s="161"/>
      <c r="E3" s="180"/>
      <c r="F3" s="179"/>
      <c r="G3" s="67"/>
      <c r="H3" s="67"/>
      <c r="I3" s="67"/>
    </row>
    <row r="4" spans="1:9">
      <c r="A4" s="158"/>
      <c r="B4" s="157"/>
      <c r="C4" s="157"/>
      <c r="D4" s="161"/>
      <c r="E4" s="180"/>
      <c r="F4" s="179"/>
    </row>
    <row r="5" spans="1:9" ht="48.95" customHeight="1">
      <c r="A5" s="158"/>
      <c r="B5" s="157"/>
      <c r="C5" s="157"/>
      <c r="D5" s="161"/>
      <c r="E5" s="180"/>
      <c r="F5" s="179"/>
    </row>
    <row r="6" spans="1:9" ht="17.100000000000001" customHeight="1">
      <c r="A6" s="10"/>
      <c r="B6" s="29"/>
      <c r="C6" s="29"/>
      <c r="D6" s="27"/>
      <c r="E6" s="180"/>
      <c r="F6" s="2"/>
    </row>
    <row r="7" spans="1:9">
      <c r="A7" s="68" t="s">
        <v>226</v>
      </c>
      <c r="B7" s="69">
        <v>10</v>
      </c>
      <c r="C7" s="69">
        <v>0</v>
      </c>
      <c r="D7" s="69">
        <v>0</v>
      </c>
      <c r="E7" s="82">
        <v>0.45</v>
      </c>
      <c r="F7" s="2">
        <f>SUM(B7:D7)*E7</f>
        <v>4.5</v>
      </c>
    </row>
    <row r="8" spans="1:9">
      <c r="A8" s="68"/>
      <c r="B8" s="69"/>
      <c r="C8" s="69"/>
      <c r="D8" s="69"/>
      <c r="E8" s="83"/>
      <c r="F8" s="2"/>
    </row>
    <row r="9" spans="1:9">
      <c r="A9" s="68" t="s">
        <v>227</v>
      </c>
      <c r="B9" s="69">
        <v>10</v>
      </c>
      <c r="C9" s="69">
        <v>0</v>
      </c>
      <c r="D9" s="69">
        <v>0</v>
      </c>
      <c r="E9" s="82">
        <v>0.3</v>
      </c>
      <c r="F9" s="2">
        <f>SUM(B9:D9)*E9</f>
        <v>3</v>
      </c>
    </row>
    <row r="10" spans="1:9">
      <c r="A10" s="68"/>
      <c r="B10" s="69"/>
      <c r="C10" s="69"/>
      <c r="D10" s="69"/>
      <c r="E10" s="83"/>
      <c r="F10" s="2"/>
    </row>
    <row r="11" spans="1:9">
      <c r="A11" s="70" t="s">
        <v>228</v>
      </c>
      <c r="B11" s="69">
        <v>10</v>
      </c>
      <c r="C11" s="69">
        <v>0</v>
      </c>
      <c r="D11" s="69">
        <v>0</v>
      </c>
      <c r="E11" s="82">
        <v>0.25</v>
      </c>
      <c r="F11" s="2">
        <f>SUM(B11:D11)*E11</f>
        <v>2.5</v>
      </c>
    </row>
    <row r="12" spans="1:9">
      <c r="A12" s="68"/>
      <c r="B12" s="69"/>
      <c r="C12" s="69"/>
      <c r="D12" s="69"/>
      <c r="E12" s="83"/>
      <c r="F12" s="2"/>
    </row>
    <row r="13" spans="1:9" ht="32.1" customHeight="1">
      <c r="A13" s="80" t="s">
        <v>13</v>
      </c>
      <c r="B13" s="81"/>
      <c r="C13" s="81"/>
      <c r="D13" s="81"/>
      <c r="E13" s="24"/>
      <c r="F13" s="38">
        <f>(F7+F9+F11)*10</f>
        <v>100</v>
      </c>
    </row>
    <row r="14" spans="1:9">
      <c r="A14" s="69"/>
      <c r="B14" s="69"/>
      <c r="C14" s="69"/>
      <c r="D14" s="69"/>
    </row>
    <row r="15" spans="1:9">
      <c r="A15" s="69"/>
      <c r="B15" s="176" t="s">
        <v>229</v>
      </c>
      <c r="C15" s="177"/>
      <c r="D15" s="178"/>
    </row>
    <row r="16" spans="1:9">
      <c r="A16" s="69"/>
      <c r="B16" s="69"/>
      <c r="C16" s="69"/>
      <c r="D16" s="69"/>
    </row>
    <row r="17" spans="5:6" ht="30" customHeight="1">
      <c r="E17" s="25"/>
      <c r="F17" s="49"/>
    </row>
  </sheetData>
  <mergeCells count="8">
    <mergeCell ref="E2:E6"/>
    <mergeCell ref="F2:F5"/>
    <mergeCell ref="B1:D1"/>
    <mergeCell ref="A2:A5"/>
    <mergeCell ref="B2:B5"/>
    <mergeCell ref="C2:C5"/>
    <mergeCell ref="B15:D15"/>
    <mergeCell ref="D2: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J25"/>
  <sheetViews>
    <sheetView topLeftCell="B19" zoomScale="80" zoomScaleNormal="80" workbookViewId="0">
      <selection activeCell="O26" sqref="O26"/>
    </sheetView>
  </sheetViews>
  <sheetFormatPr defaultColWidth="10.875" defaultRowHeight="15.6"/>
  <cols>
    <col min="1" max="1" width="30.875" style="1" customWidth="1"/>
    <col min="2" max="2" width="31.375" style="1" customWidth="1"/>
    <col min="3" max="3" width="29.875" style="1" customWidth="1"/>
    <col min="4" max="5" width="29.625" style="1" customWidth="1"/>
    <col min="6" max="6" width="15" style="1" customWidth="1"/>
    <col min="7" max="7" width="17.125" style="1" customWidth="1"/>
    <col min="8" max="8" width="16.5" style="1" customWidth="1"/>
    <col min="9" max="16384" width="10.875" style="1"/>
  </cols>
  <sheetData>
    <row r="1" spans="1:10">
      <c r="A1" s="3"/>
      <c r="B1" s="152" t="s">
        <v>230</v>
      </c>
      <c r="C1" s="152"/>
      <c r="D1" s="152"/>
      <c r="E1" s="152"/>
    </row>
    <row r="2" spans="1:10">
      <c r="A2" s="158" t="s">
        <v>221</v>
      </c>
      <c r="B2" s="157" t="s">
        <v>212</v>
      </c>
      <c r="C2" s="157" t="s">
        <v>213</v>
      </c>
      <c r="D2" s="157" t="s">
        <v>231</v>
      </c>
      <c r="E2" s="157" t="s">
        <v>215</v>
      </c>
      <c r="F2" s="182" t="s">
        <v>232</v>
      </c>
      <c r="G2" s="179" t="s">
        <v>13</v>
      </c>
    </row>
    <row r="3" spans="1:10">
      <c r="A3" s="158"/>
      <c r="B3" s="157"/>
      <c r="C3" s="157"/>
      <c r="D3" s="161"/>
      <c r="E3" s="157"/>
      <c r="F3" s="182"/>
      <c r="G3" s="179"/>
      <c r="H3" s="67"/>
      <c r="I3" s="67"/>
      <c r="J3" s="67"/>
    </row>
    <row r="4" spans="1:10">
      <c r="A4" s="158"/>
      <c r="B4" s="157"/>
      <c r="C4" s="157"/>
      <c r="D4" s="161"/>
      <c r="E4" s="157"/>
      <c r="F4" s="182"/>
      <c r="G4" s="179"/>
    </row>
    <row r="5" spans="1:10" ht="48.95" customHeight="1">
      <c r="A5" s="158"/>
      <c r="B5" s="157"/>
      <c r="C5" s="157"/>
      <c r="D5" s="161"/>
      <c r="E5" s="157"/>
      <c r="F5" s="182"/>
      <c r="G5" s="179"/>
    </row>
    <row r="6" spans="1:10" ht="17.100000000000001" customHeight="1">
      <c r="A6" s="10"/>
      <c r="B6" s="29"/>
      <c r="C6" s="29"/>
      <c r="D6" s="27"/>
      <c r="E6" s="27"/>
      <c r="F6" s="182"/>
    </row>
    <row r="7" spans="1:10">
      <c r="A7" s="68" t="s">
        <v>233</v>
      </c>
      <c r="B7" s="69">
        <v>0</v>
      </c>
      <c r="C7" s="69">
        <v>0</v>
      </c>
      <c r="D7" s="69">
        <v>0</v>
      </c>
      <c r="E7" s="69">
        <v>0</v>
      </c>
      <c r="F7" s="84">
        <v>0.2</v>
      </c>
      <c r="G7" s="1">
        <f>SUM(B7:E7)*F7</f>
        <v>0</v>
      </c>
    </row>
    <row r="8" spans="1:10">
      <c r="A8" s="68"/>
      <c r="B8" s="69"/>
      <c r="C8" s="69"/>
      <c r="D8" s="69"/>
      <c r="E8" s="69"/>
      <c r="F8" s="85"/>
    </row>
    <row r="9" spans="1:10">
      <c r="A9" s="68" t="s">
        <v>234</v>
      </c>
      <c r="B9" s="69">
        <v>0</v>
      </c>
      <c r="C9" s="69">
        <v>0</v>
      </c>
      <c r="D9" s="69">
        <v>0</v>
      </c>
      <c r="E9" s="69">
        <v>0</v>
      </c>
      <c r="F9" s="84">
        <v>0.1</v>
      </c>
      <c r="G9" s="1">
        <f t="shared" ref="G9:G21" si="0">SUM(B9:E9)*F9</f>
        <v>0</v>
      </c>
    </row>
    <row r="10" spans="1:10">
      <c r="A10" s="68"/>
      <c r="B10" s="69"/>
      <c r="C10" s="69"/>
      <c r="D10" s="69"/>
      <c r="E10" s="69"/>
      <c r="F10" s="85"/>
    </row>
    <row r="11" spans="1:10">
      <c r="A11" s="70" t="s">
        <v>235</v>
      </c>
      <c r="B11" s="69">
        <v>0</v>
      </c>
      <c r="C11" s="69">
        <v>0</v>
      </c>
      <c r="D11" s="69">
        <v>0</v>
      </c>
      <c r="E11" s="69">
        <v>0</v>
      </c>
      <c r="F11" s="84">
        <v>0.05</v>
      </c>
      <c r="G11" s="1">
        <f t="shared" si="0"/>
        <v>0</v>
      </c>
    </row>
    <row r="12" spans="1:10">
      <c r="A12" s="68"/>
      <c r="B12" s="69"/>
      <c r="C12" s="69"/>
      <c r="D12" s="69"/>
      <c r="E12" s="69"/>
      <c r="F12" s="85"/>
    </row>
    <row r="13" spans="1:10" ht="46.5">
      <c r="A13" s="70" t="s">
        <v>236</v>
      </c>
      <c r="B13" s="69">
        <v>0</v>
      </c>
      <c r="C13" s="69">
        <v>0</v>
      </c>
      <c r="D13" s="69">
        <v>0</v>
      </c>
      <c r="E13" s="69">
        <v>0</v>
      </c>
      <c r="F13" s="84">
        <v>0.25</v>
      </c>
      <c r="G13" s="1">
        <f t="shared" si="0"/>
        <v>0</v>
      </c>
    </row>
    <row r="14" spans="1:10">
      <c r="A14" s="68"/>
      <c r="B14" s="69"/>
      <c r="C14" s="69"/>
      <c r="D14" s="69"/>
      <c r="E14" s="69"/>
      <c r="F14" s="85"/>
    </row>
    <row r="15" spans="1:10">
      <c r="A15" s="68" t="s">
        <v>237</v>
      </c>
      <c r="B15" s="69">
        <v>0</v>
      </c>
      <c r="C15" s="69">
        <v>0</v>
      </c>
      <c r="D15" s="69">
        <v>0</v>
      </c>
      <c r="E15" s="69">
        <v>0</v>
      </c>
      <c r="F15" s="84">
        <v>0.1</v>
      </c>
      <c r="G15" s="1">
        <f t="shared" si="0"/>
        <v>0</v>
      </c>
    </row>
    <row r="16" spans="1:10">
      <c r="A16" s="68"/>
      <c r="B16" s="69"/>
      <c r="C16" s="69"/>
      <c r="D16" s="69"/>
      <c r="E16" s="69"/>
      <c r="F16" s="85"/>
    </row>
    <row r="17" spans="1:8" ht="30.95">
      <c r="A17" s="70" t="s">
        <v>238</v>
      </c>
      <c r="B17" s="69">
        <v>0</v>
      </c>
      <c r="C17" s="69">
        <v>0</v>
      </c>
      <c r="D17" s="69">
        <v>0</v>
      </c>
      <c r="E17" s="69">
        <v>0</v>
      </c>
      <c r="F17" s="84">
        <v>0.05</v>
      </c>
      <c r="G17" s="1">
        <f t="shared" si="0"/>
        <v>0</v>
      </c>
    </row>
    <row r="18" spans="1:8">
      <c r="A18" s="68"/>
      <c r="B18" s="69"/>
      <c r="C18" s="69"/>
      <c r="D18" s="69"/>
      <c r="E18" s="69"/>
      <c r="F18" s="85"/>
    </row>
    <row r="19" spans="1:8" ht="46.5">
      <c r="A19" s="70" t="s">
        <v>239</v>
      </c>
      <c r="B19" s="69">
        <v>0</v>
      </c>
      <c r="C19" s="69">
        <v>0</v>
      </c>
      <c r="D19" s="69">
        <v>0</v>
      </c>
      <c r="E19" s="69">
        <v>0</v>
      </c>
      <c r="F19" s="84">
        <v>0.1</v>
      </c>
      <c r="G19" s="1">
        <f t="shared" si="0"/>
        <v>0</v>
      </c>
    </row>
    <row r="20" spans="1:8">
      <c r="A20" s="68"/>
      <c r="B20" s="69"/>
      <c r="C20" s="69"/>
      <c r="D20" s="69"/>
      <c r="E20" s="69"/>
      <c r="F20" s="85"/>
    </row>
    <row r="21" spans="1:8" ht="46.5">
      <c r="A21" s="70" t="s">
        <v>240</v>
      </c>
      <c r="B21" s="69">
        <v>0</v>
      </c>
      <c r="C21" s="69">
        <v>0</v>
      </c>
      <c r="D21" s="69">
        <v>0</v>
      </c>
      <c r="E21" s="69">
        <v>0</v>
      </c>
      <c r="F21" s="84">
        <v>0.15</v>
      </c>
      <c r="G21" s="1">
        <f t="shared" si="0"/>
        <v>0</v>
      </c>
    </row>
    <row r="22" spans="1:8" ht="30" customHeight="1">
      <c r="A22" s="65"/>
      <c r="B22" s="65"/>
      <c r="C22" s="65"/>
      <c r="D22" s="65"/>
      <c r="E22" s="65"/>
      <c r="F22" s="65"/>
      <c r="G22" s="38">
        <f>SUM(G7:G21)/5*100</f>
        <v>0</v>
      </c>
      <c r="H22" s="38" t="s">
        <v>241</v>
      </c>
    </row>
    <row r="24" spans="1:8">
      <c r="B24" s="181" t="s">
        <v>53</v>
      </c>
      <c r="C24" s="181"/>
      <c r="D24" s="181"/>
      <c r="E24" s="181"/>
    </row>
    <row r="25" spans="1:8">
      <c r="C25" s="66"/>
    </row>
  </sheetData>
  <mergeCells count="9">
    <mergeCell ref="B24:E24"/>
    <mergeCell ref="F2:F6"/>
    <mergeCell ref="G2:G5"/>
    <mergeCell ref="B1:E1"/>
    <mergeCell ref="A2:A5"/>
    <mergeCell ref="B2:B5"/>
    <mergeCell ref="C2:C5"/>
    <mergeCell ref="D2:D5"/>
    <mergeCell ref="E2:E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28"/>
  <sheetViews>
    <sheetView zoomScale="80" zoomScaleNormal="80" workbookViewId="0">
      <pane xSplit="1" topLeftCell="E1" activePane="topRight" state="frozen"/>
      <selection pane="topRight" activeCell="B24" sqref="B24:D25"/>
    </sheetView>
  </sheetViews>
  <sheetFormatPr defaultColWidth="10.875" defaultRowHeight="15.6"/>
  <cols>
    <col min="1" max="1" width="84.125" style="25" customWidth="1"/>
    <col min="2" max="2" width="22" style="25" customWidth="1"/>
    <col min="3" max="3" width="21.875" style="25" customWidth="1"/>
    <col min="4" max="4" width="21.5" style="25" customWidth="1"/>
    <col min="5" max="5" width="21.875" style="25" customWidth="1"/>
    <col min="6" max="6" width="15.375" style="25" customWidth="1"/>
    <col min="7" max="7" width="15.5" style="25" customWidth="1"/>
    <col min="8" max="8" width="21.875" style="25" customWidth="1"/>
    <col min="9" max="16384" width="10.875" style="25"/>
  </cols>
  <sheetData>
    <row r="1" spans="1:7">
      <c r="A1" s="23"/>
      <c r="B1" s="152" t="s">
        <v>242</v>
      </c>
      <c r="C1" s="152"/>
      <c r="D1" s="152"/>
      <c r="E1" s="23"/>
      <c r="F1" s="23"/>
      <c r="G1" s="23"/>
    </row>
    <row r="2" spans="1:7">
      <c r="A2" s="152" t="s">
        <v>243</v>
      </c>
      <c r="B2" s="153" t="s">
        <v>244</v>
      </c>
      <c r="C2" s="153" t="s">
        <v>245</v>
      </c>
      <c r="D2" s="153" t="s">
        <v>246</v>
      </c>
      <c r="E2" s="152" t="s">
        <v>13</v>
      </c>
      <c r="F2" s="158" t="s">
        <v>14</v>
      </c>
      <c r="G2" s="158" t="s">
        <v>247</v>
      </c>
    </row>
    <row r="3" spans="1:7">
      <c r="A3" s="152"/>
      <c r="B3" s="154"/>
      <c r="C3" s="154"/>
      <c r="D3" s="154"/>
      <c r="E3" s="152"/>
      <c r="F3" s="158"/>
      <c r="G3" s="158"/>
    </row>
    <row r="4" spans="1:7">
      <c r="A4" s="152"/>
      <c r="B4" s="154"/>
      <c r="C4" s="154"/>
      <c r="D4" s="154"/>
      <c r="E4" s="152"/>
      <c r="F4" s="158"/>
      <c r="G4" s="158"/>
    </row>
    <row r="5" spans="1:7">
      <c r="A5" s="152"/>
      <c r="B5" s="154"/>
      <c r="C5" s="154"/>
      <c r="D5" s="154"/>
      <c r="E5" s="152"/>
      <c r="F5" s="158"/>
      <c r="G5" s="158"/>
    </row>
    <row r="6" spans="1:7">
      <c r="A6" s="34" t="s">
        <v>248</v>
      </c>
      <c r="B6" s="35">
        <v>0</v>
      </c>
      <c r="C6" s="35">
        <v>0</v>
      </c>
      <c r="D6" s="35">
        <v>0</v>
      </c>
      <c r="E6" s="33">
        <f>SUM(B6:D6)</f>
        <v>0</v>
      </c>
      <c r="F6" s="27">
        <v>0.15</v>
      </c>
      <c r="G6" s="33">
        <f>(B6*F6)+(C6*F6)+(D6*F6)</f>
        <v>0</v>
      </c>
    </row>
    <row r="7" spans="1:7">
      <c r="A7" s="34"/>
      <c r="B7" s="186" t="s">
        <v>249</v>
      </c>
      <c r="C7" s="187"/>
      <c r="D7" s="188"/>
      <c r="E7" s="33"/>
      <c r="F7" s="24"/>
      <c r="G7" s="33"/>
    </row>
    <row r="8" spans="1:7">
      <c r="A8" s="34" t="s">
        <v>250</v>
      </c>
      <c r="B8" s="36">
        <v>0</v>
      </c>
      <c r="C8" s="36">
        <v>0</v>
      </c>
      <c r="D8" s="36">
        <v>0</v>
      </c>
      <c r="E8" s="33">
        <f t="shared" ref="E8:E24" si="0">SUM(B8:D8)</f>
        <v>0</v>
      </c>
      <c r="F8" s="28">
        <v>7.4999999999999997E-2</v>
      </c>
      <c r="G8" s="33">
        <f t="shared" ref="G8:G24" si="1">(B8*F8)+(C8*F8)+(D8*F8)</f>
        <v>0</v>
      </c>
    </row>
    <row r="9" spans="1:7">
      <c r="A9" s="34"/>
      <c r="B9" s="183" t="s">
        <v>249</v>
      </c>
      <c r="C9" s="184"/>
      <c r="D9" s="185"/>
      <c r="E9" s="33"/>
      <c r="F9" s="24"/>
      <c r="G9" s="33"/>
    </row>
    <row r="10" spans="1:7">
      <c r="A10" s="34" t="s">
        <v>251</v>
      </c>
      <c r="B10" s="35">
        <v>0</v>
      </c>
      <c r="C10" s="35">
        <v>0</v>
      </c>
      <c r="D10" s="35">
        <v>0</v>
      </c>
      <c r="E10" s="33">
        <f t="shared" si="0"/>
        <v>0</v>
      </c>
      <c r="F10" s="28">
        <v>7.4999999999999997E-2</v>
      </c>
      <c r="G10" s="33">
        <f t="shared" si="1"/>
        <v>0</v>
      </c>
    </row>
    <row r="11" spans="1:7">
      <c r="A11" s="34"/>
      <c r="B11" s="186" t="s">
        <v>249</v>
      </c>
      <c r="C11" s="187"/>
      <c r="D11" s="188"/>
      <c r="E11" s="33"/>
      <c r="F11" s="24"/>
      <c r="G11" s="33"/>
    </row>
    <row r="12" spans="1:7" ht="30.95">
      <c r="A12" s="37" t="s">
        <v>252</v>
      </c>
      <c r="B12" s="36">
        <v>0</v>
      </c>
      <c r="C12" s="36">
        <v>0</v>
      </c>
      <c r="D12" s="36">
        <v>0</v>
      </c>
      <c r="E12" s="33">
        <f t="shared" si="0"/>
        <v>0</v>
      </c>
      <c r="F12" s="29">
        <v>0.15</v>
      </c>
      <c r="G12" s="33">
        <f t="shared" si="1"/>
        <v>0</v>
      </c>
    </row>
    <row r="13" spans="1:7">
      <c r="A13" s="37"/>
      <c r="B13" s="183" t="s">
        <v>249</v>
      </c>
      <c r="C13" s="184"/>
      <c r="D13" s="185"/>
      <c r="E13" s="33"/>
      <c r="F13" s="30"/>
      <c r="G13" s="33"/>
    </row>
    <row r="14" spans="1:7" ht="30.95">
      <c r="A14" s="37" t="s">
        <v>253</v>
      </c>
      <c r="B14" s="35">
        <v>0</v>
      </c>
      <c r="C14" s="35">
        <v>0</v>
      </c>
      <c r="D14" s="35">
        <v>0</v>
      </c>
      <c r="E14" s="33">
        <f t="shared" si="0"/>
        <v>0</v>
      </c>
      <c r="F14" s="29">
        <v>0.1</v>
      </c>
      <c r="G14" s="33">
        <f t="shared" si="1"/>
        <v>0</v>
      </c>
    </row>
    <row r="15" spans="1:7">
      <c r="A15" s="37"/>
      <c r="B15" s="186" t="s">
        <v>249</v>
      </c>
      <c r="C15" s="187"/>
      <c r="D15" s="188"/>
      <c r="E15" s="33"/>
      <c r="F15" s="30"/>
      <c r="G15" s="33"/>
    </row>
    <row r="16" spans="1:7">
      <c r="A16" s="37" t="s">
        <v>254</v>
      </c>
      <c r="B16" s="36">
        <v>0</v>
      </c>
      <c r="C16" s="36">
        <v>0</v>
      </c>
      <c r="D16" s="36">
        <v>0</v>
      </c>
      <c r="E16" s="33">
        <f t="shared" si="0"/>
        <v>0</v>
      </c>
      <c r="F16" s="29">
        <v>0.1</v>
      </c>
      <c r="G16" s="33">
        <f t="shared" si="1"/>
        <v>0</v>
      </c>
    </row>
    <row r="17" spans="1:8">
      <c r="A17" s="37"/>
      <c r="B17" s="183" t="s">
        <v>249</v>
      </c>
      <c r="C17" s="184"/>
      <c r="D17" s="185"/>
      <c r="E17" s="33"/>
      <c r="F17" s="30"/>
      <c r="G17" s="33"/>
    </row>
    <row r="18" spans="1:8">
      <c r="A18" s="37" t="s">
        <v>255</v>
      </c>
      <c r="B18" s="35">
        <v>0</v>
      </c>
      <c r="C18" s="35">
        <v>0</v>
      </c>
      <c r="D18" s="35">
        <v>0</v>
      </c>
      <c r="E18" s="33">
        <f t="shared" si="0"/>
        <v>0</v>
      </c>
      <c r="F18" s="29">
        <v>0.1</v>
      </c>
      <c r="G18" s="33">
        <f t="shared" si="1"/>
        <v>0</v>
      </c>
    </row>
    <row r="19" spans="1:8">
      <c r="A19" s="34"/>
      <c r="B19" s="186" t="s">
        <v>249</v>
      </c>
      <c r="C19" s="187"/>
      <c r="D19" s="188"/>
      <c r="E19" s="33"/>
      <c r="F19" s="24"/>
      <c r="G19" s="33"/>
    </row>
    <row r="20" spans="1:8">
      <c r="A20" s="37" t="s">
        <v>256</v>
      </c>
      <c r="B20" s="36">
        <v>0</v>
      </c>
      <c r="C20" s="36">
        <v>0</v>
      </c>
      <c r="D20" s="36">
        <v>0</v>
      </c>
      <c r="E20" s="33">
        <f t="shared" si="0"/>
        <v>0</v>
      </c>
      <c r="F20" s="29">
        <v>0.1</v>
      </c>
      <c r="G20" s="33">
        <f t="shared" si="1"/>
        <v>0</v>
      </c>
    </row>
    <row r="21" spans="1:8">
      <c r="A21" s="34"/>
      <c r="B21" s="183" t="s">
        <v>249</v>
      </c>
      <c r="C21" s="184"/>
      <c r="D21" s="185"/>
      <c r="E21" s="33"/>
      <c r="F21" s="24"/>
      <c r="G21" s="33"/>
    </row>
    <row r="22" spans="1:8" ht="30.95">
      <c r="A22" s="37" t="s">
        <v>257</v>
      </c>
      <c r="B22" s="35">
        <v>0</v>
      </c>
      <c r="C22" s="35">
        <v>0</v>
      </c>
      <c r="D22" s="35">
        <v>0</v>
      </c>
      <c r="E22" s="33">
        <f t="shared" si="0"/>
        <v>0</v>
      </c>
      <c r="F22" s="29">
        <v>0.08</v>
      </c>
      <c r="G22" s="33">
        <f t="shared" si="1"/>
        <v>0</v>
      </c>
    </row>
    <row r="23" spans="1:8">
      <c r="A23" s="34"/>
      <c r="B23" s="35"/>
      <c r="C23" s="35"/>
      <c r="D23" s="35"/>
      <c r="E23" s="33"/>
      <c r="F23" s="24"/>
      <c r="G23" s="33"/>
    </row>
    <row r="24" spans="1:8" ht="30.95">
      <c r="A24" s="37" t="s">
        <v>258</v>
      </c>
      <c r="B24" s="36">
        <v>0</v>
      </c>
      <c r="C24" s="36">
        <v>4</v>
      </c>
      <c r="D24" s="36">
        <v>0</v>
      </c>
      <c r="E24" s="33">
        <f t="shared" si="0"/>
        <v>4</v>
      </c>
      <c r="F24" s="29">
        <v>7.0000000000000007E-2</v>
      </c>
      <c r="G24" s="33">
        <f t="shared" si="1"/>
        <v>0.28000000000000003</v>
      </c>
    </row>
    <row r="25" spans="1:8" ht="32.1" customHeight="1">
      <c r="A25" s="34"/>
      <c r="B25" s="183" t="s">
        <v>259</v>
      </c>
      <c r="C25" s="184"/>
      <c r="D25" s="185"/>
      <c r="E25" s="33"/>
      <c r="F25" s="31">
        <f>SUM(F6,F8,F10,F12,F14,F16,F18,F20,F22,F24)</f>
        <v>0.99999999999999978</v>
      </c>
      <c r="G25" s="38">
        <f>SUM(G6:G24)*10</f>
        <v>2.8000000000000003</v>
      </c>
      <c r="H25" s="38" t="s">
        <v>260</v>
      </c>
    </row>
    <row r="26" spans="1:8">
      <c r="B26" s="33">
        <f>SUM(B6:B25)</f>
        <v>0</v>
      </c>
      <c r="C26" s="33">
        <f>SUM(C6:C25)</f>
        <v>4</v>
      </c>
      <c r="D26" s="33">
        <f>SUM(D6:D25)</f>
        <v>0</v>
      </c>
    </row>
    <row r="28" spans="1:8">
      <c r="B28" s="161"/>
      <c r="C28" s="161"/>
      <c r="D28" s="161"/>
    </row>
  </sheetData>
  <mergeCells count="18">
    <mergeCell ref="B15:D15"/>
    <mergeCell ref="B13:D13"/>
    <mergeCell ref="B11:D11"/>
    <mergeCell ref="B7:D7"/>
    <mergeCell ref="B9:D9"/>
    <mergeCell ref="B28:D28"/>
    <mergeCell ref="B25:D25"/>
    <mergeCell ref="B19:D19"/>
    <mergeCell ref="B21:D21"/>
    <mergeCell ref="B17:D17"/>
    <mergeCell ref="F2:F5"/>
    <mergeCell ref="G2:G5"/>
    <mergeCell ref="B1:D1"/>
    <mergeCell ref="A2:A5"/>
    <mergeCell ref="B2:B5"/>
    <mergeCell ref="C2:C5"/>
    <mergeCell ref="D2:D5"/>
    <mergeCell ref="E2: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H23"/>
  <sheetViews>
    <sheetView zoomScale="80" zoomScaleNormal="80" workbookViewId="0">
      <pane xSplit="1" topLeftCell="E1" activePane="topRight" state="frozen"/>
      <selection pane="topRight" activeCell="A20" sqref="A20"/>
    </sheetView>
  </sheetViews>
  <sheetFormatPr defaultColWidth="10.875" defaultRowHeight="15.6"/>
  <cols>
    <col min="1" max="1" width="98.125" style="25" customWidth="1"/>
    <col min="2" max="4" width="25" style="25" customWidth="1"/>
    <col min="5" max="5" width="21.875" style="25" customWidth="1"/>
    <col min="6" max="6" width="15.375" style="25" customWidth="1"/>
    <col min="7" max="7" width="17.875" style="25" customWidth="1"/>
    <col min="8" max="8" width="32.375" style="25" customWidth="1"/>
    <col min="9" max="16384" width="10.875" style="25"/>
  </cols>
  <sheetData>
    <row r="1" spans="1:7">
      <c r="A1" s="23"/>
      <c r="B1" s="152" t="s">
        <v>261</v>
      </c>
      <c r="C1" s="152"/>
      <c r="D1" s="152"/>
      <c r="E1" s="23"/>
      <c r="F1" s="23"/>
      <c r="G1" s="23"/>
    </row>
    <row r="2" spans="1:7" ht="15.95" customHeight="1">
      <c r="A2" s="152" t="s">
        <v>262</v>
      </c>
      <c r="B2" s="153" t="s">
        <v>263</v>
      </c>
      <c r="C2" s="153" t="s">
        <v>264</v>
      </c>
      <c r="D2" s="153" t="s">
        <v>265</v>
      </c>
      <c r="E2" s="152" t="s">
        <v>13</v>
      </c>
      <c r="F2" s="158" t="s">
        <v>14</v>
      </c>
      <c r="G2" s="158" t="s">
        <v>247</v>
      </c>
    </row>
    <row r="3" spans="1:7" ht="15.6" customHeight="1">
      <c r="A3" s="152"/>
      <c r="B3" s="154"/>
      <c r="C3" s="153"/>
      <c r="D3" s="154"/>
      <c r="E3" s="152"/>
      <c r="F3" s="158"/>
      <c r="G3" s="158"/>
    </row>
    <row r="4" spans="1:7" ht="15.6" customHeight="1">
      <c r="A4" s="152"/>
      <c r="B4" s="154"/>
      <c r="C4" s="153"/>
      <c r="D4" s="154"/>
      <c r="E4" s="152"/>
      <c r="F4" s="158"/>
      <c r="G4" s="158"/>
    </row>
    <row r="5" spans="1:7" ht="30.95" customHeight="1">
      <c r="A5" s="152"/>
      <c r="B5" s="154"/>
      <c r="C5" s="159"/>
      <c r="D5" s="154"/>
      <c r="E5" s="152"/>
      <c r="F5" s="158"/>
      <c r="G5" s="158"/>
    </row>
    <row r="6" spans="1:7">
      <c r="A6" s="34" t="s">
        <v>266</v>
      </c>
      <c r="B6" s="35">
        <v>0</v>
      </c>
      <c r="C6" s="35">
        <v>0</v>
      </c>
      <c r="D6" s="35">
        <v>0</v>
      </c>
      <c r="E6" s="33">
        <f>SUM(B6:D6)</f>
        <v>0</v>
      </c>
      <c r="F6" s="27">
        <v>0.15</v>
      </c>
      <c r="G6" s="33">
        <f>(B6*F6)+(C6*F6)+(D6*F6)</f>
        <v>0</v>
      </c>
    </row>
    <row r="7" spans="1:7" ht="15.6" customHeight="1">
      <c r="A7" s="34"/>
      <c r="B7" s="35"/>
      <c r="C7" s="35"/>
      <c r="D7" s="35"/>
      <c r="E7" s="33"/>
      <c r="F7" s="24"/>
      <c r="G7" s="33"/>
    </row>
    <row r="8" spans="1:7" ht="15.6" customHeight="1">
      <c r="A8" s="34" t="s">
        <v>267</v>
      </c>
      <c r="B8" s="36">
        <v>0</v>
      </c>
      <c r="C8" s="36">
        <v>0</v>
      </c>
      <c r="D8" s="36">
        <v>0</v>
      </c>
      <c r="E8" s="33">
        <f t="shared" ref="E8:E20" si="0">SUM(B8:D8)</f>
        <v>0</v>
      </c>
      <c r="F8" s="28">
        <v>0.2</v>
      </c>
      <c r="G8" s="33">
        <f t="shared" ref="G8:G20" si="1">(B8*F8)+(C8*F8)+(D8*F8)</f>
        <v>0</v>
      </c>
    </row>
    <row r="9" spans="1:7" ht="15.6" customHeight="1">
      <c r="A9" s="34"/>
      <c r="B9" s="36"/>
      <c r="C9" s="36"/>
      <c r="D9" s="36"/>
      <c r="E9" s="33"/>
      <c r="F9" s="24"/>
      <c r="G9" s="33"/>
    </row>
    <row r="10" spans="1:7" ht="15.6" customHeight="1">
      <c r="A10" s="37" t="s">
        <v>268</v>
      </c>
      <c r="B10" s="35">
        <v>0</v>
      </c>
      <c r="C10" s="35">
        <v>0</v>
      </c>
      <c r="D10" s="35">
        <v>0</v>
      </c>
      <c r="E10" s="33">
        <f t="shared" si="0"/>
        <v>0</v>
      </c>
      <c r="F10" s="28">
        <v>0.2</v>
      </c>
      <c r="G10" s="33">
        <f t="shared" si="1"/>
        <v>0</v>
      </c>
    </row>
    <row r="11" spans="1:7" ht="15.6" customHeight="1">
      <c r="A11" s="34"/>
      <c r="B11" s="35"/>
      <c r="C11" s="35"/>
      <c r="D11" s="35"/>
      <c r="E11" s="33"/>
      <c r="F11" s="24"/>
      <c r="G11" s="33"/>
    </row>
    <row r="12" spans="1:7" ht="15.6" customHeight="1">
      <c r="A12" s="37" t="s">
        <v>269</v>
      </c>
      <c r="B12" s="36">
        <v>0</v>
      </c>
      <c r="C12" s="36">
        <v>0</v>
      </c>
      <c r="D12" s="36">
        <v>0</v>
      </c>
      <c r="E12" s="33">
        <f t="shared" si="0"/>
        <v>0</v>
      </c>
      <c r="F12" s="29">
        <v>0.1</v>
      </c>
      <c r="G12" s="33">
        <f t="shared" si="1"/>
        <v>0</v>
      </c>
    </row>
    <row r="13" spans="1:7" ht="15.6" customHeight="1">
      <c r="A13" s="37"/>
      <c r="B13" s="36"/>
      <c r="C13" s="36"/>
      <c r="D13" s="36"/>
      <c r="E13" s="33"/>
      <c r="F13" s="30"/>
      <c r="G13" s="33"/>
    </row>
    <row r="14" spans="1:7" ht="15.6" customHeight="1">
      <c r="A14" s="37" t="s">
        <v>270</v>
      </c>
      <c r="B14" s="35">
        <v>0</v>
      </c>
      <c r="C14" s="35">
        <v>0</v>
      </c>
      <c r="D14" s="35">
        <v>0</v>
      </c>
      <c r="E14" s="33">
        <f t="shared" si="0"/>
        <v>0</v>
      </c>
      <c r="F14" s="29">
        <v>0.1</v>
      </c>
      <c r="G14" s="33">
        <f t="shared" si="1"/>
        <v>0</v>
      </c>
    </row>
    <row r="15" spans="1:7" ht="15.6" customHeight="1">
      <c r="A15" s="37"/>
      <c r="B15" s="35"/>
      <c r="C15" s="35"/>
      <c r="D15" s="35"/>
      <c r="E15" s="33"/>
      <c r="F15" s="30"/>
      <c r="G15" s="33"/>
    </row>
    <row r="16" spans="1:7" ht="15.6" customHeight="1">
      <c r="A16" s="37" t="s">
        <v>271</v>
      </c>
      <c r="B16" s="36">
        <v>0</v>
      </c>
      <c r="C16" s="36">
        <v>0</v>
      </c>
      <c r="D16" s="36">
        <v>0</v>
      </c>
      <c r="E16" s="33">
        <f t="shared" si="0"/>
        <v>0</v>
      </c>
      <c r="F16" s="29">
        <v>0.1</v>
      </c>
      <c r="G16" s="33">
        <f t="shared" si="1"/>
        <v>0</v>
      </c>
    </row>
    <row r="17" spans="1:8" ht="15.6" customHeight="1">
      <c r="A17" s="37"/>
      <c r="B17" s="36"/>
      <c r="C17" s="36"/>
      <c r="D17" s="36"/>
      <c r="E17" s="33"/>
      <c r="F17" s="30"/>
      <c r="G17" s="33"/>
    </row>
    <row r="18" spans="1:8" ht="15.6" customHeight="1">
      <c r="A18" s="37" t="s">
        <v>272</v>
      </c>
      <c r="B18" s="35">
        <v>0</v>
      </c>
      <c r="C18" s="35">
        <v>0</v>
      </c>
      <c r="D18" s="35">
        <v>0</v>
      </c>
      <c r="E18" s="33">
        <f t="shared" si="0"/>
        <v>0</v>
      </c>
      <c r="F18" s="29">
        <v>0.1</v>
      </c>
      <c r="G18" s="33">
        <f t="shared" si="1"/>
        <v>0</v>
      </c>
    </row>
    <row r="19" spans="1:8" ht="15.6" customHeight="1">
      <c r="A19" s="34"/>
      <c r="B19" s="35"/>
      <c r="C19" s="35"/>
      <c r="D19" s="35"/>
      <c r="E19" s="33"/>
      <c r="F19" s="24"/>
      <c r="G19" s="33"/>
    </row>
    <row r="20" spans="1:8" ht="30.95" customHeight="1">
      <c r="A20" s="37" t="s">
        <v>273</v>
      </c>
      <c r="B20" s="35">
        <v>0</v>
      </c>
      <c r="C20" s="35">
        <v>0</v>
      </c>
      <c r="D20" s="35">
        <v>0</v>
      </c>
      <c r="E20" s="33">
        <f t="shared" si="0"/>
        <v>0</v>
      </c>
      <c r="F20" s="29">
        <v>0.05</v>
      </c>
      <c r="G20" s="33">
        <f t="shared" si="1"/>
        <v>0</v>
      </c>
    </row>
    <row r="21" spans="1:8" ht="15.6" customHeight="1">
      <c r="A21" s="34"/>
      <c r="B21" s="35"/>
      <c r="C21" s="35"/>
      <c r="D21" s="35"/>
      <c r="E21" s="33"/>
      <c r="F21" s="24"/>
      <c r="G21" s="33"/>
    </row>
    <row r="22" spans="1:8" ht="46.5" customHeight="1">
      <c r="A22" s="39"/>
      <c r="B22" s="42">
        <f>SUM(B6:B21)</f>
        <v>0</v>
      </c>
      <c r="C22" s="42">
        <f>SUM(C6:C21)</f>
        <v>0</v>
      </c>
      <c r="D22" s="42">
        <f>SUM(D6:D21)</f>
        <v>0</v>
      </c>
      <c r="F22" s="31">
        <f>SUM(F6,F8,F10:F20)</f>
        <v>1</v>
      </c>
      <c r="G22" s="38">
        <f>SUM(G6:G20)*100/5</f>
        <v>0</v>
      </c>
      <c r="H22" s="54" t="s">
        <v>274</v>
      </c>
    </row>
    <row r="23" spans="1:8" ht="15.6" customHeight="1">
      <c r="A23" s="40"/>
      <c r="B23" s="40"/>
      <c r="C23" s="40"/>
      <c r="D23" s="40"/>
      <c r="F23" s="31"/>
    </row>
  </sheetData>
  <mergeCells count="8">
    <mergeCell ref="F2:F5"/>
    <mergeCell ref="G2:G5"/>
    <mergeCell ref="B1:D1"/>
    <mergeCell ref="A2:A5"/>
    <mergeCell ref="B2:B5"/>
    <mergeCell ref="C2:C5"/>
    <mergeCell ref="D2:D5"/>
    <mergeCell ref="E2: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2022-10-09T23:08:45Z</dcterms:created>
  <dcterms:modified xsi:type="dcterms:W3CDTF">2023-01-30T16:07:24Z</dcterms:modified>
  <cp:category/>
  <cp:contentStatus/>
</cp:coreProperties>
</file>