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29"/>
  <workbookPr defaultThemeVersion="166925"/>
  <mc:AlternateContent xmlns:mc="http://schemas.openxmlformats.org/markup-compatibility/2006">
    <mc:Choice Requires="x15">
      <x15ac:absPath xmlns:x15ac="http://schemas.microsoft.com/office/spreadsheetml/2010/11/ac" url="https://d.docs.live.net/0bd19d0f3f74c0be/Associação SIS/Projeto iCS - eixo Ranking/1o. ciclo - bancos comerciais - 2022/Banco Safra/"/>
    </mc:Choice>
  </mc:AlternateContent>
  <xr:revisionPtr revIDLastSave="0" documentId="8_{5F3EA262-9EC2-4A1A-8D2A-D8428E50FF62}" xr6:coauthVersionLast="47" xr6:coauthVersionMax="47" xr10:uidLastSave="{00000000-0000-0000-0000-000000000000}"/>
  <bookViews>
    <workbookView xWindow="-120" yWindow="-16320" windowWidth="29040" windowHeight="15840" firstSheet="9" xr2:uid="{033D211D-4D1B-C74C-B933-05804CD3EC4A}"/>
  </bookViews>
  <sheets>
    <sheet name="BANCO (Asset)" sheetId="1" r:id="rId1"/>
    <sheet name="Presença nas Políticas" sheetId="8" r:id="rId2"/>
    <sheet name="Profundidade de Políticas" sheetId="9" r:id="rId3"/>
    <sheet name="Bases de dados" sheetId="7" r:id="rId4"/>
    <sheet name="Relevância processo decisório" sheetId="13" r:id="rId5"/>
    <sheet name="Monitoramento de riscos" sheetId="10" r:id="rId6"/>
    <sheet name="Ações de mitigação de riscos" sheetId="11" r:id="rId7"/>
    <sheet name="Produtos financeiros" sheetId="14" r:id="rId8"/>
    <sheet name="Portfólio (setor)" sheetId="12" r:id="rId9"/>
    <sheet name="Portfólio (localização)" sheetId="15" r:id="rId10"/>
    <sheet name="Portfólio (empresas)" sheetId="16" r:id="rId11"/>
    <sheet name="Portfólio (produto financeiro)" sheetId="17" r:id="rId12"/>
    <sheet name="Governança" sheetId="2" r:id="rId13"/>
    <sheet name="Controvérsias" sheetId="5" r:id="rId1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 i="8" l="1"/>
  <c r="F22" i="5"/>
  <c r="D22" i="5"/>
  <c r="C22" i="5"/>
  <c r="B22" i="5"/>
  <c r="G20" i="5"/>
  <c r="E20" i="5"/>
  <c r="G18" i="5"/>
  <c r="E18" i="5"/>
  <c r="G16" i="5"/>
  <c r="E16" i="5"/>
  <c r="G14" i="5"/>
  <c r="E14" i="5"/>
  <c r="G12" i="5"/>
  <c r="E12" i="5"/>
  <c r="G10" i="5"/>
  <c r="E10" i="5"/>
  <c r="G8" i="5"/>
  <c r="E8" i="5"/>
  <c r="G6" i="5"/>
  <c r="G22" i="5" s="1"/>
  <c r="E6" i="5"/>
  <c r="D59" i="9" l="1"/>
  <c r="D25" i="9"/>
  <c r="D19" i="9"/>
  <c r="D5" i="9"/>
  <c r="D7" i="9"/>
  <c r="D9" i="9"/>
  <c r="D11" i="9"/>
  <c r="D13" i="9"/>
  <c r="D15" i="9"/>
  <c r="D17" i="9"/>
  <c r="D21" i="9"/>
  <c r="D23" i="9"/>
  <c r="D27" i="9"/>
  <c r="D29" i="9"/>
  <c r="D31" i="9"/>
  <c r="D33" i="9"/>
  <c r="D35" i="9"/>
  <c r="D37" i="9"/>
  <c r="D39" i="9"/>
  <c r="D41" i="9"/>
  <c r="D43" i="9"/>
  <c r="D45" i="9"/>
  <c r="D47" i="9"/>
  <c r="D49" i="9"/>
  <c r="D51" i="9"/>
  <c r="D53" i="9"/>
  <c r="D55" i="9"/>
  <c r="D57" i="9"/>
  <c r="D61" i="9"/>
  <c r="D3" i="9"/>
  <c r="D5" i="8"/>
  <c r="D7" i="8"/>
  <c r="D9" i="8"/>
  <c r="D11" i="8"/>
  <c r="D13" i="8"/>
  <c r="D15" i="8"/>
  <c r="D17" i="8"/>
  <c r="D19" i="8"/>
  <c r="D21" i="8"/>
  <c r="D23" i="8"/>
  <c r="D25" i="8"/>
  <c r="D27" i="8"/>
  <c r="D29" i="8"/>
  <c r="D31" i="8"/>
  <c r="D33" i="8"/>
  <c r="D35" i="8"/>
  <c r="D37" i="8"/>
  <c r="D39" i="8"/>
  <c r="D41" i="8"/>
  <c r="D43" i="8"/>
  <c r="D45" i="8"/>
  <c r="D47" i="8"/>
  <c r="D49" i="8"/>
  <c r="D51" i="8"/>
  <c r="D53" i="8"/>
  <c r="D55" i="8"/>
  <c r="D57" i="8"/>
  <c r="D59" i="8"/>
  <c r="D61" i="8"/>
  <c r="I84" i="7"/>
  <c r="I82" i="7"/>
  <c r="I80" i="7"/>
  <c r="I78" i="7"/>
  <c r="I72" i="7"/>
  <c r="I70" i="7"/>
  <c r="I68" i="7"/>
  <c r="I66" i="7"/>
  <c r="I62" i="7"/>
  <c r="I60" i="7"/>
  <c r="I56" i="7"/>
  <c r="I52" i="7"/>
  <c r="I50" i="7"/>
  <c r="I48" i="7"/>
  <c r="I46" i="7"/>
  <c r="I44" i="7"/>
  <c r="I42" i="7"/>
  <c r="I40" i="7"/>
  <c r="I38" i="7"/>
  <c r="I36" i="7"/>
  <c r="I34" i="7"/>
  <c r="I32" i="7"/>
  <c r="I28" i="7"/>
  <c r="I26" i="7"/>
  <c r="I24" i="7"/>
  <c r="I22" i="7"/>
  <c r="I20" i="7"/>
  <c r="I18" i="7"/>
  <c r="I16" i="7"/>
  <c r="I14" i="7"/>
  <c r="I12" i="7"/>
  <c r="I10" i="7"/>
  <c r="I8" i="7"/>
  <c r="F22" i="11"/>
  <c r="G18" i="11"/>
  <c r="G16" i="11"/>
  <c r="G14" i="11"/>
  <c r="G12" i="11"/>
  <c r="G10" i="11"/>
  <c r="G8" i="11"/>
  <c r="G6" i="11"/>
  <c r="E8" i="14"/>
  <c r="D63" i="8" l="1"/>
  <c r="D63" i="9"/>
  <c r="H86" i="7"/>
  <c r="I86" i="7"/>
  <c r="G22" i="11"/>
  <c r="E9" i="14"/>
  <c r="E10" i="14"/>
  <c r="E11" i="14"/>
  <c r="E12" i="14"/>
  <c r="E13" i="14"/>
  <c r="E14" i="14"/>
  <c r="E15" i="14"/>
  <c r="E16" i="14"/>
  <c r="E17" i="14"/>
  <c r="E18" i="14"/>
  <c r="E19" i="14"/>
  <c r="E20" i="14"/>
  <c r="E21" i="14"/>
  <c r="E22" i="14"/>
  <c r="E23" i="14"/>
  <c r="E24" i="14"/>
  <c r="E25" i="14"/>
  <c r="E26" i="14"/>
  <c r="E27" i="14"/>
  <c r="E28" i="14"/>
  <c r="E29" i="14"/>
  <c r="E30" i="14"/>
  <c r="E31" i="14"/>
  <c r="E32" i="14"/>
  <c r="E33" i="14"/>
  <c r="E34" i="14"/>
  <c r="E35" i="14"/>
  <c r="E36" i="14"/>
  <c r="E7" i="14"/>
  <c r="F9" i="17"/>
  <c r="F11" i="17"/>
  <c r="F13" i="17"/>
  <c r="F15" i="17"/>
  <c r="F17" i="17"/>
  <c r="F7" i="17"/>
  <c r="F19" i="17" s="1"/>
  <c r="F86" i="7"/>
  <c r="D86" i="7"/>
  <c r="G85" i="7"/>
  <c r="E85" i="7"/>
  <c r="C85" i="7"/>
  <c r="B86" i="7" s="1"/>
  <c r="C61" i="9"/>
  <c r="C59" i="9"/>
  <c r="C57" i="9"/>
  <c r="C55" i="9"/>
  <c r="C53" i="9"/>
  <c r="C51" i="9"/>
  <c r="C49" i="9"/>
  <c r="C47" i="9"/>
  <c r="C45" i="9"/>
  <c r="C43" i="9"/>
  <c r="C41" i="9"/>
  <c r="C39" i="9"/>
  <c r="C37" i="9"/>
  <c r="C35" i="9"/>
  <c r="C33" i="9"/>
  <c r="C31" i="9"/>
  <c r="C29" i="9"/>
  <c r="C27" i="9"/>
  <c r="C25" i="9"/>
  <c r="C23" i="9"/>
  <c r="C21" i="9"/>
  <c r="C19" i="9"/>
  <c r="C17" i="9"/>
  <c r="C15" i="9"/>
  <c r="C13" i="9"/>
  <c r="C11" i="9"/>
  <c r="C9" i="9"/>
  <c r="C7" i="9"/>
  <c r="C5" i="9"/>
  <c r="F9" i="13"/>
  <c r="F38" i="14" l="1"/>
  <c r="G9" i="16" l="1"/>
  <c r="G11" i="16"/>
  <c r="G13" i="16"/>
  <c r="G15" i="16"/>
  <c r="G17" i="16"/>
  <c r="G19" i="16"/>
  <c r="G21" i="16"/>
  <c r="G7" i="16"/>
  <c r="G22" i="16" s="1"/>
  <c r="F9" i="15"/>
  <c r="F11" i="15"/>
  <c r="F7" i="15"/>
  <c r="F9" i="12"/>
  <c r="F11" i="12"/>
  <c r="F7" i="12"/>
  <c r="F13" i="12" s="1"/>
  <c r="C17" i="10"/>
  <c r="D17" i="10"/>
  <c r="B17" i="10"/>
  <c r="E17" i="10" s="1"/>
  <c r="C3" i="9"/>
  <c r="C5" i="8"/>
  <c r="C7" i="8"/>
  <c r="C9" i="8"/>
  <c r="C11" i="8"/>
  <c r="C13" i="8"/>
  <c r="C15" i="8"/>
  <c r="C17" i="8"/>
  <c r="C19" i="8"/>
  <c r="C21" i="8"/>
  <c r="C23" i="8"/>
  <c r="C25" i="8"/>
  <c r="C27" i="8"/>
  <c r="C29" i="8"/>
  <c r="C31" i="8"/>
  <c r="C33" i="8"/>
  <c r="C35" i="8"/>
  <c r="C37" i="8"/>
  <c r="C39" i="8"/>
  <c r="C41" i="8"/>
  <c r="C43" i="8"/>
  <c r="C45" i="8"/>
  <c r="C47" i="8"/>
  <c r="C49" i="8"/>
  <c r="C51" i="8"/>
  <c r="C53" i="8"/>
  <c r="C55" i="8"/>
  <c r="C57" i="8"/>
  <c r="C59" i="8"/>
  <c r="C61" i="8"/>
  <c r="C3" i="8"/>
  <c r="D26" i="2"/>
  <c r="G8" i="2"/>
  <c r="G10" i="2"/>
  <c r="G12" i="2"/>
  <c r="G14" i="2"/>
  <c r="G16" i="2"/>
  <c r="G18" i="2"/>
  <c r="G20" i="2"/>
  <c r="G22" i="2"/>
  <c r="G24" i="2"/>
  <c r="E8" i="2"/>
  <c r="E10" i="2"/>
  <c r="E12" i="2"/>
  <c r="E14" i="2"/>
  <c r="E16" i="2"/>
  <c r="E18" i="2"/>
  <c r="E20" i="2"/>
  <c r="E22" i="2"/>
  <c r="E24" i="2"/>
  <c r="E6" i="2"/>
  <c r="G6" i="2"/>
  <c r="F25" i="2"/>
  <c r="O2" i="1"/>
  <c r="P63" i="1"/>
  <c r="F13" i="15" l="1"/>
  <c r="G25" i="2"/>
  <c r="O3" i="1" l="1"/>
  <c r="O47" i="1"/>
  <c r="O11" i="1"/>
  <c r="O21" i="1"/>
  <c r="O37" i="1"/>
  <c r="O39" i="1"/>
  <c r="O49" i="1"/>
  <c r="O29" i="1"/>
  <c r="O55" i="1"/>
  <c r="O43" i="1"/>
  <c r="O27" i="1"/>
  <c r="O53" i="1"/>
  <c r="O59" i="1"/>
  <c r="O15" i="1"/>
  <c r="O41" i="1"/>
  <c r="O17" i="1"/>
  <c r="O35" i="1"/>
  <c r="O57" i="1"/>
  <c r="O33" i="1"/>
  <c r="O61" i="1"/>
  <c r="O25" i="1"/>
  <c r="O9" i="1"/>
  <c r="O51" i="1"/>
  <c r="O31" i="1"/>
  <c r="O19" i="1"/>
  <c r="O13" i="1"/>
  <c r="O23" i="1"/>
  <c r="O7" i="1"/>
  <c r="O5" i="1"/>
  <c r="O45" i="1"/>
  <c r="O63" i="1" l="1"/>
</calcChain>
</file>

<file path=xl/sharedStrings.xml><?xml version="1.0" encoding="utf-8"?>
<sst xmlns="http://schemas.openxmlformats.org/spreadsheetml/2006/main" count="401" uniqueCount="271">
  <si>
    <t>TEMAS</t>
  </si>
  <si>
    <t>Presença nas Políticas/diretrizes ou adesão a compromisso voluntário (máximo de 3)</t>
  </si>
  <si>
    <t>Existência e profundidade de políticas por setor econômico ou commodity (máximo de 7)</t>
  </si>
  <si>
    <t>Bases de dados consultadas e outras fontes de informação para identificação e monitoramento de riscos (máximo de 20)</t>
  </si>
  <si>
    <t>Relevância da avaliação de risco socioambiental no processo decisório – investimentos (para asset managers, seguradoras e entidades de previdência)  (máximo de 5)</t>
  </si>
  <si>
    <t>Monitoramento de riscos (frequência e abrangência) (máximo de 10)</t>
  </si>
  <si>
    <t>Ações de mitigação de riscos adotadas na gestão de investimentos  (máximo de 10)</t>
  </si>
  <si>
    <t>Produtos financeiros com impacto ambiental e/ou social positivo (máximo de 10)</t>
  </si>
  <si>
    <t>Riscos e impactos socioambientais no portfólio de investimentos – critério setor econômico (bancos, seguradoras, entidades de previdência, asset managers)  (máximo de 8)</t>
  </si>
  <si>
    <t>Riscos socioambientais no portfólio – critério localização das atividades financiadas via mercado de capitais  (máximo de 7)</t>
  </si>
  <si>
    <t>Riscos e impactos socioambientais no portfólio de investimentos – critério avaliação das empresas investidas  (máximo de 5)</t>
  </si>
  <si>
    <t>Peso de fatores ASG no portfólio de produtos financeiros (máximo de 5)</t>
  </si>
  <si>
    <t>Governança da Sustentabilidade (máximo de 10)</t>
  </si>
  <si>
    <t>Envolvimento em controvérsias negativas (redução de no máximo 5 pontos)</t>
  </si>
  <si>
    <t>TOTAL</t>
  </si>
  <si>
    <t>PESO DO TEMA</t>
  </si>
  <si>
    <t>Riscos climáticos físicos crônicos</t>
  </si>
  <si>
    <t>Riscos climáticos físicos agudos</t>
  </si>
  <si>
    <t>Matriz energética</t>
  </si>
  <si>
    <t>Eficiência energética</t>
  </si>
  <si>
    <t>Biodiversidade terrestre</t>
  </si>
  <si>
    <t>Poluição água doce</t>
  </si>
  <si>
    <t>Eficiência hídrica</t>
  </si>
  <si>
    <t>Poluição marítima</t>
  </si>
  <si>
    <t>Poluição do solo</t>
  </si>
  <si>
    <t>Eficiência uso do solo</t>
  </si>
  <si>
    <t>Poluição atmosférica</t>
  </si>
  <si>
    <t>Uso eficiente de matéria-prima sujeita a possível escassez</t>
  </si>
  <si>
    <t>Gestão adequada de resíduos sólidos</t>
  </si>
  <si>
    <t>Trabalho análogo ao escravo</t>
  </si>
  <si>
    <t>Trabalho infantil irregular</t>
  </si>
  <si>
    <t>Saúde no trabalho</t>
  </si>
  <si>
    <t>Segurança no trabalho</t>
  </si>
  <si>
    <t>Saúde do consumidor</t>
  </si>
  <si>
    <t>Segurança do consumidor</t>
  </si>
  <si>
    <t>Direitos a informação e privacidade do consumidor (LGPD)</t>
  </si>
  <si>
    <t>Impactos em comunidades tradicionais</t>
  </si>
  <si>
    <t>Riscos à saúde e segurança da comunidade</t>
  </si>
  <si>
    <t>Riscos ao desenvolvimento local</t>
  </si>
  <si>
    <t>Discriminação de gênero</t>
  </si>
  <si>
    <t>Discriminação étnica ou sexual</t>
  </si>
  <si>
    <t>Pessoas com deficiência</t>
  </si>
  <si>
    <t>Riscos para o patrimônio cultural</t>
  </si>
  <si>
    <t>Questões concorrenciais</t>
  </si>
  <si>
    <t>Responsabilidade tributária</t>
  </si>
  <si>
    <t>Prevenção e combate à corrupção</t>
  </si>
  <si>
    <t>Soma colunas B a M e subtração da N</t>
  </si>
  <si>
    <t>Presença nas Políticas/diretrizes ou adesão a compromisso voluntário; políticas temáticas (0 a 3)</t>
  </si>
  <si>
    <t>Total Ponderado</t>
  </si>
  <si>
    <t>Menção bastante genérica na PGRSAC</t>
  </si>
  <si>
    <t>Riscos climáticos de transição são mencionados de forma genérica na PRSAC</t>
  </si>
  <si>
    <t>Não há qualquer menção ao tema</t>
  </si>
  <si>
    <t>Banco afirma não financiar atividades que envolvam desmatamento ilegal ou exploração de florestas nativas sem as autorizações cabíveis, nem extrativismo vegetal ou mineral ilegal, nem exploração de carvão vegetal de mata nativa (PGRSAC, p. 3)</t>
  </si>
  <si>
    <t>Tema é mencionado na PGRSAC (p. 7)</t>
  </si>
  <si>
    <t>Não há menção</t>
  </si>
  <si>
    <t>Na PGRSAC, afirma-se que o banco não financia ou mantém relacionamento comercial com pessoas naturais ou jurídicas envolvidas com pesca predatória</t>
  </si>
  <si>
    <t>Tema não é mencionado</t>
  </si>
  <si>
    <t>Tema é mencionado de forma genérica na PGRSAC (p. 7)</t>
  </si>
  <si>
    <t>Tema é mencionado seja por conta da consulta à "lista suja do trabalho escravo", seja no que diz respeito a processos judiciais - PGRSAC, p. 4 e 5. Banco é signatário do Pacto Global.</t>
  </si>
  <si>
    <t>PGRSAC menciona que banco não financia ou mantém relacionamento comercial com pessoas ou organizações envolvidas na exploração de trabalho infantil (p. 3). Banco é signatário do Pacto Global.</t>
  </si>
  <si>
    <t>Tema é tratado, de forma genérica, na Política corporativa de Direitos Humanos.</t>
  </si>
  <si>
    <t>Tema é mencionado exclusivamente no que diz respeito ao crédito rural (p. 5) e operações de crédito em geral (p. 6) - PGRSAC. Banco é signatário do Pacto Global.</t>
  </si>
  <si>
    <t>Há restrições para financiamento ao setor de armas</t>
  </si>
  <si>
    <t>Tema é mencionado na PGRSAC, p. 6</t>
  </si>
  <si>
    <t>PGRSAC menciona diversas bases de dados envolvendo o tema (Cadastro Nacional de Empresas Punidas; Cadastro de Expulsões da Administração Federal; condenações por improbidade administrativa; Cadastro de Empresas Inidôneas e Suspensas da CGU; e Lista de Acordos de Leniência)</t>
  </si>
  <si>
    <t>Existência e profundidade de políticas por setor econômico ou commodity (0 a 7)</t>
  </si>
  <si>
    <t>Não há Políticas Setoriais</t>
  </si>
  <si>
    <t>ABRANGÊNCIA DO USO</t>
  </si>
  <si>
    <t>BASE DE DADOS</t>
  </si>
  <si>
    <t>Todos os setores econômicos sujeitos a licenciamento ambiental - até 20 pontos</t>
  </si>
  <si>
    <t>Peso</t>
  </si>
  <si>
    <t>Apenas setores econômicos com maior risco socioambiental
(médio ou alto) - até 15 pontos</t>
  </si>
  <si>
    <t>Apenas operações ou clientes/investimentos acima de certo patamar financeiro - até 8 pontos</t>
  </si>
  <si>
    <t> </t>
  </si>
  <si>
    <t>Nota por base de dado consultada (com respectivo peso da linha)</t>
  </si>
  <si>
    <t>Nota por base de dado consultada (com peso e escala 0 a 100)</t>
  </si>
  <si>
    <t>Licenciamento ambiental vigente</t>
  </si>
  <si>
    <t>Relatórios ambientais anuais de empresas inscritas no Cadastro Técnico Federal de Atividades Potencialmente Poluidoras</t>
  </si>
  <si>
    <t>Cumprimento das condicionantes – verificação junto à empresa</t>
  </si>
  <si>
    <t>Prática de infrações – órgão ambiental estadual</t>
  </si>
  <si>
    <t>Áreas embargadas – órgão ambiental estadual/DF</t>
  </si>
  <si>
    <t>Autorizações para supressão de vegetação (sempre que apurado desmatamento recente) – órgãos ambientais estaduais (ou municipais, qdo. for o caso)</t>
  </si>
  <si>
    <t>Prática de infrações – órgãos ambientais federais</t>
  </si>
  <si>
    <t>Áreas embargadas pelo IBAMA ou ICMBio</t>
  </si>
  <si>
    <t>Limites de unidades de conservação (federais, estaduais e municipais)</t>
  </si>
  <si>
    <t>Limites de terras indígenas</t>
  </si>
  <si>
    <t>Limites de territórios quilombolas</t>
  </si>
  <si>
    <t>IPHAN e órgãos estaduais e municipais de proteção do patrimônio cultural</t>
  </si>
  <si>
    <t>Outros conflitos fundiários ou comunitários</t>
  </si>
  <si>
    <t>Bases de dados do Ministério Público Federal</t>
  </si>
  <si>
    <t>Bases de dados do Ministério Público Estadual</t>
  </si>
  <si>
    <t>“Lista suja” do trabalho escravo</t>
  </si>
  <si>
    <t>Infrações em matéria de saúde e segurança do trabalho (inclusive trabalho infantil)</t>
  </si>
  <si>
    <t>Bases de dados do Ministério Público em matéria trabalhista</t>
  </si>
  <si>
    <t>Bases de dados do Judiciário em matéria trabalhista</t>
  </si>
  <si>
    <t>Percentual de acidentes do trabalho à luz da média do setor econômico</t>
  </si>
  <si>
    <t>Percentual de doenças ocupacionais à luz da média do setor econômico</t>
  </si>
  <si>
    <t>Bases de dados do Poder Judiciário Federal</t>
  </si>
  <si>
    <t>Bases de dados do Poder Judiciário Estadual</t>
  </si>
  <si>
    <t>Dados da própria empresa relativos à matriz energética</t>
  </si>
  <si>
    <t>Dados da própria empresa relativos à eficiência energética</t>
  </si>
  <si>
    <t>Dados da própria empresa relativos à eficiência hídrica</t>
  </si>
  <si>
    <t>Dados da própria empresa relativos à gestão de resíduos</t>
  </si>
  <si>
    <t>Dados da própria empresa relativos ao uso de matéria-prima</t>
  </si>
  <si>
    <t>Dados da própria empresa relativos a riscos ambientais na cadeia de produção/valor</t>
  </si>
  <si>
    <t>Dados da própria empresa relativos a riscos sociais na cadeia de produção/valor</t>
  </si>
  <si>
    <t>PROCONs ou bases de dados do Ministério da Justiça em matéria de consumo</t>
  </si>
  <si>
    <t>Bases de dados do CADE (concorrência)</t>
  </si>
  <si>
    <t>Entes encarregados de zelar pela sanidade animal ou vegetal (para setores relevantes)</t>
  </si>
  <si>
    <t>Vigilância sanitária (para setores relevantes)</t>
  </si>
  <si>
    <t>Imprensa</t>
  </si>
  <si>
    <t>Mídias online em geral</t>
  </si>
  <si>
    <t>Organizações da sociedade civil relevantes</t>
  </si>
  <si>
    <t>Mecanismo de recebimento de queixas</t>
  </si>
  <si>
    <t>Inspeções no local</t>
  </si>
  <si>
    <t>Contratação de auditoria socioambiental</t>
  </si>
  <si>
    <t>TOTAL PONDERADO DA COLUNA</t>
  </si>
  <si>
    <t>Não há informações disponíveis para investimentos</t>
  </si>
  <si>
    <t>Percentual de operações em que houve negativa de investimento ou desinvestimento tendo como principal razão os riscos socioambientais nos últimos 2 anos</t>
  </si>
  <si>
    <t>Grau de Relevância</t>
  </si>
  <si>
    <t>Baixo - 0 ou 1 ponto</t>
  </si>
  <si>
    <t>Médio - 2 ou 3 pontos</t>
  </si>
  <si>
    <t>Alto - 4 ou 5 pontos</t>
  </si>
  <si>
    <t>*ver critério de adoção de nota na metodologia</t>
  </si>
  <si>
    <t>0 a 5%</t>
  </si>
  <si>
    <t>5 a 10%</t>
  </si>
  <si>
    <t>Maior que 10%</t>
  </si>
  <si>
    <t>Total</t>
  </si>
  <si>
    <t>Não há informações disponíveis</t>
  </si>
  <si>
    <t xml:space="preserve">Universo de operações ou de empresas </t>
  </si>
  <si>
    <t xml:space="preserve">Frequência </t>
  </si>
  <si>
    <t xml:space="preserve">Todos os setores econômicos sujeitos a licenciamento ambiental (peso de 30%) </t>
  </si>
  <si>
    <t>Setores econômicos com risco médio ou alto  (peso de 50%)</t>
  </si>
  <si>
    <t xml:space="preserve">Apenas operações acima de um certo patamar financeiro – inclusive Project Finance 
 (peso de 20%) </t>
  </si>
  <si>
    <t>* consultar a metodologia para atribuição de notas</t>
  </si>
  <si>
    <t>Semestral ou menor</t>
  </si>
  <si>
    <t>Anual</t>
  </si>
  <si>
    <t>Bienal</t>
  </si>
  <si>
    <t>Apenas quando tem conhecimento de novo fato relevante ou quando o monitoramento abrange único ou poucos temas</t>
  </si>
  <si>
    <t>Não adota</t>
  </si>
  <si>
    <t>(nota de 0 a 100</t>
  </si>
  <si>
    <t>Abrangência</t>
  </si>
  <si>
    <t>AÇÃO ADOTADA</t>
  </si>
  <si>
    <t>Todos os setores econômicos sujeitos a licenciamento ambiental - até 10 pontos</t>
  </si>
  <si>
    <t>Apenas setores econômicos com maior risco socioambiental  - até 7 pontos</t>
  </si>
  <si>
    <t>Apenas operações ou clientes acima de certo patamar financeiro (nesse caso, indicar o percentual dentre os valores destinados a empresas de setores sujeitos a licenciamento) - até 5 pontos</t>
  </si>
  <si>
    <t>Não adota - 0 pontos</t>
  </si>
  <si>
    <t>Consideração do grau de risco nas condições (taxas ou prazos) do título</t>
  </si>
  <si>
    <t>Plano de ação ou outro compromisso  com prazos e metas claros para operações da própria empresa investida</t>
  </si>
  <si>
    <t>Plano de ação ou outro compromisso  com prazos e metas claros para cadeia de valor da empresa investida</t>
  </si>
  <si>
    <t>Transparência quanto ao voto em matérias ASG (presença + teor do voto)</t>
  </si>
  <si>
    <t>Proposições em matéria ASG em Assembleias-gerais</t>
  </si>
  <si>
    <t>Engajamento individual (Diretoria, Conselho de Administração, Depto. de Sustentabilidade)</t>
  </si>
  <si>
    <t>Engajamento coletivo com outros investidores</t>
  </si>
  <si>
    <t>Nota de 0 a 100</t>
  </si>
  <si>
    <t>Existência de indicadores específicos para mensuração de impacto (indicando-se quais são) - até 3,5 pontos</t>
  </si>
  <si>
    <t xml:space="preserve"> 
Percentual no portfólio de investimento - até 5 pontos </t>
  </si>
  <si>
    <t>Serviços de Assessoria Financeira/colocação de títulos no mercado de capitais - até 1,5 pontos</t>
  </si>
  <si>
    <t>Peso por tema</t>
  </si>
  <si>
    <t>Mitigação ou adaptação a riscos climáticos físicos crônicos</t>
  </si>
  <si>
    <t>Fundo Safra Direct Carbono</t>
  </si>
  <si>
    <t>Mitigação ou adaptação a riscos climáticos físicos agudos</t>
  </si>
  <si>
    <t>Matriz energética de baixo carbono</t>
  </si>
  <si>
    <t>Fundo COE Energia Limpa</t>
  </si>
  <si>
    <t>Biodiversidade terrestre (mitigação de riscos)</t>
  </si>
  <si>
    <t>Biodiversidade terrestre (restauração)</t>
  </si>
  <si>
    <t>Mitigação de riscos de poluição água doce</t>
  </si>
  <si>
    <t>Descontaminação de água doce</t>
  </si>
  <si>
    <t>Mitigação de riscos de poluição marítima</t>
  </si>
  <si>
    <t>Restauração de ecossistemas marinhos</t>
  </si>
  <si>
    <t>Mitigação de riscos de poluição do solo</t>
  </si>
  <si>
    <t>Descontaminação do solo</t>
  </si>
  <si>
    <t>Uso eficiente do solo</t>
  </si>
  <si>
    <t>Mitigação de riscos de poluição atmosférica</t>
  </si>
  <si>
    <t>Uso eficiente de matéria-prima</t>
  </si>
  <si>
    <t>Gestão adequada de resíduos sólidos (prevenção poluição)</t>
  </si>
  <si>
    <t>Gestão eficiente de resíduos sólidos (economia circular)</t>
  </si>
  <si>
    <t>Mitigação de riscos de trabalho análogo ao escravo na cadeia de produção</t>
  </si>
  <si>
    <t>Mitigação de riscos de trabalho infantil irregular na cadeia de produção</t>
  </si>
  <si>
    <t>Mitigação de riscos à saúde no trabalho</t>
  </si>
  <si>
    <t>Mitigação de riscos à segurança no trabalho</t>
  </si>
  <si>
    <t>Mitigação de riscos ou criação de oportunidades p/ comunidades tradicionais</t>
  </si>
  <si>
    <t>Saúde e segurança de comunidade local</t>
  </si>
  <si>
    <t>Saúde e segurança do consumidor</t>
  </si>
  <si>
    <t>Desenvolvimento local/ apoio a MPMEs</t>
  </si>
  <si>
    <t>Promoção da equidade de gênero</t>
  </si>
  <si>
    <t>ETF Mulheres na Liderança</t>
  </si>
  <si>
    <t>Promoção da equidade étnica</t>
  </si>
  <si>
    <t>Integração de pessoas com deficiência</t>
  </si>
  <si>
    <t>Proteção do patrimônio cultural</t>
  </si>
  <si>
    <t xml:space="preserve">Total </t>
  </si>
  <si>
    <t>Percentual no portfólio</t>
  </si>
  <si>
    <t xml:space="preserve">Categoria da atividade financiada/segurada </t>
  </si>
  <si>
    <t>Percentual alto (mais de 40%) no portfólio</t>
  </si>
  <si>
    <t xml:space="preserve">Percentual médio (mais de 20 e até 40%) no portfólio </t>
  </si>
  <si>
    <t>Percentual baixo (0 a 20%) no portfólio</t>
  </si>
  <si>
    <t>Ausente no portfólio</t>
  </si>
  <si>
    <t xml:space="preserve">Setores econômicos de alto risco </t>
  </si>
  <si>
    <t xml:space="preserve">Setores econômicos de risco médio </t>
  </si>
  <si>
    <t>Setores econômicos de risco baixo ou nenhum</t>
  </si>
  <si>
    <t>(Nota de 0 a 100)</t>
  </si>
  <si>
    <t>Categoria da empresa financiada e de sua cadeia de produção</t>
  </si>
  <si>
    <t>Informação completa (georreferenciada ou microbacia hidrográfica) - 7 pontos</t>
  </si>
  <si>
    <t>Município/bioma - 3 pontos</t>
  </si>
  <si>
    <t>Ausente (informação apenas sobre a sede no caso de empresas com múltiplos estabelecimentos) - 0 pontos</t>
  </si>
  <si>
    <t>PESO</t>
  </si>
  <si>
    <t>Alto risco</t>
  </si>
  <si>
    <t>Risco médio</t>
  </si>
  <si>
    <t>Risco baixo ou nenhum risco</t>
  </si>
  <si>
    <t>Percentual de empresas no portfólio</t>
  </si>
  <si>
    <t>Percentual baixo (até 20%) no portfólio</t>
  </si>
  <si>
    <t>PESOS</t>
  </si>
  <si>
    <t xml:space="preserve">Alto risco – peso 20% </t>
  </si>
  <si>
    <t xml:space="preserve">Risco médio – peso 10% </t>
  </si>
  <si>
    <t xml:space="preserve">Risco baixo ou nenhum – peso 5% </t>
  </si>
  <si>
    <t>Não avaliadas (dentre os setores sujeitos a licenciamento ambiental) – peso 25%</t>
  </si>
  <si>
    <t xml:space="preserve">Impacto positivo – peso 10% </t>
  </si>
  <si>
    <t xml:space="preserve">Impactos da cadeia de produção irrelevantes – peso 5% </t>
  </si>
  <si>
    <t xml:space="preserve">Impactos da cadeia de produção médios e grau de suficiência do monitoramento – peso 10% </t>
  </si>
  <si>
    <t xml:space="preserve">Impactos da cadeia de produção altos e suficiência do monitoramento – peso 15% </t>
  </si>
  <si>
    <t>(Nota 0 a 100)</t>
  </si>
  <si>
    <t>Percentual de produtos</t>
  </si>
  <si>
    <t>Categoria do produto financeiro</t>
  </si>
  <si>
    <t>Integração de fatores ASG – um critério</t>
  </si>
  <si>
    <t>Integração de fatores ASG – 2 a 4 critérios (cf tabela 1)</t>
  </si>
  <si>
    <t>Integração de 5 ou mais critérios</t>
  </si>
  <si>
    <t>Impacto positivo baixo</t>
  </si>
  <si>
    <t>Impacto positivo médio</t>
  </si>
  <si>
    <t>Impacto positivo alto</t>
  </si>
  <si>
    <t>(nota de 0 a 100)</t>
  </si>
  <si>
    <t>NOTAS</t>
  </si>
  <si>
    <t>SITUAÇÃO NA IF</t>
  </si>
  <si>
    <t>Deficiente – 0 ou 1 ponto</t>
  </si>
  <si>
    <t>Médio – 2 a 6 pontos</t>
  </si>
  <si>
    <t>Bom/ótimo – 7 a 10 pontos</t>
  </si>
  <si>
    <t>NOTA PONDERADA DO TEMA</t>
  </si>
  <si>
    <t>Tema tratado em Diretoria de área-fim</t>
  </si>
  <si>
    <t>Tema é tratado na Diretoria de Marketing e ESG (página 22 do Relatório de Sustentabilidade)</t>
  </si>
  <si>
    <t>Participação feminina na Diretoria</t>
  </si>
  <si>
    <t>Não há informação sobre composição da Diretoria e demais órgãos</t>
  </si>
  <si>
    <t>Participação negra na Diretoria</t>
  </si>
  <si>
    <t>Dimensão da área de Sustentabilidade (proporcionalidade em relação ao quadro de empregados da área de risco)</t>
  </si>
  <si>
    <t>Não há informação sobre dimensão de nenhuma das duas áreas</t>
  </si>
  <si>
    <t>Dimensão da área de Sustentabilidade (proporcionalidade em relação ao quadro de empregados das áreas de negócios)</t>
  </si>
  <si>
    <t>Treinamentos em sustentabilidade para áreas-fim (média por empregado)</t>
  </si>
  <si>
    <t>Não há informação sobre duração nem sobre treinamentos específicos para áreas-fim em matéria ASG</t>
  </si>
  <si>
    <t>Integração de fatores de sustentabilidade na remuneração da Diretoria</t>
  </si>
  <si>
    <t>PRSAC menciona que a estrutura remuneratória não deverá incentivar comportamentos incompatíveis.</t>
  </si>
  <si>
    <t>Integração de fatores de sustentabilidade na remuneração de gerentes</t>
  </si>
  <si>
    <r>
      <rPr>
        <sz val="12"/>
        <color rgb="FF000000"/>
        <rFont val="Calibri"/>
      </rPr>
      <t xml:space="preserve">Frequência de atualização de Políticas, Planos e Manuais de Procedimentos e abrangência do diálogo com </t>
    </r>
    <r>
      <rPr>
        <i/>
        <sz val="12"/>
        <color rgb="FF000000"/>
        <rFont val="Calibri"/>
      </rPr>
      <t>stakeholders</t>
    </r>
  </si>
  <si>
    <t>Frequência de atualização trienal/universo de stakeholders insuficiente (não contempla comunidades afetadas, organizações da sociedade civil, entes públicos, academia) - fonte: PRSAC</t>
  </si>
  <si>
    <t>Canal específico para recebimento de reclamações quanto a impactos socioambientais de empreendimentosfinanciados/segurados</t>
  </si>
  <si>
    <t>Não possui canal específico (página 24 do relatório de sustentabilidade)</t>
  </si>
  <si>
    <t>NÚMERO DE CONTROVÉRSIAS NOS ÚLTIMOS 5 ANOS</t>
  </si>
  <si>
    <t>FONTE DA INFORMAÇÃO</t>
  </si>
  <si>
    <t>Abaixo da média de instituições financeiras de
mesmo porte - não perde pontos</t>
  </si>
  <si>
    <t>Média das instituições de
mesmo porte (até 5% acima ou abaixo) - 1 ponto a menos</t>
  </si>
  <si>
    <t>Acima da média das instituições de mesmo
porte - 2 a 5 pontos a menos</t>
  </si>
  <si>
    <t>Ministério Público do Trabalho (inquéritos civis, TACs e ACPs)</t>
  </si>
  <si>
    <t>39 registros no Portal de Direitos Coletivos (MPF, MPT e MPs estaduais - nenhum em matéria ambiental)</t>
  </si>
  <si>
    <t>Ministério Público Federal (inquéritos civis, TACs e ACPs)</t>
  </si>
  <si>
    <t>Ministério Público Estadual (inquéritos civis, TACs e ACPs)</t>
  </si>
  <si>
    <t>Banco Central do Brasil, CVM, SUSEP e PREVIC</t>
  </si>
  <si>
    <t>Banco Central, ranking de reclamações: não está entre as 15 mais reclamadas, portanto abaixo da média de mercado; TACs: houve um em 2021 (está na média); CVM: 2 processos (2003 e 2006) - está na média considerando seu porte</t>
  </si>
  <si>
    <t>Consumidor.gov</t>
  </si>
  <si>
    <t>Satisfação com atendimento: está na média; índice de solução: melhor que a média; prazo médio de respostas: pior que a média</t>
  </si>
  <si>
    <t>SINDEC (base de dados dos PROCONs)</t>
  </si>
  <si>
    <t xml:space="preserve">Está na média em 2022 </t>
  </si>
  <si>
    <t>Imprensa tradicional</t>
  </si>
  <si>
    <t>ONGs socioambientais e canal para recebimento de denúncias da SIS no ue diz respeito ao descumprimento de Políticas e compromissos voluntários</t>
  </si>
  <si>
    <t>(nota de 0 a 100, de modo que a nota é diretamente proporcional ao número de controvérsias)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</si>
</sst>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_(* \(#,##0.00\);_(* &quot;-&quot;??_);_(@_)"/>
    <numFmt numFmtId="165" formatCode="0.0%"/>
  </numFmts>
  <fonts count="15">
    <font>
      <sz val="12"/>
      <color theme="1"/>
      <name val="Calibri"/>
      <family val="2"/>
      <scheme val="minor"/>
    </font>
    <font>
      <sz val="16"/>
      <color rgb="FFFF0000"/>
      <name val="Calibri"/>
      <family val="2"/>
      <scheme val="minor"/>
    </font>
    <font>
      <sz val="14"/>
      <color theme="1"/>
      <name val="Calibri"/>
      <family val="2"/>
      <scheme val="minor"/>
    </font>
    <font>
      <sz val="12"/>
      <color theme="1" tint="4.9989318521683403E-2"/>
      <name val="Calibri"/>
      <family val="2"/>
      <scheme val="minor"/>
    </font>
    <font>
      <sz val="12"/>
      <color theme="5" tint="0.79998168889431442"/>
      <name val="Calibri"/>
      <family val="2"/>
      <scheme val="minor"/>
    </font>
    <font>
      <sz val="12"/>
      <color rgb="FF000000"/>
      <name val="Calibri"/>
      <family val="2"/>
      <scheme val="minor"/>
    </font>
    <font>
      <sz val="12"/>
      <color theme="1"/>
      <name val="Calibri"/>
      <family val="2"/>
      <scheme val="minor"/>
    </font>
    <font>
      <sz val="12"/>
      <color rgb="FFFF0000"/>
      <name val="Calibri"/>
      <family val="2"/>
      <scheme val="minor"/>
    </font>
    <font>
      <sz val="12"/>
      <color theme="1"/>
      <name val="Calibri (Body)"/>
    </font>
    <font>
      <sz val="12"/>
      <color rgb="FF000000"/>
      <name val="Calibri"/>
    </font>
    <font>
      <i/>
      <sz val="12"/>
      <color rgb="FF000000"/>
      <name val="Calibri"/>
    </font>
    <font>
      <sz val="12"/>
      <color rgb="FF000000"/>
      <name val="Calibri"/>
      <family val="2"/>
    </font>
    <font>
      <b/>
      <sz val="12"/>
      <color rgb="FFFF0000"/>
      <name val="Calibri"/>
      <family val="2"/>
    </font>
    <font>
      <b/>
      <sz val="12"/>
      <color rgb="FFFF0000"/>
      <name val="Calibri"/>
      <family val="2"/>
      <scheme val="minor"/>
    </font>
    <font>
      <sz val="12"/>
      <name val="Calibri"/>
      <family val="2"/>
      <scheme val="minor"/>
    </font>
  </fonts>
  <fills count="26">
    <fill>
      <patternFill patternType="none"/>
    </fill>
    <fill>
      <patternFill patternType="gray125"/>
    </fill>
    <fill>
      <patternFill patternType="solid">
        <fgColor theme="5" tint="0.59999389629810485"/>
        <bgColor indexed="64"/>
      </patternFill>
    </fill>
    <fill>
      <patternFill patternType="solid">
        <fgColor rgb="FFFF0000"/>
        <bgColor indexed="64"/>
      </patternFill>
    </fill>
    <fill>
      <patternFill patternType="solid">
        <fgColor theme="5" tint="0.79998168889431442"/>
        <bgColor indexed="64"/>
      </patternFill>
    </fill>
    <fill>
      <patternFill patternType="solid">
        <fgColor theme="4" tint="0.39997558519241921"/>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E2584A"/>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3" tint="0.59999389629810485"/>
        <bgColor indexed="64"/>
      </patternFill>
    </fill>
    <fill>
      <patternFill patternType="solid">
        <fgColor theme="4" tint="0.59999389629810485"/>
        <bgColor indexed="64"/>
      </patternFill>
    </fill>
    <fill>
      <patternFill patternType="solid">
        <fgColor theme="0"/>
        <bgColor indexed="64"/>
      </patternFill>
    </fill>
    <fill>
      <patternFill patternType="solid">
        <fgColor rgb="FFF8CBAD"/>
        <bgColor rgb="FF000000"/>
      </patternFill>
    </fill>
    <fill>
      <patternFill patternType="solid">
        <fgColor rgb="FFFCE4D6"/>
        <bgColor rgb="FF000000"/>
      </patternFill>
    </fill>
    <fill>
      <patternFill patternType="solid">
        <fgColor theme="8" tint="0.59999389629810485"/>
        <bgColor indexed="64"/>
      </patternFill>
    </fill>
    <fill>
      <patternFill patternType="solid">
        <fgColor theme="0" tint="-0.14999847407452621"/>
        <bgColor rgb="FF000000"/>
      </patternFill>
    </fill>
    <fill>
      <patternFill patternType="solid">
        <fgColor rgb="FFFCE4D6"/>
        <bgColor indexed="64"/>
      </patternFill>
    </fill>
    <fill>
      <patternFill patternType="solid">
        <fgColor rgb="FFD0CECE"/>
        <bgColor indexed="64"/>
      </patternFill>
    </fill>
    <fill>
      <patternFill patternType="solid">
        <fgColor rgb="FFD9E1F2"/>
        <bgColor indexed="64"/>
      </patternFill>
    </fill>
    <fill>
      <patternFill patternType="solid">
        <fgColor rgb="FFC6E0B4"/>
        <bgColor rgb="FF000000"/>
      </patternFill>
    </fill>
    <fill>
      <patternFill patternType="solid">
        <fgColor rgb="FFFFF2CC"/>
        <bgColor indexed="64"/>
      </patternFill>
    </fill>
    <fill>
      <patternFill patternType="solid">
        <fgColor rgb="FFC6E0B4"/>
        <bgColor indexed="64"/>
      </patternFill>
    </fill>
  </fills>
  <borders count="17">
    <border>
      <left/>
      <right/>
      <top/>
      <bottom/>
      <diagonal/>
    </border>
    <border>
      <left style="thick">
        <color indexed="64"/>
      </left>
      <right/>
      <top/>
      <bottom/>
      <diagonal/>
    </border>
    <border>
      <left/>
      <right/>
      <top style="thick">
        <color indexed="64"/>
      </top>
      <bottom/>
      <diagonal/>
    </border>
    <border>
      <left style="thick">
        <color indexed="64"/>
      </left>
      <right/>
      <top style="thick">
        <color indexed="64"/>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bottom style="hair">
        <color indexed="64"/>
      </bottom>
      <diagonal/>
    </border>
    <border>
      <left style="hair">
        <color indexed="64"/>
      </left>
      <right style="hair">
        <color indexed="64"/>
      </right>
      <top/>
      <bottom style="hair">
        <color indexed="64"/>
      </bottom>
      <diagonal/>
    </border>
    <border>
      <left style="dotted">
        <color indexed="64"/>
      </left>
      <right style="dotted">
        <color indexed="64"/>
      </right>
      <top style="dotted">
        <color indexed="64"/>
      </top>
      <bottom style="dotted">
        <color indexed="64"/>
      </bottom>
      <diagonal/>
    </border>
    <border>
      <left style="dotted">
        <color rgb="FF000000"/>
      </left>
      <right/>
      <top style="dotted">
        <color rgb="FF000000"/>
      </top>
      <bottom style="dotted">
        <color rgb="FF000000"/>
      </bottom>
      <diagonal/>
    </border>
    <border>
      <left style="dotted">
        <color rgb="FF000000"/>
      </left>
      <right style="dotted">
        <color rgb="FF000000"/>
      </right>
      <top style="dotted">
        <color rgb="FF000000"/>
      </top>
      <bottom style="dotted">
        <color rgb="FF000000"/>
      </bottom>
      <diagonal/>
    </border>
    <border>
      <left/>
      <right/>
      <top style="dotted">
        <color rgb="FF000000"/>
      </top>
      <bottom style="dotted">
        <color rgb="FF000000"/>
      </bottom>
      <diagonal/>
    </border>
    <border>
      <left/>
      <right style="dotted">
        <color rgb="FF000000"/>
      </right>
      <top style="dotted">
        <color rgb="FF000000"/>
      </top>
      <bottom style="dotted">
        <color rgb="FF000000"/>
      </bottom>
      <diagonal/>
    </border>
    <border>
      <left style="dotted">
        <color rgb="FF000000"/>
      </left>
      <right style="dotted">
        <color rgb="FF000000"/>
      </right>
      <top/>
      <bottom style="dotted">
        <color rgb="FF000000"/>
      </bottom>
      <diagonal/>
    </border>
    <border>
      <left style="dotted">
        <color indexed="64"/>
      </left>
      <right style="dotted">
        <color indexed="64"/>
      </right>
      <top/>
      <bottom style="dotted">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s>
  <cellStyleXfs count="3">
    <xf numFmtId="0" fontId="0" fillId="0" borderId="0"/>
    <xf numFmtId="164" fontId="6" fillId="0" borderId="0" applyFont="0" applyFill="0" applyBorder="0" applyAlignment="0" applyProtection="0"/>
    <xf numFmtId="9" fontId="6" fillId="0" borderId="0" applyFont="0" applyFill="0" applyBorder="0" applyAlignment="0" applyProtection="0"/>
  </cellStyleXfs>
  <cellXfs count="168">
    <xf numFmtId="0" fontId="0" fillId="0" borderId="0" xfId="0"/>
    <xf numFmtId="0" fontId="0" fillId="0" borderId="0" xfId="0" applyAlignment="1">
      <alignment horizontal="center"/>
    </xf>
    <xf numFmtId="0" fontId="0" fillId="6" borderId="0" xfId="0" applyFill="1" applyAlignment="1">
      <alignment horizontal="center"/>
    </xf>
    <xf numFmtId="0" fontId="0" fillId="2" borderId="0" xfId="0" applyFill="1" applyAlignment="1">
      <alignment horizontal="center"/>
    </xf>
    <xf numFmtId="0" fontId="0" fillId="4" borderId="2" xfId="0" applyFill="1" applyBorder="1" applyAlignment="1">
      <alignment horizontal="center" vertical="center" wrapText="1"/>
    </xf>
    <xf numFmtId="0" fontId="0" fillId="2" borderId="2" xfId="0" applyFill="1" applyBorder="1" applyAlignment="1">
      <alignment horizontal="center" vertical="center"/>
    </xf>
    <xf numFmtId="0" fontId="0" fillId="4" borderId="3" xfId="0" applyFill="1" applyBorder="1" applyAlignment="1">
      <alignment horizontal="center" vertical="center" wrapText="1"/>
    </xf>
    <xf numFmtId="9" fontId="0" fillId="5" borderId="1" xfId="0" applyNumberFormat="1" applyFill="1" applyBorder="1" applyAlignment="1">
      <alignment horizontal="center" vertical="center" wrapText="1"/>
    </xf>
    <xf numFmtId="9" fontId="0" fillId="5" borderId="0" xfId="0" applyNumberFormat="1" applyFill="1" applyAlignment="1">
      <alignment horizontal="center" vertical="center"/>
    </xf>
    <xf numFmtId="9" fontId="0" fillId="5" borderId="0" xfId="0" applyNumberFormat="1" applyFill="1" applyAlignment="1">
      <alignment horizontal="center" vertical="center" wrapText="1"/>
    </xf>
    <xf numFmtId="0" fontId="0" fillId="4" borderId="4" xfId="0" applyFill="1" applyBorder="1" applyAlignment="1">
      <alignment horizontal="center"/>
    </xf>
    <xf numFmtId="0" fontId="1" fillId="0" borderId="0" xfId="0" applyFont="1" applyAlignment="1">
      <alignment horizontal="center" vertical="center"/>
    </xf>
    <xf numFmtId="0" fontId="0" fillId="2" borderId="0" xfId="0" applyFill="1" applyAlignment="1">
      <alignment horizontal="center" vertical="center" wrapText="1"/>
    </xf>
    <xf numFmtId="0" fontId="0" fillId="7" borderId="0" xfId="0" applyFill="1" applyAlignment="1">
      <alignment horizontal="center"/>
    </xf>
    <xf numFmtId="9" fontId="3" fillId="5" borderId="0" xfId="0" applyNumberFormat="1" applyFont="1" applyFill="1" applyAlignment="1">
      <alignment horizontal="center" vertical="center"/>
    </xf>
    <xf numFmtId="0" fontId="0" fillId="9" borderId="4" xfId="0" applyFill="1" applyBorder="1" applyAlignment="1">
      <alignment horizontal="center" wrapText="1"/>
    </xf>
    <xf numFmtId="9" fontId="0" fillId="5" borderId="0" xfId="0" applyNumberFormat="1" applyFill="1" applyAlignment="1">
      <alignment horizontal="center"/>
    </xf>
    <xf numFmtId="9" fontId="0" fillId="0" borderId="0" xfId="0" applyNumberFormat="1" applyAlignment="1">
      <alignment horizontal="center"/>
    </xf>
    <xf numFmtId="0" fontId="1" fillId="0" borderId="1" xfId="0" applyFont="1" applyBorder="1" applyAlignment="1">
      <alignment horizontal="center" vertical="center"/>
    </xf>
    <xf numFmtId="0" fontId="2" fillId="0" borderId="0" xfId="0" applyFont="1" applyAlignment="1">
      <alignment horizontal="center"/>
    </xf>
    <xf numFmtId="0" fontId="0" fillId="8" borderId="4" xfId="0" applyFill="1" applyBorder="1" applyAlignment="1">
      <alignment horizontal="center" wrapText="1"/>
    </xf>
    <xf numFmtId="9" fontId="3" fillId="5" borderId="0" xfId="0" applyNumberFormat="1" applyFont="1" applyFill="1" applyAlignment="1">
      <alignment horizontal="center"/>
    </xf>
    <xf numFmtId="0" fontId="0" fillId="9" borderId="5" xfId="0" applyFill="1" applyBorder="1" applyAlignment="1">
      <alignment horizontal="center" wrapText="1"/>
    </xf>
    <xf numFmtId="9" fontId="0" fillId="2" borderId="0" xfId="0" applyNumberFormat="1" applyFill="1" applyAlignment="1">
      <alignment horizontal="center" vertical="center"/>
    </xf>
    <xf numFmtId="9" fontId="0" fillId="10" borderId="0" xfId="0" applyNumberFormat="1" applyFill="1" applyAlignment="1">
      <alignment horizontal="center" vertical="center"/>
    </xf>
    <xf numFmtId="0" fontId="0" fillId="2" borderId="0" xfId="0" applyFill="1" applyAlignment="1">
      <alignment horizontal="center" vertical="center"/>
    </xf>
    <xf numFmtId="0" fontId="0" fillId="11" borderId="0" xfId="0" applyFill="1" applyAlignment="1">
      <alignment horizontal="center" vertical="center"/>
    </xf>
    <xf numFmtId="0" fontId="0" fillId="0" borderId="0" xfId="0" applyAlignment="1">
      <alignment horizontal="center" vertical="center"/>
    </xf>
    <xf numFmtId="0" fontId="0" fillId="4" borderId="0" xfId="0" applyFill="1" applyAlignment="1">
      <alignment horizontal="center" vertical="center"/>
    </xf>
    <xf numFmtId="9" fontId="0" fillId="11" borderId="0" xfId="0" applyNumberFormat="1" applyFill="1" applyAlignment="1">
      <alignment horizontal="center" vertical="center"/>
    </xf>
    <xf numFmtId="10" fontId="0" fillId="11" borderId="0" xfId="0" applyNumberFormat="1" applyFill="1" applyAlignment="1">
      <alignment horizontal="center" vertical="center"/>
    </xf>
    <xf numFmtId="9" fontId="0" fillId="11" borderId="0" xfId="0" applyNumberFormat="1" applyFill="1" applyAlignment="1">
      <alignment horizontal="center" vertical="center" wrapText="1"/>
    </xf>
    <xf numFmtId="0" fontId="0" fillId="11" borderId="0" xfId="0" applyFill="1" applyAlignment="1">
      <alignment horizontal="center" vertical="center" wrapText="1"/>
    </xf>
    <xf numFmtId="9" fontId="0" fillId="0" borderId="0" xfId="0" applyNumberFormat="1" applyAlignment="1">
      <alignment horizontal="center" vertical="center"/>
    </xf>
    <xf numFmtId="0" fontId="0" fillId="6" borderId="0" xfId="0" applyFill="1" applyAlignment="1">
      <alignment horizontal="center" vertical="center"/>
    </xf>
    <xf numFmtId="0" fontId="0" fillId="4" borderId="4" xfId="0" applyFill="1" applyBorder="1" applyAlignment="1">
      <alignment horizontal="center" vertical="center"/>
    </xf>
    <xf numFmtId="0" fontId="0" fillId="9" borderId="4" xfId="0" applyFill="1" applyBorder="1" applyAlignment="1">
      <alignment horizontal="center" vertical="center"/>
    </xf>
    <xf numFmtId="0" fontId="0" fillId="8" borderId="4" xfId="0" applyFill="1" applyBorder="1" applyAlignment="1">
      <alignment horizontal="center" vertical="center"/>
    </xf>
    <xf numFmtId="0" fontId="0" fillId="4" borderId="4" xfId="0" applyFill="1" applyBorder="1" applyAlignment="1">
      <alignment horizontal="center" vertical="center" wrapText="1"/>
    </xf>
    <xf numFmtId="0" fontId="0" fillId="3" borderId="0" xfId="0" applyFill="1" applyAlignment="1">
      <alignment horizontal="center" vertical="center"/>
    </xf>
    <xf numFmtId="0" fontId="0" fillId="0" borderId="4" xfId="0" applyBorder="1" applyAlignment="1">
      <alignment horizontal="center" vertical="center" wrapText="1"/>
    </xf>
    <xf numFmtId="0" fontId="0" fillId="0" borderId="4" xfId="0" applyBorder="1" applyAlignment="1">
      <alignment horizontal="center" vertical="center"/>
    </xf>
    <xf numFmtId="0" fontId="0" fillId="6" borderId="4" xfId="0" applyFill="1" applyBorder="1" applyAlignment="1">
      <alignment horizontal="center" vertical="center"/>
    </xf>
    <xf numFmtId="0" fontId="0" fillId="4" borderId="5" xfId="0" applyFill="1" applyBorder="1" applyAlignment="1">
      <alignment horizontal="center" vertical="center"/>
    </xf>
    <xf numFmtId="0" fontId="0" fillId="4" borderId="5" xfId="0" applyFill="1" applyBorder="1" applyAlignment="1">
      <alignment horizontal="center" vertical="center" wrapText="1"/>
    </xf>
    <xf numFmtId="9" fontId="0" fillId="9" borderId="4" xfId="0" applyNumberFormat="1" applyFill="1" applyBorder="1" applyAlignment="1">
      <alignment horizontal="center" vertical="center"/>
    </xf>
    <xf numFmtId="10" fontId="0" fillId="9" borderId="4" xfId="0" applyNumberFormat="1" applyFill="1" applyBorder="1" applyAlignment="1">
      <alignment horizontal="center" vertical="center"/>
    </xf>
    <xf numFmtId="9" fontId="0" fillId="8" borderId="4" xfId="0" applyNumberFormat="1" applyFill="1" applyBorder="1" applyAlignment="1">
      <alignment horizontal="center" vertical="center"/>
    </xf>
    <xf numFmtId="10" fontId="0" fillId="8" borderId="4" xfId="0" applyNumberFormat="1" applyFill="1" applyBorder="1" applyAlignment="1">
      <alignment horizontal="center" vertical="center"/>
    </xf>
    <xf numFmtId="0" fontId="0" fillId="0" borderId="0" xfId="0" applyAlignment="1">
      <alignment horizontal="center" vertical="center" wrapText="1"/>
    </xf>
    <xf numFmtId="0" fontId="4" fillId="4" borderId="0" xfId="0" applyFont="1" applyFill="1" applyAlignment="1">
      <alignment horizontal="center" vertical="center"/>
    </xf>
    <xf numFmtId="9" fontId="0" fillId="15" borderId="4" xfId="0" applyNumberFormat="1" applyFill="1" applyBorder="1" applyAlignment="1">
      <alignment horizontal="center" vertical="center"/>
    </xf>
    <xf numFmtId="0" fontId="0" fillId="15" borderId="4" xfId="0" applyFill="1" applyBorder="1" applyAlignment="1">
      <alignment horizontal="center" vertical="center"/>
    </xf>
    <xf numFmtId="0" fontId="0" fillId="3" borderId="0" xfId="0" applyFill="1" applyAlignment="1">
      <alignment horizontal="center" vertical="center" wrapText="1"/>
    </xf>
    <xf numFmtId="165" fontId="0" fillId="8" borderId="4" xfId="0" applyNumberFormat="1" applyFill="1" applyBorder="1" applyAlignment="1">
      <alignment horizontal="center" vertical="center"/>
    </xf>
    <xf numFmtId="165" fontId="0" fillId="9" borderId="4" xfId="0" applyNumberFormat="1" applyFill="1" applyBorder="1" applyAlignment="1">
      <alignment horizontal="center" vertical="center"/>
    </xf>
    <xf numFmtId="0" fontId="5" fillId="16" borderId="2" xfId="0" applyFont="1" applyFill="1" applyBorder="1" applyAlignment="1">
      <alignment horizontal="center" vertical="center"/>
    </xf>
    <xf numFmtId="0" fontId="5" fillId="16" borderId="0" xfId="0" applyFont="1" applyFill="1" applyAlignment="1">
      <alignment horizontal="center"/>
    </xf>
    <xf numFmtId="0" fontId="5" fillId="17" borderId="4" xfId="0" applyFont="1" applyFill="1" applyBorder="1" applyAlignment="1">
      <alignment horizontal="center"/>
    </xf>
    <xf numFmtId="0" fontId="5" fillId="17" borderId="7" xfId="0" applyFont="1" applyFill="1" applyBorder="1" applyAlignment="1">
      <alignment horizontal="center"/>
    </xf>
    <xf numFmtId="0" fontId="5" fillId="0" borderId="0" xfId="0" applyFont="1" applyAlignment="1">
      <alignment horizontal="center"/>
    </xf>
    <xf numFmtId="0" fontId="0" fillId="12" borderId="0" xfId="0" applyFill="1"/>
    <xf numFmtId="0" fontId="7" fillId="0" borderId="0" xfId="0" applyFont="1" applyAlignment="1">
      <alignment horizontal="center" vertical="center"/>
    </xf>
    <xf numFmtId="0" fontId="0" fillId="4" borderId="0" xfId="0" applyFill="1" applyAlignment="1">
      <alignment horizontal="center"/>
    </xf>
    <xf numFmtId="0" fontId="7" fillId="0" borderId="0" xfId="0" applyFont="1" applyAlignment="1">
      <alignment horizontal="left"/>
    </xf>
    <xf numFmtId="0" fontId="7" fillId="0" borderId="0" xfId="0" applyFont="1" applyAlignment="1">
      <alignment horizontal="center"/>
    </xf>
    <xf numFmtId="0" fontId="0" fillId="4" borderId="8" xfId="0" applyFill="1" applyBorder="1" applyAlignment="1">
      <alignment horizontal="center"/>
    </xf>
    <xf numFmtId="0" fontId="0" fillId="0" borderId="8" xfId="0" applyBorder="1" applyAlignment="1">
      <alignment horizontal="center"/>
    </xf>
    <xf numFmtId="0" fontId="0" fillId="4" borderId="8" xfId="0" applyFill="1" applyBorder="1" applyAlignment="1">
      <alignment horizontal="center" wrapText="1"/>
    </xf>
    <xf numFmtId="0" fontId="0" fillId="3" borderId="0" xfId="0" applyFill="1" applyAlignment="1">
      <alignment horizontal="center"/>
    </xf>
    <xf numFmtId="0" fontId="0" fillId="2" borderId="0" xfId="0" applyFill="1"/>
    <xf numFmtId="0" fontId="0" fillId="9" borderId="8" xfId="0" applyFill="1" applyBorder="1" applyAlignment="1">
      <alignment horizontal="center" vertical="center"/>
    </xf>
    <xf numFmtId="0" fontId="0" fillId="8" borderId="8" xfId="0" applyFill="1" applyBorder="1" applyAlignment="1">
      <alignment horizontal="center" vertical="center"/>
    </xf>
    <xf numFmtId="2" fontId="0" fillId="11" borderId="0" xfId="1" applyNumberFormat="1" applyFont="1" applyFill="1" applyAlignment="1">
      <alignment horizontal="center" vertical="center"/>
    </xf>
    <xf numFmtId="2" fontId="0" fillId="3" borderId="0" xfId="0" applyNumberFormat="1" applyFill="1" applyAlignment="1">
      <alignment horizontal="center" vertical="center" wrapText="1"/>
    </xf>
    <xf numFmtId="2" fontId="0" fillId="8" borderId="4" xfId="0" applyNumberFormat="1" applyFill="1" applyBorder="1" applyAlignment="1">
      <alignment horizontal="center" wrapText="1"/>
    </xf>
    <xf numFmtId="2" fontId="0" fillId="9" borderId="4" xfId="0" applyNumberFormat="1" applyFill="1" applyBorder="1" applyAlignment="1">
      <alignment horizontal="center" wrapText="1"/>
    </xf>
    <xf numFmtId="0" fontId="0" fillId="18" borderId="8" xfId="0" applyFill="1" applyBorder="1" applyAlignment="1">
      <alignment horizontal="center" wrapText="1"/>
    </xf>
    <xf numFmtId="0" fontId="0" fillId="18" borderId="8" xfId="0" applyFill="1" applyBorder="1" applyAlignment="1">
      <alignment horizontal="center"/>
    </xf>
    <xf numFmtId="9" fontId="0" fillId="11" borderId="0" xfId="0" applyNumberFormat="1" applyFill="1" applyAlignment="1">
      <alignment horizontal="center"/>
    </xf>
    <xf numFmtId="0" fontId="0" fillId="11" borderId="0" xfId="0" applyFill="1" applyAlignment="1">
      <alignment horizontal="center"/>
    </xf>
    <xf numFmtId="9" fontId="0" fillId="14" borderId="0" xfId="0" applyNumberFormat="1" applyFill="1" applyAlignment="1">
      <alignment horizontal="center"/>
    </xf>
    <xf numFmtId="0" fontId="0" fillId="14" borderId="0" xfId="0" applyFill="1" applyAlignment="1">
      <alignment horizontal="center"/>
    </xf>
    <xf numFmtId="0" fontId="0" fillId="4" borderId="0" xfId="0" applyFill="1" applyAlignment="1">
      <alignment horizontal="center" vertical="center" wrapText="1"/>
    </xf>
    <xf numFmtId="0" fontId="0" fillId="8" borderId="4" xfId="0" applyFill="1" applyBorder="1" applyAlignment="1">
      <alignment horizontal="center" vertical="center" wrapText="1"/>
    </xf>
    <xf numFmtId="0" fontId="0" fillId="9" borderId="4" xfId="0" applyFill="1" applyBorder="1" applyAlignment="1">
      <alignment horizontal="center" vertical="center" wrapText="1"/>
    </xf>
    <xf numFmtId="0" fontId="0" fillId="7" borderId="0" xfId="0" applyFill="1" applyAlignment="1">
      <alignment horizontal="center" vertical="center"/>
    </xf>
    <xf numFmtId="1" fontId="0" fillId="4" borderId="3" xfId="0" applyNumberFormat="1" applyFill="1" applyBorder="1" applyAlignment="1">
      <alignment horizontal="center" vertical="center" wrapText="1"/>
    </xf>
    <xf numFmtId="1" fontId="0" fillId="8" borderId="4" xfId="0" applyNumberFormat="1" applyFill="1" applyBorder="1" applyAlignment="1">
      <alignment horizontal="center" wrapText="1"/>
    </xf>
    <xf numFmtId="1" fontId="0" fillId="0" borderId="0" xfId="0" applyNumberFormat="1" applyAlignment="1">
      <alignment horizontal="center"/>
    </xf>
    <xf numFmtId="0" fontId="0" fillId="9" borderId="0" xfId="0" applyFill="1" applyAlignment="1">
      <alignment horizontal="center" vertical="center" wrapText="1"/>
    </xf>
    <xf numFmtId="0" fontId="0" fillId="12" borderId="0" xfId="0" applyFill="1" applyAlignment="1">
      <alignment horizontal="center"/>
    </xf>
    <xf numFmtId="1" fontId="0" fillId="9" borderId="4" xfId="0" applyNumberFormat="1" applyFill="1" applyBorder="1" applyAlignment="1">
      <alignment horizontal="center" wrapText="1"/>
    </xf>
    <xf numFmtId="0" fontId="0" fillId="0" borderId="7" xfId="0" applyBorder="1" applyAlignment="1">
      <alignment horizontal="center" vertical="center"/>
    </xf>
    <xf numFmtId="9" fontId="0" fillId="0" borderId="0" xfId="0" applyNumberFormat="1" applyAlignment="1">
      <alignment horizontal="center" vertical="center" wrapText="1"/>
    </xf>
    <xf numFmtId="9" fontId="0" fillId="5" borderId="1" xfId="2" applyFont="1" applyFill="1" applyBorder="1" applyAlignment="1">
      <alignment horizontal="center" vertical="center" wrapText="1"/>
    </xf>
    <xf numFmtId="9" fontId="0" fillId="0" borderId="4" xfId="0" applyNumberFormat="1" applyBorder="1" applyAlignment="1">
      <alignment horizontal="center" vertical="center"/>
    </xf>
    <xf numFmtId="0" fontId="0" fillId="0" borderId="8" xfId="0" applyBorder="1" applyAlignment="1">
      <alignment horizontal="center" wrapText="1"/>
    </xf>
    <xf numFmtId="0" fontId="0" fillId="12" borderId="0" xfId="0" applyFill="1" applyAlignment="1">
      <alignment horizontal="center" vertical="center" wrapText="1"/>
    </xf>
    <xf numFmtId="0" fontId="0" fillId="12" borderId="0" xfId="0" applyFill="1" applyAlignment="1">
      <alignment horizontal="center" vertical="center"/>
    </xf>
    <xf numFmtId="0" fontId="0" fillId="9" borderId="0" xfId="0" applyFill="1" applyAlignment="1">
      <alignment horizontal="center" vertical="center"/>
    </xf>
    <xf numFmtId="9" fontId="0" fillId="0" borderId="0" xfId="2" applyFont="1" applyAlignment="1">
      <alignment horizontal="center" vertical="center"/>
    </xf>
    <xf numFmtId="0" fontId="0" fillId="8" borderId="0" xfId="0" applyFill="1" applyAlignment="1">
      <alignment horizontal="center" vertical="center"/>
    </xf>
    <xf numFmtId="9" fontId="0" fillId="12" borderId="0" xfId="0" applyNumberFormat="1" applyFill="1" applyAlignment="1">
      <alignment horizontal="center" vertical="center"/>
    </xf>
    <xf numFmtId="0" fontId="0" fillId="20" borderId="9" xfId="0" applyFill="1" applyBorder="1" applyAlignment="1">
      <alignment horizontal="center" vertical="center"/>
    </xf>
    <xf numFmtId="0" fontId="0" fillId="21" borderId="10" xfId="0" applyFill="1" applyBorder="1" applyAlignment="1">
      <alignment horizontal="center" vertical="center"/>
    </xf>
    <xf numFmtId="0" fontId="0" fillId="21" borderId="11" xfId="0" applyFill="1" applyBorder="1" applyAlignment="1">
      <alignment horizontal="center" vertical="center"/>
    </xf>
    <xf numFmtId="0" fontId="0" fillId="21" borderId="12" xfId="0" applyFill="1" applyBorder="1" applyAlignment="1">
      <alignment horizontal="center" vertical="center"/>
    </xf>
    <xf numFmtId="9" fontId="0" fillId="22" borderId="0" xfId="0" applyNumberFormat="1" applyFill="1" applyAlignment="1">
      <alignment horizontal="center" vertical="center" wrapText="1"/>
    </xf>
    <xf numFmtId="0" fontId="0" fillId="20" borderId="0" xfId="0" applyFill="1" applyAlignment="1">
      <alignment horizontal="center" vertical="center"/>
    </xf>
    <xf numFmtId="0" fontId="0" fillId="21" borderId="13" xfId="0" applyFill="1" applyBorder="1" applyAlignment="1">
      <alignment horizontal="center" vertical="center"/>
    </xf>
    <xf numFmtId="0" fontId="7" fillId="21" borderId="0" xfId="0" applyFont="1" applyFill="1" applyAlignment="1">
      <alignment horizontal="center" vertical="center"/>
    </xf>
    <xf numFmtId="0" fontId="0" fillId="21" borderId="0" xfId="0" applyFill="1" applyAlignment="1">
      <alignment horizontal="center" vertical="center"/>
    </xf>
    <xf numFmtId="0" fontId="0" fillId="22" borderId="0" xfId="0" applyFill="1" applyAlignment="1">
      <alignment horizontal="center" vertical="center" wrapText="1"/>
    </xf>
    <xf numFmtId="0" fontId="0" fillId="9" borderId="14" xfId="0" applyFill="1" applyBorder="1" applyAlignment="1">
      <alignment horizontal="center" vertical="center"/>
    </xf>
    <xf numFmtId="0" fontId="0" fillId="0" borderId="5" xfId="0" applyBorder="1" applyAlignment="1">
      <alignment horizontal="center" vertical="center" wrapText="1"/>
    </xf>
    <xf numFmtId="0" fontId="0" fillId="0" borderId="8" xfId="0" applyBorder="1" applyAlignment="1">
      <alignment horizontal="center" vertical="center"/>
    </xf>
    <xf numFmtId="0" fontId="9" fillId="4" borderId="4" xfId="0" applyFont="1" applyFill="1" applyBorder="1" applyAlignment="1">
      <alignment horizontal="center" vertical="center" wrapText="1"/>
    </xf>
    <xf numFmtId="0" fontId="11" fillId="23" borderId="0" xfId="0" applyFont="1" applyFill="1"/>
    <xf numFmtId="0" fontId="11" fillId="23" borderId="0" xfId="0" applyFont="1" applyFill="1" applyAlignment="1">
      <alignment wrapText="1"/>
    </xf>
    <xf numFmtId="0" fontId="11" fillId="23" borderId="0" xfId="0" applyFont="1" applyFill="1" applyAlignment="1">
      <alignment horizontal="center" vertical="center" wrapText="1"/>
    </xf>
    <xf numFmtId="2" fontId="11" fillId="23" borderId="0" xfId="0" applyNumberFormat="1" applyFont="1" applyFill="1" applyAlignment="1">
      <alignment horizontal="center" vertical="center"/>
    </xf>
    <xf numFmtId="0" fontId="11" fillId="23" borderId="0" xfId="0" applyFont="1" applyFill="1" applyAlignment="1">
      <alignment horizontal="center" vertical="center"/>
    </xf>
    <xf numFmtId="0" fontId="12" fillId="23" borderId="0" xfId="0" applyFont="1" applyFill="1" applyAlignment="1">
      <alignment horizontal="center" vertical="center"/>
    </xf>
    <xf numFmtId="0" fontId="13" fillId="0" borderId="0" xfId="0" applyFont="1" applyAlignment="1">
      <alignment horizontal="center" wrapText="1"/>
    </xf>
    <xf numFmtId="0" fontId="0" fillId="25" borderId="0" xfId="0" applyFill="1"/>
    <xf numFmtId="0" fontId="0" fillId="25" borderId="0" xfId="0" applyFill="1" applyAlignment="1">
      <alignment horizontal="center"/>
    </xf>
    <xf numFmtId="0" fontId="13" fillId="24" borderId="0" xfId="0" applyFont="1" applyFill="1" applyAlignment="1">
      <alignment horizontal="center"/>
    </xf>
    <xf numFmtId="0" fontId="5" fillId="17" borderId="7" xfId="0" applyFont="1" applyFill="1" applyBorder="1" applyAlignment="1">
      <alignment horizontal="center" wrapText="1"/>
    </xf>
    <xf numFmtId="0" fontId="5" fillId="19" borderId="4" xfId="0" applyFont="1" applyFill="1" applyBorder="1" applyAlignment="1">
      <alignment horizontal="center" vertical="center" wrapText="1"/>
    </xf>
    <xf numFmtId="0" fontId="0" fillId="8" borderId="0" xfId="0" applyFill="1" applyAlignment="1">
      <alignment horizontal="center" vertical="center" wrapText="1"/>
    </xf>
    <xf numFmtId="0" fontId="14" fillId="8" borderId="4" xfId="0" applyFont="1" applyFill="1" applyBorder="1" applyAlignment="1">
      <alignment horizontal="center" vertical="center" wrapText="1"/>
    </xf>
    <xf numFmtId="0" fontId="0" fillId="6" borderId="0" xfId="0" applyFill="1" applyAlignment="1">
      <alignment horizontal="center" vertical="center" wrapText="1"/>
    </xf>
    <xf numFmtId="0" fontId="0" fillId="2" borderId="0" xfId="0" applyFill="1" applyAlignment="1">
      <alignment horizontal="center" vertical="center"/>
    </xf>
    <xf numFmtId="0" fontId="0" fillId="4" borderId="0" xfId="0" applyFill="1" applyAlignment="1">
      <alignment horizontal="center" vertical="center" wrapText="1"/>
    </xf>
    <xf numFmtId="0" fontId="0" fillId="4" borderId="0" xfId="0" applyFill="1" applyAlignment="1">
      <alignment horizontal="center" vertical="center"/>
    </xf>
    <xf numFmtId="0" fontId="0" fillId="13" borderId="0" xfId="0" applyFill="1" applyAlignment="1">
      <alignment horizontal="center" vertical="center" wrapText="1"/>
    </xf>
    <xf numFmtId="0" fontId="0" fillId="13" borderId="0" xfId="0" applyFill="1" applyAlignment="1">
      <alignment horizontal="center" vertical="center"/>
    </xf>
    <xf numFmtId="0" fontId="0" fillId="2" borderId="0" xfId="0" applyFill="1" applyAlignment="1">
      <alignment horizontal="center" vertical="center" wrapText="1"/>
    </xf>
    <xf numFmtId="0" fontId="0" fillId="4" borderId="6" xfId="0" applyFill="1" applyBorder="1" applyAlignment="1">
      <alignment horizontal="center" vertical="center" wrapText="1"/>
    </xf>
    <xf numFmtId="0" fontId="0" fillId="2" borderId="0" xfId="0" applyFill="1" applyAlignment="1">
      <alignment horizontal="center"/>
    </xf>
    <xf numFmtId="0" fontId="0" fillId="0" borderId="0" xfId="0" applyAlignment="1">
      <alignment horizontal="center"/>
    </xf>
    <xf numFmtId="0" fontId="0" fillId="0" borderId="0" xfId="0" applyAlignment="1">
      <alignment horizontal="center" vertical="center" wrapText="1"/>
    </xf>
    <xf numFmtId="0" fontId="0" fillId="0" borderId="0" xfId="0" applyAlignment="1">
      <alignment horizontal="center" vertical="center"/>
    </xf>
    <xf numFmtId="0" fontId="0" fillId="11" borderId="0" xfId="0" applyFill="1" applyAlignment="1">
      <alignment horizontal="center" vertical="center" wrapText="1"/>
    </xf>
    <xf numFmtId="0" fontId="0" fillId="0" borderId="0" xfId="0" applyAlignment="1">
      <alignment horizontal="left" vertical="center"/>
    </xf>
    <xf numFmtId="0" fontId="0" fillId="12" borderId="0" xfId="0" applyFill="1" applyAlignment="1">
      <alignment horizontal="center" vertical="center" wrapText="1"/>
    </xf>
    <xf numFmtId="0" fontId="0" fillId="6" borderId="0" xfId="0" applyFill="1" applyAlignment="1">
      <alignment horizontal="center" vertical="center"/>
    </xf>
    <xf numFmtId="0" fontId="0" fillId="11" borderId="0" xfId="0" applyFill="1" applyAlignment="1">
      <alignment horizontal="center" vertical="center"/>
    </xf>
    <xf numFmtId="0" fontId="0" fillId="14" borderId="0" xfId="0" applyFill="1" applyAlignment="1">
      <alignment horizontal="center" vertical="center"/>
    </xf>
    <xf numFmtId="0" fontId="0" fillId="8" borderId="5" xfId="0" applyFill="1" applyBorder="1" applyAlignment="1">
      <alignment horizontal="center" vertical="center"/>
    </xf>
    <xf numFmtId="0" fontId="0" fillId="8" borderId="15" xfId="0" applyFill="1" applyBorder="1" applyAlignment="1">
      <alignment horizontal="center" vertical="center"/>
    </xf>
    <xf numFmtId="0" fontId="0" fillId="8" borderId="16" xfId="0" applyFill="1" applyBorder="1" applyAlignment="1">
      <alignment horizontal="center" vertical="center"/>
    </xf>
    <xf numFmtId="0" fontId="0" fillId="9" borderId="5" xfId="0" applyFill="1" applyBorder="1" applyAlignment="1">
      <alignment horizontal="center" vertical="center"/>
    </xf>
    <xf numFmtId="0" fontId="0" fillId="9" borderId="15" xfId="0" applyFill="1" applyBorder="1" applyAlignment="1">
      <alignment horizontal="center" vertical="center"/>
    </xf>
    <xf numFmtId="0" fontId="0" fillId="9" borderId="16" xfId="0" applyFill="1" applyBorder="1" applyAlignment="1">
      <alignment horizontal="center" vertical="center"/>
    </xf>
    <xf numFmtId="0" fontId="0" fillId="9" borderId="5" xfId="0" applyFill="1" applyBorder="1" applyAlignment="1">
      <alignment horizontal="center" vertical="center" wrapText="1"/>
    </xf>
    <xf numFmtId="0" fontId="0" fillId="9" borderId="15" xfId="0" applyFill="1" applyBorder="1" applyAlignment="1">
      <alignment horizontal="center" vertical="center" wrapText="1"/>
    </xf>
    <xf numFmtId="0" fontId="0" fillId="9" borderId="16" xfId="0" applyFill="1" applyBorder="1" applyAlignment="1">
      <alignment horizontal="center" vertical="center" wrapText="1"/>
    </xf>
    <xf numFmtId="0" fontId="0" fillId="8" borderId="5" xfId="0" applyFill="1" applyBorder="1" applyAlignment="1">
      <alignment horizontal="center" vertical="center" wrapText="1"/>
    </xf>
    <xf numFmtId="0" fontId="0" fillId="8" borderId="15" xfId="0" applyFill="1" applyBorder="1" applyAlignment="1">
      <alignment horizontal="center" vertical="center" wrapText="1"/>
    </xf>
    <xf numFmtId="0" fontId="0" fillId="8" borderId="16" xfId="0" applyFill="1" applyBorder="1" applyAlignment="1">
      <alignment horizontal="center" vertical="center" wrapText="1"/>
    </xf>
    <xf numFmtId="0" fontId="14" fillId="8" borderId="0" xfId="0" applyFont="1" applyFill="1" applyAlignment="1">
      <alignment horizontal="center" vertical="top"/>
    </xf>
    <xf numFmtId="0" fontId="14" fillId="9" borderId="0" xfId="0" applyFont="1" applyFill="1" applyAlignment="1">
      <alignment horizontal="center" vertical="top" wrapText="1"/>
    </xf>
    <xf numFmtId="0" fontId="8" fillId="9" borderId="0" xfId="0" applyFont="1" applyFill="1" applyAlignment="1">
      <alignment horizontal="center" vertical="center" wrapText="1"/>
    </xf>
    <xf numFmtId="0" fontId="14" fillId="8" borderId="0" xfId="0" applyFont="1" applyFill="1" applyAlignment="1">
      <alignment horizontal="center" vertical="top" wrapText="1"/>
    </xf>
    <xf numFmtId="0" fontId="8" fillId="8" borderId="0" xfId="0" applyFont="1" applyFill="1" applyAlignment="1">
      <alignment horizontal="center" vertical="center" wrapText="1"/>
    </xf>
    <xf numFmtId="0" fontId="5" fillId="9" borderId="4" xfId="0" applyFont="1" applyFill="1" applyBorder="1" applyAlignment="1">
      <alignment horizontal="center" vertical="center" wrapText="1"/>
    </xf>
  </cellXfs>
  <cellStyles count="3">
    <cellStyle name="Normal" xfId="0" builtinId="0"/>
    <cellStyle name="Porcentagem" xfId="2" builtinId="5"/>
    <cellStyle name="Vírgula" xfId="1" builtinId="3"/>
  </cellStyles>
  <dxfs count="0"/>
  <tableStyles count="0" defaultTableStyle="TableStyleMedium2" defaultPivotStyle="PivotStyleLight16"/>
  <colors>
    <mruColors>
      <color rgb="FFE2584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041743-A562-ED41-B0ED-0E5C3BA65486}">
  <dimension ref="A1:R64"/>
  <sheetViews>
    <sheetView tabSelected="1" topLeftCell="A39" zoomScale="70" zoomScaleNormal="70" workbookViewId="0">
      <pane xSplit="1" topLeftCell="J52" activePane="topRight" state="frozen"/>
      <selection pane="topRight" activeCell="M60" sqref="M60"/>
    </sheetView>
  </sheetViews>
  <sheetFormatPr defaultColWidth="10.875" defaultRowHeight="15.6"/>
  <cols>
    <col min="1" max="1" width="54" style="1" customWidth="1"/>
    <col min="2" max="2" width="21.625" style="89" customWidth="1"/>
    <col min="3" max="3" width="21.875" style="1" customWidth="1"/>
    <col min="4" max="4" width="27.125" style="1" customWidth="1"/>
    <col min="5" max="5" width="31.125" style="1" customWidth="1"/>
    <col min="6" max="6" width="21.5" style="1" customWidth="1"/>
    <col min="7" max="8" width="25.875" style="1" customWidth="1"/>
    <col min="9" max="9" width="32" style="1" customWidth="1"/>
    <col min="10" max="13" width="32.5" style="1" customWidth="1"/>
    <col min="14" max="14" width="24" style="1" customWidth="1"/>
    <col min="15" max="15" width="15.5" style="1" customWidth="1"/>
    <col min="16" max="16" width="14.875" style="1" customWidth="1"/>
    <col min="17" max="17" width="10.875" style="1" customWidth="1"/>
    <col min="18" max="16384" width="10.875" style="1"/>
  </cols>
  <sheetData>
    <row r="1" spans="1:16" ht="93.6" thickTop="1">
      <c r="A1" s="5" t="s">
        <v>0</v>
      </c>
      <c r="B1" s="87" t="s">
        <v>1</v>
      </c>
      <c r="C1" s="4" t="s">
        <v>2</v>
      </c>
      <c r="D1" s="4" t="s">
        <v>3</v>
      </c>
      <c r="E1" s="4" t="s">
        <v>4</v>
      </c>
      <c r="F1" s="4" t="s">
        <v>5</v>
      </c>
      <c r="G1" s="4" t="s">
        <v>6</v>
      </c>
      <c r="H1" s="4" t="s">
        <v>7</v>
      </c>
      <c r="I1" s="4" t="s">
        <v>8</v>
      </c>
      <c r="J1" s="4" t="s">
        <v>9</v>
      </c>
      <c r="K1" s="4" t="s">
        <v>10</v>
      </c>
      <c r="L1" s="4" t="s">
        <v>11</v>
      </c>
      <c r="M1" s="4" t="s">
        <v>12</v>
      </c>
      <c r="N1" s="4" t="s">
        <v>13</v>
      </c>
      <c r="O1" s="5" t="s">
        <v>14</v>
      </c>
      <c r="P1" s="12" t="s">
        <v>15</v>
      </c>
    </row>
    <row r="2" spans="1:16" ht="24.95" customHeight="1">
      <c r="A2" s="3"/>
      <c r="B2" s="95">
        <v>0.03</v>
      </c>
      <c r="C2" s="8">
        <v>7.0000000000000007E-2</v>
      </c>
      <c r="D2" s="8">
        <v>0.2</v>
      </c>
      <c r="E2" s="8">
        <v>0.05</v>
      </c>
      <c r="F2" s="8">
        <v>0.1</v>
      </c>
      <c r="G2" s="14">
        <v>0.1</v>
      </c>
      <c r="H2" s="8">
        <v>0.1</v>
      </c>
      <c r="I2" s="8">
        <v>0.08</v>
      </c>
      <c r="J2" s="9">
        <v>7.0000000000000007E-2</v>
      </c>
      <c r="K2" s="8">
        <v>0.05</v>
      </c>
      <c r="L2" s="8">
        <v>0.05</v>
      </c>
      <c r="M2" s="8">
        <v>0.1</v>
      </c>
      <c r="N2" s="24">
        <v>-0.05</v>
      </c>
      <c r="O2" s="23">
        <f>SUM(B2:N2)</f>
        <v>0.95000000000000018</v>
      </c>
      <c r="P2" s="12"/>
    </row>
    <row r="3" spans="1:16">
      <c r="A3" s="10" t="s">
        <v>16</v>
      </c>
      <c r="B3" s="88"/>
      <c r="C3" s="20"/>
      <c r="D3" s="20"/>
      <c r="E3" s="20"/>
      <c r="F3" s="20"/>
      <c r="G3" s="75"/>
      <c r="H3" s="20"/>
      <c r="I3" s="20"/>
      <c r="J3" s="20"/>
      <c r="K3" s="20"/>
      <c r="L3" s="20"/>
      <c r="M3" s="20"/>
      <c r="N3" s="20"/>
      <c r="O3" s="2">
        <f>SUMPRODUCT($B$2:$N$2,B3:N3)</f>
        <v>0</v>
      </c>
      <c r="P3" s="16">
        <v>0.05</v>
      </c>
    </row>
    <row r="4" spans="1:16">
      <c r="A4" s="10"/>
      <c r="B4" s="88"/>
      <c r="C4" s="20"/>
      <c r="D4" s="20"/>
      <c r="E4" s="20"/>
      <c r="F4" s="20"/>
      <c r="G4" s="20"/>
      <c r="H4" s="20"/>
      <c r="I4" s="20"/>
      <c r="J4" s="20"/>
      <c r="K4" s="20"/>
      <c r="L4" s="20"/>
      <c r="M4" s="20"/>
      <c r="N4" s="20"/>
      <c r="O4" s="2"/>
      <c r="P4" s="16"/>
    </row>
    <row r="5" spans="1:16">
      <c r="A5" s="10" t="s">
        <v>17</v>
      </c>
      <c r="B5" s="92"/>
      <c r="C5" s="15"/>
      <c r="D5" s="15"/>
      <c r="E5" s="15"/>
      <c r="F5" s="15"/>
      <c r="G5" s="76"/>
      <c r="H5" s="15"/>
      <c r="I5" s="15"/>
      <c r="J5" s="15"/>
      <c r="K5" s="15"/>
      <c r="L5" s="15"/>
      <c r="M5" s="15"/>
      <c r="N5" s="15"/>
      <c r="O5" s="2">
        <f>SUMPRODUCT($B$2:$N$2,B5:N5)</f>
        <v>0</v>
      </c>
      <c r="P5" s="16">
        <v>0.05</v>
      </c>
    </row>
    <row r="6" spans="1:16">
      <c r="A6" s="10"/>
      <c r="B6" s="92"/>
      <c r="C6" s="15"/>
      <c r="D6" s="15"/>
      <c r="E6" s="15"/>
      <c r="F6" s="15"/>
      <c r="G6" s="15"/>
      <c r="H6" s="15"/>
      <c r="I6" s="15"/>
      <c r="J6" s="15"/>
      <c r="K6" s="15"/>
      <c r="L6" s="15"/>
      <c r="M6" s="15"/>
      <c r="N6" s="15"/>
      <c r="O6" s="2"/>
      <c r="P6" s="16"/>
    </row>
    <row r="7" spans="1:16">
      <c r="A7" s="10" t="s">
        <v>18</v>
      </c>
      <c r="B7" s="88"/>
      <c r="C7" s="20"/>
      <c r="D7" s="20"/>
      <c r="E7" s="20"/>
      <c r="F7" s="20"/>
      <c r="G7" s="75"/>
      <c r="H7" s="20"/>
      <c r="I7" s="20"/>
      <c r="J7" s="20"/>
      <c r="K7" s="20"/>
      <c r="L7" s="20"/>
      <c r="M7" s="20"/>
      <c r="N7" s="20"/>
      <c r="O7" s="2">
        <f>SUMPRODUCT($B$2:$N$2,B7:N7)</f>
        <v>0</v>
      </c>
      <c r="P7" s="16">
        <v>0.04</v>
      </c>
    </row>
    <row r="8" spans="1:16">
      <c r="A8" s="10"/>
      <c r="B8" s="88"/>
      <c r="C8" s="20"/>
      <c r="D8" s="20"/>
      <c r="E8" s="20"/>
      <c r="F8" s="20"/>
      <c r="G8" s="20"/>
      <c r="H8" s="20"/>
      <c r="I8" s="20"/>
      <c r="J8" s="20"/>
      <c r="K8" s="20"/>
      <c r="L8" s="20"/>
      <c r="M8" s="20"/>
      <c r="N8" s="20"/>
      <c r="O8" s="2"/>
      <c r="P8" s="16"/>
    </row>
    <row r="9" spans="1:16">
      <c r="A9" s="10" t="s">
        <v>19</v>
      </c>
      <c r="B9" s="92"/>
      <c r="C9" s="15"/>
      <c r="D9" s="15"/>
      <c r="E9" s="15"/>
      <c r="F9" s="15"/>
      <c r="G9" s="76"/>
      <c r="H9" s="15"/>
      <c r="I9" s="15"/>
      <c r="J9" s="15"/>
      <c r="K9" s="15"/>
      <c r="L9" s="15"/>
      <c r="M9" s="15"/>
      <c r="N9" s="15"/>
      <c r="O9" s="2">
        <f>SUMPRODUCT($B$2:$N$2,B9:N9)</f>
        <v>0</v>
      </c>
      <c r="P9" s="16">
        <v>0.04</v>
      </c>
    </row>
    <row r="10" spans="1:16">
      <c r="A10" s="10"/>
      <c r="B10" s="92"/>
      <c r="C10" s="15"/>
      <c r="D10" s="15"/>
      <c r="E10" s="15"/>
      <c r="F10" s="15"/>
      <c r="G10" s="15"/>
      <c r="H10" s="15"/>
      <c r="I10" s="15"/>
      <c r="J10" s="15"/>
      <c r="K10" s="15"/>
      <c r="L10" s="15"/>
      <c r="M10" s="15"/>
      <c r="N10" s="15"/>
      <c r="O10" s="2"/>
      <c r="P10" s="16"/>
    </row>
    <row r="11" spans="1:16">
      <c r="A11" s="10" t="s">
        <v>20</v>
      </c>
      <c r="B11" s="88"/>
      <c r="C11" s="20"/>
      <c r="D11" s="20"/>
      <c r="E11" s="20"/>
      <c r="F11" s="20"/>
      <c r="G11" s="75"/>
      <c r="H11" s="20"/>
      <c r="I11" s="20"/>
      <c r="J11" s="20"/>
      <c r="K11" s="20"/>
      <c r="L11" s="20"/>
      <c r="M11" s="20"/>
      <c r="N11" s="20"/>
      <c r="O11" s="2">
        <f>SUMPRODUCT($B$2:$N$2,B11:N11)</f>
        <v>0</v>
      </c>
      <c r="P11" s="16">
        <v>0.05</v>
      </c>
    </row>
    <row r="12" spans="1:16">
      <c r="A12" s="10"/>
      <c r="B12" s="88"/>
      <c r="C12" s="20"/>
      <c r="D12" s="20"/>
      <c r="E12" s="20"/>
      <c r="F12" s="20"/>
      <c r="G12" s="20"/>
      <c r="H12" s="20"/>
      <c r="I12" s="20"/>
      <c r="J12" s="20"/>
      <c r="K12" s="20"/>
      <c r="L12" s="20"/>
      <c r="M12" s="20"/>
      <c r="N12" s="20"/>
      <c r="O12" s="2"/>
      <c r="P12" s="16"/>
    </row>
    <row r="13" spans="1:16">
      <c r="A13" s="10" t="s">
        <v>21</v>
      </c>
      <c r="B13" s="92"/>
      <c r="C13" s="15"/>
      <c r="D13" s="15"/>
      <c r="E13" s="15"/>
      <c r="F13" s="15"/>
      <c r="G13" s="76"/>
      <c r="H13" s="15"/>
      <c r="I13" s="15"/>
      <c r="J13" s="15"/>
      <c r="K13" s="15"/>
      <c r="L13" s="15"/>
      <c r="M13" s="15"/>
      <c r="N13" s="15"/>
      <c r="O13" s="2">
        <f>SUMPRODUCT($B$2:$N$2,B13:N13)</f>
        <v>0</v>
      </c>
      <c r="P13" s="16">
        <v>0.04</v>
      </c>
    </row>
    <row r="14" spans="1:16">
      <c r="A14" s="10"/>
      <c r="B14" s="92"/>
      <c r="C14" s="15"/>
      <c r="D14" s="15"/>
      <c r="E14" s="15"/>
      <c r="F14" s="15"/>
      <c r="G14" s="15"/>
      <c r="H14" s="15"/>
      <c r="I14" s="15"/>
      <c r="J14" s="15"/>
      <c r="K14" s="15"/>
      <c r="L14" s="15"/>
      <c r="M14" s="15"/>
      <c r="N14" s="15"/>
      <c r="O14" s="2"/>
      <c r="P14" s="16"/>
    </row>
    <row r="15" spans="1:16">
      <c r="A15" s="10" t="s">
        <v>22</v>
      </c>
      <c r="B15" s="88"/>
      <c r="C15" s="20"/>
      <c r="D15" s="20"/>
      <c r="E15" s="20"/>
      <c r="F15" s="20"/>
      <c r="G15" s="75"/>
      <c r="H15" s="20"/>
      <c r="I15" s="20"/>
      <c r="J15" s="20"/>
      <c r="K15" s="20"/>
      <c r="L15" s="20"/>
      <c r="M15" s="20"/>
      <c r="N15" s="20"/>
      <c r="O15" s="2">
        <f>SUMPRODUCT($B$2:$N$2,B15:N15)</f>
        <v>0</v>
      </c>
      <c r="P15" s="16">
        <v>0.05</v>
      </c>
    </row>
    <row r="16" spans="1:16">
      <c r="A16" s="10"/>
      <c r="B16" s="88"/>
      <c r="C16" s="20"/>
      <c r="D16" s="20"/>
      <c r="E16" s="20"/>
      <c r="F16" s="20"/>
      <c r="G16" s="20"/>
      <c r="H16" s="20"/>
      <c r="I16" s="20"/>
      <c r="J16" s="20"/>
      <c r="K16" s="20"/>
      <c r="L16" s="20"/>
      <c r="M16" s="20"/>
      <c r="N16" s="20"/>
      <c r="O16" s="2"/>
      <c r="P16" s="16"/>
    </row>
    <row r="17" spans="1:16">
      <c r="A17" s="10" t="s">
        <v>23</v>
      </c>
      <c r="B17" s="92"/>
      <c r="C17" s="15"/>
      <c r="D17" s="15"/>
      <c r="E17" s="15"/>
      <c r="F17" s="15"/>
      <c r="G17" s="76"/>
      <c r="H17" s="15"/>
      <c r="I17" s="15"/>
      <c r="J17" s="15"/>
      <c r="K17" s="15"/>
      <c r="L17" s="15"/>
      <c r="M17" s="15"/>
      <c r="N17" s="15"/>
      <c r="O17" s="2">
        <f>SUMPRODUCT($B$2:$N$2,B17:N17)</f>
        <v>0</v>
      </c>
      <c r="P17" s="16">
        <v>0.03</v>
      </c>
    </row>
    <row r="18" spans="1:16">
      <c r="A18" s="10"/>
      <c r="B18" s="92"/>
      <c r="C18" s="15"/>
      <c r="D18" s="15"/>
      <c r="E18" s="15"/>
      <c r="F18" s="15"/>
      <c r="G18" s="15"/>
      <c r="H18" s="15"/>
      <c r="I18" s="15"/>
      <c r="J18" s="15"/>
      <c r="K18" s="15"/>
      <c r="L18" s="15"/>
      <c r="M18" s="15"/>
      <c r="N18" s="15"/>
      <c r="O18" s="2"/>
      <c r="P18" s="16"/>
    </row>
    <row r="19" spans="1:16">
      <c r="A19" s="10" t="s">
        <v>24</v>
      </c>
      <c r="B19" s="88"/>
      <c r="C19" s="20"/>
      <c r="D19" s="20"/>
      <c r="E19" s="20"/>
      <c r="F19" s="20"/>
      <c r="G19" s="75"/>
      <c r="H19" s="20"/>
      <c r="I19" s="20"/>
      <c r="J19" s="20"/>
      <c r="K19" s="20"/>
      <c r="L19" s="20"/>
      <c r="M19" s="20"/>
      <c r="N19" s="20"/>
      <c r="O19" s="2">
        <f>SUMPRODUCT($B$2:$N$2,B19:N19)</f>
        <v>0</v>
      </c>
      <c r="P19" s="16">
        <v>0.03</v>
      </c>
    </row>
    <row r="20" spans="1:16">
      <c r="A20" s="10"/>
      <c r="B20" s="88"/>
      <c r="C20" s="20"/>
      <c r="D20" s="20"/>
      <c r="E20" s="20"/>
      <c r="F20" s="20"/>
      <c r="G20" s="20"/>
      <c r="H20" s="20"/>
      <c r="I20" s="20"/>
      <c r="J20" s="20"/>
      <c r="K20" s="20"/>
      <c r="L20" s="20"/>
      <c r="M20" s="20"/>
      <c r="N20" s="20"/>
      <c r="O20" s="2"/>
      <c r="P20" s="16"/>
    </row>
    <row r="21" spans="1:16">
      <c r="A21" s="10" t="s">
        <v>25</v>
      </c>
      <c r="B21" s="92"/>
      <c r="C21" s="15"/>
      <c r="D21" s="15"/>
      <c r="E21" s="15"/>
      <c r="F21" s="15"/>
      <c r="G21" s="76"/>
      <c r="H21" s="15"/>
      <c r="I21" s="15"/>
      <c r="J21" s="15"/>
      <c r="K21" s="15"/>
      <c r="L21" s="15"/>
      <c r="M21" s="15"/>
      <c r="N21" s="15"/>
      <c r="O21" s="2">
        <f>SUMPRODUCT($B$2:$N$2,B21:N21)</f>
        <v>0</v>
      </c>
      <c r="P21" s="16">
        <v>0.02</v>
      </c>
    </row>
    <row r="22" spans="1:16">
      <c r="A22" s="10"/>
      <c r="B22" s="92"/>
      <c r="C22" s="15"/>
      <c r="D22" s="15"/>
      <c r="E22" s="15"/>
      <c r="F22" s="15"/>
      <c r="G22" s="15"/>
      <c r="H22" s="15"/>
      <c r="I22" s="15"/>
      <c r="J22" s="15"/>
      <c r="K22" s="15"/>
      <c r="L22" s="15"/>
      <c r="M22" s="15"/>
      <c r="N22" s="15"/>
      <c r="O22" s="2"/>
      <c r="P22" s="16"/>
    </row>
    <row r="23" spans="1:16">
      <c r="A23" s="10" t="s">
        <v>26</v>
      </c>
      <c r="B23" s="88"/>
      <c r="C23" s="20"/>
      <c r="D23" s="20"/>
      <c r="E23" s="20"/>
      <c r="F23" s="20"/>
      <c r="G23" s="75"/>
      <c r="H23" s="20"/>
      <c r="I23" s="20"/>
      <c r="J23" s="20"/>
      <c r="K23" s="20"/>
      <c r="L23" s="20"/>
      <c r="M23" s="20"/>
      <c r="N23" s="20"/>
      <c r="O23" s="2">
        <f>SUMPRODUCT($B$2:$N$2,B23:N23)</f>
        <v>0</v>
      </c>
      <c r="P23" s="16">
        <v>0.03</v>
      </c>
    </row>
    <row r="24" spans="1:16">
      <c r="A24" s="10"/>
      <c r="B24" s="88"/>
      <c r="C24" s="20"/>
      <c r="D24" s="20"/>
      <c r="E24" s="20"/>
      <c r="F24" s="20"/>
      <c r="G24" s="20"/>
      <c r="H24" s="20"/>
      <c r="I24" s="20"/>
      <c r="J24" s="20"/>
      <c r="K24" s="20"/>
      <c r="L24" s="20"/>
      <c r="M24" s="20"/>
      <c r="N24" s="20"/>
      <c r="O24" s="2"/>
      <c r="P24" s="16"/>
    </row>
    <row r="25" spans="1:16">
      <c r="A25" s="10" t="s">
        <v>27</v>
      </c>
      <c r="B25" s="92"/>
      <c r="C25" s="15"/>
      <c r="D25" s="15"/>
      <c r="E25" s="15"/>
      <c r="F25" s="15"/>
      <c r="G25" s="76"/>
      <c r="H25" s="15"/>
      <c r="I25" s="15"/>
      <c r="J25" s="15"/>
      <c r="K25" s="15"/>
      <c r="L25" s="15"/>
      <c r="M25" s="15"/>
      <c r="N25" s="15"/>
      <c r="O25" s="2">
        <f>SUMPRODUCT($B$2:$N$2,B25:N25)</f>
        <v>0</v>
      </c>
      <c r="P25" s="16">
        <v>0.04</v>
      </c>
    </row>
    <row r="26" spans="1:16">
      <c r="A26" s="10"/>
      <c r="B26" s="92"/>
      <c r="C26" s="15"/>
      <c r="D26" s="15"/>
      <c r="E26" s="15"/>
      <c r="F26" s="15"/>
      <c r="G26" s="15"/>
      <c r="H26" s="15"/>
      <c r="I26" s="15"/>
      <c r="J26" s="15"/>
      <c r="K26" s="15"/>
      <c r="L26" s="15"/>
      <c r="M26" s="15"/>
      <c r="N26" s="15"/>
      <c r="O26" s="2"/>
      <c r="P26" s="16"/>
    </row>
    <row r="27" spans="1:16">
      <c r="A27" s="10" t="s">
        <v>28</v>
      </c>
      <c r="B27" s="88"/>
      <c r="C27" s="20"/>
      <c r="D27" s="20"/>
      <c r="E27" s="20"/>
      <c r="F27" s="20"/>
      <c r="G27" s="75"/>
      <c r="H27" s="20"/>
      <c r="I27" s="20"/>
      <c r="J27" s="20"/>
      <c r="K27" s="20"/>
      <c r="L27" s="20"/>
      <c r="M27" s="20"/>
      <c r="N27" s="20"/>
      <c r="O27" s="2">
        <f>SUMPRODUCT($B$2:$N$2,B27:N27)</f>
        <v>0</v>
      </c>
      <c r="P27" s="16">
        <v>0.02</v>
      </c>
    </row>
    <row r="28" spans="1:16">
      <c r="A28" s="10"/>
      <c r="B28" s="88"/>
      <c r="C28" s="20"/>
      <c r="D28" s="20"/>
      <c r="E28" s="20"/>
      <c r="F28" s="20"/>
      <c r="G28" s="20"/>
      <c r="H28" s="20"/>
      <c r="I28" s="20"/>
      <c r="J28" s="20"/>
      <c r="K28" s="20"/>
      <c r="L28" s="20"/>
      <c r="M28" s="20"/>
      <c r="N28" s="20"/>
      <c r="O28" s="2"/>
      <c r="P28" s="16"/>
    </row>
    <row r="29" spans="1:16">
      <c r="A29" s="10" t="s">
        <v>29</v>
      </c>
      <c r="B29" s="92"/>
      <c r="C29" s="15"/>
      <c r="D29" s="15"/>
      <c r="E29" s="15"/>
      <c r="F29" s="15"/>
      <c r="G29" s="76"/>
      <c r="H29" s="15"/>
      <c r="I29" s="15"/>
      <c r="J29" s="15"/>
      <c r="K29" s="15"/>
      <c r="L29" s="15"/>
      <c r="M29" s="15"/>
      <c r="N29" s="15"/>
      <c r="O29" s="2">
        <f>SUMPRODUCT($B$2:$N$2,B29:N29)</f>
        <v>0</v>
      </c>
      <c r="P29" s="16">
        <v>0.04</v>
      </c>
    </row>
    <row r="30" spans="1:16">
      <c r="A30" s="10"/>
      <c r="B30" s="92"/>
      <c r="C30" s="15"/>
      <c r="D30" s="15"/>
      <c r="E30" s="15"/>
      <c r="F30" s="15"/>
      <c r="G30" s="15"/>
      <c r="H30" s="15"/>
      <c r="I30" s="15"/>
      <c r="J30" s="15"/>
      <c r="K30" s="15"/>
      <c r="L30" s="15"/>
      <c r="M30" s="15"/>
      <c r="N30" s="15"/>
      <c r="O30" s="2"/>
      <c r="P30" s="16"/>
    </row>
    <row r="31" spans="1:16">
      <c r="A31" s="10" t="s">
        <v>30</v>
      </c>
      <c r="B31" s="88"/>
      <c r="C31" s="20"/>
      <c r="D31" s="20"/>
      <c r="E31" s="20"/>
      <c r="F31" s="20"/>
      <c r="G31" s="75"/>
      <c r="H31" s="20"/>
      <c r="I31" s="20"/>
      <c r="J31" s="20"/>
      <c r="K31" s="20"/>
      <c r="L31" s="20"/>
      <c r="M31" s="20"/>
      <c r="N31" s="20"/>
      <c r="O31" s="2">
        <f>SUMPRODUCT($B$2:$N$2,B31:N31)</f>
        <v>0</v>
      </c>
      <c r="P31" s="16">
        <v>0.03</v>
      </c>
    </row>
    <row r="32" spans="1:16">
      <c r="A32" s="10"/>
      <c r="B32" s="88"/>
      <c r="C32" s="20"/>
      <c r="D32" s="20"/>
      <c r="E32" s="20"/>
      <c r="F32" s="20"/>
      <c r="G32" s="20"/>
      <c r="H32" s="20"/>
      <c r="I32" s="20"/>
      <c r="J32" s="20"/>
      <c r="K32" s="20"/>
      <c r="L32" s="20"/>
      <c r="M32" s="20"/>
      <c r="N32" s="20"/>
      <c r="O32" s="2"/>
      <c r="P32" s="16"/>
    </row>
    <row r="33" spans="1:16">
      <c r="A33" s="10" t="s">
        <v>31</v>
      </c>
      <c r="B33" s="92"/>
      <c r="C33" s="15"/>
      <c r="D33" s="15"/>
      <c r="E33" s="15"/>
      <c r="F33" s="15"/>
      <c r="G33" s="76"/>
      <c r="H33" s="15"/>
      <c r="I33" s="15"/>
      <c r="J33" s="15"/>
      <c r="K33" s="15"/>
      <c r="L33" s="15"/>
      <c r="M33" s="15"/>
      <c r="N33" s="15"/>
      <c r="O33" s="2">
        <f>SUMPRODUCT($B$2:$N$2,B33:N33)</f>
        <v>0</v>
      </c>
      <c r="P33" s="16">
        <v>0.04</v>
      </c>
    </row>
    <row r="34" spans="1:16">
      <c r="A34" s="10"/>
      <c r="B34" s="92"/>
      <c r="C34" s="15"/>
      <c r="D34" s="15"/>
      <c r="E34" s="15"/>
      <c r="F34" s="15"/>
      <c r="G34" s="15"/>
      <c r="H34" s="15"/>
      <c r="I34" s="15"/>
      <c r="J34" s="15"/>
      <c r="K34" s="15"/>
      <c r="L34" s="15"/>
      <c r="M34" s="15"/>
      <c r="N34" s="15"/>
      <c r="O34" s="2"/>
      <c r="P34" s="16"/>
    </row>
    <row r="35" spans="1:16">
      <c r="A35" s="10" t="s">
        <v>32</v>
      </c>
      <c r="B35" s="88"/>
      <c r="C35" s="20"/>
      <c r="D35" s="20"/>
      <c r="E35" s="20"/>
      <c r="F35" s="20"/>
      <c r="G35" s="75"/>
      <c r="H35" s="20"/>
      <c r="I35" s="20"/>
      <c r="J35" s="20"/>
      <c r="K35" s="20"/>
      <c r="L35" s="20"/>
      <c r="M35" s="20"/>
      <c r="N35" s="20"/>
      <c r="O35" s="2">
        <f>SUMPRODUCT($B$2:$N$2,B35:N35)</f>
        <v>0</v>
      </c>
      <c r="P35" s="16">
        <v>0.04</v>
      </c>
    </row>
    <row r="36" spans="1:16">
      <c r="A36" s="10"/>
      <c r="B36" s="88"/>
      <c r="C36" s="20"/>
      <c r="D36" s="20"/>
      <c r="E36" s="20"/>
      <c r="F36" s="20"/>
      <c r="G36" s="20"/>
      <c r="H36" s="20"/>
      <c r="I36" s="20"/>
      <c r="J36" s="20"/>
      <c r="K36" s="20"/>
      <c r="L36" s="20"/>
      <c r="M36" s="20"/>
      <c r="N36" s="20"/>
      <c r="O36" s="2"/>
      <c r="P36" s="16"/>
    </row>
    <row r="37" spans="1:16">
      <c r="A37" s="10" t="s">
        <v>33</v>
      </c>
      <c r="B37" s="92"/>
      <c r="C37" s="15"/>
      <c r="D37" s="15"/>
      <c r="E37" s="15"/>
      <c r="F37" s="15"/>
      <c r="G37" s="76"/>
      <c r="H37" s="15"/>
      <c r="I37" s="15"/>
      <c r="J37" s="15"/>
      <c r="K37" s="15"/>
      <c r="L37" s="15"/>
      <c r="M37" s="15"/>
      <c r="N37" s="15"/>
      <c r="O37" s="2">
        <f>SUMPRODUCT($B$2:$N$2,B37:N37)</f>
        <v>0</v>
      </c>
      <c r="P37" s="16">
        <v>0.04</v>
      </c>
    </row>
    <row r="38" spans="1:16">
      <c r="A38" s="10"/>
      <c r="B38" s="92"/>
      <c r="C38" s="15"/>
      <c r="D38" s="15"/>
      <c r="E38" s="15"/>
      <c r="F38" s="15"/>
      <c r="G38" s="15"/>
      <c r="H38" s="15"/>
      <c r="I38" s="15"/>
      <c r="J38" s="15"/>
      <c r="K38" s="15"/>
      <c r="L38" s="15"/>
      <c r="M38" s="15"/>
      <c r="N38" s="15"/>
      <c r="O38" s="2"/>
      <c r="P38" s="16"/>
    </row>
    <row r="39" spans="1:16">
      <c r="A39" s="10" t="s">
        <v>34</v>
      </c>
      <c r="B39" s="88"/>
      <c r="C39" s="20"/>
      <c r="D39" s="20"/>
      <c r="E39" s="20"/>
      <c r="F39" s="20"/>
      <c r="G39" s="75"/>
      <c r="H39" s="20"/>
      <c r="I39" s="20"/>
      <c r="J39" s="20"/>
      <c r="K39" s="20"/>
      <c r="L39" s="20"/>
      <c r="M39" s="20"/>
      <c r="N39" s="20"/>
      <c r="O39" s="2">
        <f>SUMPRODUCT($B$2:$N$2,B39:N39)</f>
        <v>0</v>
      </c>
      <c r="P39" s="16">
        <v>0.04</v>
      </c>
    </row>
    <row r="40" spans="1:16">
      <c r="A40" s="10"/>
      <c r="B40" s="88"/>
      <c r="C40" s="20"/>
      <c r="D40" s="20"/>
      <c r="E40" s="20"/>
      <c r="F40" s="20"/>
      <c r="G40" s="20"/>
      <c r="H40" s="20"/>
      <c r="I40" s="20"/>
      <c r="J40" s="20"/>
      <c r="K40" s="20"/>
      <c r="L40" s="20"/>
      <c r="M40" s="20"/>
      <c r="N40" s="20"/>
      <c r="O40" s="2"/>
      <c r="P40" s="16"/>
    </row>
    <row r="41" spans="1:16">
      <c r="A41" s="10" t="s">
        <v>35</v>
      </c>
      <c r="B41" s="92"/>
      <c r="C41" s="15"/>
      <c r="D41" s="15"/>
      <c r="E41" s="15"/>
      <c r="F41" s="15"/>
      <c r="G41" s="76"/>
      <c r="H41" s="15"/>
      <c r="I41" s="15"/>
      <c r="J41" s="15"/>
      <c r="K41" s="15"/>
      <c r="L41" s="15"/>
      <c r="M41" s="15"/>
      <c r="N41" s="15"/>
      <c r="O41" s="2">
        <f>SUMPRODUCT($B$2:$N$2,B41:N41)</f>
        <v>0</v>
      </c>
      <c r="P41" s="16">
        <v>0.02</v>
      </c>
    </row>
    <row r="42" spans="1:16">
      <c r="A42" s="10"/>
      <c r="B42" s="92"/>
      <c r="C42" s="15"/>
      <c r="D42" s="15"/>
      <c r="E42" s="15"/>
      <c r="F42" s="15"/>
      <c r="G42" s="15"/>
      <c r="H42" s="15"/>
      <c r="I42" s="15"/>
      <c r="J42" s="15"/>
      <c r="K42" s="15"/>
      <c r="L42" s="15"/>
      <c r="M42" s="15"/>
      <c r="N42" s="15"/>
      <c r="O42" s="2"/>
      <c r="P42" s="16"/>
    </row>
    <row r="43" spans="1:16">
      <c r="A43" s="10" t="s">
        <v>36</v>
      </c>
      <c r="B43" s="88"/>
      <c r="C43" s="20"/>
      <c r="D43" s="20"/>
      <c r="E43" s="20"/>
      <c r="F43" s="20"/>
      <c r="G43" s="75"/>
      <c r="H43" s="20"/>
      <c r="I43" s="20"/>
      <c r="J43" s="20"/>
      <c r="K43" s="20"/>
      <c r="L43" s="20"/>
      <c r="M43" s="20"/>
      <c r="N43" s="20"/>
      <c r="O43" s="2">
        <f>SUMPRODUCT($B$2:$N$2,B43:N43)</f>
        <v>0</v>
      </c>
      <c r="P43" s="16">
        <v>0.04</v>
      </c>
    </row>
    <row r="44" spans="1:16">
      <c r="A44" s="10"/>
      <c r="B44" s="88"/>
      <c r="C44" s="20"/>
      <c r="D44" s="20"/>
      <c r="E44" s="20"/>
      <c r="F44" s="20"/>
      <c r="G44" s="20"/>
      <c r="H44" s="20"/>
      <c r="I44" s="20"/>
      <c r="J44" s="20"/>
      <c r="K44" s="20"/>
      <c r="L44" s="20"/>
      <c r="M44" s="20"/>
      <c r="N44" s="20"/>
      <c r="O44" s="2"/>
      <c r="P44" s="16"/>
    </row>
    <row r="45" spans="1:16">
      <c r="A45" s="10" t="s">
        <v>37</v>
      </c>
      <c r="B45" s="92"/>
      <c r="C45" s="15"/>
      <c r="D45" s="15"/>
      <c r="E45" s="15"/>
      <c r="F45" s="15"/>
      <c r="G45" s="76"/>
      <c r="H45" s="15"/>
      <c r="I45" s="15"/>
      <c r="J45" s="15"/>
      <c r="K45" s="15"/>
      <c r="L45" s="15"/>
      <c r="M45" s="15"/>
      <c r="N45" s="15"/>
      <c r="O45" s="2">
        <f>SUMPRODUCT($B$2:$N$2,B45:N45)</f>
        <v>0</v>
      </c>
      <c r="P45" s="16">
        <v>0.03</v>
      </c>
    </row>
    <row r="46" spans="1:16">
      <c r="A46" s="10"/>
      <c r="B46" s="92"/>
      <c r="C46" s="15"/>
      <c r="D46" s="15"/>
      <c r="E46" s="15"/>
      <c r="F46" s="15"/>
      <c r="G46" s="15"/>
      <c r="H46" s="15"/>
      <c r="I46" s="15"/>
      <c r="J46" s="15"/>
      <c r="K46" s="15"/>
      <c r="L46" s="15"/>
      <c r="M46" s="15"/>
      <c r="N46" s="15"/>
      <c r="O46" s="2"/>
      <c r="P46" s="16"/>
    </row>
    <row r="47" spans="1:16">
      <c r="A47" s="10" t="s">
        <v>38</v>
      </c>
      <c r="B47" s="88"/>
      <c r="C47" s="20"/>
      <c r="D47" s="20"/>
      <c r="E47" s="20"/>
      <c r="F47" s="20"/>
      <c r="G47" s="75"/>
      <c r="H47" s="20"/>
      <c r="I47" s="20"/>
      <c r="J47" s="20"/>
      <c r="K47" s="20"/>
      <c r="L47" s="20"/>
      <c r="M47" s="20"/>
      <c r="N47" s="20"/>
      <c r="O47" s="2">
        <f>SUMPRODUCT($B$2:$N$2,B47:N47)</f>
        <v>0</v>
      </c>
      <c r="P47" s="16">
        <v>0.02</v>
      </c>
    </row>
    <row r="48" spans="1:16">
      <c r="A48" s="10"/>
      <c r="B48" s="88"/>
      <c r="C48" s="20"/>
      <c r="D48" s="20"/>
      <c r="E48" s="20"/>
      <c r="F48" s="20"/>
      <c r="G48" s="20"/>
      <c r="H48" s="20"/>
      <c r="I48" s="20"/>
      <c r="J48" s="20"/>
      <c r="K48" s="20"/>
      <c r="L48" s="20"/>
      <c r="M48" s="20"/>
      <c r="N48" s="20"/>
      <c r="O48" s="2"/>
      <c r="P48" s="16"/>
    </row>
    <row r="49" spans="1:18">
      <c r="A49" s="10" t="s">
        <v>39</v>
      </c>
      <c r="B49" s="92"/>
      <c r="C49" s="15"/>
      <c r="D49" s="15"/>
      <c r="E49" s="15"/>
      <c r="F49" s="15"/>
      <c r="G49" s="76"/>
      <c r="H49" s="15"/>
      <c r="I49" s="15"/>
      <c r="J49" s="15"/>
      <c r="K49" s="15"/>
      <c r="L49" s="15"/>
      <c r="M49" s="15"/>
      <c r="N49" s="15"/>
      <c r="O49" s="2">
        <f>SUMPRODUCT($B$2:$N$2,B49:N49)</f>
        <v>0</v>
      </c>
      <c r="P49" s="16">
        <v>0.03</v>
      </c>
    </row>
    <row r="50" spans="1:18">
      <c r="A50" s="10"/>
      <c r="B50" s="92"/>
      <c r="C50" s="15"/>
      <c r="D50" s="15"/>
      <c r="E50" s="15"/>
      <c r="F50" s="15"/>
      <c r="G50" s="15"/>
      <c r="H50" s="15"/>
      <c r="I50" s="15"/>
      <c r="J50" s="15"/>
      <c r="K50" s="15"/>
      <c r="L50" s="15"/>
      <c r="M50" s="15"/>
      <c r="N50" s="15"/>
      <c r="O50" s="2"/>
      <c r="P50" s="16"/>
    </row>
    <row r="51" spans="1:18">
      <c r="A51" s="10" t="s">
        <v>40</v>
      </c>
      <c r="B51" s="88"/>
      <c r="C51" s="20"/>
      <c r="D51" s="20"/>
      <c r="E51" s="20"/>
      <c r="F51" s="20"/>
      <c r="G51" s="75"/>
      <c r="H51" s="20"/>
      <c r="I51" s="20"/>
      <c r="J51" s="20"/>
      <c r="K51" s="20"/>
      <c r="L51" s="20"/>
      <c r="M51" s="20"/>
      <c r="N51" s="20"/>
      <c r="O51" s="2">
        <f>SUMPRODUCT($B$2:$N$2,B51:N51)</f>
        <v>0</v>
      </c>
      <c r="P51" s="16">
        <v>0.03</v>
      </c>
    </row>
    <row r="52" spans="1:18">
      <c r="A52" s="10"/>
      <c r="B52" s="88"/>
      <c r="C52" s="20"/>
      <c r="D52" s="20"/>
      <c r="E52" s="20"/>
      <c r="F52" s="20"/>
      <c r="G52" s="20"/>
      <c r="H52" s="20"/>
      <c r="I52" s="20"/>
      <c r="J52" s="20"/>
      <c r="K52" s="20"/>
      <c r="L52" s="20"/>
      <c r="M52" s="20"/>
      <c r="N52" s="20"/>
      <c r="O52" s="2"/>
      <c r="P52" s="16"/>
    </row>
    <row r="53" spans="1:18">
      <c r="A53" s="10" t="s">
        <v>41</v>
      </c>
      <c r="B53" s="92"/>
      <c r="C53" s="15"/>
      <c r="D53" s="15"/>
      <c r="E53" s="15"/>
      <c r="F53" s="15"/>
      <c r="G53" s="76"/>
      <c r="H53" s="15"/>
      <c r="I53" s="15"/>
      <c r="J53" s="15"/>
      <c r="K53" s="15"/>
      <c r="L53" s="15"/>
      <c r="M53" s="15"/>
      <c r="N53" s="15"/>
      <c r="O53" s="2">
        <f>SUMPRODUCT($B$2:$N$2,B53:N53)</f>
        <v>0</v>
      </c>
      <c r="P53" s="16">
        <v>0.02</v>
      </c>
    </row>
    <row r="54" spans="1:18">
      <c r="A54" s="10"/>
      <c r="B54" s="92"/>
      <c r="C54" s="15"/>
      <c r="D54" s="15"/>
      <c r="E54" s="15"/>
      <c r="F54" s="15"/>
      <c r="G54" s="15"/>
      <c r="H54" s="15"/>
      <c r="I54" s="15"/>
      <c r="J54" s="15"/>
      <c r="K54" s="15"/>
      <c r="L54" s="15"/>
      <c r="M54" s="15"/>
      <c r="N54" s="15"/>
      <c r="O54" s="2"/>
      <c r="P54" s="16"/>
    </row>
    <row r="55" spans="1:18">
      <c r="A55" s="10" t="s">
        <v>42</v>
      </c>
      <c r="B55" s="88"/>
      <c r="C55" s="20"/>
      <c r="D55" s="20"/>
      <c r="E55" s="20"/>
      <c r="F55" s="20"/>
      <c r="G55" s="75"/>
      <c r="H55" s="20"/>
      <c r="I55" s="20"/>
      <c r="J55" s="20"/>
      <c r="K55" s="20"/>
      <c r="L55" s="20"/>
      <c r="M55" s="20"/>
      <c r="N55" s="20"/>
      <c r="O55" s="2">
        <f>SUMPRODUCT($B$2:$N$2,B55:N55)</f>
        <v>0</v>
      </c>
      <c r="P55" s="16">
        <v>0.02</v>
      </c>
    </row>
    <row r="56" spans="1:18">
      <c r="A56" s="10"/>
      <c r="B56" s="88"/>
      <c r="C56" s="20"/>
      <c r="D56" s="20"/>
      <c r="E56" s="20"/>
      <c r="F56" s="20"/>
      <c r="G56" s="20"/>
      <c r="H56" s="20"/>
      <c r="I56" s="20"/>
      <c r="J56" s="20"/>
      <c r="K56" s="20"/>
      <c r="L56" s="20"/>
      <c r="M56" s="20"/>
      <c r="N56" s="20"/>
      <c r="O56" s="2"/>
      <c r="P56" s="16"/>
    </row>
    <row r="57" spans="1:18" ht="18.600000000000001">
      <c r="A57" s="10" t="s">
        <v>43</v>
      </c>
      <c r="B57" s="92"/>
      <c r="C57" s="15"/>
      <c r="D57" s="15"/>
      <c r="E57" s="15"/>
      <c r="F57" s="15"/>
      <c r="G57" s="76"/>
      <c r="H57" s="15"/>
      <c r="I57" s="15"/>
      <c r="J57" s="15"/>
      <c r="K57" s="15"/>
      <c r="L57" s="15"/>
      <c r="M57" s="15"/>
      <c r="N57" s="15"/>
      <c r="O57" s="2">
        <f>SUMPRODUCT($B$2:$N$2,B57:N57)</f>
        <v>0</v>
      </c>
      <c r="P57" s="16">
        <v>0.02</v>
      </c>
      <c r="Q57" s="19"/>
      <c r="R57" s="19"/>
    </row>
    <row r="58" spans="1:18" ht="18.600000000000001">
      <c r="A58" s="10"/>
      <c r="B58" s="92"/>
      <c r="C58" s="15"/>
      <c r="D58" s="15"/>
      <c r="E58" s="15"/>
      <c r="F58" s="15"/>
      <c r="G58" s="15"/>
      <c r="H58" s="15"/>
      <c r="I58" s="15"/>
      <c r="J58" s="15"/>
      <c r="K58" s="15"/>
      <c r="L58" s="15"/>
      <c r="M58" s="15"/>
      <c r="N58" s="15"/>
      <c r="O58" s="2"/>
      <c r="P58" s="16"/>
      <c r="Q58" s="19"/>
      <c r="R58" s="19"/>
    </row>
    <row r="59" spans="1:18" ht="18.95" customHeight="1">
      <c r="A59" s="10" t="s">
        <v>44</v>
      </c>
      <c r="B59" s="88"/>
      <c r="C59" s="20"/>
      <c r="D59" s="20"/>
      <c r="E59" s="20"/>
      <c r="F59" s="20"/>
      <c r="G59" s="75"/>
      <c r="H59" s="20"/>
      <c r="I59" s="20"/>
      <c r="J59" s="20"/>
      <c r="K59" s="20"/>
      <c r="L59" s="20"/>
      <c r="M59" s="20"/>
      <c r="N59" s="20"/>
      <c r="O59" s="2">
        <f>SUMPRODUCT($B$2:$N$2,B59:N59)</f>
        <v>0</v>
      </c>
      <c r="P59" s="16">
        <v>0.02</v>
      </c>
      <c r="Q59" s="11"/>
      <c r="R59" s="11"/>
    </row>
    <row r="60" spans="1:18" ht="18.95" customHeight="1">
      <c r="A60" s="10"/>
      <c r="B60" s="88"/>
      <c r="C60" s="20"/>
      <c r="D60" s="20"/>
      <c r="E60" s="20"/>
      <c r="F60" s="20"/>
      <c r="G60" s="20"/>
      <c r="H60" s="20"/>
      <c r="I60" s="20"/>
      <c r="J60" s="20"/>
      <c r="K60" s="20"/>
      <c r="L60" s="20"/>
      <c r="M60" s="20"/>
      <c r="N60" s="20"/>
      <c r="O60" s="2"/>
      <c r="P60" s="16"/>
      <c r="Q60" s="11"/>
      <c r="R60" s="11"/>
    </row>
    <row r="61" spans="1:18" ht="18.95" customHeight="1">
      <c r="A61" s="10" t="s">
        <v>45</v>
      </c>
      <c r="B61" s="92"/>
      <c r="C61" s="15"/>
      <c r="D61" s="15"/>
      <c r="E61" s="15"/>
      <c r="F61" s="15"/>
      <c r="G61" s="76"/>
      <c r="H61" s="15"/>
      <c r="I61" s="15"/>
      <c r="J61" s="15"/>
      <c r="K61" s="15"/>
      <c r="L61" s="15"/>
      <c r="M61" s="15"/>
      <c r="N61" s="15"/>
      <c r="O61" s="2">
        <f>SUMPRODUCT($B$2:$N$2,B61:N61)</f>
        <v>0</v>
      </c>
      <c r="P61" s="21">
        <v>0.03</v>
      </c>
      <c r="Q61" s="11"/>
      <c r="R61" s="11"/>
    </row>
    <row r="62" spans="1:18" ht="17.100000000000001" customHeight="1">
      <c r="A62" s="10"/>
      <c r="B62" s="92"/>
      <c r="C62" s="15"/>
      <c r="D62" s="15"/>
      <c r="E62" s="15"/>
      <c r="F62" s="15"/>
      <c r="G62" s="15"/>
      <c r="H62" s="15"/>
      <c r="I62" s="15"/>
      <c r="J62" s="15"/>
      <c r="K62" s="15"/>
      <c r="L62" s="22"/>
      <c r="M62" s="22"/>
      <c r="N62" s="22"/>
      <c r="O62" s="2"/>
      <c r="P62" s="21"/>
      <c r="Q62" s="11"/>
      <c r="R62" s="11"/>
    </row>
    <row r="63" spans="1:18" ht="17.100000000000001" customHeight="1">
      <c r="A63" s="1" t="s">
        <v>14</v>
      </c>
      <c r="B63" s="13">
        <v>1.1200000000000001</v>
      </c>
      <c r="C63" s="13"/>
      <c r="D63" s="13"/>
      <c r="E63" s="13"/>
      <c r="F63" s="13"/>
      <c r="G63" s="13"/>
      <c r="H63" s="13">
        <v>0.11</v>
      </c>
      <c r="I63" s="13"/>
      <c r="J63" s="13"/>
      <c r="K63" s="13"/>
      <c r="L63" s="13"/>
      <c r="M63" s="13">
        <v>0.71</v>
      </c>
      <c r="N63" s="13">
        <v>0.85</v>
      </c>
      <c r="O63" s="127">
        <f xml:space="preserve"> (SUM(B63:M63)-N63)</f>
        <v>1.0900000000000003</v>
      </c>
      <c r="P63" s="17">
        <f>SUM(P3:P62)</f>
        <v>1.0000000000000004</v>
      </c>
      <c r="Q63" s="18"/>
      <c r="R63" s="11"/>
    </row>
    <row r="64" spans="1:18" ht="46.5">
      <c r="O64" s="124" t="s">
        <v>46</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672F38-DC1A-5E42-AD4D-1D808F707F90}">
  <dimension ref="A1:I17"/>
  <sheetViews>
    <sheetView workbookViewId="0">
      <selection activeCell="D9" sqref="D9"/>
    </sheetView>
  </sheetViews>
  <sheetFormatPr defaultColWidth="10.875" defaultRowHeight="15.6"/>
  <cols>
    <col min="1" max="1" width="32.375" style="1" customWidth="1"/>
    <col min="2" max="2" width="31.375" style="1" customWidth="1"/>
    <col min="3" max="3" width="29.875" style="1" customWidth="1"/>
    <col min="4" max="4" width="30.875" style="1" customWidth="1"/>
    <col min="5" max="5" width="15" style="1" customWidth="1"/>
    <col min="6" max="6" width="12.625" style="1" customWidth="1"/>
    <col min="7" max="16384" width="10.875" style="1"/>
  </cols>
  <sheetData>
    <row r="1" spans="1:9">
      <c r="A1" s="3"/>
      <c r="B1" s="133" t="s">
        <v>191</v>
      </c>
      <c r="C1" s="133"/>
      <c r="D1" s="133"/>
    </row>
    <row r="2" spans="1:9" ht="15.75">
      <c r="A2" s="138" t="s">
        <v>201</v>
      </c>
      <c r="B2" s="142" t="s">
        <v>202</v>
      </c>
      <c r="C2" s="142" t="s">
        <v>203</v>
      </c>
      <c r="D2" s="142" t="s">
        <v>204</v>
      </c>
      <c r="E2" s="148" t="s">
        <v>205</v>
      </c>
      <c r="F2" s="147" t="s">
        <v>14</v>
      </c>
    </row>
    <row r="3" spans="1:9">
      <c r="A3" s="138"/>
      <c r="B3" s="142"/>
      <c r="C3" s="142"/>
      <c r="D3" s="143"/>
      <c r="E3" s="148"/>
      <c r="F3" s="147"/>
      <c r="G3" s="65"/>
      <c r="H3" s="65"/>
      <c r="I3" s="65"/>
    </row>
    <row r="4" spans="1:9">
      <c r="A4" s="138"/>
      <c r="B4" s="142"/>
      <c r="C4" s="142"/>
      <c r="D4" s="143"/>
      <c r="E4" s="148"/>
      <c r="F4" s="147"/>
    </row>
    <row r="5" spans="1:9" ht="48.95" customHeight="1">
      <c r="A5" s="138"/>
      <c r="B5" s="142"/>
      <c r="C5" s="142"/>
      <c r="D5" s="143"/>
      <c r="E5" s="148"/>
      <c r="F5" s="147"/>
    </row>
    <row r="6" spans="1:9" ht="17.100000000000001" customHeight="1">
      <c r="A6" s="12"/>
      <c r="B6" s="31"/>
      <c r="C6" s="31"/>
      <c r="D6" s="29"/>
      <c r="E6" s="148"/>
      <c r="F6" s="2"/>
    </row>
    <row r="7" spans="1:9">
      <c r="A7" s="66" t="s">
        <v>206</v>
      </c>
      <c r="B7" s="67">
        <v>0</v>
      </c>
      <c r="C7" s="67">
        <v>0</v>
      </c>
      <c r="D7" s="67">
        <v>0</v>
      </c>
      <c r="E7" s="79">
        <v>0.45</v>
      </c>
      <c r="F7" s="2">
        <f>SUM(B7:D7)*E7</f>
        <v>0</v>
      </c>
    </row>
    <row r="8" spans="1:9">
      <c r="A8" s="66"/>
      <c r="B8" s="67"/>
      <c r="C8" s="67"/>
      <c r="D8" s="67"/>
      <c r="E8" s="80"/>
      <c r="F8" s="2"/>
    </row>
    <row r="9" spans="1:9">
      <c r="A9" s="66" t="s">
        <v>207</v>
      </c>
      <c r="B9" s="67">
        <v>0</v>
      </c>
      <c r="C9" s="67">
        <v>0</v>
      </c>
      <c r="D9" s="67">
        <v>0</v>
      </c>
      <c r="E9" s="79">
        <v>0.3</v>
      </c>
      <c r="F9" s="2">
        <f>SUM(B9:D9)*E9</f>
        <v>0</v>
      </c>
    </row>
    <row r="10" spans="1:9">
      <c r="A10" s="66"/>
      <c r="B10" s="67"/>
      <c r="C10" s="67"/>
      <c r="D10" s="67"/>
      <c r="E10" s="80"/>
      <c r="F10" s="2"/>
    </row>
    <row r="11" spans="1:9">
      <c r="A11" s="68" t="s">
        <v>208</v>
      </c>
      <c r="B11" s="67">
        <v>0</v>
      </c>
      <c r="C11" s="67">
        <v>0</v>
      </c>
      <c r="D11" s="67">
        <v>0</v>
      </c>
      <c r="E11" s="79">
        <v>0.25</v>
      </c>
      <c r="F11" s="2">
        <f>SUM(B11:D11)*E11</f>
        <v>0</v>
      </c>
    </row>
    <row r="12" spans="1:9">
      <c r="A12" s="66"/>
      <c r="B12" s="67"/>
      <c r="C12" s="67"/>
      <c r="D12" s="67"/>
      <c r="E12" s="80"/>
      <c r="F12" s="2"/>
    </row>
    <row r="13" spans="1:9" ht="32.1" customHeight="1">
      <c r="A13" s="77" t="s">
        <v>14</v>
      </c>
      <c r="B13" s="78"/>
      <c r="C13" s="78"/>
      <c r="D13" s="78"/>
      <c r="E13" s="26"/>
      <c r="F13" s="39">
        <f>(F7+F9+F11)*10</f>
        <v>0</v>
      </c>
    </row>
    <row r="14" spans="1:9">
      <c r="A14" s="67"/>
      <c r="B14" s="67"/>
      <c r="C14" s="67"/>
      <c r="D14" s="67"/>
    </row>
    <row r="15" spans="1:9">
      <c r="A15" s="67"/>
      <c r="B15" s="67"/>
      <c r="C15" s="67" t="s">
        <v>128</v>
      </c>
      <c r="D15" s="67"/>
    </row>
    <row r="16" spans="1:9">
      <c r="A16" s="67"/>
      <c r="B16" s="67"/>
      <c r="C16" s="67"/>
      <c r="D16" s="67"/>
    </row>
    <row r="17" spans="5:6" ht="30" customHeight="1">
      <c r="E17" s="27"/>
      <c r="F17" s="49"/>
    </row>
  </sheetData>
  <mergeCells count="7">
    <mergeCell ref="D2:D5"/>
    <mergeCell ref="E2:E6"/>
    <mergeCell ref="F2:F5"/>
    <mergeCell ref="B1:D1"/>
    <mergeCell ref="A2:A5"/>
    <mergeCell ref="B2:B5"/>
    <mergeCell ref="C2:C5"/>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404460-0317-5644-BBC4-C01BCDA37074}">
  <dimension ref="A1:J25"/>
  <sheetViews>
    <sheetView topLeftCell="A11" zoomScale="80" zoomScaleNormal="80" workbookViewId="0">
      <selection activeCell="C25" sqref="C25"/>
    </sheetView>
  </sheetViews>
  <sheetFormatPr defaultColWidth="10.875" defaultRowHeight="15.6"/>
  <cols>
    <col min="1" max="1" width="30.875" style="1" customWidth="1"/>
    <col min="2" max="2" width="31.375" style="1" customWidth="1"/>
    <col min="3" max="3" width="29.875" style="1" customWidth="1"/>
    <col min="4" max="5" width="29.625" style="1" customWidth="1"/>
    <col min="6" max="6" width="15" style="1" customWidth="1"/>
    <col min="7" max="7" width="17.125" style="1" customWidth="1"/>
    <col min="8" max="8" width="16.5" style="1" customWidth="1"/>
    <col min="9" max="16384" width="10.875" style="1"/>
  </cols>
  <sheetData>
    <row r="1" spans="1:10">
      <c r="A1" s="3"/>
      <c r="B1" s="133" t="s">
        <v>209</v>
      </c>
      <c r="C1" s="133"/>
      <c r="D1" s="133"/>
      <c r="E1" s="133"/>
    </row>
    <row r="2" spans="1:10">
      <c r="A2" s="138" t="s">
        <v>201</v>
      </c>
      <c r="B2" s="142" t="s">
        <v>193</v>
      </c>
      <c r="C2" s="142" t="s">
        <v>194</v>
      </c>
      <c r="D2" s="142" t="s">
        <v>210</v>
      </c>
      <c r="E2" s="142" t="s">
        <v>196</v>
      </c>
      <c r="F2" s="149" t="s">
        <v>211</v>
      </c>
      <c r="G2" s="147" t="s">
        <v>14</v>
      </c>
    </row>
    <row r="3" spans="1:10">
      <c r="A3" s="138"/>
      <c r="B3" s="142"/>
      <c r="C3" s="142"/>
      <c r="D3" s="143"/>
      <c r="E3" s="142"/>
      <c r="F3" s="149"/>
      <c r="G3" s="147"/>
      <c r="H3" s="65"/>
      <c r="I3" s="65"/>
      <c r="J3" s="65"/>
    </row>
    <row r="4" spans="1:10">
      <c r="A4" s="138"/>
      <c r="B4" s="142"/>
      <c r="C4" s="142"/>
      <c r="D4" s="143"/>
      <c r="E4" s="142"/>
      <c r="F4" s="149"/>
      <c r="G4" s="147"/>
    </row>
    <row r="5" spans="1:10" ht="48.95" customHeight="1">
      <c r="A5" s="138"/>
      <c r="B5" s="142"/>
      <c r="C5" s="142"/>
      <c r="D5" s="143"/>
      <c r="E5" s="142"/>
      <c r="F5" s="149"/>
      <c r="G5" s="147"/>
    </row>
    <row r="6" spans="1:10" ht="17.100000000000001" customHeight="1">
      <c r="A6" s="12"/>
      <c r="B6" s="31"/>
      <c r="C6" s="31"/>
      <c r="D6" s="29"/>
      <c r="E6" s="29"/>
      <c r="F6" s="149"/>
    </row>
    <row r="7" spans="1:10">
      <c r="A7" s="66" t="s">
        <v>212</v>
      </c>
      <c r="B7" s="67">
        <v>0</v>
      </c>
      <c r="C7" s="67">
        <v>0</v>
      </c>
      <c r="D7" s="67">
        <v>0</v>
      </c>
      <c r="E7" s="67">
        <v>0</v>
      </c>
      <c r="F7" s="81">
        <v>0.2</v>
      </c>
      <c r="G7" s="1">
        <f>SUM(B7:E7)*F7</f>
        <v>0</v>
      </c>
    </row>
    <row r="8" spans="1:10">
      <c r="A8" s="66"/>
      <c r="B8" s="67"/>
      <c r="C8" s="67"/>
      <c r="D8" s="67"/>
      <c r="E8" s="67"/>
      <c r="F8" s="82"/>
    </row>
    <row r="9" spans="1:10">
      <c r="A9" s="66" t="s">
        <v>213</v>
      </c>
      <c r="B9" s="67">
        <v>0</v>
      </c>
      <c r="C9" s="67">
        <v>0</v>
      </c>
      <c r="D9" s="67">
        <v>0</v>
      </c>
      <c r="E9" s="67">
        <v>0</v>
      </c>
      <c r="F9" s="81">
        <v>0.1</v>
      </c>
      <c r="G9" s="1">
        <f t="shared" ref="G9:G21" si="0">SUM(B9:E9)*F9</f>
        <v>0</v>
      </c>
    </row>
    <row r="10" spans="1:10">
      <c r="A10" s="66"/>
      <c r="B10" s="67"/>
      <c r="C10" s="67"/>
      <c r="D10" s="67"/>
      <c r="E10" s="67"/>
      <c r="F10" s="82"/>
    </row>
    <row r="11" spans="1:10">
      <c r="A11" s="68" t="s">
        <v>214</v>
      </c>
      <c r="B11" s="67">
        <v>0</v>
      </c>
      <c r="C11" s="67">
        <v>0</v>
      </c>
      <c r="D11" s="67">
        <v>0</v>
      </c>
      <c r="E11" s="67">
        <v>0</v>
      </c>
      <c r="F11" s="81">
        <v>0.05</v>
      </c>
      <c r="G11" s="1">
        <f t="shared" si="0"/>
        <v>0</v>
      </c>
    </row>
    <row r="12" spans="1:10">
      <c r="A12" s="66"/>
      <c r="B12" s="67"/>
      <c r="C12" s="67"/>
      <c r="D12" s="67"/>
      <c r="E12" s="67"/>
      <c r="F12" s="82"/>
    </row>
    <row r="13" spans="1:10" ht="46.5">
      <c r="A13" s="68" t="s">
        <v>215</v>
      </c>
      <c r="B13" s="67">
        <v>0</v>
      </c>
      <c r="C13" s="67">
        <v>0</v>
      </c>
      <c r="D13" s="67">
        <v>0</v>
      </c>
      <c r="E13" s="67">
        <v>0</v>
      </c>
      <c r="F13" s="81">
        <v>0.25</v>
      </c>
      <c r="G13" s="1">
        <f t="shared" si="0"/>
        <v>0</v>
      </c>
    </row>
    <row r="14" spans="1:10">
      <c r="A14" s="66"/>
      <c r="B14" s="67"/>
      <c r="C14" s="67"/>
      <c r="D14" s="67"/>
      <c r="E14" s="67"/>
      <c r="F14" s="82"/>
    </row>
    <row r="15" spans="1:10">
      <c r="A15" s="66" t="s">
        <v>216</v>
      </c>
      <c r="B15" s="67">
        <v>0</v>
      </c>
      <c r="C15" s="67">
        <v>0</v>
      </c>
      <c r="D15" s="67">
        <v>0</v>
      </c>
      <c r="E15" s="67">
        <v>0</v>
      </c>
      <c r="F15" s="81">
        <v>0.1</v>
      </c>
      <c r="G15" s="1">
        <f t="shared" si="0"/>
        <v>0</v>
      </c>
    </row>
    <row r="16" spans="1:10">
      <c r="A16" s="66"/>
      <c r="B16" s="67"/>
      <c r="C16" s="67"/>
      <c r="D16" s="67"/>
      <c r="E16" s="67"/>
      <c r="F16" s="82"/>
    </row>
    <row r="17" spans="1:8" ht="30.95">
      <c r="A17" s="68" t="s">
        <v>217</v>
      </c>
      <c r="B17" s="67">
        <v>0</v>
      </c>
      <c r="C17" s="67">
        <v>0</v>
      </c>
      <c r="D17" s="67">
        <v>0</v>
      </c>
      <c r="E17" s="67">
        <v>0</v>
      </c>
      <c r="F17" s="81">
        <v>0.05</v>
      </c>
      <c r="G17" s="1">
        <f t="shared" si="0"/>
        <v>0</v>
      </c>
    </row>
    <row r="18" spans="1:8">
      <c r="A18" s="66"/>
      <c r="B18" s="67"/>
      <c r="C18" s="67"/>
      <c r="D18" s="67"/>
      <c r="E18" s="67"/>
      <c r="F18" s="82"/>
    </row>
    <row r="19" spans="1:8" ht="46.5">
      <c r="A19" s="68" t="s">
        <v>218</v>
      </c>
      <c r="B19" s="67">
        <v>0</v>
      </c>
      <c r="C19" s="67">
        <v>0</v>
      </c>
      <c r="D19" s="67">
        <v>0</v>
      </c>
      <c r="E19" s="67">
        <v>0</v>
      </c>
      <c r="F19" s="81">
        <v>0.1</v>
      </c>
      <c r="G19" s="1">
        <f t="shared" si="0"/>
        <v>0</v>
      </c>
    </row>
    <row r="20" spans="1:8">
      <c r="A20" s="66"/>
      <c r="B20" s="67"/>
      <c r="C20" s="67"/>
      <c r="D20" s="67"/>
      <c r="E20" s="67"/>
      <c r="F20" s="82"/>
    </row>
    <row r="21" spans="1:8" ht="46.5">
      <c r="A21" s="68" t="s">
        <v>219</v>
      </c>
      <c r="B21" s="67">
        <v>0</v>
      </c>
      <c r="C21" s="67">
        <v>0</v>
      </c>
      <c r="D21" s="67">
        <v>0</v>
      </c>
      <c r="E21" s="67">
        <v>0</v>
      </c>
      <c r="F21" s="81">
        <v>0.15</v>
      </c>
      <c r="G21" s="1">
        <f t="shared" si="0"/>
        <v>0</v>
      </c>
    </row>
    <row r="22" spans="1:8" ht="30" customHeight="1">
      <c r="A22" s="63"/>
      <c r="B22" s="63"/>
      <c r="C22" s="63"/>
      <c r="D22" s="63"/>
      <c r="E22" s="63"/>
      <c r="F22" s="63"/>
      <c r="G22" s="39">
        <f>SUM(G7:G21)/5*100</f>
        <v>0</v>
      </c>
      <c r="H22" s="39" t="s">
        <v>220</v>
      </c>
    </row>
    <row r="23" spans="1:8">
      <c r="C23" s="1" t="s">
        <v>128</v>
      </c>
    </row>
    <row r="25" spans="1:8">
      <c r="C25" s="64"/>
    </row>
  </sheetData>
  <mergeCells count="8">
    <mergeCell ref="F2:F6"/>
    <mergeCell ref="G2:G5"/>
    <mergeCell ref="B1:E1"/>
    <mergeCell ref="A2:A5"/>
    <mergeCell ref="B2:B5"/>
    <mergeCell ref="C2:C5"/>
    <mergeCell ref="D2:D5"/>
    <mergeCell ref="E2:E5"/>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9D400F-1152-4C43-8A53-409EB8FC433F}">
  <dimension ref="A1:I25"/>
  <sheetViews>
    <sheetView topLeftCell="A5" workbookViewId="0">
      <selection activeCell="G19" sqref="G19"/>
    </sheetView>
  </sheetViews>
  <sheetFormatPr defaultColWidth="10.875" defaultRowHeight="15.6"/>
  <cols>
    <col min="1" max="1" width="30.875" style="1" customWidth="1"/>
    <col min="2" max="2" width="31.375" style="1" customWidth="1"/>
    <col min="3" max="3" width="29.875" style="1" customWidth="1"/>
    <col min="4" max="4" width="29.625" style="1" customWidth="1"/>
    <col min="5" max="5" width="15" style="1" customWidth="1"/>
    <col min="6" max="6" width="17.125" style="1" customWidth="1"/>
    <col min="7" max="7" width="16.5" style="1" customWidth="1"/>
    <col min="8" max="16384" width="10.875" style="1"/>
  </cols>
  <sheetData>
    <row r="1" spans="1:9">
      <c r="A1" s="3"/>
      <c r="B1" s="133" t="s">
        <v>221</v>
      </c>
      <c r="C1" s="133"/>
      <c r="D1" s="133"/>
    </row>
    <row r="2" spans="1:9">
      <c r="A2" s="138" t="s">
        <v>222</v>
      </c>
      <c r="B2" s="142" t="s">
        <v>193</v>
      </c>
      <c r="C2" s="142" t="s">
        <v>194</v>
      </c>
      <c r="D2" s="142" t="s">
        <v>210</v>
      </c>
      <c r="E2" s="149" t="s">
        <v>211</v>
      </c>
      <c r="F2" s="147" t="s">
        <v>14</v>
      </c>
    </row>
    <row r="3" spans="1:9">
      <c r="A3" s="138"/>
      <c r="B3" s="142"/>
      <c r="C3" s="142"/>
      <c r="D3" s="143"/>
      <c r="E3" s="149"/>
      <c r="F3" s="147"/>
      <c r="G3" s="65"/>
      <c r="H3" s="65"/>
      <c r="I3" s="65"/>
    </row>
    <row r="4" spans="1:9">
      <c r="A4" s="138"/>
      <c r="B4" s="142"/>
      <c r="C4" s="142"/>
      <c r="D4" s="143"/>
      <c r="E4" s="149"/>
      <c r="F4" s="147"/>
    </row>
    <row r="5" spans="1:9" ht="48.95" customHeight="1">
      <c r="A5" s="138"/>
      <c r="B5" s="142"/>
      <c r="C5" s="142"/>
      <c r="D5" s="143"/>
      <c r="E5" s="149"/>
      <c r="F5" s="147"/>
    </row>
    <row r="6" spans="1:9" ht="17.100000000000001" customHeight="1">
      <c r="A6" s="12"/>
      <c r="B6" s="31"/>
      <c r="C6" s="31"/>
      <c r="D6" s="29"/>
      <c r="E6" s="149"/>
    </row>
    <row r="7" spans="1:9" ht="30.95">
      <c r="A7" s="68" t="s">
        <v>223</v>
      </c>
      <c r="B7" s="67">
        <v>0</v>
      </c>
      <c r="C7" s="67">
        <v>0</v>
      </c>
      <c r="D7" s="67">
        <v>0</v>
      </c>
      <c r="E7" s="81">
        <v>0.05</v>
      </c>
      <c r="F7" s="1">
        <f>SUM(B7:D7)*E7</f>
        <v>0</v>
      </c>
    </row>
    <row r="8" spans="1:9">
      <c r="A8" s="66"/>
      <c r="B8" s="67"/>
      <c r="C8" s="67"/>
      <c r="D8" s="67"/>
      <c r="E8" s="82"/>
    </row>
    <row r="9" spans="1:9" ht="30.95">
      <c r="A9" s="68" t="s">
        <v>224</v>
      </c>
      <c r="B9" s="67">
        <v>0</v>
      </c>
      <c r="C9" s="67">
        <v>0</v>
      </c>
      <c r="D9" s="67">
        <v>0</v>
      </c>
      <c r="E9" s="81">
        <v>0.1</v>
      </c>
      <c r="F9" s="1">
        <f t="shared" ref="F9:F17" si="0">SUM(B9:D9)*E9</f>
        <v>0</v>
      </c>
    </row>
    <row r="10" spans="1:9">
      <c r="A10" s="66"/>
      <c r="B10" s="67"/>
      <c r="C10" s="67"/>
      <c r="D10" s="67"/>
      <c r="E10" s="82"/>
    </row>
    <row r="11" spans="1:9">
      <c r="A11" s="68" t="s">
        <v>225</v>
      </c>
      <c r="B11" s="67">
        <v>0</v>
      </c>
      <c r="C11" s="67">
        <v>0</v>
      </c>
      <c r="D11" s="67">
        <v>0</v>
      </c>
      <c r="E11" s="81">
        <v>0.15</v>
      </c>
      <c r="F11" s="1">
        <f t="shared" si="0"/>
        <v>0</v>
      </c>
    </row>
    <row r="12" spans="1:9">
      <c r="A12" s="66"/>
      <c r="B12" s="67"/>
      <c r="C12" s="67"/>
      <c r="D12" s="67"/>
      <c r="E12" s="82"/>
    </row>
    <row r="13" spans="1:9">
      <c r="A13" s="68" t="s">
        <v>226</v>
      </c>
      <c r="B13" s="67">
        <v>0</v>
      </c>
      <c r="C13" s="67">
        <v>0</v>
      </c>
      <c r="D13" s="67">
        <v>0</v>
      </c>
      <c r="E13" s="81">
        <v>0.15</v>
      </c>
      <c r="F13" s="1">
        <f t="shared" si="0"/>
        <v>0</v>
      </c>
    </row>
    <row r="14" spans="1:9">
      <c r="A14" s="66"/>
      <c r="B14" s="67"/>
      <c r="C14" s="67"/>
      <c r="D14" s="67"/>
      <c r="E14" s="82"/>
    </row>
    <row r="15" spans="1:9">
      <c r="A15" s="66" t="s">
        <v>227</v>
      </c>
      <c r="B15" s="67">
        <v>0</v>
      </c>
      <c r="C15" s="67">
        <v>0</v>
      </c>
      <c r="D15" s="67">
        <v>0</v>
      </c>
      <c r="E15" s="81">
        <v>0.25</v>
      </c>
      <c r="F15" s="1">
        <f t="shared" si="0"/>
        <v>0</v>
      </c>
    </row>
    <row r="16" spans="1:9">
      <c r="A16" s="66"/>
      <c r="B16" s="67"/>
      <c r="C16" s="67"/>
      <c r="D16" s="67"/>
      <c r="E16" s="82"/>
    </row>
    <row r="17" spans="1:7">
      <c r="A17" s="68" t="s">
        <v>228</v>
      </c>
      <c r="B17" s="67">
        <v>0</v>
      </c>
      <c r="C17" s="67">
        <v>0</v>
      </c>
      <c r="D17" s="67">
        <v>0</v>
      </c>
      <c r="E17" s="81">
        <v>0.3</v>
      </c>
      <c r="F17" s="1">
        <f t="shared" si="0"/>
        <v>0</v>
      </c>
    </row>
    <row r="18" spans="1:7">
      <c r="A18" s="66"/>
      <c r="B18" s="67"/>
      <c r="C18" s="67"/>
      <c r="D18" s="67"/>
      <c r="E18" s="82"/>
    </row>
    <row r="19" spans="1:7" ht="30.95" customHeight="1">
      <c r="A19" s="97"/>
      <c r="B19" s="67" t="s">
        <v>128</v>
      </c>
      <c r="C19" s="67"/>
      <c r="D19" s="67"/>
      <c r="E19" s="17"/>
      <c r="F19" s="69">
        <f>SUM(F7:F17)/4*100</f>
        <v>0</v>
      </c>
      <c r="G19" s="69" t="s">
        <v>229</v>
      </c>
    </row>
    <row r="20" spans="1:7">
      <c r="A20" s="67"/>
      <c r="B20" s="67"/>
      <c r="C20" s="67"/>
      <c r="D20" s="67"/>
    </row>
    <row r="21" spans="1:7">
      <c r="A21" s="97"/>
      <c r="B21" s="67"/>
      <c r="C21" s="67"/>
      <c r="D21" s="67"/>
      <c r="E21" s="17"/>
    </row>
    <row r="22" spans="1:7" ht="30" customHeight="1">
      <c r="F22" s="27"/>
      <c r="G22" s="27"/>
    </row>
    <row r="25" spans="1:7">
      <c r="C25" s="64"/>
    </row>
  </sheetData>
  <mergeCells count="7">
    <mergeCell ref="E2:E6"/>
    <mergeCell ref="F2:F5"/>
    <mergeCell ref="B1:D1"/>
    <mergeCell ref="A2:A5"/>
    <mergeCell ref="B2:B5"/>
    <mergeCell ref="C2:C5"/>
    <mergeCell ref="D2:D5"/>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8221AC-B78D-B747-9C63-6B77AFABAB08}">
  <dimension ref="A1:H27"/>
  <sheetViews>
    <sheetView zoomScale="80" zoomScaleNormal="80" workbookViewId="0">
      <pane xSplit="1" topLeftCell="D21" activePane="topRight" state="frozen"/>
      <selection pane="topRight" activeCell="C29" sqref="C29"/>
    </sheetView>
  </sheetViews>
  <sheetFormatPr defaultColWidth="10.875" defaultRowHeight="15.6"/>
  <cols>
    <col min="1" max="1" width="84.125" style="27" customWidth="1"/>
    <col min="2" max="2" width="22" style="27" customWidth="1"/>
    <col min="3" max="3" width="21.875" style="27" customWidth="1"/>
    <col min="4" max="4" width="21.5" style="27" customWidth="1"/>
    <col min="5" max="5" width="21.875" style="27" customWidth="1"/>
    <col min="6" max="6" width="15.375" style="27" customWidth="1"/>
    <col min="7" max="7" width="15.5" style="27" customWidth="1"/>
    <col min="8" max="8" width="21.875" style="27" customWidth="1"/>
    <col min="9" max="16384" width="10.875" style="27"/>
  </cols>
  <sheetData>
    <row r="1" spans="1:7">
      <c r="A1" s="25"/>
      <c r="B1" s="133" t="s">
        <v>230</v>
      </c>
      <c r="C1" s="133"/>
      <c r="D1" s="133"/>
      <c r="E1" s="25"/>
      <c r="F1" s="25"/>
      <c r="G1" s="25"/>
    </row>
    <row r="2" spans="1:7">
      <c r="A2" s="133" t="s">
        <v>231</v>
      </c>
      <c r="B2" s="134" t="s">
        <v>232</v>
      </c>
      <c r="C2" s="134" t="s">
        <v>233</v>
      </c>
      <c r="D2" s="134" t="s">
        <v>234</v>
      </c>
      <c r="E2" s="133" t="s">
        <v>14</v>
      </c>
      <c r="F2" s="138" t="s">
        <v>15</v>
      </c>
      <c r="G2" s="138" t="s">
        <v>235</v>
      </c>
    </row>
    <row r="3" spans="1:7">
      <c r="A3" s="133"/>
      <c r="B3" s="135"/>
      <c r="C3" s="135"/>
      <c r="D3" s="135"/>
      <c r="E3" s="133"/>
      <c r="F3" s="138"/>
      <c r="G3" s="138"/>
    </row>
    <row r="4" spans="1:7">
      <c r="A4" s="133"/>
      <c r="B4" s="135"/>
      <c r="C4" s="135"/>
      <c r="D4" s="135"/>
      <c r="E4" s="133"/>
      <c r="F4" s="138"/>
      <c r="G4" s="138"/>
    </row>
    <row r="5" spans="1:7">
      <c r="A5" s="133"/>
      <c r="B5" s="135"/>
      <c r="C5" s="135"/>
      <c r="D5" s="135"/>
      <c r="E5" s="133"/>
      <c r="F5" s="138"/>
      <c r="G5" s="138"/>
    </row>
    <row r="6" spans="1:7">
      <c r="A6" s="35" t="s">
        <v>236</v>
      </c>
      <c r="B6" s="36">
        <v>1</v>
      </c>
      <c r="C6" s="36">
        <v>0</v>
      </c>
      <c r="D6" s="36">
        <v>0</v>
      </c>
      <c r="E6" s="34">
        <f>SUM(B6:D6)</f>
        <v>1</v>
      </c>
      <c r="F6" s="29">
        <v>0.15</v>
      </c>
      <c r="G6" s="34">
        <f>(B6*F6)+(C6*F6)+(D6*F6)</f>
        <v>0.15</v>
      </c>
    </row>
    <row r="7" spans="1:7" ht="33.75" customHeight="1">
      <c r="A7" s="35"/>
      <c r="B7" s="156" t="s">
        <v>237</v>
      </c>
      <c r="C7" s="157"/>
      <c r="D7" s="158"/>
      <c r="E7" s="34"/>
      <c r="F7" s="26"/>
      <c r="G7" s="34"/>
    </row>
    <row r="8" spans="1:7" ht="15.75">
      <c r="A8" s="35" t="s">
        <v>238</v>
      </c>
      <c r="B8" s="37">
        <v>0</v>
      </c>
      <c r="C8" s="37">
        <v>0</v>
      </c>
      <c r="D8" s="37">
        <v>0</v>
      </c>
      <c r="E8" s="34">
        <f t="shared" ref="E8:E24" si="0">SUM(B8:D8)</f>
        <v>0</v>
      </c>
      <c r="F8" s="30">
        <v>7.4999999999999997E-2</v>
      </c>
      <c r="G8" s="34">
        <f t="shared" ref="G8:G24" si="1">(B8*F8)+(C8*F8)+(D8*F8)</f>
        <v>0</v>
      </c>
    </row>
    <row r="9" spans="1:7" ht="15.75">
      <c r="A9" s="35"/>
      <c r="B9" s="150" t="s">
        <v>239</v>
      </c>
      <c r="C9" s="151"/>
      <c r="D9" s="152"/>
      <c r="E9" s="34"/>
      <c r="F9" s="26"/>
      <c r="G9" s="34"/>
    </row>
    <row r="10" spans="1:7" ht="15.75">
      <c r="A10" s="35" t="s">
        <v>240</v>
      </c>
      <c r="B10" s="36">
        <v>0</v>
      </c>
      <c r="C10" s="36">
        <v>0</v>
      </c>
      <c r="D10" s="36">
        <v>0</v>
      </c>
      <c r="E10" s="34">
        <f t="shared" si="0"/>
        <v>0</v>
      </c>
      <c r="F10" s="30">
        <v>7.4999999999999997E-2</v>
      </c>
      <c r="G10" s="34">
        <f t="shared" si="1"/>
        <v>0</v>
      </c>
    </row>
    <row r="11" spans="1:7" ht="15.75">
      <c r="A11" s="35"/>
      <c r="B11" s="150" t="s">
        <v>239</v>
      </c>
      <c r="C11" s="151"/>
      <c r="D11" s="152"/>
      <c r="E11" s="34"/>
      <c r="F11" s="26"/>
      <c r="G11" s="34"/>
    </row>
    <row r="12" spans="1:7" ht="30.95">
      <c r="A12" s="38" t="s">
        <v>241</v>
      </c>
      <c r="B12" s="37">
        <v>0</v>
      </c>
      <c r="C12" s="37">
        <v>0</v>
      </c>
      <c r="D12" s="37">
        <v>0</v>
      </c>
      <c r="E12" s="34">
        <f t="shared" si="0"/>
        <v>0</v>
      </c>
      <c r="F12" s="31">
        <v>0.15</v>
      </c>
      <c r="G12" s="34">
        <f t="shared" si="1"/>
        <v>0</v>
      </c>
    </row>
    <row r="13" spans="1:7" ht="15.75">
      <c r="A13" s="38"/>
      <c r="B13" s="150" t="s">
        <v>242</v>
      </c>
      <c r="C13" s="151"/>
      <c r="D13" s="152"/>
      <c r="E13" s="34"/>
      <c r="F13" s="32"/>
      <c r="G13" s="34"/>
    </row>
    <row r="14" spans="1:7" ht="30.95">
      <c r="A14" s="38" t="s">
        <v>243</v>
      </c>
      <c r="B14" s="36">
        <v>0</v>
      </c>
      <c r="C14" s="36">
        <v>0</v>
      </c>
      <c r="D14" s="36">
        <v>0</v>
      </c>
      <c r="E14" s="34">
        <f t="shared" si="0"/>
        <v>0</v>
      </c>
      <c r="F14" s="31">
        <v>0.1</v>
      </c>
      <c r="G14" s="34">
        <f t="shared" si="1"/>
        <v>0</v>
      </c>
    </row>
    <row r="15" spans="1:7" ht="15.75">
      <c r="A15" s="38"/>
      <c r="B15" s="153" t="s">
        <v>242</v>
      </c>
      <c r="C15" s="154"/>
      <c r="D15" s="155"/>
      <c r="E15" s="34"/>
      <c r="F15" s="32"/>
      <c r="G15" s="34"/>
    </row>
    <row r="16" spans="1:7">
      <c r="A16" s="38" t="s">
        <v>244</v>
      </c>
      <c r="B16" s="37">
        <v>0</v>
      </c>
      <c r="C16" s="37">
        <v>0</v>
      </c>
      <c r="D16" s="37">
        <v>0</v>
      </c>
      <c r="E16" s="34">
        <f t="shared" si="0"/>
        <v>0</v>
      </c>
      <c r="F16" s="31">
        <v>0.1</v>
      </c>
      <c r="G16" s="34">
        <f t="shared" si="1"/>
        <v>0</v>
      </c>
    </row>
    <row r="17" spans="1:8" ht="28.5" customHeight="1">
      <c r="A17" s="38"/>
      <c r="B17" s="159" t="s">
        <v>245</v>
      </c>
      <c r="C17" s="160"/>
      <c r="D17" s="161"/>
      <c r="E17" s="34"/>
      <c r="F17" s="32"/>
      <c r="G17" s="34"/>
    </row>
    <row r="18" spans="1:8">
      <c r="A18" s="38" t="s">
        <v>246</v>
      </c>
      <c r="B18" s="36">
        <v>0</v>
      </c>
      <c r="C18" s="36">
        <v>2</v>
      </c>
      <c r="D18" s="36">
        <v>0</v>
      </c>
      <c r="E18" s="34">
        <f t="shared" si="0"/>
        <v>2</v>
      </c>
      <c r="F18" s="31">
        <v>0.1</v>
      </c>
      <c r="G18" s="34">
        <f t="shared" si="1"/>
        <v>0.2</v>
      </c>
    </row>
    <row r="19" spans="1:8" ht="81">
      <c r="A19" s="35"/>
      <c r="B19" s="36"/>
      <c r="C19" s="85" t="s">
        <v>247</v>
      </c>
      <c r="D19" s="36"/>
      <c r="E19" s="34"/>
      <c r="F19" s="26"/>
      <c r="G19" s="34"/>
    </row>
    <row r="20" spans="1:8">
      <c r="A20" s="38" t="s">
        <v>248</v>
      </c>
      <c r="B20" s="37">
        <v>0</v>
      </c>
      <c r="C20" s="37">
        <v>2</v>
      </c>
      <c r="D20" s="37">
        <v>0</v>
      </c>
      <c r="E20" s="34">
        <f t="shared" si="0"/>
        <v>2</v>
      </c>
      <c r="F20" s="31">
        <v>0.1</v>
      </c>
      <c r="G20" s="34">
        <f t="shared" si="1"/>
        <v>0.2</v>
      </c>
    </row>
    <row r="21" spans="1:8" ht="81">
      <c r="A21" s="35"/>
      <c r="B21" s="37"/>
      <c r="C21" s="84" t="s">
        <v>247</v>
      </c>
      <c r="D21" s="37"/>
      <c r="E21" s="34"/>
      <c r="F21" s="26"/>
      <c r="G21" s="34"/>
    </row>
    <row r="22" spans="1:8" ht="30.95">
      <c r="A22" s="117" t="s">
        <v>249</v>
      </c>
      <c r="B22" s="36">
        <v>0</v>
      </c>
      <c r="C22" s="36">
        <v>2</v>
      </c>
      <c r="D22" s="36">
        <v>0</v>
      </c>
      <c r="E22" s="34">
        <f t="shared" si="0"/>
        <v>2</v>
      </c>
      <c r="F22" s="31">
        <v>0.08</v>
      </c>
      <c r="G22" s="34">
        <f t="shared" si="1"/>
        <v>0.16</v>
      </c>
    </row>
    <row r="23" spans="1:8" ht="146.25">
      <c r="A23" s="35"/>
      <c r="B23" s="36"/>
      <c r="C23" s="85" t="s">
        <v>250</v>
      </c>
      <c r="D23" s="36"/>
      <c r="E23" s="34"/>
      <c r="F23" s="26"/>
      <c r="G23" s="34"/>
    </row>
    <row r="24" spans="1:8" ht="30.95">
      <c r="A24" s="38" t="s">
        <v>251</v>
      </c>
      <c r="B24" s="37">
        <v>0</v>
      </c>
      <c r="C24" s="37">
        <v>0</v>
      </c>
      <c r="D24" s="37">
        <v>0</v>
      </c>
      <c r="E24" s="34">
        <f t="shared" si="0"/>
        <v>0</v>
      </c>
      <c r="F24" s="31">
        <v>7.0000000000000007E-2</v>
      </c>
      <c r="G24" s="34">
        <f t="shared" si="1"/>
        <v>0</v>
      </c>
    </row>
    <row r="25" spans="1:8" ht="17.100000000000001" customHeight="1">
      <c r="A25" s="35"/>
      <c r="B25" s="150" t="s">
        <v>252</v>
      </c>
      <c r="C25" s="151"/>
      <c r="D25" s="152"/>
      <c r="E25" s="34"/>
      <c r="F25" s="33">
        <f>SUM(F6,F8,F10,F12,F14,F16,F18,F20,F22,F24)</f>
        <v>0.99999999999999978</v>
      </c>
      <c r="G25" s="39">
        <f>SUM(G6:G24)*10</f>
        <v>7.1000000000000005</v>
      </c>
      <c r="H25" s="39" t="s">
        <v>229</v>
      </c>
    </row>
    <row r="26" spans="1:8">
      <c r="B26" s="34">
        <v>1</v>
      </c>
      <c r="C26" s="34">
        <v>6</v>
      </c>
      <c r="D26" s="34">
        <f>SUM(D6:D25)</f>
        <v>0</v>
      </c>
    </row>
    <row r="27" spans="1:8">
      <c r="A27" s="27" t="s">
        <v>128</v>
      </c>
    </row>
  </sheetData>
  <mergeCells count="15">
    <mergeCell ref="B15:D15"/>
    <mergeCell ref="B17:D17"/>
    <mergeCell ref="B25:D25"/>
    <mergeCell ref="B7:D7"/>
    <mergeCell ref="B9:D9"/>
    <mergeCell ref="B11:D11"/>
    <mergeCell ref="B13:D13"/>
    <mergeCell ref="F2:F5"/>
    <mergeCell ref="G2:G5"/>
    <mergeCell ref="B1:D1"/>
    <mergeCell ref="A2:A5"/>
    <mergeCell ref="B2:B5"/>
    <mergeCell ref="C2:C5"/>
    <mergeCell ref="D2:D5"/>
    <mergeCell ref="E2:E5"/>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0EB651-E7BE-A64C-89E6-706E2FD0EF0E}">
  <dimension ref="A1:H25"/>
  <sheetViews>
    <sheetView zoomScale="80" zoomScaleNormal="80" workbookViewId="0">
      <pane xSplit="1" topLeftCell="D1" activePane="topRight" state="frozen"/>
      <selection pane="topRight" activeCell="B6" sqref="B6"/>
    </sheetView>
  </sheetViews>
  <sheetFormatPr defaultColWidth="10.875" defaultRowHeight="15.6"/>
  <cols>
    <col min="1" max="1" width="98.125" style="27" customWidth="1"/>
    <col min="2" max="4" width="25" style="27" customWidth="1"/>
    <col min="5" max="5" width="21.875" style="27" customWidth="1"/>
    <col min="6" max="6" width="15.375" style="27" customWidth="1"/>
    <col min="7" max="7" width="17.875" style="27" customWidth="1"/>
    <col min="8" max="8" width="32.375" style="27" customWidth="1"/>
    <col min="9" max="16384" width="10.875" style="27"/>
  </cols>
  <sheetData>
    <row r="1" spans="1:7">
      <c r="A1" s="25"/>
      <c r="B1" s="133" t="s">
        <v>253</v>
      </c>
      <c r="C1" s="133"/>
      <c r="D1" s="133"/>
      <c r="E1" s="25"/>
      <c r="F1" s="25"/>
      <c r="G1" s="25"/>
    </row>
    <row r="2" spans="1:7" ht="15.95" customHeight="1">
      <c r="A2" s="133" t="s">
        <v>254</v>
      </c>
      <c r="B2" s="134" t="s">
        <v>255</v>
      </c>
      <c r="C2" s="134" t="s">
        <v>256</v>
      </c>
      <c r="D2" s="134" t="s">
        <v>257</v>
      </c>
      <c r="E2" s="133" t="s">
        <v>14</v>
      </c>
      <c r="F2" s="138" t="s">
        <v>15</v>
      </c>
      <c r="G2" s="138" t="s">
        <v>235</v>
      </c>
    </row>
    <row r="3" spans="1:7" ht="15.6" customHeight="1">
      <c r="A3" s="133"/>
      <c r="B3" s="135"/>
      <c r="C3" s="134"/>
      <c r="D3" s="135"/>
      <c r="E3" s="133"/>
      <c r="F3" s="138"/>
      <c r="G3" s="138"/>
    </row>
    <row r="4" spans="1:7" ht="15.6" customHeight="1">
      <c r="A4" s="133"/>
      <c r="B4" s="135"/>
      <c r="C4" s="134"/>
      <c r="D4" s="135"/>
      <c r="E4" s="133"/>
      <c r="F4" s="138"/>
      <c r="G4" s="138"/>
    </row>
    <row r="5" spans="1:7" ht="30.95" customHeight="1">
      <c r="A5" s="133"/>
      <c r="B5" s="135"/>
      <c r="C5" s="139"/>
      <c r="D5" s="135"/>
      <c r="E5" s="133"/>
      <c r="F5" s="138"/>
      <c r="G5" s="138"/>
    </row>
    <row r="6" spans="1:7">
      <c r="A6" s="35" t="s">
        <v>258</v>
      </c>
      <c r="B6" s="36">
        <v>0</v>
      </c>
      <c r="C6" s="36">
        <v>1</v>
      </c>
      <c r="D6" s="36">
        <v>0</v>
      </c>
      <c r="E6" s="34">
        <f>SUM(B6:D6)</f>
        <v>1</v>
      </c>
      <c r="F6" s="29">
        <v>0.15</v>
      </c>
      <c r="G6" s="34">
        <f>(B6*F6)+(C6*F6)+(D6*F6)</f>
        <v>0.15</v>
      </c>
    </row>
    <row r="7" spans="1:7" ht="15.6" customHeight="1">
      <c r="A7" s="35"/>
      <c r="B7" s="156" t="s">
        <v>259</v>
      </c>
      <c r="C7" s="157"/>
      <c r="D7" s="158"/>
      <c r="E7" s="132"/>
      <c r="F7" s="26"/>
      <c r="G7" s="34"/>
    </row>
    <row r="8" spans="1:7" ht="15.6" customHeight="1">
      <c r="A8" s="35" t="s">
        <v>260</v>
      </c>
      <c r="B8" s="37">
        <v>0</v>
      </c>
      <c r="C8" s="37">
        <v>1</v>
      </c>
      <c r="D8" s="37">
        <v>0</v>
      </c>
      <c r="E8" s="34">
        <f t="shared" ref="E8:E20" si="0">SUM(B8:D8)</f>
        <v>1</v>
      </c>
      <c r="F8" s="30">
        <v>0.2</v>
      </c>
      <c r="G8" s="34">
        <f t="shared" ref="G8:G20" si="1">(B8*F8)+(C8*F8)+(D8*F8)</f>
        <v>0.2</v>
      </c>
    </row>
    <row r="9" spans="1:7" ht="15.6" customHeight="1">
      <c r="A9" s="35"/>
      <c r="B9" s="159" t="s">
        <v>259</v>
      </c>
      <c r="C9" s="160"/>
      <c r="D9" s="161"/>
      <c r="E9" s="34"/>
      <c r="F9" s="26"/>
      <c r="G9" s="34"/>
    </row>
    <row r="10" spans="1:7" ht="15.6" customHeight="1">
      <c r="A10" s="38" t="s">
        <v>261</v>
      </c>
      <c r="B10" s="36">
        <v>0</v>
      </c>
      <c r="C10" s="36">
        <v>1</v>
      </c>
      <c r="D10" s="36">
        <v>0</v>
      </c>
      <c r="E10" s="34">
        <f t="shared" si="0"/>
        <v>1</v>
      </c>
      <c r="F10" s="30">
        <v>0.2</v>
      </c>
      <c r="G10" s="34">
        <f t="shared" si="1"/>
        <v>0.2</v>
      </c>
    </row>
    <row r="11" spans="1:7" ht="15.6" customHeight="1">
      <c r="A11" s="35"/>
      <c r="B11" s="156" t="s">
        <v>259</v>
      </c>
      <c r="C11" s="157"/>
      <c r="D11" s="158"/>
      <c r="E11" s="34"/>
      <c r="F11" s="26"/>
      <c r="G11" s="34"/>
    </row>
    <row r="12" spans="1:7" ht="15.6" customHeight="1">
      <c r="A12" s="38" t="s">
        <v>262</v>
      </c>
      <c r="B12" s="37">
        <v>0</v>
      </c>
      <c r="C12" s="37">
        <v>1</v>
      </c>
      <c r="D12" s="37">
        <v>0</v>
      </c>
      <c r="E12" s="34">
        <f t="shared" si="0"/>
        <v>1</v>
      </c>
      <c r="F12" s="31">
        <v>0.1</v>
      </c>
      <c r="G12" s="34">
        <f t="shared" si="1"/>
        <v>0.1</v>
      </c>
    </row>
    <row r="13" spans="1:7" ht="15.6" customHeight="1">
      <c r="A13" s="38"/>
      <c r="B13" s="159" t="s">
        <v>263</v>
      </c>
      <c r="C13" s="160"/>
      <c r="D13" s="161"/>
      <c r="E13" s="34"/>
      <c r="F13" s="32"/>
      <c r="G13" s="34"/>
    </row>
    <row r="14" spans="1:7" ht="15.6" customHeight="1">
      <c r="A14" s="38" t="s">
        <v>264</v>
      </c>
      <c r="B14" s="36">
        <v>0</v>
      </c>
      <c r="C14" s="36">
        <v>1</v>
      </c>
      <c r="D14" s="36">
        <v>0</v>
      </c>
      <c r="E14" s="34">
        <f t="shared" si="0"/>
        <v>1</v>
      </c>
      <c r="F14" s="31">
        <v>0.1</v>
      </c>
      <c r="G14" s="34">
        <f t="shared" si="1"/>
        <v>0.1</v>
      </c>
    </row>
    <row r="15" spans="1:7" ht="15.6" customHeight="1">
      <c r="A15" s="38"/>
      <c r="B15" s="156" t="s">
        <v>265</v>
      </c>
      <c r="C15" s="157"/>
      <c r="D15" s="158"/>
      <c r="E15" s="34"/>
      <c r="F15" s="32"/>
      <c r="G15" s="34"/>
    </row>
    <row r="16" spans="1:7" ht="15.6" customHeight="1">
      <c r="A16" s="38" t="s">
        <v>266</v>
      </c>
      <c r="B16" s="37">
        <v>0</v>
      </c>
      <c r="C16" s="37">
        <v>1</v>
      </c>
      <c r="D16" s="37">
        <v>0</v>
      </c>
      <c r="E16" s="34">
        <f t="shared" si="0"/>
        <v>1</v>
      </c>
      <c r="F16" s="31">
        <v>0.1</v>
      </c>
      <c r="G16" s="34">
        <f t="shared" si="1"/>
        <v>0.1</v>
      </c>
    </row>
    <row r="17" spans="1:8" ht="15.6" customHeight="1">
      <c r="A17" s="38"/>
      <c r="B17" s="150" t="s">
        <v>267</v>
      </c>
      <c r="C17" s="151"/>
      <c r="D17" s="152"/>
      <c r="E17" s="34"/>
      <c r="F17" s="32"/>
      <c r="G17" s="34"/>
    </row>
    <row r="18" spans="1:8" ht="15.6" customHeight="1">
      <c r="A18" s="38" t="s">
        <v>268</v>
      </c>
      <c r="B18" s="36">
        <v>0</v>
      </c>
      <c r="C18" s="36">
        <v>0</v>
      </c>
      <c r="D18" s="36">
        <v>0</v>
      </c>
      <c r="E18" s="34">
        <f t="shared" si="0"/>
        <v>0</v>
      </c>
      <c r="F18" s="31">
        <v>0.1</v>
      </c>
      <c r="G18" s="34">
        <f t="shared" si="1"/>
        <v>0</v>
      </c>
    </row>
    <row r="19" spans="1:8" ht="15.6" customHeight="1">
      <c r="A19" s="35"/>
      <c r="B19" s="153"/>
      <c r="C19" s="154"/>
      <c r="D19" s="155"/>
      <c r="E19" s="34"/>
      <c r="F19" s="26"/>
      <c r="G19" s="34"/>
    </row>
    <row r="20" spans="1:8" ht="30.95" customHeight="1">
      <c r="A20" s="38" t="s">
        <v>269</v>
      </c>
      <c r="B20" s="36">
        <v>0</v>
      </c>
      <c r="C20" s="36">
        <v>0</v>
      </c>
      <c r="D20" s="36">
        <v>0</v>
      </c>
      <c r="E20" s="34">
        <f t="shared" si="0"/>
        <v>0</v>
      </c>
      <c r="F20" s="31">
        <v>0.05</v>
      </c>
      <c r="G20" s="34">
        <f t="shared" si="1"/>
        <v>0</v>
      </c>
    </row>
    <row r="21" spans="1:8" ht="15.6" customHeight="1">
      <c r="A21" s="35"/>
      <c r="B21" s="153"/>
      <c r="C21" s="154"/>
      <c r="D21" s="155"/>
      <c r="E21" s="34"/>
      <c r="F21" s="26"/>
      <c r="G21" s="34"/>
    </row>
    <row r="22" spans="1:8" ht="46.5" customHeight="1">
      <c r="A22" s="40"/>
      <c r="B22" s="42">
        <f>SUM(B6:B21)</f>
        <v>0</v>
      </c>
      <c r="C22" s="42">
        <f>SUM(C6:C21)</f>
        <v>6</v>
      </c>
      <c r="D22" s="42">
        <f>SUM(D6:D21)</f>
        <v>0</v>
      </c>
      <c r="F22" s="33">
        <f>SUM(F6,F8,F10:F20)</f>
        <v>1</v>
      </c>
      <c r="G22" s="39">
        <f>SUM(G6:G20)*100/5</f>
        <v>17</v>
      </c>
      <c r="H22" s="53" t="s">
        <v>270</v>
      </c>
    </row>
    <row r="23" spans="1:8" ht="15.6" customHeight="1">
      <c r="A23" s="41"/>
      <c r="B23" s="41"/>
      <c r="C23" s="41"/>
      <c r="D23" s="41"/>
      <c r="F23" s="33"/>
    </row>
    <row r="25" spans="1:8" ht="15.6" customHeight="1"/>
  </sheetData>
  <mergeCells count="16">
    <mergeCell ref="B17:D17"/>
    <mergeCell ref="B19:D19"/>
    <mergeCell ref="B21:D21"/>
    <mergeCell ref="B7:D7"/>
    <mergeCell ref="B9:D9"/>
    <mergeCell ref="B11:D11"/>
    <mergeCell ref="B13:D13"/>
    <mergeCell ref="B15:D15"/>
    <mergeCell ref="F2:F5"/>
    <mergeCell ref="G2:G5"/>
    <mergeCell ref="B1:D1"/>
    <mergeCell ref="A2:A5"/>
    <mergeCell ref="B2:B5"/>
    <mergeCell ref="C2:C5"/>
    <mergeCell ref="D2:D5"/>
    <mergeCell ref="E2:E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DEB9F7-4B6D-9A42-A866-4306FA3D07F1}">
  <dimension ref="A1:D63"/>
  <sheetViews>
    <sheetView topLeftCell="A44" zoomScale="70" zoomScaleNormal="70" workbookViewId="0">
      <selection activeCell="B65" sqref="B65"/>
    </sheetView>
  </sheetViews>
  <sheetFormatPr defaultColWidth="11" defaultRowHeight="15.6"/>
  <cols>
    <col min="1" max="1" width="43.625" customWidth="1"/>
    <col min="2" max="2" width="118.125" style="27" customWidth="1"/>
    <col min="3" max="3" width="22" customWidth="1"/>
  </cols>
  <sheetData>
    <row r="1" spans="1:4" ht="15.95" thickTop="1">
      <c r="A1" s="56" t="s">
        <v>0</v>
      </c>
      <c r="B1" s="6" t="s">
        <v>47</v>
      </c>
      <c r="C1" s="28" t="s">
        <v>48</v>
      </c>
    </row>
    <row r="2" spans="1:4">
      <c r="A2" s="57"/>
      <c r="B2" s="7"/>
      <c r="C2" s="61"/>
    </row>
    <row r="3" spans="1:4" ht="15.75">
      <c r="A3" s="58" t="s">
        <v>16</v>
      </c>
      <c r="B3" s="84">
        <v>1</v>
      </c>
      <c r="C3" s="61">
        <f>B3/3*100</f>
        <v>33.333333333333329</v>
      </c>
      <c r="D3">
        <f>'BANCO (Asset)'!P3*'Presença nas Políticas'!B3</f>
        <v>0.05</v>
      </c>
    </row>
    <row r="4" spans="1:4" ht="17.45" customHeight="1">
      <c r="A4" s="59"/>
      <c r="B4" s="130" t="s">
        <v>49</v>
      </c>
      <c r="C4" s="61"/>
    </row>
    <row r="5" spans="1:4" ht="15.75">
      <c r="A5" s="59" t="s">
        <v>17</v>
      </c>
      <c r="B5" s="85">
        <v>1</v>
      </c>
      <c r="C5" s="61">
        <f t="shared" ref="C5:C61" si="0">B5/3*100</f>
        <v>33.333333333333329</v>
      </c>
      <c r="D5">
        <f>'BANCO (Asset)'!P5*'Presença nas Políticas'!B5</f>
        <v>0.05</v>
      </c>
    </row>
    <row r="6" spans="1:4" ht="18" customHeight="1">
      <c r="A6" s="59"/>
      <c r="B6" s="90" t="s">
        <v>49</v>
      </c>
      <c r="C6" s="61"/>
    </row>
    <row r="7" spans="1:4" ht="15.75">
      <c r="A7" s="59" t="s">
        <v>18</v>
      </c>
      <c r="B7" s="84">
        <v>1</v>
      </c>
      <c r="C7" s="61">
        <f t="shared" si="0"/>
        <v>33.333333333333329</v>
      </c>
      <c r="D7">
        <f>'BANCO (Asset)'!P7*'Presença nas Políticas'!B7</f>
        <v>0.04</v>
      </c>
    </row>
    <row r="8" spans="1:4" ht="17.45" customHeight="1">
      <c r="A8" s="59"/>
      <c r="B8" s="84" t="s">
        <v>50</v>
      </c>
      <c r="C8" s="61"/>
    </row>
    <row r="9" spans="1:4">
      <c r="A9" s="59" t="s">
        <v>19</v>
      </c>
      <c r="B9" s="85">
        <v>0</v>
      </c>
      <c r="C9" s="61">
        <f t="shared" si="0"/>
        <v>0</v>
      </c>
      <c r="D9">
        <f>'BANCO (Asset)'!P9*'Presença nas Políticas'!B9</f>
        <v>0</v>
      </c>
    </row>
    <row r="10" spans="1:4" ht="18" customHeight="1">
      <c r="A10" s="59"/>
      <c r="B10" s="90" t="s">
        <v>51</v>
      </c>
      <c r="C10" s="61"/>
    </row>
    <row r="11" spans="1:4" ht="15.75">
      <c r="A11" s="59" t="s">
        <v>20</v>
      </c>
      <c r="B11" s="84">
        <v>2</v>
      </c>
      <c r="C11" s="61">
        <f t="shared" si="0"/>
        <v>66.666666666666657</v>
      </c>
      <c r="D11">
        <f>'BANCO (Asset)'!P11*'Presença nas Políticas'!B11</f>
        <v>0.1</v>
      </c>
    </row>
    <row r="12" spans="1:4" ht="35.25" customHeight="1">
      <c r="A12" s="59"/>
      <c r="B12" s="131" t="s">
        <v>52</v>
      </c>
      <c r="C12" s="61"/>
    </row>
    <row r="13" spans="1:4" ht="15.75">
      <c r="A13" s="59" t="s">
        <v>21</v>
      </c>
      <c r="B13" s="85">
        <v>2</v>
      </c>
      <c r="C13" s="61">
        <f t="shared" si="0"/>
        <v>66.666666666666657</v>
      </c>
      <c r="D13">
        <f>'BANCO (Asset)'!P13*'Presença nas Políticas'!B13</f>
        <v>0.08</v>
      </c>
    </row>
    <row r="14" spans="1:4" ht="16.5">
      <c r="A14" s="59"/>
      <c r="B14" s="85" t="s">
        <v>53</v>
      </c>
      <c r="C14" s="61"/>
    </row>
    <row r="15" spans="1:4" ht="15.75">
      <c r="A15" s="59" t="s">
        <v>22</v>
      </c>
      <c r="B15" s="84">
        <v>0</v>
      </c>
      <c r="C15" s="61">
        <f t="shared" si="0"/>
        <v>0</v>
      </c>
      <c r="D15">
        <f>'BANCO (Asset)'!P15*'Presença nas Políticas'!B15</f>
        <v>0</v>
      </c>
    </row>
    <row r="16" spans="1:4" ht="24" customHeight="1">
      <c r="A16" s="59"/>
      <c r="B16" s="162" t="s">
        <v>54</v>
      </c>
      <c r="C16" s="61"/>
    </row>
    <row r="17" spans="1:4" ht="15.75">
      <c r="A17" s="59" t="s">
        <v>23</v>
      </c>
      <c r="B17" s="85">
        <v>1</v>
      </c>
      <c r="C17" s="61">
        <f t="shared" si="0"/>
        <v>33.333333333333329</v>
      </c>
      <c r="D17">
        <f>'BANCO (Asset)'!P17*'Presença nas Políticas'!B17</f>
        <v>0.03</v>
      </c>
    </row>
    <row r="18" spans="1:4" ht="32.25">
      <c r="A18" s="59"/>
      <c r="B18" s="85" t="s">
        <v>55</v>
      </c>
      <c r="C18" s="61"/>
    </row>
    <row r="19" spans="1:4" ht="15.75">
      <c r="A19" s="59" t="s">
        <v>24</v>
      </c>
      <c r="B19" s="84">
        <v>2</v>
      </c>
      <c r="C19" s="61">
        <f t="shared" si="0"/>
        <v>66.666666666666657</v>
      </c>
      <c r="D19">
        <f>'BANCO (Asset)'!P19*'Presença nas Políticas'!B19</f>
        <v>0.06</v>
      </c>
    </row>
    <row r="20" spans="1:4" ht="16.5">
      <c r="A20" s="59"/>
      <c r="B20" s="84" t="s">
        <v>53</v>
      </c>
      <c r="C20" s="61"/>
    </row>
    <row r="21" spans="1:4" ht="15.75">
      <c r="A21" s="59" t="s">
        <v>25</v>
      </c>
      <c r="B21" s="85">
        <v>0</v>
      </c>
      <c r="C21" s="61">
        <f t="shared" si="0"/>
        <v>0</v>
      </c>
      <c r="D21">
        <f>'BANCO (Asset)'!P21*'Presença nas Políticas'!B21</f>
        <v>0</v>
      </c>
    </row>
    <row r="22" spans="1:4" ht="16.5">
      <c r="A22" s="59"/>
      <c r="B22" s="163" t="s">
        <v>56</v>
      </c>
      <c r="C22" s="61"/>
    </row>
    <row r="23" spans="1:4" ht="15.75">
      <c r="A23" s="59" t="s">
        <v>26</v>
      </c>
      <c r="B23" s="84">
        <v>2</v>
      </c>
      <c r="C23" s="61">
        <f t="shared" si="0"/>
        <v>66.666666666666657</v>
      </c>
      <c r="D23">
        <f>'BANCO (Asset)'!P23*'Presença nas Políticas'!B23</f>
        <v>0.06</v>
      </c>
    </row>
    <row r="24" spans="1:4" ht="16.5">
      <c r="A24" s="59"/>
      <c r="B24" s="84" t="s">
        <v>57</v>
      </c>
      <c r="C24" s="61"/>
    </row>
    <row r="25" spans="1:4" ht="28.5" customHeight="1">
      <c r="A25" s="128" t="s">
        <v>27</v>
      </c>
      <c r="B25" s="85">
        <v>0</v>
      </c>
      <c r="C25" s="61">
        <f t="shared" si="0"/>
        <v>0</v>
      </c>
      <c r="D25">
        <f>'BANCO (Asset)'!P25*'Presença nas Políticas'!B25</f>
        <v>0</v>
      </c>
    </row>
    <row r="26" spans="1:4" ht="14.1" customHeight="1">
      <c r="A26" s="59"/>
      <c r="B26" s="163" t="s">
        <v>56</v>
      </c>
      <c r="C26" s="61"/>
    </row>
    <row r="27" spans="1:4" ht="15.75">
      <c r="A27" s="59" t="s">
        <v>28</v>
      </c>
      <c r="B27" s="84">
        <v>0</v>
      </c>
      <c r="C27" s="61">
        <f t="shared" si="0"/>
        <v>0</v>
      </c>
      <c r="D27">
        <f>'BANCO (Asset)'!P27*'Presença nas Políticas'!B27</f>
        <v>0</v>
      </c>
    </row>
    <row r="28" spans="1:4" ht="22.5" customHeight="1">
      <c r="A28" s="59"/>
      <c r="B28" s="165" t="s">
        <v>56</v>
      </c>
      <c r="C28" s="61"/>
    </row>
    <row r="29" spans="1:4" ht="15.75">
      <c r="A29" s="59" t="s">
        <v>29</v>
      </c>
      <c r="B29" s="85">
        <v>3</v>
      </c>
      <c r="C29" s="61">
        <f t="shared" si="0"/>
        <v>100</v>
      </c>
      <c r="D29">
        <f>'BANCO (Asset)'!P29*'Presença nas Políticas'!B29</f>
        <v>0.12</v>
      </c>
    </row>
    <row r="30" spans="1:4" ht="30.6" customHeight="1">
      <c r="A30" s="59"/>
      <c r="B30" s="85" t="s">
        <v>58</v>
      </c>
      <c r="C30" s="61"/>
    </row>
    <row r="31" spans="1:4" ht="15.75">
      <c r="A31" s="59" t="s">
        <v>30</v>
      </c>
      <c r="B31" s="84">
        <v>3</v>
      </c>
      <c r="C31" s="61">
        <f t="shared" si="0"/>
        <v>100</v>
      </c>
      <c r="D31">
        <f>'BANCO (Asset)'!P31*'Presença nas Políticas'!B31</f>
        <v>0.09</v>
      </c>
    </row>
    <row r="32" spans="1:4" ht="25.5" customHeight="1">
      <c r="A32" s="59"/>
      <c r="B32" s="84" t="s">
        <v>59</v>
      </c>
      <c r="C32" s="61"/>
    </row>
    <row r="33" spans="1:4" ht="15.75">
      <c r="A33" s="59" t="s">
        <v>31</v>
      </c>
      <c r="B33" s="85">
        <v>1</v>
      </c>
      <c r="C33" s="61">
        <f t="shared" si="0"/>
        <v>33.333333333333329</v>
      </c>
      <c r="D33">
        <f>'BANCO (Asset)'!P33*'Presença nas Políticas'!B33</f>
        <v>0.04</v>
      </c>
    </row>
    <row r="34" spans="1:4" ht="18" customHeight="1">
      <c r="A34" s="59"/>
      <c r="B34" s="164" t="s">
        <v>60</v>
      </c>
      <c r="C34" s="61"/>
    </row>
    <row r="35" spans="1:4" ht="15.75">
      <c r="A35" s="59" t="s">
        <v>32</v>
      </c>
      <c r="B35" s="84">
        <v>1</v>
      </c>
      <c r="C35" s="61">
        <f t="shared" si="0"/>
        <v>33.333333333333329</v>
      </c>
      <c r="D35">
        <f>'BANCO (Asset)'!P35*'Presença nas Políticas'!B35</f>
        <v>0.04</v>
      </c>
    </row>
    <row r="36" spans="1:4" ht="24.95" customHeight="1">
      <c r="A36" s="59"/>
      <c r="B36" s="166" t="s">
        <v>60</v>
      </c>
      <c r="C36" s="61"/>
    </row>
    <row r="37" spans="1:4" ht="15.75">
      <c r="A37" s="59" t="s">
        <v>33</v>
      </c>
      <c r="B37" s="85">
        <v>0</v>
      </c>
      <c r="C37" s="61">
        <f t="shared" si="0"/>
        <v>0</v>
      </c>
      <c r="D37">
        <f>'BANCO (Asset)'!P37*'Presença nas Políticas'!B37</f>
        <v>0</v>
      </c>
    </row>
    <row r="38" spans="1:4" ht="16.5">
      <c r="A38" s="59"/>
      <c r="B38" s="163" t="s">
        <v>56</v>
      </c>
      <c r="C38" s="61"/>
    </row>
    <row r="39" spans="1:4" ht="15.75">
      <c r="A39" s="59" t="s">
        <v>34</v>
      </c>
      <c r="B39" s="84">
        <v>0</v>
      </c>
      <c r="C39" s="61">
        <f t="shared" si="0"/>
        <v>0</v>
      </c>
      <c r="D39">
        <f>'BANCO (Asset)'!P39*'Presença nas Políticas'!B39</f>
        <v>0</v>
      </c>
    </row>
    <row r="40" spans="1:4" ht="16.5">
      <c r="A40" s="59"/>
      <c r="B40" s="165" t="s">
        <v>56</v>
      </c>
      <c r="C40" s="61"/>
    </row>
    <row r="41" spans="1:4" ht="32.25">
      <c r="A41" s="128" t="s">
        <v>35</v>
      </c>
      <c r="B41" s="85">
        <v>0</v>
      </c>
      <c r="C41" s="61">
        <f t="shared" si="0"/>
        <v>0</v>
      </c>
      <c r="D41">
        <f>'BANCO (Asset)'!P41*'Presença nas Políticas'!B41</f>
        <v>0</v>
      </c>
    </row>
    <row r="42" spans="1:4" ht="16.5">
      <c r="A42" s="59"/>
      <c r="B42" s="163" t="s">
        <v>56</v>
      </c>
      <c r="C42" s="61"/>
    </row>
    <row r="43" spans="1:4" ht="15.75">
      <c r="A43" s="59" t="s">
        <v>36</v>
      </c>
      <c r="B43" s="84">
        <v>3</v>
      </c>
      <c r="C43" s="61">
        <f t="shared" si="0"/>
        <v>100</v>
      </c>
      <c r="D43">
        <f>'BANCO (Asset)'!P43*'Presença nas Políticas'!B43</f>
        <v>0.12</v>
      </c>
    </row>
    <row r="44" spans="1:4" ht="32.25">
      <c r="A44" s="59"/>
      <c r="B44" s="84" t="s">
        <v>61</v>
      </c>
      <c r="C44" s="61"/>
    </row>
    <row r="45" spans="1:4" ht="15.75">
      <c r="A45" s="59" t="s">
        <v>37</v>
      </c>
      <c r="B45" s="85">
        <v>1</v>
      </c>
      <c r="C45" s="61">
        <f t="shared" si="0"/>
        <v>33.333333333333329</v>
      </c>
      <c r="D45">
        <f>'BANCO (Asset)'!P45*'Presença nas Políticas'!B45</f>
        <v>0.03</v>
      </c>
    </row>
    <row r="46" spans="1:4" ht="16.5">
      <c r="A46" s="59"/>
      <c r="B46" s="85" t="s">
        <v>62</v>
      </c>
      <c r="C46" s="61"/>
    </row>
    <row r="47" spans="1:4" ht="15.75">
      <c r="A47" s="59" t="s">
        <v>38</v>
      </c>
      <c r="B47" s="84">
        <v>0</v>
      </c>
      <c r="C47" s="61">
        <f t="shared" si="0"/>
        <v>0</v>
      </c>
      <c r="D47">
        <f>'BANCO (Asset)'!P47*'Presença nas Políticas'!B47</f>
        <v>0</v>
      </c>
    </row>
    <row r="48" spans="1:4" ht="16.5">
      <c r="A48" s="59"/>
      <c r="B48" s="165" t="s">
        <v>56</v>
      </c>
      <c r="C48" s="61"/>
    </row>
    <row r="49" spans="1:4" ht="15.75">
      <c r="A49" s="59" t="s">
        <v>39</v>
      </c>
      <c r="B49" s="85">
        <v>1</v>
      </c>
      <c r="C49" s="61">
        <f t="shared" si="0"/>
        <v>33.333333333333329</v>
      </c>
      <c r="D49">
        <f>'BANCO (Asset)'!P49*'Presença nas Políticas'!B49</f>
        <v>0.03</v>
      </c>
    </row>
    <row r="50" spans="1:4" ht="20.45" customHeight="1">
      <c r="A50" s="59"/>
      <c r="B50" s="167" t="s">
        <v>60</v>
      </c>
      <c r="C50" s="61"/>
    </row>
    <row r="51" spans="1:4" ht="15.75">
      <c r="A51" s="59" t="s">
        <v>40</v>
      </c>
      <c r="B51" s="84">
        <v>1</v>
      </c>
      <c r="C51" s="61">
        <f t="shared" si="0"/>
        <v>33.333333333333329</v>
      </c>
      <c r="D51">
        <f>'BANCO (Asset)'!P51*'Presença nas Políticas'!B51</f>
        <v>0.03</v>
      </c>
    </row>
    <row r="52" spans="1:4" ht="30" customHeight="1">
      <c r="A52" s="59"/>
      <c r="B52" s="129" t="s">
        <v>60</v>
      </c>
      <c r="C52" s="61"/>
    </row>
    <row r="53" spans="1:4" ht="15.75">
      <c r="A53" s="59" t="s">
        <v>41</v>
      </c>
      <c r="B53" s="85">
        <v>1</v>
      </c>
      <c r="C53" s="61">
        <f t="shared" si="0"/>
        <v>33.333333333333329</v>
      </c>
      <c r="D53">
        <f>'BANCO (Asset)'!P53*'Presença nas Políticas'!B53</f>
        <v>0.02</v>
      </c>
    </row>
    <row r="54" spans="1:4" ht="26.45" customHeight="1">
      <c r="A54" s="59"/>
      <c r="B54" s="167" t="s">
        <v>60</v>
      </c>
      <c r="C54" s="61"/>
    </row>
    <row r="55" spans="1:4" ht="15.75">
      <c r="A55" s="59" t="s">
        <v>42</v>
      </c>
      <c r="B55" s="84">
        <v>2</v>
      </c>
      <c r="C55" s="61">
        <f t="shared" si="0"/>
        <v>66.666666666666657</v>
      </c>
      <c r="D55">
        <f>'BANCO (Asset)'!P55*'Presença nas Políticas'!B55</f>
        <v>0.04</v>
      </c>
    </row>
    <row r="56" spans="1:4" ht="16.5">
      <c r="A56" s="59"/>
      <c r="B56" s="84" t="s">
        <v>63</v>
      </c>
      <c r="C56" s="61"/>
    </row>
    <row r="57" spans="1:4" ht="15.75">
      <c r="A57" s="59" t="s">
        <v>43</v>
      </c>
      <c r="B57" s="85">
        <v>0</v>
      </c>
      <c r="C57" s="61">
        <f t="shared" si="0"/>
        <v>0</v>
      </c>
      <c r="D57">
        <f>'BANCO (Asset)'!P57*'Presença nas Políticas'!B57</f>
        <v>0</v>
      </c>
    </row>
    <row r="58" spans="1:4" ht="16.5">
      <c r="A58" s="59"/>
      <c r="B58" s="163" t="s">
        <v>56</v>
      </c>
      <c r="C58" s="61"/>
    </row>
    <row r="59" spans="1:4" ht="15.75">
      <c r="A59" s="59" t="s">
        <v>44</v>
      </c>
      <c r="B59" s="84">
        <v>0</v>
      </c>
      <c r="C59" s="61">
        <f t="shared" si="0"/>
        <v>0</v>
      </c>
      <c r="D59">
        <f>'BANCO (Asset)'!P59*'Presença nas Políticas'!B59</f>
        <v>0</v>
      </c>
    </row>
    <row r="60" spans="1:4" ht="16.5">
      <c r="A60" s="59"/>
      <c r="B60" s="165" t="s">
        <v>56</v>
      </c>
      <c r="C60" s="61"/>
    </row>
    <row r="61" spans="1:4" ht="15.75">
      <c r="A61" s="59" t="s">
        <v>45</v>
      </c>
      <c r="B61" s="85">
        <v>3</v>
      </c>
      <c r="C61" s="61">
        <f t="shared" si="0"/>
        <v>100</v>
      </c>
      <c r="D61">
        <f>'BANCO (Asset)'!P61*'Presença nas Políticas'!B61</f>
        <v>0.09</v>
      </c>
    </row>
    <row r="62" spans="1:4" ht="48.75">
      <c r="A62" s="59"/>
      <c r="B62" s="90" t="s">
        <v>64</v>
      </c>
      <c r="C62" s="61"/>
    </row>
    <row r="63" spans="1:4">
      <c r="A63" s="60" t="s">
        <v>14</v>
      </c>
      <c r="B63" s="86"/>
      <c r="D63" s="125">
        <f>SUM(D3:D61)</f>
        <v>1.1200000000000001</v>
      </c>
    </row>
  </sheetData>
  <pageMargins left="0.7" right="0.7" top="0.75" bottom="0.75" header="0.3" footer="0.3"/>
  <pageSetup paperSize="9" orientation="portrait"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1CD614-DA37-BE45-8396-EA5DF8BDFA25}">
  <dimension ref="A1:D65"/>
  <sheetViews>
    <sheetView topLeftCell="A51" zoomScale="70" zoomScaleNormal="70" workbookViewId="0">
      <selection activeCell="B65" sqref="B65"/>
    </sheetView>
  </sheetViews>
  <sheetFormatPr defaultColWidth="10.875" defaultRowHeight="15.6"/>
  <cols>
    <col min="1" max="1" width="54" style="1" customWidth="1"/>
    <col min="2" max="2" width="55.125" style="27" customWidth="1"/>
    <col min="3" max="3" width="22" style="1" customWidth="1"/>
    <col min="4" max="16384" width="10.875" style="1"/>
  </cols>
  <sheetData>
    <row r="1" spans="1:4" ht="31.5" thickTop="1">
      <c r="A1" s="5" t="s">
        <v>0</v>
      </c>
      <c r="B1" s="4" t="s">
        <v>65</v>
      </c>
      <c r="C1" s="28" t="s">
        <v>48</v>
      </c>
    </row>
    <row r="2" spans="1:4">
      <c r="A2" s="3"/>
      <c r="B2" s="8"/>
      <c r="C2" s="91"/>
    </row>
    <row r="3" spans="1:4">
      <c r="A3" s="10" t="s">
        <v>16</v>
      </c>
      <c r="B3" s="84">
        <v>0</v>
      </c>
      <c r="C3" s="91">
        <f>B3/7*100</f>
        <v>0</v>
      </c>
      <c r="D3" s="1">
        <f>'BANCO (Asset)'!P3*'Profundidade de Políticas'!B3</f>
        <v>0</v>
      </c>
    </row>
    <row r="4" spans="1:4">
      <c r="A4" s="10"/>
      <c r="B4" s="84"/>
      <c r="C4" s="91"/>
    </row>
    <row r="5" spans="1:4">
      <c r="A5" s="10" t="s">
        <v>17</v>
      </c>
      <c r="B5" s="85">
        <v>0</v>
      </c>
      <c r="C5" s="91">
        <f>B5/7*100</f>
        <v>0</v>
      </c>
      <c r="D5" s="1">
        <f>'BANCO (Asset)'!P5*'Profundidade de Políticas'!B5</f>
        <v>0</v>
      </c>
    </row>
    <row r="6" spans="1:4">
      <c r="A6" s="10"/>
      <c r="B6" s="85"/>
      <c r="C6" s="91"/>
    </row>
    <row r="7" spans="1:4">
      <c r="A7" s="10" t="s">
        <v>18</v>
      </c>
      <c r="B7" s="84">
        <v>0</v>
      </c>
      <c r="C7" s="91">
        <f>B7/7*100</f>
        <v>0</v>
      </c>
      <c r="D7" s="1">
        <f>'BANCO (Asset)'!P7*'Profundidade de Políticas'!B7</f>
        <v>0</v>
      </c>
    </row>
    <row r="8" spans="1:4">
      <c r="A8" s="10"/>
      <c r="B8" s="84"/>
      <c r="C8" s="91"/>
    </row>
    <row r="9" spans="1:4">
      <c r="A9" s="10" t="s">
        <v>19</v>
      </c>
      <c r="B9" s="85">
        <v>0</v>
      </c>
      <c r="C9" s="91">
        <f>B9/7*100</f>
        <v>0</v>
      </c>
      <c r="D9" s="1">
        <f>'BANCO (Asset)'!P9*'Profundidade de Políticas'!B9</f>
        <v>0</v>
      </c>
    </row>
    <row r="10" spans="1:4">
      <c r="A10" s="10"/>
      <c r="B10" s="85"/>
      <c r="C10" s="91"/>
    </row>
    <row r="11" spans="1:4">
      <c r="A11" s="10" t="s">
        <v>20</v>
      </c>
      <c r="B11" s="84">
        <v>0</v>
      </c>
      <c r="C11" s="91">
        <f>B11/7*100</f>
        <v>0</v>
      </c>
      <c r="D11" s="1">
        <f>'BANCO (Asset)'!P11*'Profundidade de Políticas'!B11</f>
        <v>0</v>
      </c>
    </row>
    <row r="12" spans="1:4">
      <c r="A12" s="10"/>
      <c r="B12" s="84"/>
      <c r="C12" s="91"/>
    </row>
    <row r="13" spans="1:4">
      <c r="A13" s="10" t="s">
        <v>21</v>
      </c>
      <c r="B13" s="85">
        <v>0</v>
      </c>
      <c r="C13" s="91">
        <f>B13/7*100</f>
        <v>0</v>
      </c>
      <c r="D13" s="1">
        <f>'BANCO (Asset)'!P13*'Profundidade de Políticas'!B13</f>
        <v>0</v>
      </c>
    </row>
    <row r="14" spans="1:4">
      <c r="A14" s="10"/>
      <c r="B14" s="85"/>
      <c r="C14" s="91"/>
    </row>
    <row r="15" spans="1:4">
      <c r="A15" s="10" t="s">
        <v>22</v>
      </c>
      <c r="B15" s="84">
        <v>0</v>
      </c>
      <c r="C15" s="91">
        <f>B15/7*100</f>
        <v>0</v>
      </c>
      <c r="D15" s="1">
        <f>'BANCO (Asset)'!P15*'Profundidade de Políticas'!B15</f>
        <v>0</v>
      </c>
    </row>
    <row r="16" spans="1:4">
      <c r="A16" s="10"/>
      <c r="B16" s="84"/>
      <c r="C16" s="91"/>
    </row>
    <row r="17" spans="1:4">
      <c r="A17" s="10" t="s">
        <v>23</v>
      </c>
      <c r="B17" s="85">
        <v>0</v>
      </c>
      <c r="C17" s="91">
        <f>B17/7*100</f>
        <v>0</v>
      </c>
      <c r="D17" s="1">
        <f>'BANCO (Asset)'!P17*'Profundidade de Políticas'!B17</f>
        <v>0</v>
      </c>
    </row>
    <row r="18" spans="1:4">
      <c r="A18" s="10"/>
      <c r="B18" s="85"/>
      <c r="C18" s="91"/>
    </row>
    <row r="19" spans="1:4">
      <c r="A19" s="10" t="s">
        <v>24</v>
      </c>
      <c r="B19" s="84">
        <v>0</v>
      </c>
      <c r="C19" s="91">
        <f>B19/7*100</f>
        <v>0</v>
      </c>
      <c r="D19" s="1">
        <f>'BANCO (Asset)'!P19*'Profundidade de Políticas'!B19</f>
        <v>0</v>
      </c>
    </row>
    <row r="20" spans="1:4">
      <c r="A20" s="10"/>
      <c r="B20" s="84"/>
      <c r="C20" s="91"/>
    </row>
    <row r="21" spans="1:4">
      <c r="A21" s="10" t="s">
        <v>25</v>
      </c>
      <c r="B21" s="85">
        <v>0</v>
      </c>
      <c r="C21" s="91">
        <f>B21/7*100</f>
        <v>0</v>
      </c>
      <c r="D21" s="1">
        <f>'BANCO (Asset)'!P21*'Profundidade de Políticas'!B21</f>
        <v>0</v>
      </c>
    </row>
    <row r="22" spans="1:4">
      <c r="A22" s="10"/>
      <c r="B22" s="85"/>
      <c r="C22" s="91"/>
    </row>
    <row r="23" spans="1:4">
      <c r="A23" s="10" t="s">
        <v>26</v>
      </c>
      <c r="B23" s="84">
        <v>0</v>
      </c>
      <c r="C23" s="91">
        <f>B23/7*100</f>
        <v>0</v>
      </c>
      <c r="D23" s="1">
        <f>'BANCO (Asset)'!P23*'Profundidade de Políticas'!B23</f>
        <v>0</v>
      </c>
    </row>
    <row r="24" spans="1:4">
      <c r="A24" s="10"/>
      <c r="B24" s="84"/>
      <c r="C24" s="91"/>
    </row>
    <row r="25" spans="1:4">
      <c r="A25" s="10" t="s">
        <v>27</v>
      </c>
      <c r="B25" s="85">
        <v>0</v>
      </c>
      <c r="C25" s="91">
        <f>B25/7*100</f>
        <v>0</v>
      </c>
      <c r="D25" s="1">
        <f>'BANCO (Asset)'!P25*'Profundidade de Políticas'!B25</f>
        <v>0</v>
      </c>
    </row>
    <row r="26" spans="1:4">
      <c r="A26" s="10"/>
      <c r="B26" s="85"/>
      <c r="C26" s="91"/>
    </row>
    <row r="27" spans="1:4">
      <c r="A27" s="10" t="s">
        <v>28</v>
      </c>
      <c r="B27" s="84">
        <v>0</v>
      </c>
      <c r="C27" s="91">
        <f>B27/7*100</f>
        <v>0</v>
      </c>
      <c r="D27" s="1">
        <f>'BANCO (Asset)'!P27*'Profundidade de Políticas'!B27</f>
        <v>0</v>
      </c>
    </row>
    <row r="28" spans="1:4">
      <c r="A28" s="10"/>
      <c r="B28" s="84"/>
      <c r="C28" s="91"/>
    </row>
    <row r="29" spans="1:4">
      <c r="A29" s="10" t="s">
        <v>29</v>
      </c>
      <c r="B29" s="85">
        <v>0</v>
      </c>
      <c r="C29" s="91">
        <f>B29/7*100</f>
        <v>0</v>
      </c>
      <c r="D29" s="1">
        <f>'BANCO (Asset)'!P29*'Profundidade de Políticas'!B29</f>
        <v>0</v>
      </c>
    </row>
    <row r="30" spans="1:4">
      <c r="A30" s="10"/>
      <c r="B30" s="85"/>
      <c r="C30" s="91"/>
    </row>
    <row r="31" spans="1:4">
      <c r="A31" s="10" t="s">
        <v>30</v>
      </c>
      <c r="B31" s="84">
        <v>0</v>
      </c>
      <c r="C31" s="91">
        <f>B31/7*100</f>
        <v>0</v>
      </c>
      <c r="D31" s="1">
        <f>'BANCO (Asset)'!P31*'Profundidade de Políticas'!B31</f>
        <v>0</v>
      </c>
    </row>
    <row r="32" spans="1:4">
      <c r="A32" s="10"/>
      <c r="B32" s="84"/>
      <c r="C32" s="91"/>
    </row>
    <row r="33" spans="1:4">
      <c r="A33" s="10" t="s">
        <v>31</v>
      </c>
      <c r="B33" s="85">
        <v>0</v>
      </c>
      <c r="C33" s="91">
        <f>B33/7*100</f>
        <v>0</v>
      </c>
      <c r="D33" s="1">
        <f>'BANCO (Asset)'!P33*'Profundidade de Políticas'!B33</f>
        <v>0</v>
      </c>
    </row>
    <row r="34" spans="1:4">
      <c r="A34" s="10"/>
      <c r="B34" s="85"/>
      <c r="C34" s="91"/>
    </row>
    <row r="35" spans="1:4">
      <c r="A35" s="10" t="s">
        <v>32</v>
      </c>
      <c r="B35" s="84">
        <v>0</v>
      </c>
      <c r="C35" s="91">
        <f>B35/7*100</f>
        <v>0</v>
      </c>
      <c r="D35" s="1">
        <f>'BANCO (Asset)'!P35*'Profundidade de Políticas'!B35</f>
        <v>0</v>
      </c>
    </row>
    <row r="36" spans="1:4">
      <c r="A36" s="10"/>
      <c r="B36" s="84"/>
      <c r="C36" s="91"/>
    </row>
    <row r="37" spans="1:4">
      <c r="A37" s="10" t="s">
        <v>33</v>
      </c>
      <c r="B37" s="85">
        <v>0</v>
      </c>
      <c r="C37" s="91">
        <f>B37/7*100</f>
        <v>0</v>
      </c>
      <c r="D37" s="1">
        <f>'BANCO (Asset)'!P37*'Profundidade de Políticas'!B37</f>
        <v>0</v>
      </c>
    </row>
    <row r="38" spans="1:4">
      <c r="A38" s="10"/>
      <c r="B38" s="85"/>
      <c r="C38" s="91"/>
    </row>
    <row r="39" spans="1:4">
      <c r="A39" s="10" t="s">
        <v>34</v>
      </c>
      <c r="B39" s="84">
        <v>0</v>
      </c>
      <c r="C39" s="91">
        <f>B39/7*100</f>
        <v>0</v>
      </c>
      <c r="D39" s="1">
        <f>'BANCO (Asset)'!P39*'Profundidade de Políticas'!B39</f>
        <v>0</v>
      </c>
    </row>
    <row r="40" spans="1:4">
      <c r="A40" s="10"/>
      <c r="B40" s="84"/>
      <c r="C40" s="91"/>
    </row>
    <row r="41" spans="1:4">
      <c r="A41" s="10" t="s">
        <v>35</v>
      </c>
      <c r="B41" s="85">
        <v>0</v>
      </c>
      <c r="C41" s="91">
        <f>B41/7*100</f>
        <v>0</v>
      </c>
      <c r="D41" s="1">
        <f>'BANCO (Asset)'!P41*'Profundidade de Políticas'!B41</f>
        <v>0</v>
      </c>
    </row>
    <row r="42" spans="1:4">
      <c r="A42" s="10"/>
      <c r="B42" s="85"/>
      <c r="C42" s="91"/>
    </row>
    <row r="43" spans="1:4">
      <c r="A43" s="10" t="s">
        <v>36</v>
      </c>
      <c r="B43" s="84">
        <v>0</v>
      </c>
      <c r="C43" s="91">
        <f>B43/7*100</f>
        <v>0</v>
      </c>
      <c r="D43" s="1">
        <f>'BANCO (Asset)'!P43*'Profundidade de Políticas'!B43</f>
        <v>0</v>
      </c>
    </row>
    <row r="44" spans="1:4">
      <c r="A44" s="10"/>
      <c r="B44" s="84"/>
      <c r="C44" s="91"/>
    </row>
    <row r="45" spans="1:4">
      <c r="A45" s="10" t="s">
        <v>37</v>
      </c>
      <c r="B45" s="85">
        <v>0</v>
      </c>
      <c r="C45" s="91">
        <f>B45/7*100</f>
        <v>0</v>
      </c>
      <c r="D45" s="1">
        <f>'BANCO (Asset)'!P45*'Profundidade de Políticas'!B45</f>
        <v>0</v>
      </c>
    </row>
    <row r="46" spans="1:4">
      <c r="A46" s="10"/>
      <c r="B46" s="85"/>
      <c r="C46" s="91"/>
    </row>
    <row r="47" spans="1:4">
      <c r="A47" s="10" t="s">
        <v>38</v>
      </c>
      <c r="B47" s="84">
        <v>0</v>
      </c>
      <c r="C47" s="91">
        <f>B47/7*100</f>
        <v>0</v>
      </c>
      <c r="D47" s="1">
        <f>'BANCO (Asset)'!P47*'Profundidade de Políticas'!B47</f>
        <v>0</v>
      </c>
    </row>
    <row r="48" spans="1:4">
      <c r="A48" s="10"/>
      <c r="B48" s="84"/>
      <c r="C48" s="91"/>
    </row>
    <row r="49" spans="1:4">
      <c r="A49" s="10" t="s">
        <v>39</v>
      </c>
      <c r="B49" s="85">
        <v>0</v>
      </c>
      <c r="C49" s="91">
        <f>B49/7*100</f>
        <v>0</v>
      </c>
      <c r="D49" s="1">
        <f>'BANCO (Asset)'!P49*'Profundidade de Políticas'!B49</f>
        <v>0</v>
      </c>
    </row>
    <row r="50" spans="1:4">
      <c r="A50" s="10"/>
      <c r="B50" s="85"/>
      <c r="C50" s="91"/>
    </row>
    <row r="51" spans="1:4">
      <c r="A51" s="10" t="s">
        <v>40</v>
      </c>
      <c r="B51" s="84">
        <v>0</v>
      </c>
      <c r="C51" s="91">
        <f>B51/7*100</f>
        <v>0</v>
      </c>
      <c r="D51" s="1">
        <f>'BANCO (Asset)'!P51*'Profundidade de Políticas'!B51</f>
        <v>0</v>
      </c>
    </row>
    <row r="52" spans="1:4">
      <c r="A52" s="10"/>
      <c r="B52" s="84"/>
      <c r="C52" s="91"/>
    </row>
    <row r="53" spans="1:4">
      <c r="A53" s="10" t="s">
        <v>41</v>
      </c>
      <c r="B53" s="85">
        <v>0</v>
      </c>
      <c r="C53" s="91">
        <f>B53/7*100</f>
        <v>0</v>
      </c>
      <c r="D53" s="1">
        <f>'BANCO (Asset)'!P53*'Profundidade de Políticas'!B53</f>
        <v>0</v>
      </c>
    </row>
    <row r="54" spans="1:4">
      <c r="A54" s="10"/>
      <c r="B54" s="85"/>
      <c r="C54" s="91"/>
    </row>
    <row r="55" spans="1:4">
      <c r="A55" s="10" t="s">
        <v>42</v>
      </c>
      <c r="B55" s="84">
        <v>0</v>
      </c>
      <c r="C55" s="91">
        <f>B55/7*100</f>
        <v>0</v>
      </c>
      <c r="D55" s="1">
        <f>'BANCO (Asset)'!P55*'Profundidade de Políticas'!B55</f>
        <v>0</v>
      </c>
    </row>
    <row r="56" spans="1:4">
      <c r="A56" s="10"/>
      <c r="B56" s="84"/>
      <c r="C56" s="91"/>
    </row>
    <row r="57" spans="1:4">
      <c r="A57" s="10" t="s">
        <v>43</v>
      </c>
      <c r="B57" s="85">
        <v>0</v>
      </c>
      <c r="C57" s="91">
        <f>B57/7*100</f>
        <v>0</v>
      </c>
      <c r="D57" s="1">
        <f>'BANCO (Asset)'!P57*'Profundidade de Políticas'!B57</f>
        <v>0</v>
      </c>
    </row>
    <row r="58" spans="1:4">
      <c r="A58" s="10"/>
      <c r="B58" s="85"/>
      <c r="C58" s="91"/>
    </row>
    <row r="59" spans="1:4">
      <c r="A59" s="10" t="s">
        <v>44</v>
      </c>
      <c r="B59" s="84">
        <v>0</v>
      </c>
      <c r="C59" s="91">
        <f>B59/7*100</f>
        <v>0</v>
      </c>
      <c r="D59" s="1">
        <f>'BANCO (Asset)'!P59*'Profundidade de Políticas'!B59</f>
        <v>0</v>
      </c>
    </row>
    <row r="60" spans="1:4">
      <c r="A60" s="10"/>
      <c r="B60" s="84"/>
      <c r="C60" s="91"/>
    </row>
    <row r="61" spans="1:4">
      <c r="A61" s="10" t="s">
        <v>45</v>
      </c>
      <c r="B61" s="85">
        <v>0</v>
      </c>
      <c r="C61" s="91">
        <f>B61/7*100</f>
        <v>0</v>
      </c>
      <c r="D61" s="1">
        <f>'BANCO (Asset)'!P61*'Profundidade de Políticas'!B61</f>
        <v>0</v>
      </c>
    </row>
    <row r="62" spans="1:4">
      <c r="A62" s="10"/>
      <c r="B62" s="85"/>
      <c r="C62" s="91"/>
    </row>
    <row r="63" spans="1:4">
      <c r="A63" s="1" t="s">
        <v>14</v>
      </c>
      <c r="B63" s="86"/>
      <c r="D63" s="126">
        <f>SUM(D3:D61)</f>
        <v>0</v>
      </c>
    </row>
    <row r="65" spans="2:2">
      <c r="B65" s="27" t="s">
        <v>66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33FFB1-E1F4-BD4A-9601-5E27F0447EE9}">
  <dimension ref="A1:P91"/>
  <sheetViews>
    <sheetView zoomScale="65" zoomScaleNormal="80" workbookViewId="0">
      <pane xSplit="1" topLeftCell="F70" activePane="topRight" state="frozen"/>
      <selection pane="topRight" activeCell="A89" sqref="A89"/>
    </sheetView>
  </sheetViews>
  <sheetFormatPr defaultColWidth="10.875" defaultRowHeight="15.75" customHeight="1"/>
  <cols>
    <col min="1" max="1" width="84.125" style="27" customWidth="1"/>
    <col min="2" max="2" width="28.375" style="27" customWidth="1"/>
    <col min="3" max="3" width="8.125" style="27" customWidth="1"/>
    <col min="4" max="4" width="30.375" style="27" customWidth="1"/>
    <col min="5" max="5" width="8.625" style="27" customWidth="1"/>
    <col min="6" max="6" width="46.875" style="27" customWidth="1"/>
    <col min="7" max="7" width="8.625" style="27" customWidth="1"/>
    <col min="8" max="8" width="15.125" style="27" customWidth="1"/>
    <col min="9" max="9" width="15.375" style="27" customWidth="1"/>
    <col min="10" max="10" width="15.5" style="27" customWidth="1"/>
    <col min="11" max="16384" width="10.875" style="27"/>
  </cols>
  <sheetData>
    <row r="1" spans="1:16" ht="15.95" customHeight="1">
      <c r="A1" s="25"/>
      <c r="B1" s="138" t="s">
        <v>67</v>
      </c>
      <c r="C1" s="138"/>
      <c r="D1" s="138"/>
      <c r="E1" s="138"/>
      <c r="F1" s="138"/>
      <c r="G1" s="138"/>
      <c r="H1" s="25"/>
      <c r="I1" s="25"/>
      <c r="J1" s="25"/>
      <c r="K1" s="50"/>
      <c r="L1" s="50"/>
      <c r="M1" s="50"/>
      <c r="N1" s="50"/>
      <c r="O1" s="50"/>
      <c r="P1" s="50"/>
    </row>
    <row r="2" spans="1:16" ht="15.75" customHeight="1">
      <c r="A2" s="133" t="s">
        <v>68</v>
      </c>
      <c r="B2" s="134" t="s">
        <v>69</v>
      </c>
      <c r="C2" s="135" t="s">
        <v>70</v>
      </c>
      <c r="D2" s="136" t="s">
        <v>71</v>
      </c>
      <c r="E2" s="137" t="s">
        <v>70</v>
      </c>
      <c r="F2" s="134" t="s">
        <v>72</v>
      </c>
      <c r="G2" s="134" t="s">
        <v>70</v>
      </c>
      <c r="H2" s="118" t="s">
        <v>73</v>
      </c>
      <c r="I2" s="118" t="s">
        <v>73</v>
      </c>
      <c r="J2" s="49"/>
    </row>
    <row r="3" spans="1:16" ht="15.6">
      <c r="A3" s="133"/>
      <c r="B3" s="135"/>
      <c r="C3" s="135"/>
      <c r="D3" s="137"/>
      <c r="E3" s="137"/>
      <c r="F3" s="134"/>
      <c r="G3" s="134"/>
      <c r="H3" s="118" t="s">
        <v>73</v>
      </c>
      <c r="I3" s="118" t="s">
        <v>73</v>
      </c>
      <c r="J3" s="49"/>
    </row>
    <row r="4" spans="1:16" ht="15.6">
      <c r="A4" s="133"/>
      <c r="B4" s="135"/>
      <c r="C4" s="135"/>
      <c r="D4" s="137"/>
      <c r="E4" s="137"/>
      <c r="F4" s="134"/>
      <c r="G4" s="134"/>
      <c r="H4" s="118" t="s">
        <v>73</v>
      </c>
      <c r="I4" s="119" t="s">
        <v>73</v>
      </c>
      <c r="J4" s="49"/>
    </row>
    <row r="5" spans="1:16" ht="84" customHeight="1">
      <c r="A5" s="133"/>
      <c r="B5" s="135"/>
      <c r="C5" s="135"/>
      <c r="D5" s="137"/>
      <c r="E5" s="137"/>
      <c r="F5" s="139"/>
      <c r="G5" s="134"/>
      <c r="H5" s="120" t="s">
        <v>74</v>
      </c>
      <c r="I5" s="120" t="s">
        <v>75</v>
      </c>
      <c r="J5" s="49"/>
    </row>
    <row r="6" spans="1:16" ht="15.6">
      <c r="A6" s="44" t="s">
        <v>76</v>
      </c>
      <c r="B6" s="36">
        <v>0</v>
      </c>
      <c r="C6" s="45">
        <v>0.05</v>
      </c>
      <c r="D6" s="36">
        <v>0</v>
      </c>
      <c r="E6" s="45">
        <v>0.04</v>
      </c>
      <c r="F6" s="36">
        <v>0</v>
      </c>
      <c r="G6" s="45">
        <v>0.04</v>
      </c>
      <c r="H6" s="121">
        <v>0</v>
      </c>
      <c r="I6" s="121">
        <v>0</v>
      </c>
    </row>
    <row r="7" spans="1:16" ht="15.6">
      <c r="A7" s="43"/>
      <c r="B7" s="36"/>
      <c r="C7" s="45"/>
      <c r="D7" s="36"/>
      <c r="E7" s="46"/>
      <c r="F7" s="36"/>
      <c r="G7" s="46"/>
      <c r="H7" s="121"/>
      <c r="I7" s="121"/>
    </row>
    <row r="8" spans="1:16" ht="30.95">
      <c r="A8" s="44" t="s">
        <v>77</v>
      </c>
      <c r="B8" s="37">
        <v>0</v>
      </c>
      <c r="C8" s="47">
        <v>0.03</v>
      </c>
      <c r="D8" s="37">
        <v>0</v>
      </c>
      <c r="E8" s="48">
        <v>3.5000000000000003E-2</v>
      </c>
      <c r="F8" s="37">
        <v>0</v>
      </c>
      <c r="G8" s="48">
        <v>3.5000000000000003E-2</v>
      </c>
      <c r="H8" s="121">
        <v>0</v>
      </c>
      <c r="I8" s="121">
        <f t="shared" ref="I8:I28" si="0">(H8*100)/20</f>
        <v>0</v>
      </c>
    </row>
    <row r="9" spans="1:16" ht="15.6">
      <c r="A9" s="43"/>
      <c r="B9" s="37"/>
      <c r="C9" s="37"/>
      <c r="D9" s="37"/>
      <c r="E9" s="37"/>
      <c r="F9" s="37"/>
      <c r="G9" s="37"/>
      <c r="H9" s="121"/>
      <c r="I9" s="121"/>
    </row>
    <row r="10" spans="1:16" ht="15.6">
      <c r="A10" s="44" t="s">
        <v>78</v>
      </c>
      <c r="B10" s="36">
        <v>0</v>
      </c>
      <c r="C10" s="45">
        <v>0.05</v>
      </c>
      <c r="D10" s="36">
        <v>0</v>
      </c>
      <c r="E10" s="45">
        <v>0.04</v>
      </c>
      <c r="F10" s="36">
        <v>0</v>
      </c>
      <c r="G10" s="45">
        <v>0.04</v>
      </c>
      <c r="H10" s="121">
        <v>0</v>
      </c>
      <c r="I10" s="121">
        <f t="shared" si="0"/>
        <v>0</v>
      </c>
    </row>
    <row r="11" spans="1:16" ht="15.6">
      <c r="A11" s="43"/>
      <c r="B11" s="36"/>
      <c r="C11" s="36"/>
      <c r="D11" s="36"/>
      <c r="E11" s="36"/>
      <c r="F11" s="36"/>
      <c r="G11" s="36"/>
      <c r="H11" s="121"/>
      <c r="I11" s="121"/>
    </row>
    <row r="12" spans="1:16" ht="15.6">
      <c r="A12" s="44" t="s">
        <v>79</v>
      </c>
      <c r="B12" s="37">
        <v>0</v>
      </c>
      <c r="C12" s="47">
        <v>0.04</v>
      </c>
      <c r="D12" s="37">
        <v>0</v>
      </c>
      <c r="E12" s="47">
        <v>0.03</v>
      </c>
      <c r="F12" s="37">
        <v>0</v>
      </c>
      <c r="G12" s="47">
        <v>0.03</v>
      </c>
      <c r="H12" s="121">
        <v>0</v>
      </c>
      <c r="I12" s="121">
        <f t="shared" si="0"/>
        <v>0</v>
      </c>
    </row>
    <row r="13" spans="1:16" ht="15.6">
      <c r="A13" s="44"/>
      <c r="B13" s="37"/>
      <c r="C13" s="37"/>
      <c r="D13" s="37"/>
      <c r="E13" s="37"/>
      <c r="F13" s="37"/>
      <c r="G13" s="37"/>
      <c r="H13" s="121"/>
      <c r="I13" s="121"/>
    </row>
    <row r="14" spans="1:16" ht="15.6">
      <c r="A14" s="44" t="s">
        <v>80</v>
      </c>
      <c r="B14" s="36">
        <v>0</v>
      </c>
      <c r="C14" s="45">
        <v>0.05</v>
      </c>
      <c r="D14" s="36">
        <v>0</v>
      </c>
      <c r="E14" s="45">
        <v>0.05</v>
      </c>
      <c r="F14" s="36">
        <v>0</v>
      </c>
      <c r="G14" s="45">
        <v>0.05</v>
      </c>
      <c r="H14" s="121">
        <v>0</v>
      </c>
      <c r="I14" s="121">
        <f t="shared" si="0"/>
        <v>0</v>
      </c>
    </row>
    <row r="15" spans="1:16" ht="15.6">
      <c r="A15" s="44"/>
      <c r="B15" s="36"/>
      <c r="C15" s="36"/>
      <c r="D15" s="36"/>
      <c r="E15" s="36"/>
      <c r="F15" s="36"/>
      <c r="G15" s="36"/>
      <c r="H15" s="121"/>
      <c r="I15" s="121"/>
    </row>
    <row r="16" spans="1:16" ht="30.95">
      <c r="A16" s="44" t="s">
        <v>81</v>
      </c>
      <c r="B16" s="37">
        <v>0</v>
      </c>
      <c r="C16" s="47">
        <v>0.05</v>
      </c>
      <c r="D16" s="37">
        <v>0</v>
      </c>
      <c r="E16" s="47">
        <v>0.05</v>
      </c>
      <c r="F16" s="37">
        <v>0</v>
      </c>
      <c r="G16" s="47">
        <v>0.05</v>
      </c>
      <c r="H16" s="121">
        <v>0</v>
      </c>
      <c r="I16" s="121">
        <f t="shared" si="0"/>
        <v>0</v>
      </c>
    </row>
    <row r="17" spans="1:9" ht="15.6">
      <c r="A17" s="44"/>
      <c r="B17" s="37"/>
      <c r="C17" s="37"/>
      <c r="D17" s="37"/>
      <c r="E17" s="37"/>
      <c r="F17" s="37"/>
      <c r="G17" s="37"/>
      <c r="H17" s="121"/>
      <c r="I17" s="121"/>
    </row>
    <row r="18" spans="1:9" ht="15.6">
      <c r="A18" s="38" t="s">
        <v>82</v>
      </c>
      <c r="B18" s="36">
        <v>0</v>
      </c>
      <c r="C18" s="45">
        <v>0.03</v>
      </c>
      <c r="D18" s="36">
        <v>0</v>
      </c>
      <c r="E18" s="45">
        <v>0.04</v>
      </c>
      <c r="F18" s="36">
        <v>0</v>
      </c>
      <c r="G18" s="45">
        <v>0.04</v>
      </c>
      <c r="H18" s="121">
        <v>0</v>
      </c>
      <c r="I18" s="121">
        <f t="shared" si="0"/>
        <v>0</v>
      </c>
    </row>
    <row r="19" spans="1:9" ht="15.6">
      <c r="A19" s="43"/>
      <c r="B19" s="36"/>
      <c r="C19" s="36"/>
      <c r="D19" s="36"/>
      <c r="E19" s="36"/>
      <c r="F19" s="36"/>
      <c r="G19" s="36"/>
      <c r="H19" s="121"/>
      <c r="I19" s="121"/>
    </row>
    <row r="20" spans="1:9" ht="15.6">
      <c r="A20" s="38" t="s">
        <v>83</v>
      </c>
      <c r="B20" s="37">
        <v>0</v>
      </c>
      <c r="C20" s="47">
        <v>0.03</v>
      </c>
      <c r="D20" s="37">
        <v>0</v>
      </c>
      <c r="E20" s="47">
        <v>0.03</v>
      </c>
      <c r="F20" s="37">
        <v>0</v>
      </c>
      <c r="G20" s="47">
        <v>0.03</v>
      </c>
      <c r="H20" s="121">
        <v>0</v>
      </c>
      <c r="I20" s="121">
        <f t="shared" si="0"/>
        <v>0</v>
      </c>
    </row>
    <row r="21" spans="1:9" ht="15.6">
      <c r="A21" s="43"/>
      <c r="B21" s="37"/>
      <c r="C21" s="37"/>
      <c r="D21" s="37"/>
      <c r="E21" s="37"/>
      <c r="F21" s="37"/>
      <c r="G21" s="37"/>
      <c r="H21" s="121"/>
      <c r="I21" s="121"/>
    </row>
    <row r="22" spans="1:9" ht="15.6">
      <c r="A22" s="38" t="s">
        <v>84</v>
      </c>
      <c r="B22" s="36">
        <v>0</v>
      </c>
      <c r="C22" s="45">
        <v>0.03</v>
      </c>
      <c r="D22" s="36">
        <v>0</v>
      </c>
      <c r="E22" s="46">
        <v>2.5000000000000001E-2</v>
      </c>
      <c r="F22" s="36">
        <v>0</v>
      </c>
      <c r="G22" s="46">
        <v>2.5000000000000001E-2</v>
      </c>
      <c r="H22" s="121">
        <v>0</v>
      </c>
      <c r="I22" s="121">
        <f t="shared" si="0"/>
        <v>0</v>
      </c>
    </row>
    <row r="23" spans="1:9" ht="15.6">
      <c r="A23" s="35"/>
      <c r="B23" s="36"/>
      <c r="C23" s="36"/>
      <c r="D23" s="36"/>
      <c r="E23" s="36"/>
      <c r="F23" s="36"/>
      <c r="G23" s="36"/>
      <c r="H23" s="121"/>
      <c r="I23" s="121"/>
    </row>
    <row r="24" spans="1:9" ht="15.6">
      <c r="A24" s="38" t="s">
        <v>85</v>
      </c>
      <c r="B24" s="37">
        <v>0</v>
      </c>
      <c r="C24" s="47">
        <v>0.03</v>
      </c>
      <c r="D24" s="37">
        <v>0</v>
      </c>
      <c r="E24" s="48">
        <v>3.5000000000000003E-2</v>
      </c>
      <c r="F24" s="37">
        <v>0</v>
      </c>
      <c r="G24" s="48">
        <v>3.5000000000000003E-2</v>
      </c>
      <c r="H24" s="121">
        <v>0</v>
      </c>
      <c r="I24" s="121">
        <f t="shared" si="0"/>
        <v>0</v>
      </c>
    </row>
    <row r="25" spans="1:9" ht="15.6">
      <c r="A25" s="35"/>
      <c r="B25" s="37"/>
      <c r="C25" s="37"/>
      <c r="D25" s="37"/>
      <c r="E25" s="37"/>
      <c r="F25" s="37"/>
      <c r="G25" s="37"/>
      <c r="H25" s="121"/>
      <c r="I25" s="121"/>
    </row>
    <row r="26" spans="1:9" ht="15.6">
      <c r="A26" s="35" t="s">
        <v>86</v>
      </c>
      <c r="B26" s="36">
        <v>0</v>
      </c>
      <c r="C26" s="45">
        <v>0.03</v>
      </c>
      <c r="D26" s="36">
        <v>0</v>
      </c>
      <c r="E26" s="46">
        <v>3.5000000000000003E-2</v>
      </c>
      <c r="F26" s="36">
        <v>0</v>
      </c>
      <c r="G26" s="46">
        <v>3.5000000000000003E-2</v>
      </c>
      <c r="H26" s="121">
        <v>0</v>
      </c>
      <c r="I26" s="121">
        <f t="shared" si="0"/>
        <v>0</v>
      </c>
    </row>
    <row r="27" spans="1:9" ht="15.6">
      <c r="A27" s="35"/>
      <c r="B27" s="36"/>
      <c r="C27" s="36"/>
      <c r="D27" s="36"/>
      <c r="E27" s="36"/>
      <c r="F27" s="36"/>
      <c r="G27" s="36"/>
      <c r="H27" s="121"/>
      <c r="I27" s="121"/>
    </row>
    <row r="28" spans="1:9" ht="15.6">
      <c r="A28" s="38" t="s">
        <v>87</v>
      </c>
      <c r="B28" s="37">
        <v>0</v>
      </c>
      <c r="C28" s="47">
        <v>0.02</v>
      </c>
      <c r="D28" s="37">
        <v>0</v>
      </c>
      <c r="E28" s="48">
        <v>1.4999999999999999E-2</v>
      </c>
      <c r="F28" s="37">
        <v>0</v>
      </c>
      <c r="G28" s="48">
        <v>1.4999999999999999E-2</v>
      </c>
      <c r="H28" s="121">
        <v>0</v>
      </c>
      <c r="I28" s="121">
        <f t="shared" si="0"/>
        <v>0</v>
      </c>
    </row>
    <row r="29" spans="1:9" ht="15.6">
      <c r="A29" s="35"/>
      <c r="B29" s="37"/>
      <c r="C29" s="37"/>
      <c r="D29" s="37"/>
      <c r="E29" s="37"/>
      <c r="F29" s="37"/>
      <c r="G29" s="37"/>
      <c r="H29" s="121"/>
      <c r="I29" s="121"/>
    </row>
    <row r="30" spans="1:9" ht="15.6">
      <c r="A30" s="38" t="s">
        <v>88</v>
      </c>
      <c r="B30" s="36">
        <v>0</v>
      </c>
      <c r="C30" s="46">
        <v>2.5000000000000001E-2</v>
      </c>
      <c r="D30" s="36">
        <v>0</v>
      </c>
      <c r="E30" s="45">
        <v>0.02</v>
      </c>
      <c r="F30" s="36">
        <v>0</v>
      </c>
      <c r="G30" s="45">
        <v>0.02</v>
      </c>
      <c r="H30" s="121">
        <v>0</v>
      </c>
      <c r="I30" s="121">
        <v>0</v>
      </c>
    </row>
    <row r="31" spans="1:9" ht="15.6">
      <c r="A31" s="35"/>
      <c r="B31" s="36"/>
      <c r="C31" s="36"/>
      <c r="D31" s="36"/>
      <c r="E31" s="36"/>
      <c r="F31" s="36"/>
      <c r="G31" s="36"/>
      <c r="H31" s="121"/>
      <c r="I31" s="121"/>
    </row>
    <row r="32" spans="1:9" ht="15.6">
      <c r="A32" s="38" t="s">
        <v>89</v>
      </c>
      <c r="B32" s="37">
        <v>0</v>
      </c>
      <c r="C32" s="47">
        <v>0.03</v>
      </c>
      <c r="D32" s="37">
        <v>0</v>
      </c>
      <c r="E32" s="48">
        <v>2.5000000000000001E-2</v>
      </c>
      <c r="F32" s="37">
        <v>0</v>
      </c>
      <c r="G32" s="48">
        <v>2.5000000000000001E-2</v>
      </c>
      <c r="H32" s="121">
        <v>0</v>
      </c>
      <c r="I32" s="121">
        <f t="shared" ref="I32:I52" si="1">(H32*100)/20</f>
        <v>0</v>
      </c>
    </row>
    <row r="33" spans="1:9" ht="15.6">
      <c r="A33" s="35"/>
      <c r="B33" s="37"/>
      <c r="C33" s="37"/>
      <c r="D33" s="37"/>
      <c r="E33" s="37"/>
      <c r="F33" s="37"/>
      <c r="G33" s="37"/>
      <c r="H33" s="121"/>
      <c r="I33" s="121"/>
    </row>
    <row r="34" spans="1:9" ht="15.6">
      <c r="A34" s="35" t="s">
        <v>90</v>
      </c>
      <c r="B34" s="36">
        <v>0</v>
      </c>
      <c r="C34" s="45">
        <v>0.03</v>
      </c>
      <c r="D34" s="36">
        <v>0</v>
      </c>
      <c r="E34" s="45">
        <v>0.02</v>
      </c>
      <c r="F34" s="36">
        <v>0</v>
      </c>
      <c r="G34" s="45">
        <v>0.02</v>
      </c>
      <c r="H34" s="121">
        <v>0</v>
      </c>
      <c r="I34" s="121">
        <f t="shared" si="1"/>
        <v>0</v>
      </c>
    </row>
    <row r="35" spans="1:9" ht="15.6">
      <c r="A35" s="35"/>
      <c r="B35" s="36"/>
      <c r="C35" s="36"/>
      <c r="D35" s="36"/>
      <c r="E35" s="36"/>
      <c r="F35" s="36"/>
      <c r="G35" s="36"/>
      <c r="H35" s="121"/>
      <c r="I35" s="121"/>
    </row>
    <row r="36" spans="1:9" ht="15.6">
      <c r="A36" s="38" t="s">
        <v>91</v>
      </c>
      <c r="B36" s="37">
        <v>0</v>
      </c>
      <c r="C36" s="47">
        <v>0.03</v>
      </c>
      <c r="D36" s="37">
        <v>0</v>
      </c>
      <c r="E36" s="47">
        <v>0.02</v>
      </c>
      <c r="F36" s="37">
        <v>0</v>
      </c>
      <c r="G36" s="47">
        <v>0.02</v>
      </c>
      <c r="H36" s="121">
        <v>0</v>
      </c>
      <c r="I36" s="121">
        <f t="shared" si="1"/>
        <v>0</v>
      </c>
    </row>
    <row r="37" spans="1:9" ht="15.6">
      <c r="A37" s="35"/>
      <c r="B37" s="37"/>
      <c r="C37" s="37"/>
      <c r="D37" s="37"/>
      <c r="E37" s="37"/>
      <c r="F37" s="37"/>
      <c r="G37" s="37"/>
      <c r="H37" s="121"/>
      <c r="I37" s="121"/>
    </row>
    <row r="38" spans="1:9" ht="15.6">
      <c r="A38" s="38" t="s">
        <v>92</v>
      </c>
      <c r="B38" s="36">
        <v>0</v>
      </c>
      <c r="C38" s="45">
        <v>0.05</v>
      </c>
      <c r="D38" s="36">
        <v>0</v>
      </c>
      <c r="E38" s="45">
        <v>0.05</v>
      </c>
      <c r="F38" s="36">
        <v>0</v>
      </c>
      <c r="G38" s="45">
        <v>0.05</v>
      </c>
      <c r="H38" s="121">
        <v>0</v>
      </c>
      <c r="I38" s="121">
        <f t="shared" si="1"/>
        <v>0</v>
      </c>
    </row>
    <row r="39" spans="1:9" ht="15.6">
      <c r="A39" s="35"/>
      <c r="B39" s="36"/>
      <c r="C39" s="36"/>
      <c r="D39" s="36"/>
      <c r="E39" s="36"/>
      <c r="F39" s="36"/>
      <c r="G39" s="36"/>
      <c r="H39" s="121"/>
      <c r="I39" s="121"/>
    </row>
    <row r="40" spans="1:9" ht="15.6">
      <c r="A40" s="38" t="s">
        <v>93</v>
      </c>
      <c r="B40" s="37">
        <v>0</v>
      </c>
      <c r="C40" s="47">
        <v>0.03</v>
      </c>
      <c r="D40" s="37">
        <v>0</v>
      </c>
      <c r="E40" s="47">
        <v>0.03</v>
      </c>
      <c r="F40" s="37">
        <v>0</v>
      </c>
      <c r="G40" s="47">
        <v>0.03</v>
      </c>
      <c r="H40" s="121">
        <v>0</v>
      </c>
      <c r="I40" s="121">
        <f t="shared" si="1"/>
        <v>0</v>
      </c>
    </row>
    <row r="41" spans="1:9" ht="15.6">
      <c r="A41" s="35"/>
      <c r="B41" s="37"/>
      <c r="C41" s="37"/>
      <c r="D41" s="37"/>
      <c r="E41" s="37"/>
      <c r="F41" s="37"/>
      <c r="G41" s="37"/>
      <c r="H41" s="121"/>
      <c r="I41" s="121"/>
    </row>
    <row r="42" spans="1:9" ht="15.6">
      <c r="A42" s="38" t="s">
        <v>94</v>
      </c>
      <c r="B42" s="36">
        <v>0</v>
      </c>
      <c r="C42" s="45">
        <v>0.02</v>
      </c>
      <c r="D42" s="36">
        <v>0</v>
      </c>
      <c r="E42" s="45">
        <v>0.02</v>
      </c>
      <c r="F42" s="36">
        <v>0</v>
      </c>
      <c r="G42" s="45">
        <v>0.02</v>
      </c>
      <c r="H42" s="121">
        <v>0</v>
      </c>
      <c r="I42" s="121">
        <f t="shared" si="1"/>
        <v>0</v>
      </c>
    </row>
    <row r="43" spans="1:9" ht="15.6">
      <c r="A43" s="35"/>
      <c r="B43" s="36"/>
      <c r="C43" s="36"/>
      <c r="D43" s="36"/>
      <c r="E43" s="36"/>
      <c r="F43" s="36"/>
      <c r="G43" s="36"/>
      <c r="H43" s="121"/>
      <c r="I43" s="121"/>
    </row>
    <row r="44" spans="1:9" ht="15.6">
      <c r="A44" s="38" t="s">
        <v>95</v>
      </c>
      <c r="B44" s="37">
        <v>0</v>
      </c>
      <c r="C44" s="47">
        <v>0.02</v>
      </c>
      <c r="D44" s="37">
        <v>0</v>
      </c>
      <c r="E44" s="47">
        <v>0.02</v>
      </c>
      <c r="F44" s="37">
        <v>0</v>
      </c>
      <c r="G44" s="47">
        <v>0.02</v>
      </c>
      <c r="H44" s="121">
        <v>0</v>
      </c>
      <c r="I44" s="121">
        <f t="shared" si="1"/>
        <v>0</v>
      </c>
    </row>
    <row r="45" spans="1:9" ht="15.6">
      <c r="A45" s="35"/>
      <c r="B45" s="37"/>
      <c r="C45" s="37"/>
      <c r="D45" s="37"/>
      <c r="E45" s="37"/>
      <c r="F45" s="37"/>
      <c r="G45" s="37"/>
      <c r="H45" s="121"/>
      <c r="I45" s="121"/>
    </row>
    <row r="46" spans="1:9" ht="15.6">
      <c r="A46" s="38" t="s">
        <v>96</v>
      </c>
      <c r="B46" s="36">
        <v>0</v>
      </c>
      <c r="C46" s="45">
        <v>0.02</v>
      </c>
      <c r="D46" s="36">
        <v>0</v>
      </c>
      <c r="E46" s="45">
        <v>0.02</v>
      </c>
      <c r="F46" s="36">
        <v>0</v>
      </c>
      <c r="G46" s="45">
        <v>0.02</v>
      </c>
      <c r="H46" s="121">
        <v>0</v>
      </c>
      <c r="I46" s="121">
        <f t="shared" si="1"/>
        <v>0</v>
      </c>
    </row>
    <row r="47" spans="1:9" ht="15.6">
      <c r="A47" s="35"/>
      <c r="B47" s="36"/>
      <c r="C47" s="36"/>
      <c r="D47" s="36"/>
      <c r="E47" s="36"/>
      <c r="F47" s="36"/>
      <c r="G47" s="36"/>
      <c r="H47" s="121"/>
      <c r="I47" s="121"/>
    </row>
    <row r="48" spans="1:9" ht="15.6">
      <c r="A48" s="38" t="s">
        <v>97</v>
      </c>
      <c r="B48" s="37">
        <v>0</v>
      </c>
      <c r="C48" s="48">
        <v>2.5000000000000001E-2</v>
      </c>
      <c r="D48" s="37">
        <v>0</v>
      </c>
      <c r="E48" s="47">
        <v>0.02</v>
      </c>
      <c r="F48" s="37">
        <v>0</v>
      </c>
      <c r="G48" s="47">
        <v>0.02</v>
      </c>
      <c r="H48" s="121">
        <v>0</v>
      </c>
      <c r="I48" s="121">
        <f t="shared" si="1"/>
        <v>0</v>
      </c>
    </row>
    <row r="49" spans="1:9" ht="15.6">
      <c r="A49" s="38"/>
      <c r="B49" s="37"/>
      <c r="C49" s="37"/>
      <c r="D49" s="37"/>
      <c r="E49" s="37"/>
      <c r="F49" s="37"/>
      <c r="G49" s="37"/>
      <c r="H49" s="121"/>
      <c r="I49" s="121"/>
    </row>
    <row r="50" spans="1:9" ht="15.6">
      <c r="A50" s="38" t="s">
        <v>98</v>
      </c>
      <c r="B50" s="36">
        <v>0</v>
      </c>
      <c r="C50" s="45">
        <v>0.02</v>
      </c>
      <c r="D50" s="36">
        <v>0</v>
      </c>
      <c r="E50" s="45">
        <v>0.02</v>
      </c>
      <c r="F50" s="36">
        <v>0</v>
      </c>
      <c r="G50" s="45">
        <v>0.02</v>
      </c>
      <c r="H50" s="121">
        <v>0</v>
      </c>
      <c r="I50" s="121">
        <f t="shared" si="1"/>
        <v>0</v>
      </c>
    </row>
    <row r="51" spans="1:9" ht="15.6">
      <c r="A51" s="35"/>
      <c r="B51" s="36"/>
      <c r="C51" s="36"/>
      <c r="D51" s="36"/>
      <c r="E51" s="36"/>
      <c r="F51" s="36"/>
      <c r="G51" s="36"/>
      <c r="H51" s="121"/>
      <c r="I51" s="121"/>
    </row>
    <row r="52" spans="1:9" ht="15.6">
      <c r="A52" s="38" t="s">
        <v>99</v>
      </c>
      <c r="B52" s="37">
        <v>0</v>
      </c>
      <c r="C52" s="47">
        <v>0.02</v>
      </c>
      <c r="D52" s="37">
        <v>0</v>
      </c>
      <c r="E52" s="47">
        <v>0.02</v>
      </c>
      <c r="F52" s="37">
        <v>0</v>
      </c>
      <c r="G52" s="47">
        <v>0.02</v>
      </c>
      <c r="H52" s="121">
        <v>0</v>
      </c>
      <c r="I52" s="121">
        <f t="shared" si="1"/>
        <v>0</v>
      </c>
    </row>
    <row r="53" spans="1:9" ht="15.6">
      <c r="A53" s="35"/>
      <c r="B53" s="37"/>
      <c r="C53" s="37"/>
      <c r="D53" s="37"/>
      <c r="E53" s="37"/>
      <c r="F53" s="37"/>
      <c r="G53" s="37"/>
      <c r="H53" s="121"/>
      <c r="I53" s="121"/>
    </row>
    <row r="54" spans="1:9" ht="15.6">
      <c r="A54" s="38" t="s">
        <v>100</v>
      </c>
      <c r="B54" s="36">
        <v>0</v>
      </c>
      <c r="C54" s="45">
        <v>0.02</v>
      </c>
      <c r="D54" s="36">
        <v>0</v>
      </c>
      <c r="E54" s="45">
        <v>0.02</v>
      </c>
      <c r="F54" s="36">
        <v>0</v>
      </c>
      <c r="G54" s="45">
        <v>0.02</v>
      </c>
      <c r="H54" s="121">
        <v>0</v>
      </c>
      <c r="I54" s="121">
        <v>0</v>
      </c>
    </row>
    <row r="55" spans="1:9" ht="15.6">
      <c r="A55" s="35"/>
      <c r="B55" s="36"/>
      <c r="C55" s="36"/>
      <c r="D55" s="36"/>
      <c r="E55" s="36"/>
      <c r="F55" s="36"/>
      <c r="G55" s="36"/>
      <c r="H55" s="121"/>
      <c r="I55" s="121"/>
    </row>
    <row r="56" spans="1:9" ht="15.6">
      <c r="A56" s="38" t="s">
        <v>101</v>
      </c>
      <c r="B56" s="37">
        <v>0</v>
      </c>
      <c r="C56" s="47">
        <v>0.02</v>
      </c>
      <c r="D56" s="37">
        <v>0</v>
      </c>
      <c r="E56" s="47">
        <v>0.02</v>
      </c>
      <c r="F56" s="37">
        <v>0</v>
      </c>
      <c r="G56" s="47">
        <v>0.02</v>
      </c>
      <c r="H56" s="121">
        <v>0</v>
      </c>
      <c r="I56" s="121">
        <f t="shared" ref="I56" si="2">(H56*100)/20</f>
        <v>0</v>
      </c>
    </row>
    <row r="57" spans="1:9" ht="15.6">
      <c r="A57" s="35"/>
      <c r="B57" s="37"/>
      <c r="C57" s="37"/>
      <c r="D57" s="37"/>
      <c r="E57" s="37"/>
      <c r="F57" s="37"/>
      <c r="G57" s="37"/>
      <c r="H57" s="121"/>
      <c r="I57" s="121"/>
    </row>
    <row r="58" spans="1:9" ht="15.6">
      <c r="A58" s="38" t="s">
        <v>102</v>
      </c>
      <c r="B58" s="36">
        <v>0</v>
      </c>
      <c r="C58" s="45">
        <v>0.02</v>
      </c>
      <c r="D58" s="36">
        <v>0</v>
      </c>
      <c r="E58" s="46">
        <v>2.5000000000000001E-2</v>
      </c>
      <c r="F58" s="36">
        <v>0</v>
      </c>
      <c r="G58" s="46">
        <v>2.5000000000000001E-2</v>
      </c>
      <c r="H58" s="121">
        <v>0</v>
      </c>
      <c r="I58" s="121">
        <v>0</v>
      </c>
    </row>
    <row r="59" spans="1:9" ht="15.6">
      <c r="A59" s="35"/>
      <c r="B59" s="36"/>
      <c r="C59" s="36"/>
      <c r="D59" s="36"/>
      <c r="E59" s="36"/>
      <c r="F59" s="36"/>
      <c r="G59" s="36"/>
      <c r="H59" s="121"/>
      <c r="I59" s="121"/>
    </row>
    <row r="60" spans="1:9" ht="15.6">
      <c r="A60" s="38" t="s">
        <v>103</v>
      </c>
      <c r="B60" s="37">
        <v>0</v>
      </c>
      <c r="C60" s="47">
        <v>0.02</v>
      </c>
      <c r="D60" s="37">
        <v>0</v>
      </c>
      <c r="E60" s="48">
        <v>1.4999999999999999E-2</v>
      </c>
      <c r="F60" s="37">
        <v>0</v>
      </c>
      <c r="G60" s="48">
        <v>1.4999999999999999E-2</v>
      </c>
      <c r="H60" s="121">
        <v>0</v>
      </c>
      <c r="I60" s="121">
        <f t="shared" ref="I60" si="3">(H60*100)/20</f>
        <v>0</v>
      </c>
    </row>
    <row r="61" spans="1:9" ht="15.6">
      <c r="A61" s="35"/>
      <c r="B61" s="37"/>
      <c r="C61" s="37"/>
      <c r="D61" s="37"/>
      <c r="E61" s="37"/>
      <c r="F61" s="37"/>
      <c r="G61" s="37"/>
      <c r="H61" s="121"/>
      <c r="I61" s="121"/>
    </row>
    <row r="62" spans="1:9" ht="15.6">
      <c r="A62" s="38" t="s">
        <v>104</v>
      </c>
      <c r="B62" s="36">
        <v>0</v>
      </c>
      <c r="C62" s="45">
        <v>0.02</v>
      </c>
      <c r="D62" s="36">
        <v>0</v>
      </c>
      <c r="E62" s="45">
        <v>0.02</v>
      </c>
      <c r="F62" s="36">
        <v>0</v>
      </c>
      <c r="G62" s="45">
        <v>0.02</v>
      </c>
      <c r="H62" s="121">
        <v>0</v>
      </c>
      <c r="I62" s="121">
        <f t="shared" ref="I62" si="4">(H62*100)/20</f>
        <v>0</v>
      </c>
    </row>
    <row r="63" spans="1:9" ht="15.6">
      <c r="A63" s="35"/>
      <c r="B63" s="36"/>
      <c r="C63" s="36"/>
      <c r="D63" s="36"/>
      <c r="E63" s="36"/>
      <c r="F63" s="36"/>
      <c r="G63" s="36"/>
      <c r="H63" s="121"/>
      <c r="I63" s="121"/>
    </row>
    <row r="64" spans="1:9" ht="15.6">
      <c r="A64" s="38" t="s">
        <v>105</v>
      </c>
      <c r="B64" s="37">
        <v>0</v>
      </c>
      <c r="C64" s="47">
        <v>0.02</v>
      </c>
      <c r="D64" s="37">
        <v>0</v>
      </c>
      <c r="E64" s="47">
        <v>0.02</v>
      </c>
      <c r="F64" s="37">
        <v>0</v>
      </c>
      <c r="G64" s="47">
        <v>0.02</v>
      </c>
      <c r="H64" s="121">
        <v>0</v>
      </c>
      <c r="I64" s="121">
        <v>0</v>
      </c>
    </row>
    <row r="65" spans="1:9" ht="15.6">
      <c r="A65" s="35"/>
      <c r="B65" s="37"/>
      <c r="C65" s="37"/>
      <c r="D65" s="37"/>
      <c r="E65" s="37"/>
      <c r="F65" s="37"/>
      <c r="G65" s="37"/>
      <c r="H65" s="121"/>
      <c r="I65" s="121"/>
    </row>
    <row r="66" spans="1:9" ht="15.6">
      <c r="A66" s="38" t="s">
        <v>106</v>
      </c>
      <c r="B66" s="36">
        <v>0</v>
      </c>
      <c r="C66" s="45">
        <v>0.03</v>
      </c>
      <c r="D66" s="36">
        <v>0</v>
      </c>
      <c r="E66" s="46">
        <v>2.5000000000000001E-2</v>
      </c>
      <c r="F66" s="36">
        <v>0</v>
      </c>
      <c r="G66" s="46">
        <v>2.5000000000000001E-2</v>
      </c>
      <c r="H66" s="121">
        <v>0</v>
      </c>
      <c r="I66" s="121">
        <f t="shared" ref="I66:I70" si="5">(H66*100)/20</f>
        <v>0</v>
      </c>
    </row>
    <row r="67" spans="1:9" ht="15.6">
      <c r="A67" s="35"/>
      <c r="B67" s="36"/>
      <c r="C67" s="36"/>
      <c r="D67" s="36"/>
      <c r="E67" s="36"/>
      <c r="F67" s="36"/>
      <c r="G67" s="36"/>
      <c r="H67" s="121"/>
      <c r="I67" s="121"/>
    </row>
    <row r="68" spans="1:9" ht="15.6">
      <c r="A68" s="38" t="s">
        <v>107</v>
      </c>
      <c r="B68" s="37">
        <v>0</v>
      </c>
      <c r="C68" s="54">
        <v>1.4999999999999999E-2</v>
      </c>
      <c r="D68" s="37">
        <v>0</v>
      </c>
      <c r="E68" s="47">
        <v>0.01</v>
      </c>
      <c r="F68" s="37">
        <v>0</v>
      </c>
      <c r="G68" s="47">
        <v>0.01</v>
      </c>
      <c r="H68" s="121">
        <v>0</v>
      </c>
      <c r="I68" s="121">
        <f t="shared" si="5"/>
        <v>0</v>
      </c>
    </row>
    <row r="69" spans="1:9" ht="15.6">
      <c r="A69" s="35"/>
      <c r="B69" s="37"/>
      <c r="C69" s="37"/>
      <c r="D69" s="37"/>
      <c r="E69" s="37"/>
      <c r="F69" s="37"/>
      <c r="G69" s="37"/>
      <c r="H69" s="121"/>
      <c r="I69" s="121"/>
    </row>
    <row r="70" spans="1:9" ht="15.6">
      <c r="A70" s="38" t="s">
        <v>108</v>
      </c>
      <c r="B70" s="36">
        <v>0</v>
      </c>
      <c r="C70" s="45">
        <v>0.02</v>
      </c>
      <c r="D70" s="36">
        <v>0</v>
      </c>
      <c r="E70" s="46">
        <v>1.4999999999999999E-2</v>
      </c>
      <c r="F70" s="36">
        <v>0</v>
      </c>
      <c r="G70" s="46">
        <v>1.4999999999999999E-2</v>
      </c>
      <c r="H70" s="121">
        <v>0</v>
      </c>
      <c r="I70" s="121">
        <f t="shared" si="5"/>
        <v>0</v>
      </c>
    </row>
    <row r="71" spans="1:9" ht="15.6">
      <c r="A71" s="35"/>
      <c r="B71" s="36"/>
      <c r="C71" s="36"/>
      <c r="D71" s="36"/>
      <c r="E71" s="36"/>
      <c r="F71" s="36"/>
      <c r="G71" s="36"/>
      <c r="H71" s="121"/>
      <c r="I71" s="121"/>
    </row>
    <row r="72" spans="1:9" ht="15.6">
      <c r="A72" s="38" t="s">
        <v>109</v>
      </c>
      <c r="B72" s="37">
        <v>0</v>
      </c>
      <c r="C72" s="47">
        <v>0.01</v>
      </c>
      <c r="D72" s="37">
        <v>0</v>
      </c>
      <c r="E72" s="47">
        <v>0.02</v>
      </c>
      <c r="F72" s="37">
        <v>0</v>
      </c>
      <c r="G72" s="47">
        <v>0.02</v>
      </c>
      <c r="H72" s="121">
        <v>0</v>
      </c>
      <c r="I72" s="121">
        <f t="shared" ref="I72" si="6">(H72*100)/20</f>
        <v>0</v>
      </c>
    </row>
    <row r="73" spans="1:9" ht="15.6">
      <c r="A73" s="35"/>
      <c r="B73" s="37"/>
      <c r="C73" s="37"/>
      <c r="D73" s="37"/>
      <c r="E73" s="37"/>
      <c r="F73" s="37"/>
      <c r="G73" s="37"/>
      <c r="H73" s="121"/>
      <c r="I73" s="121"/>
    </row>
    <row r="74" spans="1:9" ht="15.6">
      <c r="A74" s="35" t="s">
        <v>110</v>
      </c>
      <c r="B74" s="36">
        <v>0</v>
      </c>
      <c r="C74" s="45">
        <v>0</v>
      </c>
      <c r="D74" s="36">
        <v>0</v>
      </c>
      <c r="E74" s="45">
        <v>0.02</v>
      </c>
      <c r="F74" s="36">
        <v>0</v>
      </c>
      <c r="G74" s="45">
        <v>0.02</v>
      </c>
      <c r="H74" s="121">
        <v>0</v>
      </c>
      <c r="I74" s="121">
        <v>0</v>
      </c>
    </row>
    <row r="75" spans="1:9" ht="15.6">
      <c r="A75" s="35"/>
      <c r="B75" s="36"/>
      <c r="C75" s="36"/>
      <c r="D75" s="36"/>
      <c r="E75" s="36"/>
      <c r="F75" s="36"/>
      <c r="G75" s="36"/>
      <c r="H75" s="121"/>
      <c r="I75" s="121"/>
    </row>
    <row r="76" spans="1:9" ht="15.6">
      <c r="A76" s="38" t="s">
        <v>111</v>
      </c>
      <c r="B76" s="37">
        <v>0</v>
      </c>
      <c r="C76" s="47">
        <v>0.01</v>
      </c>
      <c r="D76" s="37">
        <v>0</v>
      </c>
      <c r="E76" s="48">
        <v>1.4999999999999999E-2</v>
      </c>
      <c r="F76" s="37">
        <v>0</v>
      </c>
      <c r="G76" s="48">
        <v>1.4999999999999999E-2</v>
      </c>
      <c r="H76" s="121">
        <v>0</v>
      </c>
      <c r="I76" s="121">
        <v>0</v>
      </c>
    </row>
    <row r="77" spans="1:9" ht="15.6">
      <c r="A77" s="35"/>
      <c r="B77" s="37"/>
      <c r="C77" s="37"/>
      <c r="D77" s="37"/>
      <c r="E77" s="37"/>
      <c r="F77" s="37"/>
      <c r="G77" s="37"/>
      <c r="H77" s="121"/>
      <c r="I77" s="121"/>
    </row>
    <row r="78" spans="1:9" ht="15.6">
      <c r="A78" s="38" t="s">
        <v>112</v>
      </c>
      <c r="B78" s="36">
        <v>0</v>
      </c>
      <c r="C78" s="55">
        <v>1.4999999999999999E-2</v>
      </c>
      <c r="D78" s="36">
        <v>0</v>
      </c>
      <c r="E78" s="46">
        <v>1.4999999999999999E-2</v>
      </c>
      <c r="F78" s="36">
        <v>0</v>
      </c>
      <c r="G78" s="46">
        <v>1.4999999999999999E-2</v>
      </c>
      <c r="H78" s="121">
        <v>0</v>
      </c>
      <c r="I78" s="121">
        <f t="shared" ref="I78:I84" si="7">(H78*100)/20</f>
        <v>0</v>
      </c>
    </row>
    <row r="79" spans="1:9" ht="15.6">
      <c r="A79" s="35"/>
      <c r="B79" s="36"/>
      <c r="C79" s="36"/>
      <c r="D79" s="36"/>
      <c r="E79" s="36"/>
      <c r="F79" s="36"/>
      <c r="G79" s="36"/>
      <c r="H79" s="121"/>
      <c r="I79" s="121"/>
    </row>
    <row r="80" spans="1:9" ht="15.6">
      <c r="A80" s="38" t="s">
        <v>113</v>
      </c>
      <c r="B80" s="37">
        <v>0</v>
      </c>
      <c r="C80" s="47">
        <v>0.02</v>
      </c>
      <c r="D80" s="37">
        <v>0</v>
      </c>
      <c r="E80" s="48">
        <v>1.4999999999999999E-2</v>
      </c>
      <c r="F80" s="37">
        <v>0</v>
      </c>
      <c r="G80" s="48">
        <v>1.4999999999999999E-2</v>
      </c>
      <c r="H80" s="121">
        <v>0</v>
      </c>
      <c r="I80" s="121">
        <f t="shared" si="7"/>
        <v>0</v>
      </c>
    </row>
    <row r="81" spans="1:9" ht="15.6">
      <c r="A81" s="35"/>
      <c r="B81" s="37"/>
      <c r="C81" s="37"/>
      <c r="D81" s="37"/>
      <c r="E81" s="37"/>
      <c r="F81" s="37"/>
      <c r="G81" s="37"/>
      <c r="H81" s="121"/>
      <c r="I81" s="121"/>
    </row>
    <row r="82" spans="1:9" ht="15.6">
      <c r="A82" s="35" t="s">
        <v>114</v>
      </c>
      <c r="B82" s="36">
        <v>0</v>
      </c>
      <c r="C82" s="45">
        <v>0</v>
      </c>
      <c r="D82" s="36">
        <v>0</v>
      </c>
      <c r="E82" s="46">
        <v>1.4999999999999999E-2</v>
      </c>
      <c r="F82" s="36">
        <v>0</v>
      </c>
      <c r="G82" s="46">
        <v>1.4999999999999999E-2</v>
      </c>
      <c r="H82" s="121">
        <v>0</v>
      </c>
      <c r="I82" s="121">
        <f t="shared" si="7"/>
        <v>0</v>
      </c>
    </row>
    <row r="83" spans="1:9" ht="15.6">
      <c r="A83" s="35"/>
      <c r="B83" s="36"/>
      <c r="C83" s="36"/>
      <c r="D83" s="36"/>
      <c r="E83" s="36"/>
      <c r="F83" s="36"/>
      <c r="G83" s="36"/>
      <c r="H83" s="121"/>
      <c r="I83" s="121"/>
    </row>
    <row r="84" spans="1:9" ht="15.6">
      <c r="A84" s="44" t="s">
        <v>115</v>
      </c>
      <c r="B84" s="37">
        <v>0</v>
      </c>
      <c r="C84" s="47">
        <v>0</v>
      </c>
      <c r="D84" s="37">
        <v>0</v>
      </c>
      <c r="E84" s="47">
        <v>0.02</v>
      </c>
      <c r="F84" s="37">
        <v>0</v>
      </c>
      <c r="G84" s="47">
        <v>0.02</v>
      </c>
      <c r="H84" s="121">
        <v>0</v>
      </c>
      <c r="I84" s="121">
        <f t="shared" si="7"/>
        <v>0</v>
      </c>
    </row>
    <row r="85" spans="1:9" ht="15.6">
      <c r="A85" s="28"/>
      <c r="B85" s="52"/>
      <c r="C85" s="96">
        <f>SUM(C6:C84)</f>
        <v>1.0000000000000007</v>
      </c>
      <c r="D85" s="51"/>
      <c r="E85" s="51">
        <f>SUM(E6:E84)</f>
        <v>1.0000000000000004</v>
      </c>
      <c r="F85" s="51"/>
      <c r="G85" s="51">
        <f>SUM(G6:G84)</f>
        <v>1.0000000000000004</v>
      </c>
      <c r="H85" s="122"/>
      <c r="I85" s="122"/>
    </row>
    <row r="86" spans="1:9" ht="32.1" customHeight="1">
      <c r="A86" s="34" t="s">
        <v>116</v>
      </c>
      <c r="B86" s="34">
        <f>SUMPRODUCT(B6:B85,C6:C85)</f>
        <v>0</v>
      </c>
      <c r="C86" s="34"/>
      <c r="D86" s="34">
        <f>SUMPRODUCT(D6:D84,E6:E84)</f>
        <v>0</v>
      </c>
      <c r="E86" s="34"/>
      <c r="F86" s="34">
        <f>SUMPRODUCT(F6:F84,G6:G84)</f>
        <v>0</v>
      </c>
      <c r="G86" s="34"/>
      <c r="H86" s="123">
        <f>SUM(H6:H85)</f>
        <v>0</v>
      </c>
      <c r="I86" s="123">
        <f>SUM(I6:I85)</f>
        <v>0</v>
      </c>
    </row>
    <row r="87" spans="1:9" ht="32.1" customHeight="1">
      <c r="B87" s="33"/>
      <c r="D87" s="33"/>
      <c r="F87" s="33"/>
    </row>
    <row r="88" spans="1:9" ht="18" customHeight="1">
      <c r="A88" s="27" t="s">
        <v>117</v>
      </c>
    </row>
    <row r="89" spans="1:9" ht="63.95" customHeight="1"/>
    <row r="90" spans="1:9" ht="15.6"/>
    <row r="91" spans="1:9" ht="15.6"/>
  </sheetData>
  <mergeCells count="8">
    <mergeCell ref="A2:A5"/>
    <mergeCell ref="B2:B5"/>
    <mergeCell ref="D2:D5"/>
    <mergeCell ref="B1:G1"/>
    <mergeCell ref="C2:C5"/>
    <mergeCell ref="E2:E5"/>
    <mergeCell ref="G2:G5"/>
    <mergeCell ref="F2:F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753E67-BCB2-D64F-AC5B-F66372FB4628}">
  <dimension ref="A1:F11"/>
  <sheetViews>
    <sheetView workbookViewId="0">
      <selection activeCell="A11" sqref="A11"/>
    </sheetView>
  </sheetViews>
  <sheetFormatPr defaultColWidth="10.875" defaultRowHeight="15.6"/>
  <cols>
    <col min="1" max="1" width="39.125" style="1" customWidth="1"/>
    <col min="2" max="2" width="13.625" style="1" customWidth="1"/>
    <col min="3" max="3" width="14.5" style="1" customWidth="1"/>
    <col min="4" max="4" width="15.375" style="1" customWidth="1"/>
    <col min="5" max="16384" width="10.875" style="1"/>
  </cols>
  <sheetData>
    <row r="1" spans="1:6">
      <c r="A1" s="138" t="s">
        <v>118</v>
      </c>
      <c r="B1" s="140" t="s">
        <v>119</v>
      </c>
      <c r="C1" s="140"/>
      <c r="D1" s="140"/>
    </row>
    <row r="2" spans="1:6" ht="33.950000000000003" customHeight="1">
      <c r="A2" s="133"/>
      <c r="B2" s="134" t="s">
        <v>120</v>
      </c>
      <c r="C2" s="134" t="s">
        <v>121</v>
      </c>
      <c r="D2" s="134" t="s">
        <v>122</v>
      </c>
      <c r="F2" s="64" t="s">
        <v>123</v>
      </c>
    </row>
    <row r="3" spans="1:6">
      <c r="A3" s="133"/>
      <c r="B3" s="134"/>
      <c r="C3" s="134"/>
      <c r="D3" s="134"/>
    </row>
    <row r="4" spans="1:6">
      <c r="A4" s="133"/>
      <c r="B4" s="134"/>
      <c r="C4" s="134"/>
      <c r="D4" s="134"/>
    </row>
    <row r="5" spans="1:6">
      <c r="A5" s="133"/>
      <c r="B5" s="134"/>
      <c r="C5" s="134"/>
      <c r="D5" s="134"/>
    </row>
    <row r="6" spans="1:6">
      <c r="A6" s="66" t="s">
        <v>124</v>
      </c>
      <c r="B6" s="67"/>
      <c r="C6" s="66"/>
      <c r="D6" s="66"/>
    </row>
    <row r="7" spans="1:6">
      <c r="A7" s="66" t="s">
        <v>125</v>
      </c>
      <c r="B7" s="66"/>
      <c r="C7" s="67"/>
      <c r="D7" s="66"/>
    </row>
    <row r="8" spans="1:6">
      <c r="A8" s="66" t="s">
        <v>126</v>
      </c>
      <c r="B8" s="66"/>
      <c r="C8" s="66"/>
      <c r="D8" s="67">
        <v>0</v>
      </c>
      <c r="F8" s="69" t="s">
        <v>127</v>
      </c>
    </row>
    <row r="9" spans="1:6">
      <c r="F9" s="69">
        <f>(B6+C7+D8)/5*100</f>
        <v>0</v>
      </c>
    </row>
    <row r="11" spans="1:6">
      <c r="A11" s="1" t="s">
        <v>128</v>
      </c>
    </row>
  </sheetData>
  <mergeCells count="5">
    <mergeCell ref="A1:A5"/>
    <mergeCell ref="B1:D1"/>
    <mergeCell ref="B2:B5"/>
    <mergeCell ref="C2:C5"/>
    <mergeCell ref="D2:D5"/>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17E9A5-06FA-524A-B871-D67B0FA4F8F3}">
  <dimension ref="A1:I19"/>
  <sheetViews>
    <sheetView topLeftCell="A10" zoomScale="90" zoomScaleNormal="90" workbookViewId="0">
      <selection activeCell="B19" sqref="B19:C19"/>
    </sheetView>
  </sheetViews>
  <sheetFormatPr defaultColWidth="10.875" defaultRowHeight="15.6"/>
  <cols>
    <col min="1" max="1" width="32.375" style="1" customWidth="1"/>
    <col min="2" max="2" width="31.375" style="1" customWidth="1"/>
    <col min="3" max="3" width="29.875" style="1" customWidth="1"/>
    <col min="4" max="4" width="29.625" style="1" customWidth="1"/>
    <col min="5" max="5" width="10.875" style="1"/>
    <col min="6" max="6" width="14.875" style="1" customWidth="1"/>
    <col min="7" max="16384" width="10.875" style="1"/>
  </cols>
  <sheetData>
    <row r="1" spans="1:9">
      <c r="A1" s="3"/>
      <c r="B1" s="140" t="s">
        <v>129</v>
      </c>
      <c r="C1" s="140"/>
      <c r="D1" s="140"/>
    </row>
    <row r="2" spans="1:9">
      <c r="A2" s="138" t="s">
        <v>130</v>
      </c>
      <c r="B2" s="142" t="s">
        <v>131</v>
      </c>
      <c r="C2" s="142" t="s">
        <v>132</v>
      </c>
      <c r="D2" s="142" t="s">
        <v>133</v>
      </c>
    </row>
    <row r="3" spans="1:9">
      <c r="A3" s="138"/>
      <c r="B3" s="142"/>
      <c r="C3" s="142"/>
      <c r="D3" s="143"/>
      <c r="F3" s="64" t="s">
        <v>134</v>
      </c>
      <c r="G3" s="65"/>
      <c r="H3" s="65"/>
      <c r="I3" s="65"/>
    </row>
    <row r="4" spans="1:9">
      <c r="A4" s="138"/>
      <c r="B4" s="142"/>
      <c r="C4" s="142"/>
      <c r="D4" s="143"/>
    </row>
    <row r="5" spans="1:9" ht="48.95" customHeight="1">
      <c r="A5" s="138"/>
      <c r="B5" s="142"/>
      <c r="C5" s="142"/>
      <c r="D5" s="143"/>
    </row>
    <row r="6" spans="1:9" ht="17.100000000000001" customHeight="1">
      <c r="A6" s="12"/>
      <c r="B6" s="31">
        <v>0.3</v>
      </c>
      <c r="C6" s="31">
        <v>0.5</v>
      </c>
      <c r="D6" s="29">
        <v>0.2</v>
      </c>
    </row>
    <row r="7" spans="1:9">
      <c r="A7" s="66" t="s">
        <v>135</v>
      </c>
      <c r="B7" s="67">
        <v>0</v>
      </c>
      <c r="C7" s="67">
        <v>0</v>
      </c>
      <c r="D7" s="67">
        <v>0</v>
      </c>
    </row>
    <row r="8" spans="1:9">
      <c r="A8" s="66"/>
      <c r="B8" s="67"/>
      <c r="C8" s="67"/>
      <c r="D8" s="67"/>
    </row>
    <row r="9" spans="1:9">
      <c r="A9" s="66" t="s">
        <v>136</v>
      </c>
      <c r="B9" s="67">
        <v>0</v>
      </c>
      <c r="C9" s="67">
        <v>0</v>
      </c>
      <c r="D9" s="67">
        <v>0</v>
      </c>
    </row>
    <row r="10" spans="1:9">
      <c r="A10" s="66"/>
      <c r="B10" s="67"/>
      <c r="C10" s="67"/>
      <c r="D10" s="67"/>
    </row>
    <row r="11" spans="1:9">
      <c r="A11" s="66" t="s">
        <v>137</v>
      </c>
      <c r="B11" s="67">
        <v>0</v>
      </c>
      <c r="C11" s="67">
        <v>0</v>
      </c>
      <c r="D11" s="67">
        <v>0</v>
      </c>
    </row>
    <row r="12" spans="1:9">
      <c r="A12" s="66"/>
      <c r="B12" s="67"/>
      <c r="C12" s="67"/>
      <c r="D12" s="67"/>
    </row>
    <row r="13" spans="1:9" ht="62.1">
      <c r="A13" s="68" t="s">
        <v>138</v>
      </c>
      <c r="B13" s="67">
        <v>0</v>
      </c>
      <c r="C13" s="67">
        <v>0</v>
      </c>
      <c r="D13" s="67">
        <v>0</v>
      </c>
    </row>
    <row r="14" spans="1:9">
      <c r="A14" s="66"/>
      <c r="B14" s="67"/>
      <c r="C14" s="67"/>
      <c r="D14" s="67"/>
    </row>
    <row r="15" spans="1:9">
      <c r="A15" s="66" t="s">
        <v>139</v>
      </c>
      <c r="B15" s="67">
        <v>0</v>
      </c>
      <c r="C15" s="67">
        <v>0</v>
      </c>
      <c r="D15" s="67">
        <v>0</v>
      </c>
    </row>
    <row r="16" spans="1:9">
      <c r="A16" s="66"/>
      <c r="B16" s="67"/>
      <c r="C16" s="67"/>
      <c r="D16" s="67"/>
      <c r="E16" s="13" t="s">
        <v>14</v>
      </c>
    </row>
    <row r="17" spans="1:6" ht="30" customHeight="1">
      <c r="A17" s="2" t="s">
        <v>14</v>
      </c>
      <c r="B17" s="2">
        <f>SUM(B7+B9+B11+B13+B15)*B6</f>
        <v>0</v>
      </c>
      <c r="C17" s="2">
        <f>SUM(C7+C9+C11+C13+C15)*C6</f>
        <v>0</v>
      </c>
      <c r="D17" s="2">
        <f>SUM(D7+D9+D11+D13+D15)*D6</f>
        <v>0</v>
      </c>
      <c r="E17" s="39">
        <f>(B17+C17+D17)/10*100</f>
        <v>0</v>
      </c>
      <c r="F17" s="53" t="s">
        <v>140</v>
      </c>
    </row>
    <row r="19" spans="1:6">
      <c r="B19" s="141" t="s">
        <v>128</v>
      </c>
      <c r="C19" s="141"/>
    </row>
  </sheetData>
  <mergeCells count="6">
    <mergeCell ref="B1:D1"/>
    <mergeCell ref="B19:C19"/>
    <mergeCell ref="A2:A5"/>
    <mergeCell ref="B2:B5"/>
    <mergeCell ref="C2:C5"/>
    <mergeCell ref="D2:D5"/>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C81120-3F81-2942-8241-ABFBFEDB5188}">
  <dimension ref="A1:I30"/>
  <sheetViews>
    <sheetView topLeftCell="B7" zoomScale="90" zoomScaleNormal="90" workbookViewId="0">
      <selection activeCell="A22" sqref="A22"/>
    </sheetView>
  </sheetViews>
  <sheetFormatPr defaultColWidth="11" defaultRowHeight="15.6"/>
  <cols>
    <col min="1" max="1" width="84.125" customWidth="1"/>
    <col min="2" max="2" width="24" customWidth="1"/>
    <col min="3" max="3" width="21.875" customWidth="1"/>
    <col min="4" max="4" width="34.5" customWidth="1"/>
    <col min="5" max="5" width="25.125" customWidth="1"/>
    <col min="6" max="7" width="15.375" customWidth="1"/>
    <col min="8" max="8" width="15.5" customWidth="1"/>
    <col min="9" max="9" width="21.875" customWidth="1"/>
  </cols>
  <sheetData>
    <row r="1" spans="1:9">
      <c r="A1" s="70"/>
      <c r="B1" s="140" t="s">
        <v>141</v>
      </c>
      <c r="C1" s="140"/>
      <c r="D1" s="140"/>
      <c r="E1" s="3"/>
    </row>
    <row r="2" spans="1:9">
      <c r="A2" s="133" t="s">
        <v>142</v>
      </c>
      <c r="B2" s="134" t="s">
        <v>143</v>
      </c>
      <c r="C2" s="134" t="s">
        <v>144</v>
      </c>
      <c r="D2" s="134" t="s">
        <v>145</v>
      </c>
      <c r="E2" s="83"/>
      <c r="F2" s="138" t="s">
        <v>15</v>
      </c>
      <c r="G2" s="138" t="s">
        <v>14</v>
      </c>
      <c r="H2" s="142"/>
      <c r="I2" s="27"/>
    </row>
    <row r="3" spans="1:9">
      <c r="A3" s="133"/>
      <c r="B3" s="135"/>
      <c r="C3" s="135"/>
      <c r="D3" s="135"/>
      <c r="E3" s="135" t="s">
        <v>146</v>
      </c>
      <c r="F3" s="138"/>
      <c r="G3" s="138"/>
      <c r="H3" s="142"/>
      <c r="I3" s="27"/>
    </row>
    <row r="4" spans="1:9">
      <c r="A4" s="133"/>
      <c r="B4" s="135"/>
      <c r="C4" s="135"/>
      <c r="D4" s="135"/>
      <c r="E4" s="135"/>
      <c r="F4" s="138"/>
      <c r="G4" s="138"/>
      <c r="H4" s="142"/>
      <c r="I4" s="27"/>
    </row>
    <row r="5" spans="1:9" ht="53.1" customHeight="1">
      <c r="A5" s="133"/>
      <c r="B5" s="135"/>
      <c r="C5" s="135"/>
      <c r="D5" s="135"/>
      <c r="E5" s="135"/>
      <c r="F5" s="138"/>
      <c r="G5" s="138"/>
      <c r="H5" s="142"/>
      <c r="I5" s="27"/>
    </row>
    <row r="6" spans="1:9" ht="30.95" customHeight="1">
      <c r="A6" s="104" t="s">
        <v>147</v>
      </c>
      <c r="B6" s="105">
        <v>0</v>
      </c>
      <c r="C6" s="106">
        <v>0</v>
      </c>
      <c r="D6" s="105">
        <v>0</v>
      </c>
      <c r="E6" s="107">
        <v>0</v>
      </c>
      <c r="F6" s="108">
        <v>0.25</v>
      </c>
      <c r="G6" s="73">
        <f t="shared" ref="G6" si="0">(SUM(B6:E6)*F6)</f>
        <v>0</v>
      </c>
      <c r="H6" s="27"/>
      <c r="I6" s="27"/>
    </row>
    <row r="7" spans="1:9" ht="15.6" customHeight="1">
      <c r="A7" s="109"/>
      <c r="B7" s="110"/>
      <c r="C7" s="111"/>
      <c r="D7" s="110"/>
      <c r="E7" s="112"/>
      <c r="F7" s="113"/>
      <c r="G7" s="73"/>
      <c r="H7" s="27"/>
      <c r="I7" s="27"/>
    </row>
    <row r="8" spans="1:9" ht="30.95">
      <c r="A8" s="44" t="s">
        <v>148</v>
      </c>
      <c r="B8" s="114">
        <v>0</v>
      </c>
      <c r="C8" s="71">
        <v>0</v>
      </c>
      <c r="D8" s="114">
        <v>0</v>
      </c>
      <c r="E8" s="71">
        <v>0</v>
      </c>
      <c r="F8" s="29">
        <v>0.1</v>
      </c>
      <c r="G8" s="73">
        <f>(SUM(B8:E8)*F8)</f>
        <v>0</v>
      </c>
      <c r="H8" s="27"/>
      <c r="I8" s="27"/>
    </row>
    <row r="9" spans="1:9">
      <c r="A9" s="43"/>
      <c r="B9" s="71"/>
      <c r="C9" s="71"/>
      <c r="D9" s="71"/>
      <c r="E9" s="71"/>
      <c r="F9" s="26"/>
      <c r="G9" s="73"/>
      <c r="H9" s="27"/>
      <c r="I9" s="27"/>
    </row>
    <row r="10" spans="1:9" ht="30.95">
      <c r="A10" s="44" t="s">
        <v>149</v>
      </c>
      <c r="B10" s="72">
        <v>0</v>
      </c>
      <c r="C10" s="72">
        <v>0</v>
      </c>
      <c r="D10" s="72">
        <v>0</v>
      </c>
      <c r="E10" s="72">
        <v>0</v>
      </c>
      <c r="F10" s="30">
        <v>0.1</v>
      </c>
      <c r="G10" s="73">
        <f>(SUM(B10:E10)*F10)</f>
        <v>0</v>
      </c>
      <c r="H10" s="27"/>
      <c r="I10" s="27"/>
    </row>
    <row r="11" spans="1:9">
      <c r="A11" s="43"/>
      <c r="B11" s="72"/>
      <c r="C11" s="72"/>
      <c r="D11" s="72"/>
      <c r="E11" s="72"/>
      <c r="F11" s="26"/>
      <c r="G11" s="73"/>
      <c r="H11" s="27"/>
      <c r="I11" s="27"/>
    </row>
    <row r="12" spans="1:9">
      <c r="A12" s="44" t="s">
        <v>150</v>
      </c>
      <c r="B12" s="71">
        <v>0</v>
      </c>
      <c r="C12" s="71">
        <v>0</v>
      </c>
      <c r="D12" s="71">
        <v>0</v>
      </c>
      <c r="E12" s="71">
        <v>0</v>
      </c>
      <c r="F12" s="30">
        <v>0.1</v>
      </c>
      <c r="G12" s="73">
        <f>(SUM(B12:E12)*F12)</f>
        <v>0</v>
      </c>
      <c r="H12" s="27"/>
      <c r="I12" s="27"/>
    </row>
    <row r="13" spans="1:9">
      <c r="A13" s="43"/>
      <c r="B13" s="71"/>
      <c r="C13" s="71"/>
      <c r="D13" s="71"/>
      <c r="E13" s="71"/>
      <c r="F13" s="26"/>
      <c r="G13" s="73"/>
      <c r="H13" s="27"/>
      <c r="I13" s="27"/>
    </row>
    <row r="14" spans="1:9">
      <c r="A14" s="44" t="s">
        <v>151</v>
      </c>
      <c r="B14" s="72">
        <v>0</v>
      </c>
      <c r="C14" s="72">
        <v>0</v>
      </c>
      <c r="D14" s="72">
        <v>0</v>
      </c>
      <c r="E14" s="72">
        <v>0</v>
      </c>
      <c r="F14" s="31">
        <v>0.15</v>
      </c>
      <c r="G14" s="73">
        <f>(SUM(B14:E14)*F14)</f>
        <v>0</v>
      </c>
      <c r="H14" s="27"/>
      <c r="I14" s="27"/>
    </row>
    <row r="15" spans="1:9">
      <c r="A15" s="44"/>
      <c r="B15" s="72"/>
      <c r="C15" s="72"/>
      <c r="D15" s="72"/>
      <c r="E15" s="72"/>
      <c r="F15" s="32"/>
      <c r="G15" s="73"/>
      <c r="H15" s="27"/>
      <c r="I15" s="27"/>
    </row>
    <row r="16" spans="1:9">
      <c r="A16" s="44" t="s">
        <v>152</v>
      </c>
      <c r="B16" s="71">
        <v>0</v>
      </c>
      <c r="C16" s="71">
        <v>0</v>
      </c>
      <c r="D16" s="71">
        <v>0</v>
      </c>
      <c r="E16" s="71">
        <v>0</v>
      </c>
      <c r="F16" s="31">
        <v>0.1</v>
      </c>
      <c r="G16" s="73">
        <f>(SUM(B16:E16)*F16)</f>
        <v>0</v>
      </c>
      <c r="H16" s="27"/>
      <c r="I16" s="27"/>
    </row>
    <row r="17" spans="1:9">
      <c r="A17" s="44"/>
      <c r="B17" s="71"/>
      <c r="C17" s="71"/>
      <c r="D17" s="71"/>
      <c r="E17" s="71"/>
      <c r="F17" s="32"/>
      <c r="G17" s="73"/>
      <c r="H17" s="27"/>
      <c r="I17" s="27"/>
    </row>
    <row r="18" spans="1:9">
      <c r="A18" s="44" t="s">
        <v>153</v>
      </c>
      <c r="B18" s="72">
        <v>0</v>
      </c>
      <c r="C18" s="72">
        <v>0</v>
      </c>
      <c r="D18" s="72">
        <v>0</v>
      </c>
      <c r="E18" s="72">
        <v>0</v>
      </c>
      <c r="F18" s="31">
        <v>0.2</v>
      </c>
      <c r="G18" s="73">
        <f>(SUM(B18:E18)*F18)</f>
        <v>0</v>
      </c>
      <c r="H18" s="27"/>
      <c r="I18" s="27"/>
    </row>
    <row r="19" spans="1:9">
      <c r="A19" s="44"/>
      <c r="B19" s="72"/>
      <c r="C19" s="72"/>
      <c r="D19" s="72"/>
      <c r="E19" s="72"/>
      <c r="F19" s="31"/>
      <c r="G19" s="73"/>
      <c r="H19" s="27"/>
      <c r="I19" s="27"/>
    </row>
    <row r="20" spans="1:9" ht="15.6" customHeight="1">
      <c r="A20" s="115"/>
      <c r="B20" s="116"/>
      <c r="C20" s="116"/>
      <c r="D20" s="116"/>
      <c r="E20" s="116"/>
      <c r="F20" s="31"/>
      <c r="G20" s="73"/>
      <c r="H20" s="27"/>
      <c r="I20" s="27"/>
    </row>
    <row r="21" spans="1:9">
      <c r="A21" s="115"/>
      <c r="B21" s="116"/>
      <c r="C21" s="116"/>
      <c r="D21" s="116"/>
      <c r="E21" s="116"/>
      <c r="F21" s="32"/>
      <c r="G21" s="73"/>
      <c r="H21" s="27"/>
      <c r="I21" s="27"/>
    </row>
    <row r="22" spans="1:9">
      <c r="A22" s="40" t="s">
        <v>128</v>
      </c>
      <c r="B22" s="93"/>
      <c r="C22" s="93"/>
      <c r="D22" s="93"/>
      <c r="E22" s="27"/>
      <c r="F22" s="94">
        <f>SUM(F6:F21)</f>
        <v>1</v>
      </c>
      <c r="G22" s="74">
        <f>SUM(G6:G21)*10</f>
        <v>0</v>
      </c>
      <c r="H22" s="39" t="s">
        <v>154</v>
      </c>
      <c r="I22" s="27"/>
    </row>
    <row r="23" spans="1:9">
      <c r="A23" s="41"/>
      <c r="B23" s="41"/>
      <c r="C23" s="41"/>
      <c r="D23" s="41"/>
      <c r="E23" s="27"/>
      <c r="F23" s="27"/>
      <c r="G23" s="27"/>
      <c r="H23" s="27"/>
      <c r="I23" s="27"/>
    </row>
    <row r="24" spans="1:9">
      <c r="A24" s="40"/>
      <c r="B24" s="41"/>
      <c r="C24" s="41"/>
      <c r="D24" s="41"/>
      <c r="E24" s="27"/>
      <c r="F24" s="94"/>
      <c r="G24" s="94"/>
      <c r="H24" s="27"/>
      <c r="I24" s="27"/>
    </row>
    <row r="25" spans="1:9">
      <c r="A25" s="41"/>
      <c r="B25" s="41"/>
      <c r="C25" s="41"/>
      <c r="D25" s="41"/>
      <c r="E25" s="27"/>
      <c r="F25" s="27"/>
      <c r="G25" s="27"/>
      <c r="H25" s="27"/>
      <c r="I25" s="27"/>
    </row>
    <row r="26" spans="1:9">
      <c r="A26" s="40"/>
      <c r="B26" s="41"/>
      <c r="C26" s="41"/>
      <c r="D26" s="41"/>
      <c r="E26" s="27"/>
      <c r="F26" s="94"/>
      <c r="G26" s="94"/>
      <c r="H26" s="27"/>
      <c r="I26" s="27"/>
    </row>
    <row r="27" spans="1:9">
      <c r="A27" s="41"/>
      <c r="B27" s="41"/>
      <c r="C27" s="41"/>
      <c r="D27" s="41"/>
      <c r="E27" s="27"/>
      <c r="F27" s="27"/>
      <c r="G27" s="27"/>
      <c r="H27" s="27"/>
      <c r="I27" s="27"/>
    </row>
    <row r="28" spans="1:9">
      <c r="A28" s="40"/>
      <c r="B28" s="41"/>
      <c r="C28" s="41"/>
      <c r="D28" s="41"/>
      <c r="E28" s="27"/>
      <c r="F28" s="94"/>
      <c r="G28" s="94"/>
      <c r="H28" s="27"/>
      <c r="I28" s="27"/>
    </row>
    <row r="29" spans="1:9">
      <c r="A29" s="41"/>
      <c r="B29" s="41"/>
      <c r="C29" s="41"/>
      <c r="D29" s="41"/>
      <c r="E29" s="27"/>
      <c r="F29" s="33"/>
      <c r="G29" s="33"/>
      <c r="H29" s="27"/>
      <c r="I29" s="27"/>
    </row>
    <row r="30" spans="1:9">
      <c r="A30" s="27"/>
      <c r="B30" s="27"/>
      <c r="C30" s="27"/>
      <c r="D30" s="27"/>
      <c r="E30" s="27"/>
      <c r="F30" s="27"/>
      <c r="G30" s="27"/>
      <c r="H30" s="27"/>
      <c r="I30" s="27"/>
    </row>
  </sheetData>
  <mergeCells count="9">
    <mergeCell ref="H2:H5"/>
    <mergeCell ref="F2:F5"/>
    <mergeCell ref="E3:E5"/>
    <mergeCell ref="B1:D1"/>
    <mergeCell ref="A2:A5"/>
    <mergeCell ref="B2:B5"/>
    <mergeCell ref="C2:C5"/>
    <mergeCell ref="D2:D5"/>
    <mergeCell ref="G2:G5"/>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FF1295-F2AD-8A43-A4DD-8F37DF65667B}">
  <dimension ref="A1:I62"/>
  <sheetViews>
    <sheetView topLeftCell="A25" workbookViewId="0">
      <selection activeCell="F38" sqref="F38"/>
    </sheetView>
  </sheetViews>
  <sheetFormatPr defaultColWidth="10.875" defaultRowHeight="15.75" customHeight="1"/>
  <cols>
    <col min="1" max="1" width="32.375" style="49" customWidth="1"/>
    <col min="2" max="2" width="26.625" style="27" customWidth="1"/>
    <col min="3" max="4" width="27.5" style="27" customWidth="1"/>
    <col min="5" max="5" width="15.5" style="27" customWidth="1"/>
    <col min="6" max="6" width="12.125" style="27" customWidth="1"/>
    <col min="7" max="16384" width="10.875" style="27"/>
  </cols>
  <sheetData>
    <row r="1" spans="1:8" ht="15.95" customHeight="1">
      <c r="A1" s="138" t="s">
        <v>0</v>
      </c>
      <c r="B1" s="134" t="s">
        <v>155</v>
      </c>
      <c r="C1" s="134" t="s">
        <v>156</v>
      </c>
      <c r="D1" s="134" t="s">
        <v>157</v>
      </c>
      <c r="E1" s="144" t="s">
        <v>127</v>
      </c>
      <c r="F1" s="146" t="s">
        <v>158</v>
      </c>
    </row>
    <row r="2" spans="1:8" ht="15.6" customHeight="1">
      <c r="A2" s="138"/>
      <c r="B2" s="134"/>
      <c r="C2" s="134"/>
      <c r="D2" s="134"/>
      <c r="E2" s="144"/>
      <c r="F2" s="146"/>
    </row>
    <row r="3" spans="1:8" ht="15.6">
      <c r="A3" s="138"/>
      <c r="B3" s="134"/>
      <c r="C3" s="134"/>
      <c r="D3" s="134"/>
      <c r="E3" s="144"/>
      <c r="F3" s="146"/>
    </row>
    <row r="4" spans="1:8" ht="15.6">
      <c r="A4" s="138"/>
      <c r="B4" s="134"/>
      <c r="C4" s="134"/>
      <c r="D4" s="134"/>
      <c r="E4" s="144"/>
      <c r="F4" s="146"/>
    </row>
    <row r="5" spans="1:8" ht="15.6">
      <c r="A5" s="138"/>
      <c r="B5" s="134"/>
      <c r="C5" s="134"/>
      <c r="D5" s="134"/>
      <c r="E5" s="144"/>
      <c r="F5" s="146"/>
    </row>
    <row r="6" spans="1:8" ht="15.6">
      <c r="A6" s="138"/>
      <c r="B6" s="31"/>
      <c r="C6" s="29"/>
      <c r="D6" s="29"/>
      <c r="E6" s="144"/>
    </row>
    <row r="7" spans="1:8" ht="30.95">
      <c r="A7" s="83" t="s">
        <v>159</v>
      </c>
      <c r="B7" s="100">
        <v>1</v>
      </c>
      <c r="C7" s="100">
        <v>0</v>
      </c>
      <c r="D7" s="100">
        <v>0</v>
      </c>
      <c r="E7" s="26">
        <f>B7+C7+D7</f>
        <v>1</v>
      </c>
      <c r="F7" s="101">
        <v>0.04</v>
      </c>
      <c r="G7" s="143" t="s">
        <v>160</v>
      </c>
      <c r="H7" s="143"/>
    </row>
    <row r="8" spans="1:8" ht="30.95">
      <c r="A8" s="83" t="s">
        <v>161</v>
      </c>
      <c r="B8" s="102">
        <v>0</v>
      </c>
      <c r="C8" s="102">
        <v>0</v>
      </c>
      <c r="D8" s="102"/>
      <c r="E8" s="26">
        <f>B8+C8+D8</f>
        <v>0</v>
      </c>
      <c r="F8" s="33">
        <v>0.04</v>
      </c>
    </row>
    <row r="9" spans="1:8" ht="15.6">
      <c r="A9" s="83" t="s">
        <v>162</v>
      </c>
      <c r="B9" s="100">
        <v>1</v>
      </c>
      <c r="C9" s="100">
        <v>0</v>
      </c>
      <c r="D9" s="100">
        <v>0</v>
      </c>
      <c r="E9" s="26">
        <f t="shared" ref="E9:E36" si="0">B9+C9+D9</f>
        <v>1</v>
      </c>
      <c r="F9" s="33">
        <v>0.04</v>
      </c>
      <c r="G9" s="143" t="s">
        <v>163</v>
      </c>
      <c r="H9" s="143"/>
    </row>
    <row r="10" spans="1:8" ht="15.6">
      <c r="A10" s="83" t="s">
        <v>19</v>
      </c>
      <c r="B10" s="102">
        <v>0</v>
      </c>
      <c r="C10" s="102">
        <v>0</v>
      </c>
      <c r="D10" s="102"/>
      <c r="E10" s="26">
        <f t="shared" si="0"/>
        <v>0</v>
      </c>
      <c r="F10" s="33">
        <v>0.04</v>
      </c>
    </row>
    <row r="11" spans="1:8" ht="30.95">
      <c r="A11" s="83" t="s">
        <v>164</v>
      </c>
      <c r="B11" s="100">
        <v>0</v>
      </c>
      <c r="C11" s="100">
        <v>0</v>
      </c>
      <c r="D11" s="100">
        <v>0</v>
      </c>
      <c r="E11" s="26">
        <f t="shared" si="0"/>
        <v>0</v>
      </c>
      <c r="F11" s="33">
        <v>0.05</v>
      </c>
    </row>
    <row r="12" spans="1:8" ht="15.6">
      <c r="A12" s="83" t="s">
        <v>165</v>
      </c>
      <c r="B12" s="102">
        <v>0</v>
      </c>
      <c r="C12" s="102">
        <v>0</v>
      </c>
      <c r="D12" s="102"/>
      <c r="E12" s="26">
        <f t="shared" si="0"/>
        <v>0</v>
      </c>
      <c r="F12" s="33">
        <v>0.04</v>
      </c>
    </row>
    <row r="13" spans="1:8" ht="30.95">
      <c r="A13" s="83" t="s">
        <v>166</v>
      </c>
      <c r="B13" s="100">
        <v>0</v>
      </c>
      <c r="C13" s="100">
        <v>0</v>
      </c>
      <c r="D13" s="100">
        <v>0</v>
      </c>
      <c r="E13" s="26">
        <f t="shared" si="0"/>
        <v>0</v>
      </c>
      <c r="F13" s="33">
        <v>0.04</v>
      </c>
    </row>
    <row r="14" spans="1:8" ht="15.6">
      <c r="A14" s="83" t="s">
        <v>167</v>
      </c>
      <c r="B14" s="102">
        <v>0</v>
      </c>
      <c r="C14" s="102">
        <v>0</v>
      </c>
      <c r="D14" s="102"/>
      <c r="E14" s="26">
        <f t="shared" si="0"/>
        <v>0</v>
      </c>
      <c r="F14" s="33">
        <v>0.04</v>
      </c>
    </row>
    <row r="15" spans="1:8" ht="15.6">
      <c r="A15" s="83" t="s">
        <v>22</v>
      </c>
      <c r="B15" s="100">
        <v>0</v>
      </c>
      <c r="C15" s="100">
        <v>0</v>
      </c>
      <c r="D15" s="100">
        <v>0</v>
      </c>
      <c r="E15" s="26">
        <f t="shared" si="0"/>
        <v>0</v>
      </c>
      <c r="F15" s="33">
        <v>0.04</v>
      </c>
    </row>
    <row r="16" spans="1:8" ht="30.95">
      <c r="A16" s="83" t="s">
        <v>168</v>
      </c>
      <c r="B16" s="102">
        <v>0</v>
      </c>
      <c r="C16" s="102">
        <v>0</v>
      </c>
      <c r="D16" s="102">
        <v>0</v>
      </c>
      <c r="E16" s="26">
        <f t="shared" si="0"/>
        <v>0</v>
      </c>
      <c r="F16" s="33">
        <v>0.04</v>
      </c>
    </row>
    <row r="17" spans="1:6" ht="30.95">
      <c r="A17" s="83" t="s">
        <v>169</v>
      </c>
      <c r="B17" s="100">
        <v>0</v>
      </c>
      <c r="C17" s="100">
        <v>0</v>
      </c>
      <c r="D17" s="100"/>
      <c r="E17" s="26">
        <f t="shared" si="0"/>
        <v>0</v>
      </c>
      <c r="F17" s="33">
        <v>0.04</v>
      </c>
    </row>
    <row r="18" spans="1:6" ht="30.95">
      <c r="A18" s="83" t="s">
        <v>170</v>
      </c>
      <c r="B18" s="102">
        <v>0</v>
      </c>
      <c r="C18" s="102">
        <v>0</v>
      </c>
      <c r="D18" s="102">
        <v>0</v>
      </c>
      <c r="E18" s="26">
        <f t="shared" si="0"/>
        <v>0</v>
      </c>
      <c r="F18" s="33">
        <v>0.04</v>
      </c>
    </row>
    <row r="19" spans="1:6" ht="15.6">
      <c r="A19" s="83" t="s">
        <v>171</v>
      </c>
      <c r="B19" s="100">
        <v>0</v>
      </c>
      <c r="C19" s="100">
        <v>0</v>
      </c>
      <c r="D19" s="100"/>
      <c r="E19" s="26">
        <f t="shared" si="0"/>
        <v>0</v>
      </c>
      <c r="F19" s="33">
        <v>0.03</v>
      </c>
    </row>
    <row r="20" spans="1:6" ht="15.6">
      <c r="A20" s="83" t="s">
        <v>172</v>
      </c>
      <c r="B20" s="102">
        <v>0</v>
      </c>
      <c r="C20" s="102">
        <v>0</v>
      </c>
      <c r="D20" s="102">
        <v>0</v>
      </c>
      <c r="E20" s="26">
        <f t="shared" si="0"/>
        <v>0</v>
      </c>
      <c r="F20" s="33">
        <v>0.03</v>
      </c>
    </row>
    <row r="21" spans="1:6" ht="30.95">
      <c r="A21" s="83" t="s">
        <v>173</v>
      </c>
      <c r="B21" s="100">
        <v>0</v>
      </c>
      <c r="C21" s="100">
        <v>0</v>
      </c>
      <c r="D21" s="100"/>
      <c r="E21" s="26">
        <f t="shared" si="0"/>
        <v>0</v>
      </c>
      <c r="F21" s="33">
        <v>0.03</v>
      </c>
    </row>
    <row r="22" spans="1:6" ht="15.6">
      <c r="A22" s="83" t="s">
        <v>174</v>
      </c>
      <c r="B22" s="102">
        <v>0</v>
      </c>
      <c r="C22" s="102">
        <v>0</v>
      </c>
      <c r="D22" s="102">
        <v>0</v>
      </c>
      <c r="E22" s="26">
        <f t="shared" si="0"/>
        <v>0</v>
      </c>
      <c r="F22" s="33">
        <v>0.02</v>
      </c>
    </row>
    <row r="23" spans="1:6" ht="30.95">
      <c r="A23" s="83" t="s">
        <v>175</v>
      </c>
      <c r="B23" s="100">
        <v>0</v>
      </c>
      <c r="C23" s="100">
        <v>0</v>
      </c>
      <c r="D23" s="100"/>
      <c r="E23" s="26">
        <f t="shared" si="0"/>
        <v>0</v>
      </c>
      <c r="F23" s="33">
        <v>0.02</v>
      </c>
    </row>
    <row r="24" spans="1:6" ht="30.95">
      <c r="A24" s="83" t="s">
        <v>176</v>
      </c>
      <c r="B24" s="102">
        <v>0</v>
      </c>
      <c r="C24" s="102">
        <v>0</v>
      </c>
      <c r="D24" s="102">
        <v>0</v>
      </c>
      <c r="E24" s="26">
        <f t="shared" si="0"/>
        <v>0</v>
      </c>
      <c r="F24" s="33">
        <v>0.03</v>
      </c>
    </row>
    <row r="25" spans="1:6" ht="46.5">
      <c r="A25" s="83" t="s">
        <v>177</v>
      </c>
      <c r="B25" s="100">
        <v>0</v>
      </c>
      <c r="C25" s="100">
        <v>0</v>
      </c>
      <c r="D25" s="100"/>
      <c r="E25" s="26">
        <f t="shared" si="0"/>
        <v>0</v>
      </c>
      <c r="F25" s="33">
        <v>0.03</v>
      </c>
    </row>
    <row r="26" spans="1:6" ht="46.5">
      <c r="A26" s="83" t="s">
        <v>178</v>
      </c>
      <c r="B26" s="102">
        <v>0</v>
      </c>
      <c r="C26" s="102">
        <v>0</v>
      </c>
      <c r="D26" s="102">
        <v>0</v>
      </c>
      <c r="E26" s="26">
        <f t="shared" si="0"/>
        <v>0</v>
      </c>
      <c r="F26" s="33">
        <v>0.03</v>
      </c>
    </row>
    <row r="27" spans="1:6" ht="30.95">
      <c r="A27" s="83" t="s">
        <v>179</v>
      </c>
      <c r="B27" s="100">
        <v>0</v>
      </c>
      <c r="C27" s="100">
        <v>0</v>
      </c>
      <c r="D27" s="100"/>
      <c r="E27" s="26">
        <f t="shared" si="0"/>
        <v>0</v>
      </c>
      <c r="F27" s="33">
        <v>0.03</v>
      </c>
    </row>
    <row r="28" spans="1:6" ht="30.95">
      <c r="A28" s="83" t="s">
        <v>180</v>
      </c>
      <c r="B28" s="102">
        <v>0</v>
      </c>
      <c r="C28" s="102">
        <v>0</v>
      </c>
      <c r="D28" s="102">
        <v>0</v>
      </c>
      <c r="E28" s="26">
        <f t="shared" si="0"/>
        <v>0</v>
      </c>
      <c r="F28" s="33">
        <v>0.03</v>
      </c>
    </row>
    <row r="29" spans="1:6" ht="46.5">
      <c r="A29" s="83" t="s">
        <v>181</v>
      </c>
      <c r="B29" s="100">
        <v>0</v>
      </c>
      <c r="C29" s="100">
        <v>0</v>
      </c>
      <c r="D29" s="100"/>
      <c r="E29" s="26">
        <f t="shared" si="0"/>
        <v>0</v>
      </c>
      <c r="F29" s="33">
        <v>0.03</v>
      </c>
    </row>
    <row r="30" spans="1:6" ht="30.95">
      <c r="A30" s="83" t="s">
        <v>182</v>
      </c>
      <c r="B30" s="102">
        <v>0</v>
      </c>
      <c r="C30" s="102">
        <v>0</v>
      </c>
      <c r="D30" s="102">
        <v>0</v>
      </c>
      <c r="E30" s="26">
        <f t="shared" si="0"/>
        <v>0</v>
      </c>
      <c r="F30" s="33">
        <v>0.03</v>
      </c>
    </row>
    <row r="31" spans="1:6" ht="15.6">
      <c r="A31" s="83" t="s">
        <v>183</v>
      </c>
      <c r="B31" s="100">
        <v>0</v>
      </c>
      <c r="C31" s="100">
        <v>0</v>
      </c>
      <c r="D31" s="100"/>
      <c r="E31" s="26">
        <f t="shared" si="0"/>
        <v>0</v>
      </c>
      <c r="F31" s="33">
        <v>0.03</v>
      </c>
    </row>
    <row r="32" spans="1:6" ht="30.95">
      <c r="A32" s="83" t="s">
        <v>184</v>
      </c>
      <c r="B32" s="102">
        <v>0</v>
      </c>
      <c r="C32" s="102">
        <v>0</v>
      </c>
      <c r="D32" s="102">
        <v>0</v>
      </c>
      <c r="E32" s="26">
        <f t="shared" si="0"/>
        <v>0</v>
      </c>
      <c r="F32" s="33">
        <v>0.03</v>
      </c>
    </row>
    <row r="33" spans="1:9" ht="15.6">
      <c r="A33" s="83" t="s">
        <v>185</v>
      </c>
      <c r="B33" s="100">
        <v>1</v>
      </c>
      <c r="C33" s="100">
        <v>0</v>
      </c>
      <c r="D33" s="100"/>
      <c r="E33" s="26">
        <f t="shared" si="0"/>
        <v>1</v>
      </c>
      <c r="F33" s="33">
        <v>0.03</v>
      </c>
      <c r="G33" s="145" t="s">
        <v>186</v>
      </c>
      <c r="H33" s="145"/>
      <c r="I33" s="145"/>
    </row>
    <row r="34" spans="1:9" ht="15.6">
      <c r="A34" s="83" t="s">
        <v>187</v>
      </c>
      <c r="B34" s="102">
        <v>0</v>
      </c>
      <c r="C34" s="102">
        <v>0</v>
      </c>
      <c r="D34" s="102">
        <v>0</v>
      </c>
      <c r="E34" s="26">
        <f t="shared" si="0"/>
        <v>0</v>
      </c>
      <c r="F34" s="33">
        <v>0.03</v>
      </c>
    </row>
    <row r="35" spans="1:9" ht="30.95">
      <c r="A35" s="83" t="s">
        <v>188</v>
      </c>
      <c r="B35" s="100">
        <v>0</v>
      </c>
      <c r="C35" s="100">
        <v>0</v>
      </c>
      <c r="D35" s="100"/>
      <c r="E35" s="26">
        <f t="shared" si="0"/>
        <v>0</v>
      </c>
      <c r="F35" s="33">
        <v>0.02</v>
      </c>
    </row>
    <row r="36" spans="1:9" ht="15.6">
      <c r="A36" s="83" t="s">
        <v>189</v>
      </c>
      <c r="B36" s="102">
        <v>0</v>
      </c>
      <c r="C36" s="102">
        <v>0</v>
      </c>
      <c r="D36" s="102">
        <v>0</v>
      </c>
      <c r="E36" s="26">
        <f t="shared" si="0"/>
        <v>0</v>
      </c>
      <c r="F36" s="33">
        <v>0.02</v>
      </c>
    </row>
    <row r="37" spans="1:9" ht="15.6">
      <c r="A37" s="98" t="s">
        <v>127</v>
      </c>
      <c r="B37" s="99"/>
      <c r="C37" s="99"/>
      <c r="D37" s="99"/>
      <c r="E37" s="99"/>
      <c r="F37" s="103"/>
    </row>
    <row r="38" spans="1:9" ht="15.6">
      <c r="E38" s="62" t="s">
        <v>190</v>
      </c>
      <c r="F38" s="62">
        <f>SUMPRODUCT(E7:E36,F7:F36)</f>
        <v>0.11</v>
      </c>
    </row>
    <row r="39" spans="1:9" ht="15.6"/>
    <row r="40" spans="1:9" ht="15.6"/>
    <row r="41" spans="1:9" ht="15.6"/>
    <row r="42" spans="1:9" ht="15.6"/>
    <row r="43" spans="1:9" ht="15.6"/>
    <row r="44" spans="1:9" ht="15.6"/>
    <row r="45" spans="1:9" ht="15.6"/>
    <row r="46" spans="1:9" ht="15.6"/>
    <row r="47" spans="1:9" ht="15.6"/>
    <row r="48" spans="1:9" ht="15.6"/>
    <row r="49" ht="15.6"/>
    <row r="50" ht="15.6"/>
    <row r="51" ht="15.6"/>
    <row r="52" ht="15.6"/>
    <row r="53" ht="15.6"/>
    <row r="54" ht="15.6"/>
    <row r="55" ht="15.6"/>
    <row r="56" ht="15.6"/>
    <row r="57" ht="15.6"/>
    <row r="58" ht="15.6"/>
    <row r="59" ht="15.6"/>
    <row r="60" ht="15.6"/>
    <row r="61" ht="15.6"/>
    <row r="62" ht="15.6"/>
  </sheetData>
  <mergeCells count="9">
    <mergeCell ref="A1:A6"/>
    <mergeCell ref="B1:B5"/>
    <mergeCell ref="C1:C5"/>
    <mergeCell ref="E1:E6"/>
    <mergeCell ref="G33:I33"/>
    <mergeCell ref="G7:H7"/>
    <mergeCell ref="G9:H9"/>
    <mergeCell ref="F1:F5"/>
    <mergeCell ref="D1:D5"/>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A20D40-097A-1F4A-B273-D5D5BE667EE7}">
  <dimension ref="A1:J17"/>
  <sheetViews>
    <sheetView zoomScale="90" zoomScaleNormal="90" workbookViewId="0">
      <selection activeCell="C15" sqref="C15"/>
    </sheetView>
  </sheetViews>
  <sheetFormatPr defaultColWidth="10.875" defaultRowHeight="15.6"/>
  <cols>
    <col min="1" max="1" width="32.375" style="1" customWidth="1"/>
    <col min="2" max="2" width="31.375" style="1" customWidth="1"/>
    <col min="3" max="3" width="29.875" style="1" customWidth="1"/>
    <col min="4" max="5" width="29.625" style="1" customWidth="1"/>
    <col min="6" max="6" width="15" style="1" customWidth="1"/>
    <col min="7" max="7" width="17.125" style="1" customWidth="1"/>
    <col min="8" max="16384" width="10.875" style="1"/>
  </cols>
  <sheetData>
    <row r="1" spans="1:10">
      <c r="A1" s="3"/>
      <c r="B1" s="133" t="s">
        <v>191</v>
      </c>
      <c r="C1" s="133"/>
      <c r="D1" s="133"/>
      <c r="E1" s="133"/>
    </row>
    <row r="2" spans="1:10">
      <c r="A2" s="138" t="s">
        <v>192</v>
      </c>
      <c r="B2" s="142" t="s">
        <v>193</v>
      </c>
      <c r="C2" s="142" t="s">
        <v>194</v>
      </c>
      <c r="D2" s="142" t="s">
        <v>195</v>
      </c>
      <c r="E2" s="142" t="s">
        <v>196</v>
      </c>
      <c r="F2" s="147" t="s">
        <v>14</v>
      </c>
    </row>
    <row r="3" spans="1:10">
      <c r="A3" s="138"/>
      <c r="B3" s="142"/>
      <c r="C3" s="142"/>
      <c r="D3" s="143"/>
      <c r="E3" s="142"/>
      <c r="F3" s="147"/>
      <c r="G3" s="64" t="s">
        <v>134</v>
      </c>
      <c r="H3" s="65"/>
      <c r="I3" s="65"/>
      <c r="J3" s="65"/>
    </row>
    <row r="4" spans="1:10">
      <c r="A4" s="138"/>
      <c r="B4" s="142"/>
      <c r="C4" s="142"/>
      <c r="D4" s="143"/>
      <c r="E4" s="142"/>
      <c r="F4" s="147"/>
    </row>
    <row r="5" spans="1:10" ht="48.95" customHeight="1">
      <c r="A5" s="138"/>
      <c r="B5" s="142"/>
      <c r="C5" s="142"/>
      <c r="D5" s="143"/>
      <c r="E5" s="142"/>
      <c r="F5" s="147"/>
    </row>
    <row r="6" spans="1:10" ht="17.100000000000001" customHeight="1">
      <c r="A6" s="12"/>
      <c r="B6" s="31"/>
      <c r="C6" s="31"/>
      <c r="D6" s="29"/>
      <c r="E6" s="29"/>
      <c r="F6" s="147"/>
    </row>
    <row r="7" spans="1:10">
      <c r="A7" s="66" t="s">
        <v>197</v>
      </c>
      <c r="B7" s="67">
        <v>0</v>
      </c>
      <c r="C7" s="67">
        <v>0</v>
      </c>
      <c r="D7" s="67">
        <v>0</v>
      </c>
      <c r="E7" s="67">
        <v>0</v>
      </c>
      <c r="F7" s="2">
        <f>SUM(B7:E7)</f>
        <v>0</v>
      </c>
    </row>
    <row r="8" spans="1:10">
      <c r="A8" s="66"/>
      <c r="B8" s="67"/>
      <c r="C8" s="67"/>
      <c r="D8" s="67"/>
      <c r="E8" s="67"/>
      <c r="F8" s="2"/>
    </row>
    <row r="9" spans="1:10">
      <c r="A9" s="66" t="s">
        <v>198</v>
      </c>
      <c r="B9" s="67">
        <v>0</v>
      </c>
      <c r="C9" s="67">
        <v>0</v>
      </c>
      <c r="D9" s="67">
        <v>0</v>
      </c>
      <c r="E9" s="67">
        <v>0</v>
      </c>
      <c r="F9" s="2">
        <f>SUM(B9:E9)</f>
        <v>0</v>
      </c>
    </row>
    <row r="10" spans="1:10">
      <c r="A10" s="66"/>
      <c r="B10" s="67"/>
      <c r="C10" s="67"/>
      <c r="D10" s="67"/>
      <c r="E10" s="67"/>
      <c r="F10" s="2"/>
    </row>
    <row r="11" spans="1:10" ht="30.95">
      <c r="A11" s="68" t="s">
        <v>199</v>
      </c>
      <c r="B11" s="67">
        <v>0</v>
      </c>
      <c r="C11" s="67">
        <v>0</v>
      </c>
      <c r="D11" s="67">
        <v>0</v>
      </c>
      <c r="E11" s="67">
        <v>0</v>
      </c>
      <c r="F11" s="2">
        <f>SUM(B11:E11)</f>
        <v>0</v>
      </c>
    </row>
    <row r="12" spans="1:10">
      <c r="A12" s="66"/>
      <c r="B12" s="67"/>
      <c r="C12" s="67"/>
      <c r="D12" s="67"/>
      <c r="E12" s="67"/>
      <c r="F12" s="2"/>
    </row>
    <row r="13" spans="1:10" ht="32.1" customHeight="1">
      <c r="A13" s="77" t="s">
        <v>14</v>
      </c>
      <c r="B13" s="78"/>
      <c r="C13" s="78"/>
      <c r="D13" s="78"/>
      <c r="E13" s="78"/>
      <c r="F13" s="39">
        <f>(F7+F9+F11)/10*100</f>
        <v>0</v>
      </c>
      <c r="G13" s="39" t="s">
        <v>200</v>
      </c>
    </row>
    <row r="14" spans="1:10">
      <c r="A14" s="67"/>
      <c r="B14" s="67"/>
      <c r="C14" s="67"/>
      <c r="D14" s="67"/>
      <c r="E14" s="67"/>
    </row>
    <row r="15" spans="1:10">
      <c r="A15" s="67"/>
      <c r="B15" s="67"/>
      <c r="C15" s="67" t="s">
        <v>128</v>
      </c>
      <c r="D15" s="67"/>
      <c r="E15" s="67"/>
    </row>
    <row r="16" spans="1:10">
      <c r="A16" s="67"/>
      <c r="B16" s="67"/>
      <c r="C16" s="67"/>
      <c r="D16" s="67"/>
      <c r="E16" s="67"/>
    </row>
    <row r="17" spans="6:7" ht="30" customHeight="1">
      <c r="F17" s="27"/>
      <c r="G17" s="49"/>
    </row>
  </sheetData>
  <mergeCells count="7">
    <mergeCell ref="B1:E1"/>
    <mergeCell ref="E2:E5"/>
    <mergeCell ref="F2:F6"/>
    <mergeCell ref="A2:A5"/>
    <mergeCell ref="B2:B5"/>
    <mergeCell ref="C2:C5"/>
    <mergeCell ref="D2:D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User</dc:creator>
  <cp:keywords/>
  <dc:description/>
  <cp:lastModifiedBy/>
  <cp:revision/>
  <dcterms:created xsi:type="dcterms:W3CDTF">2022-10-09T23:08:45Z</dcterms:created>
  <dcterms:modified xsi:type="dcterms:W3CDTF">2023-01-30T20:19:02Z</dcterms:modified>
  <cp:category/>
  <cp:contentStatus/>
</cp:coreProperties>
</file>