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2"/>
  <workbookPr defaultThemeVersion="166925"/>
  <mc:AlternateContent xmlns:mc="http://schemas.openxmlformats.org/markup-compatibility/2006">
    <mc:Choice Requires="x15">
      <x15ac:absPath xmlns:x15ac="http://schemas.microsoft.com/office/spreadsheetml/2010/11/ac" url="https://d.docs.live.net/0bd19d0f3f74c0be/Associação SIS/Projeto iCS - eixo RASA/2o. ciclo - bancos de desenvolvimento e agências de fomento/Agência de Empreendedorismo de Pernambuco/"/>
    </mc:Choice>
  </mc:AlternateContent>
  <xr:revisionPtr revIDLastSave="712" documentId="8_{66904F75-402E-4ED4-9BA1-1FD61668B431}" xr6:coauthVersionLast="47" xr6:coauthVersionMax="47" xr10:uidLastSave="{8FB10E3D-07F4-4FF0-88D1-B71B1BD27511}"/>
  <bookViews>
    <workbookView xWindow="-120" yWindow="-16320" windowWidth="29040" windowHeight="15720" firstSheet="5" activeTab="9" xr2:uid="{033D211D-4D1B-C74C-B933-05804CD3EC4A}"/>
  </bookViews>
  <sheets>
    <sheet name="Nota final" sheetId="20" r:id="rId1"/>
    <sheet name="Informações da planilha" sheetId="21" state="hidden" r:id="rId2"/>
    <sheet name="Temas políticas -bases de dados" sheetId="1" r:id="rId3"/>
    <sheet name="Temas nas políticas gerais" sheetId="8" r:id="rId4"/>
    <sheet name="Temas nas políticas setoriais" sheetId="9" r:id="rId5"/>
    <sheet name="Bases de dados" sheetId="22" r:id="rId6"/>
    <sheet name="Monitoramento de riscos" sheetId="10" r:id="rId7"/>
    <sheet name="Relevância processo decisório" sheetId="13" r:id="rId8"/>
    <sheet name="Ações de mitigação de riscos" sheetId="11" r:id="rId9"/>
    <sheet name="Prod fin imp positivo" sheetId="26" r:id="rId10"/>
    <sheet name="Portfólio (setor)" sheetId="12" r:id="rId11"/>
    <sheet name="Portfólio (localização)" sheetId="15" r:id="rId12"/>
    <sheet name="Portfólio (empresa)" sheetId="16" r:id="rId13"/>
    <sheet name="Governança" sheetId="2" r:id="rId14"/>
    <sheet name=" Controvérsias socioambientais" sheetId="5"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8" l="1"/>
  <c r="E5" i="5"/>
  <c r="C60" i="8"/>
  <c r="D60" i="8" s="1"/>
  <c r="D63" i="1"/>
  <c r="F62" i="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3"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3" i="1"/>
  <c r="J4" i="22"/>
  <c r="J6" i="22"/>
  <c r="J8" i="22"/>
  <c r="J10" i="22"/>
  <c r="J12" i="22"/>
  <c r="J14" i="22"/>
  <c r="J16" i="22"/>
  <c r="J18" i="22"/>
  <c r="J20" i="22"/>
  <c r="J22" i="22"/>
  <c r="J24" i="22"/>
  <c r="J26" i="22"/>
  <c r="J28" i="22"/>
  <c r="J30" i="22"/>
  <c r="J32" i="22"/>
  <c r="J34" i="22"/>
  <c r="J36" i="22"/>
  <c r="J38" i="22"/>
  <c r="J40" i="22"/>
  <c r="J42" i="22"/>
  <c r="J44" i="22"/>
  <c r="J46" i="22"/>
  <c r="J48" i="22"/>
  <c r="J50" i="22"/>
  <c r="J52" i="22"/>
  <c r="J54" i="22"/>
  <c r="J56" i="22"/>
  <c r="J58" i="22"/>
  <c r="J60" i="22"/>
  <c r="J62" i="22"/>
  <c r="J64" i="22"/>
  <c r="J66" i="22"/>
  <c r="J68" i="22"/>
  <c r="J70" i="22"/>
  <c r="J72" i="22"/>
  <c r="J74" i="22"/>
  <c r="J76" i="22"/>
  <c r="J78" i="22"/>
  <c r="J80" i="22"/>
  <c r="J82" i="22"/>
  <c r="J84" i="22"/>
  <c r="J86" i="22"/>
  <c r="J2" i="22"/>
  <c r="H88" i="22"/>
  <c r="F88" i="22"/>
  <c r="D88" i="22"/>
  <c r="B88" i="22"/>
  <c r="F48" i="1" l="1"/>
  <c r="F32" i="1"/>
  <c r="F24" i="1"/>
  <c r="F40" i="1"/>
  <c r="F56" i="1"/>
  <c r="F16" i="1"/>
  <c r="F8" i="1"/>
  <c r="C63" i="1"/>
  <c r="F43" i="1"/>
  <c r="F19" i="1"/>
  <c r="F50" i="1"/>
  <c r="F26" i="1"/>
  <c r="F59" i="1"/>
  <c r="F51" i="1"/>
  <c r="F35" i="1"/>
  <c r="F27" i="1"/>
  <c r="F11" i="1"/>
  <c r="F58" i="1"/>
  <c r="F42" i="1"/>
  <c r="F34" i="1"/>
  <c r="F54" i="1"/>
  <c r="F61" i="1"/>
  <c r="F53" i="1"/>
  <c r="F45" i="1"/>
  <c r="F37" i="1"/>
  <c r="F29" i="1"/>
  <c r="F21" i="1"/>
  <c r="F13" i="1"/>
  <c r="F5" i="1"/>
  <c r="F60" i="1"/>
  <c r="F52" i="1"/>
  <c r="F44" i="1"/>
  <c r="F36" i="1"/>
  <c r="F28" i="1"/>
  <c r="F20" i="1"/>
  <c r="F12" i="1"/>
  <c r="F4" i="1"/>
  <c r="B63" i="1"/>
  <c r="F10" i="1"/>
  <c r="F18" i="1"/>
  <c r="F57" i="1"/>
  <c r="F49" i="1"/>
  <c r="F41" i="1"/>
  <c r="F33" i="1"/>
  <c r="F25" i="1"/>
  <c r="F17" i="1"/>
  <c r="F9" i="1"/>
  <c r="F55" i="1"/>
  <c r="F47" i="1"/>
  <c r="F39" i="1"/>
  <c r="F31" i="1"/>
  <c r="F23" i="1"/>
  <c r="F15" i="1"/>
  <c r="F7" i="1"/>
  <c r="F46" i="1"/>
  <c r="F38" i="1"/>
  <c r="F30" i="1"/>
  <c r="F22" i="1"/>
  <c r="F14" i="1"/>
  <c r="F6" i="1"/>
  <c r="F3" i="1"/>
  <c r="B65" i="1" l="1"/>
  <c r="F18" i="16" l="1"/>
  <c r="F5" i="16"/>
  <c r="F7" i="16"/>
  <c r="F9" i="16"/>
  <c r="F11" i="16"/>
  <c r="F13" i="16"/>
  <c r="F15" i="16"/>
  <c r="F17" i="16"/>
  <c r="F3" i="16"/>
  <c r="C13" i="10"/>
  <c r="D13" i="10"/>
  <c r="B13" i="10"/>
  <c r="C9" i="12"/>
  <c r="D9" i="12"/>
  <c r="E9" i="12"/>
  <c r="B9" i="12"/>
  <c r="C9" i="15"/>
  <c r="D9" i="15"/>
  <c r="B9" i="15"/>
  <c r="E9" i="15"/>
  <c r="G9" i="5"/>
  <c r="G11" i="5"/>
  <c r="G13" i="5"/>
  <c r="F5" i="15"/>
  <c r="F7" i="15"/>
  <c r="F3" i="15"/>
  <c r="F9" i="15" s="1"/>
  <c r="F5" i="12"/>
  <c r="F7" i="12"/>
  <c r="F3" i="12"/>
  <c r="F9" i="12" s="1"/>
  <c r="E62" i="26"/>
  <c r="E5" i="13"/>
  <c r="H9" i="20" s="1"/>
  <c r="J88" i="22" l="1"/>
  <c r="F9" i="20" s="1"/>
  <c r="G88" i="22"/>
  <c r="D64" i="26"/>
  <c r="E60" i="26"/>
  <c r="E58" i="26"/>
  <c r="E56" i="26"/>
  <c r="E54" i="26"/>
  <c r="E52" i="26"/>
  <c r="E50" i="26"/>
  <c r="E48" i="26"/>
  <c r="E46" i="26"/>
  <c r="E44" i="26"/>
  <c r="E42" i="26"/>
  <c r="E40" i="26"/>
  <c r="E38" i="26"/>
  <c r="E36" i="26"/>
  <c r="E34" i="26"/>
  <c r="E32" i="26"/>
  <c r="E30" i="26"/>
  <c r="E28" i="26"/>
  <c r="E26" i="26"/>
  <c r="E24" i="26"/>
  <c r="E22" i="26"/>
  <c r="E20" i="26"/>
  <c r="E18" i="26"/>
  <c r="E16" i="26"/>
  <c r="E14" i="26"/>
  <c r="E12" i="26"/>
  <c r="E10" i="26"/>
  <c r="E8" i="26"/>
  <c r="E6" i="26"/>
  <c r="E4" i="26"/>
  <c r="E2" i="26"/>
  <c r="I88" i="22"/>
  <c r="E88" i="22"/>
  <c r="C88" i="22"/>
  <c r="E64" i="26" l="1"/>
  <c r="J9" i="20" s="1"/>
  <c r="C15" i="10"/>
  <c r="D15" i="10"/>
  <c r="B15" i="10"/>
  <c r="E7" i="5"/>
  <c r="E9" i="5"/>
  <c r="E11" i="5"/>
  <c r="E13" i="5"/>
  <c r="E3" i="5"/>
  <c r="E4" i="2"/>
  <c r="E6" i="2"/>
  <c r="E8" i="2"/>
  <c r="E10" i="2"/>
  <c r="E12" i="2"/>
  <c r="E14" i="2"/>
  <c r="E16" i="2"/>
  <c r="E18" i="2"/>
  <c r="E20" i="2"/>
  <c r="E2" i="2"/>
  <c r="G19" i="16"/>
  <c r="F15" i="5"/>
  <c r="G3" i="5"/>
  <c r="F22" i="2"/>
  <c r="G2" i="2"/>
  <c r="E14" i="10"/>
  <c r="G16" i="11"/>
  <c r="H2" i="11"/>
  <c r="H4" i="11"/>
  <c r="G20" i="2"/>
  <c r="C4" i="9"/>
  <c r="D4" i="9" s="1"/>
  <c r="C6" i="9"/>
  <c r="D6" i="9" s="1"/>
  <c r="C8" i="9"/>
  <c r="D8" i="9" s="1"/>
  <c r="C10" i="9"/>
  <c r="D10" i="9" s="1"/>
  <c r="C12" i="9"/>
  <c r="D12" i="9" s="1"/>
  <c r="C14" i="9"/>
  <c r="D14" i="9" s="1"/>
  <c r="C16" i="9"/>
  <c r="D16" i="9" s="1"/>
  <c r="C18" i="9"/>
  <c r="D18" i="9" s="1"/>
  <c r="C20" i="9"/>
  <c r="D20" i="9" s="1"/>
  <c r="C22" i="9"/>
  <c r="D22" i="9" s="1"/>
  <c r="C24" i="9"/>
  <c r="D24" i="9" s="1"/>
  <c r="C26" i="9"/>
  <c r="D26" i="9" s="1"/>
  <c r="C28" i="9"/>
  <c r="D28" i="9" s="1"/>
  <c r="C30" i="9"/>
  <c r="D30" i="9" s="1"/>
  <c r="C32" i="9"/>
  <c r="D32" i="9" s="1"/>
  <c r="C34" i="9"/>
  <c r="D34" i="9" s="1"/>
  <c r="C36" i="9"/>
  <c r="D36" i="9" s="1"/>
  <c r="C38" i="9"/>
  <c r="D38" i="9" s="1"/>
  <c r="C40" i="9"/>
  <c r="D40" i="9" s="1"/>
  <c r="C42" i="9"/>
  <c r="D42" i="9" s="1"/>
  <c r="C44" i="9"/>
  <c r="D44" i="9" s="1"/>
  <c r="C46" i="9"/>
  <c r="D46" i="9" s="1"/>
  <c r="C48" i="9"/>
  <c r="D48" i="9" s="1"/>
  <c r="C50" i="9"/>
  <c r="D50" i="9" s="1"/>
  <c r="C52" i="9"/>
  <c r="D52" i="9" s="1"/>
  <c r="C54" i="9"/>
  <c r="D54" i="9" s="1"/>
  <c r="C56" i="9"/>
  <c r="D56" i="9" s="1"/>
  <c r="C58" i="9"/>
  <c r="D58" i="9" s="1"/>
  <c r="C60" i="9"/>
  <c r="D60" i="9" s="1"/>
  <c r="C2" i="9"/>
  <c r="D2" i="9" s="1"/>
  <c r="C16" i="8"/>
  <c r="D16" i="8" s="1"/>
  <c r="C4" i="8"/>
  <c r="D4" i="8" s="1"/>
  <c r="C6" i="8"/>
  <c r="D6" i="8" s="1"/>
  <c r="C8" i="8"/>
  <c r="D8" i="8" s="1"/>
  <c r="C10" i="8"/>
  <c r="D10" i="8" s="1"/>
  <c r="C12" i="8"/>
  <c r="D12" i="8" s="1"/>
  <c r="C14" i="8"/>
  <c r="D14" i="8" s="1"/>
  <c r="C18" i="8"/>
  <c r="D18" i="8" s="1"/>
  <c r="C20" i="8"/>
  <c r="D20" i="8" s="1"/>
  <c r="C22" i="8"/>
  <c r="D22" i="8" s="1"/>
  <c r="C24" i="8"/>
  <c r="D24" i="8" s="1"/>
  <c r="C26" i="8"/>
  <c r="D26" i="8" s="1"/>
  <c r="C28" i="8"/>
  <c r="D28" i="8" s="1"/>
  <c r="C30" i="8"/>
  <c r="D30" i="8" s="1"/>
  <c r="C32" i="8"/>
  <c r="D32" i="8" s="1"/>
  <c r="C34" i="8"/>
  <c r="D34" i="8" s="1"/>
  <c r="C36" i="8"/>
  <c r="D36" i="8" s="1"/>
  <c r="C38" i="8"/>
  <c r="D38" i="8" s="1"/>
  <c r="C40" i="8"/>
  <c r="D40" i="8" s="1"/>
  <c r="C42" i="8"/>
  <c r="D42" i="8" s="1"/>
  <c r="C44" i="8"/>
  <c r="D44" i="8" s="1"/>
  <c r="C46" i="8"/>
  <c r="D46" i="8" s="1"/>
  <c r="C48" i="8"/>
  <c r="D48" i="8" s="1"/>
  <c r="C50" i="8"/>
  <c r="D50" i="8" s="1"/>
  <c r="C52" i="8"/>
  <c r="D52" i="8" s="1"/>
  <c r="C54" i="8"/>
  <c r="D54" i="8" s="1"/>
  <c r="C56" i="8"/>
  <c r="D56" i="8" s="1"/>
  <c r="C58" i="8"/>
  <c r="D58" i="8" s="1"/>
  <c r="D2" i="8"/>
  <c r="E15" i="10" l="1"/>
  <c r="G9" i="20" s="1"/>
  <c r="D62" i="9"/>
  <c r="E9" i="20" s="1"/>
  <c r="D62" i="8"/>
  <c r="D9" i="20" s="1"/>
  <c r="C62" i="8"/>
  <c r="C62" i="9"/>
  <c r="G18" i="2"/>
  <c r="G16" i="2"/>
  <c r="G14" i="2"/>
  <c r="G12" i="2"/>
  <c r="G10" i="2"/>
  <c r="G8" i="2"/>
  <c r="G6" i="2"/>
  <c r="G4" i="2"/>
  <c r="G22" i="2" l="1"/>
  <c r="N9" i="20" s="1"/>
  <c r="H5" i="16"/>
  <c r="H7" i="16"/>
  <c r="H9" i="16"/>
  <c r="H11" i="16"/>
  <c r="H13" i="16"/>
  <c r="H15" i="16"/>
  <c r="H17" i="16"/>
  <c r="H3" i="16"/>
  <c r="H6" i="11"/>
  <c r="H8" i="11"/>
  <c r="H10" i="11"/>
  <c r="H12" i="11"/>
  <c r="H14" i="11"/>
  <c r="G7" i="5"/>
  <c r="G5" i="5"/>
  <c r="G15" i="5" l="1"/>
  <c r="O9" i="20" s="1"/>
  <c r="H19" i="16"/>
  <c r="M9" i="20" s="1"/>
  <c r="H16" i="11"/>
  <c r="I9" i="20" s="1"/>
  <c r="L9" i="20"/>
  <c r="K9" i="20"/>
  <c r="D13"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O10" authorId="0" shapeId="0" xr:uid="{AA637240-0564-433E-B731-09F9E37AD4B4}">
      <text>
        <r>
          <rPr>
            <sz val="9"/>
            <color indexed="81"/>
            <rFont val="Segoe UI"/>
            <family val="2"/>
          </rPr>
          <t xml:space="preserve">Nota mínima = -5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EC71323E-7259-4FDA-8C26-2834649125E7}">
      <text>
        <r>
          <rPr>
            <sz val="9"/>
            <color indexed="81"/>
            <rFont val="Segoe UI"/>
            <family val="2"/>
          </rPr>
          <t>Se a instituição acumular mais de 10 pontos, a nota será 10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84AEDE95-A62B-4E0C-9C26-E0C25D112B14}">
      <text>
        <r>
          <rPr>
            <sz val="9"/>
            <color indexed="81"/>
            <rFont val="Segoe UI"/>
            <family val="2"/>
          </rPr>
          <t>Se a instituição acumular mais de 10 pontos, a nota será 10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H15" authorId="0" shapeId="0" xr:uid="{C196B353-4DB1-4EA1-ACC4-062C854DED92}">
      <text>
        <r>
          <rPr>
            <sz val="9"/>
            <color indexed="81"/>
            <rFont val="Segoe UI"/>
            <family val="2"/>
          </rPr>
          <t xml:space="preserve">Menor nota, mais controvérsias
</t>
        </r>
      </text>
    </comment>
  </commentList>
</comments>
</file>

<file path=xl/sharedStrings.xml><?xml version="1.0" encoding="utf-8"?>
<sst xmlns="http://schemas.openxmlformats.org/spreadsheetml/2006/main" count="487" uniqueCount="277">
  <si>
    <t>RASA -  Ranking de Atuação Socioambiental de Instituições Financeiras</t>
  </si>
  <si>
    <t>Temas nas políticas gerais</t>
  </si>
  <si>
    <t>Temas nas políticas setoriais</t>
  </si>
  <si>
    <t>Bases de dados</t>
  </si>
  <si>
    <t>Monitoramento de riscos</t>
  </si>
  <si>
    <t>Relevância no processo decisório</t>
  </si>
  <si>
    <t>Ações de mitigação de riscos</t>
  </si>
  <si>
    <t>Produtos financeiros com impacto positivo</t>
  </si>
  <si>
    <t>Portfólio (setores econômicos)</t>
  </si>
  <si>
    <t>Portfólio (localização das atividades)</t>
  </si>
  <si>
    <t>Portfólio (risco socioambiental das empresas)</t>
  </si>
  <si>
    <t>Governança</t>
  </si>
  <si>
    <t>Controvérsias socioambientais</t>
  </si>
  <si>
    <t>Nota no item</t>
  </si>
  <si>
    <t>Nota máxima possível</t>
  </si>
  <si>
    <t>Nota final</t>
  </si>
  <si>
    <t>Soma das notas finais de todas as abas</t>
  </si>
  <si>
    <t>(no caso da última aba, a nota é subtraída)</t>
  </si>
  <si>
    <t>Versão da planilha</t>
  </si>
  <si>
    <t>Data</t>
  </si>
  <si>
    <t>1.0</t>
  </si>
  <si>
    <t>TEMAS</t>
  </si>
  <si>
    <t>Temas nas Políticas Gerais (máximo de 3 pontos)</t>
  </si>
  <si>
    <t>Temas nas Políticas Setoriais (máximo de 7 pontos)</t>
  </si>
  <si>
    <t>Suficiência das bases de dados consultadas para empresas financiadas via crédito (inclusive cadeia de produção, quando relevante) (máximo de 20  pontos)</t>
  </si>
  <si>
    <t>Peso do tema</t>
  </si>
  <si>
    <t>Nota final ponderada por temas e bases de dados  (máximo de 30 pontos)</t>
  </si>
  <si>
    <t>Peso do item</t>
  </si>
  <si>
    <t>Riscos climáticos físicos crônicos</t>
  </si>
  <si>
    <t>Riscos climáticos físicos agudos</t>
  </si>
  <si>
    <t>Matriz energética</t>
  </si>
  <si>
    <t>Eficiência energética</t>
  </si>
  <si>
    <t>Biodiversidade terrestre</t>
  </si>
  <si>
    <t>Poluição água doce</t>
  </si>
  <si>
    <t>Eficiência hídrica</t>
  </si>
  <si>
    <t>Poluição marítima</t>
  </si>
  <si>
    <t>Poluição do solo</t>
  </si>
  <si>
    <t>Eficiência uso do solo</t>
  </si>
  <si>
    <t>Poluição atmosférica</t>
  </si>
  <si>
    <t>Uso eficiente de matéria-prima sujeita a possível escassez</t>
  </si>
  <si>
    <t>Gestão adequada de resíduos sólidos</t>
  </si>
  <si>
    <t>Trabalho análogo ao escravo</t>
  </si>
  <si>
    <t>Trabalho infantil irregular</t>
  </si>
  <si>
    <t>Saúde no trabalho</t>
  </si>
  <si>
    <t>Segurança no trabalho</t>
  </si>
  <si>
    <t>Saúde do consumidor</t>
  </si>
  <si>
    <t>Segurança do consumidor</t>
  </si>
  <si>
    <t>Direitos a informação e privacidade do consumidor (LGPD)</t>
  </si>
  <si>
    <t>Impactos em comunidades tradicionais</t>
  </si>
  <si>
    <t>Riscos à saúde e segurança da comunidade</t>
  </si>
  <si>
    <t>Riscos ao desenvolvimento local</t>
  </si>
  <si>
    <t>Discriminação de gênero</t>
  </si>
  <si>
    <t>Discriminação étnica ou sexual</t>
  </si>
  <si>
    <t>Pessoas com deficiência</t>
  </si>
  <si>
    <t>Riscos para o patrimônio cultural</t>
  </si>
  <si>
    <t>Questões concorrenciais</t>
  </si>
  <si>
    <t>Responsabilidade tributária</t>
  </si>
  <si>
    <t>Prevenção e combate à corrupção</t>
  </si>
  <si>
    <t>Total ponderado do item</t>
  </si>
  <si>
    <t>Temas nas Políticas e Bases de Dados</t>
  </si>
  <si>
    <t>Presença nas Políticas/diretrizes ou adesão a compromisso voluntário (0 a 3)</t>
  </si>
  <si>
    <t>Nota ponderada</t>
  </si>
  <si>
    <t>O tema não é mencionado na PRSA nem em demais documentos relacionados às políticas gerais, diretrizes ou adesões a compromissos.</t>
  </si>
  <si>
    <t>O tema não foi mencionado na PRSA nem em demais documentos relacionados às políticas gerais, diretrizes ou adesões a compromissos.</t>
  </si>
  <si>
    <t>O Manual de Gestão de Responsabilidade Socioambiental (p. 6) determina que a AGE realizará avaliações socioambientais de projetos com base nos Princípios do Equador, no entanto o tema não é diretamente mencionado na PRSA.</t>
  </si>
  <si>
    <t>Biodiversidade aquática e poluição da água doce</t>
  </si>
  <si>
    <t>Biodiversidade aquática e poluição marinha</t>
  </si>
  <si>
    <t>Eficiência uso agrícola do solo</t>
  </si>
  <si>
    <t>O Manual de Gestão de Responsabilidade Socioambiental (p. 6) determina que a AGE realizará avaliações socioambientais de projetos com base nos Princípios do Equador, no entanto o tema ambiental não é diretamente mencionado na PRSA.</t>
  </si>
  <si>
    <t>O Manual de Gestão de Responsabilidade Socioambiental (p. 8) determina que a AGE realizará avaliações socioambientais englobando aspectos trabalhista e tb que fará análise de projetos com base nos Princípios do Equador.  A Agência também não trabalha com clientes que possuam "Atividades que atuem no ramo de extração ou fabricação de produtos que contenham amianto" (Manual de Gestão de Responsabilidade Socioambiental, p. 10). A IFD não possui nenhum compromisso voluntário relacionado a esse tema.</t>
  </si>
  <si>
    <t>O Manual de Gestão de Responsabilidade Socioambiental (p. 8) determina que a AGE realizará avaliações socioambientais de seus clientes englobando aspectos trabalhistas, não mencionando diretamente o aspecto de segurança.  Ainda, o mesmo documento (p. 6) determina que a AGE realizará avaliações socioambientais de projetos com base nos Princípios do Equador.
 A IFD não possui nenhum compromisso voluntário relacionado à esse tema.</t>
  </si>
  <si>
    <t>O Manual de Gestão de Responsabilidade Socioambiental (p. 6) determina que a AGE realizará avaliações socioambientais de projetos com base nos Princípios do Equador, no entanto o tema de impactos em comunidades tradicionais não é diretamente mencionado na PRSA.</t>
  </si>
  <si>
    <t>O Manual de Gestão de Responsabilidade Socioambiental (p. 8) determina que a AGE realizará avaliações socioambientais englobando impactos na saúde e segurança da comunidade. Ainda, o mesmo documento (p. 6) determina que a AGE realizará avaliações socioambientais de projetos com base nos Princípios do Equador. A IFD não possui nenhum compromisso voluntário relacionado a esse tema.</t>
  </si>
  <si>
    <t>O Manual de Gestão de Responsabilidade Socioambiental (p. 6) determina que a AGE realizará avaliações socioambientais de projetos com base nos Princípios do Equador, no entanto o tema de impactos em comunidades tradicionais não foi diretamente mencionado na PRSA.</t>
  </si>
  <si>
    <t>TOTAL</t>
  </si>
  <si>
    <t>Máximo de 3</t>
  </si>
  <si>
    <t>Inclusão em política setorial ou em política temática (0 a 7)</t>
  </si>
  <si>
    <t>Não foram encontradas políticas setoriais e o tema não foi mencionado em políticas temáticas ou outros documentos disponibilizados no site.</t>
  </si>
  <si>
    <t>Exigência de certificação para o setor de madeira</t>
  </si>
  <si>
    <t>Política de exclusão de amianto</t>
  </si>
  <si>
    <t>Exclusão do setor de armas de fogo</t>
  </si>
  <si>
    <t>Máximo de 7</t>
  </si>
  <si>
    <t>Manual de Gestão de Respons. Socioambiental (pg. 10) - Política de exclusão: a IFD não trabalha com empresas que, em suas atividades, utilizem trabalho forçado, análogo a trabalho escravo e infantil; atividades ligadas a jogos ilegais e a prostituição; madeireiras e serrarias que trabalham com madeira nativa não certificada selos verdes e CERFLOR; fabricação ou comércios de armas de fogo; atividades que atuem no ramo de extração ou fabricação de produtos que contenham amianto.</t>
  </si>
  <si>
    <t>BASE DE DADOS</t>
  </si>
  <si>
    <t>Todos os setores econômicos sujeitos a licenciamento ambiental - até 20 pontos</t>
  </si>
  <si>
    <t xml:space="preserve">Peso </t>
  </si>
  <si>
    <t>Apenas setores econômicos com maior risco socioambiental
(médio ou alto) - até 15 pontos</t>
  </si>
  <si>
    <t>Peso</t>
  </si>
  <si>
    <t>Apenas operações ou clientes/investimentos acima de certo patamar financeiro, sendo o universo mais abrangente do que Project Finance (nesse caso, será considerado o percentual, dentre as operações com setores sujeitos a licenciamento ambiental, para o qual ocorre a consulta) - até 8 pontos</t>
  </si>
  <si>
    <t>Apenas Project Finance - até 4 pontos</t>
  </si>
  <si>
    <t>Licenciamento ambiental vigente</t>
  </si>
  <si>
    <t>O Questionário de Risco Socioambiental (questão 1 da seção Gestão Ambiental), aplicável para operações acima de R$ 500.000,00, pergunta se a empresa possui licenciamento ambiental. Se sim, pede data de vigência e órgão licenciador. No entanto, a apresentação de cópias da licença não é solicitada pela AGE e, nos demais documentos encontrados, também não há indícios de que exista consulta às bases de dados dos órgãos ambientais competentes.</t>
  </si>
  <si>
    <t>Relatórios ambientais anuais de empresas inscritas no Cadastro Técnico Federal de Atividades Potencialmente Poluidoras</t>
  </si>
  <si>
    <t>Verificação do cumprimento de condicionantes do licenciamento ambiental junto à empresa</t>
  </si>
  <si>
    <t>Prática de infrações – órgão ambiental estadual</t>
  </si>
  <si>
    <t>Áreas embargadas – órgão ambiental estadual/DF</t>
  </si>
  <si>
    <t>Cadastro Ambiental Rural - CAR</t>
  </si>
  <si>
    <t>Autorizações para supressão de vegetação (sempre que apurado desmatamento recente) – órgãos ambientais estaduais (ou municipais, qdo. for o caso)</t>
  </si>
  <si>
    <t>Prática de infrações – órgãos ambientais federais</t>
  </si>
  <si>
    <t>Áreas embargadas pelo IBAMA ou ICMBio</t>
  </si>
  <si>
    <t>Limites de unidades de conservação (federais, estaduais e municipais)</t>
  </si>
  <si>
    <t>Limites de terras indígenas</t>
  </si>
  <si>
    <t>Limites de territórios quilombolas</t>
  </si>
  <si>
    <t>IPHAN e órgãos estaduais e municipais de proteção do patrimônio cultural</t>
  </si>
  <si>
    <t>Outros conflitos fundiários ou comunitários</t>
  </si>
  <si>
    <t>Bases de dados do Ministério Público Federal</t>
  </si>
  <si>
    <t>Bases de dados do Ministério Público Estadual</t>
  </si>
  <si>
    <t>“Lista suja” do trabalho escravo</t>
  </si>
  <si>
    <t>Infrações em matéria de saúde e segurança do trabalho (inclusive trabalho infantil)</t>
  </si>
  <si>
    <t>Bases de dados do Ministério Público em matéria trabalhista</t>
  </si>
  <si>
    <t>Bases de dados do Judiciário em matéria trabalhista</t>
  </si>
  <si>
    <t>Percentual de acidentes do trabalho à luz da média do setor econômico</t>
  </si>
  <si>
    <t>Percentual de doenças ocupacionais à luz da média do setor econômico</t>
  </si>
  <si>
    <t>Bases de dados do Poder Judiciário Federal</t>
  </si>
  <si>
    <t>Bases de dados do Poder Judiciário Estadual</t>
  </si>
  <si>
    <t>Dados da própria empresa relativos à matriz energética</t>
  </si>
  <si>
    <t>O Questionário de Risco Socioambiental, aplicável para operações acima de R$ 500.000,00, na questão 4, seção Gestão Socioambiental, pergunta se a empresa possui projetos documentados em andamento com indicadores de energia e emissões atmosféricas.
Na questão 11, seção Gestão Ambiental, a AGE pergunta se a empresa adota medidas de combate às mudanças climáticas por meio da "adoção de geração de energia de fontes renováveis" (sem uma definição clara a respeito), "adoção de combustíveis renováveis" e "diagnóstico de emissões de gases nocivos e adoção de medidas de redução", assim como a descrição destas. São itens de múltipla escolha e não são solicitados documentos comprobatórios.</t>
  </si>
  <si>
    <t>Dados da própria empresa relativos à eficiência energética</t>
  </si>
  <si>
    <t xml:space="preserve">No Questionário de Risco Socioambiental - aplicável para operações acima de R$ 500.000,00, na questão 4, seção Gestão Socioambiental, a AGE pergunta se a empresa possui projetos documentados em andamento com indicadores de energia. </t>
  </si>
  <si>
    <t xml:space="preserve">Outorga para utilização de recursos hídricos </t>
  </si>
  <si>
    <t>Dados da própria empresa relativos à eficiência hídrica</t>
  </si>
  <si>
    <t>O Questionário de Risco Socioambiental  - aplicável para operações acima de R$ 500.000,00, na questão 4, seção Gestão Socioambiental,  pergunta se a empresa possui projetos documentados em andamento com indicadores relacionados à "água" e "efluentes". Não fica claro se são avaliadas características quantitativas ou qualitativas destas ou se a AGE  realiza a averiguação das informações recebidas.</t>
  </si>
  <si>
    <t>Dados da própria empresa relativos à gestão de resíduos</t>
  </si>
  <si>
    <t>O Questionário de Risco Socioambiental, aplicável para operações acima de R$ 500.000,00, na questão 4, seção Gestão Socioambiental,  pergunta se a empresa possui projetos documentados em andamento com indicadores relacionados à resíduos.
Na questão 2 da seção Gestão Ambiental, a AGE questiona se "a empresa atende exigências legais para destinação de resíduos sólidos e afluentes de seus processos e produtos" (o termo correto é "efluentes") e solicita a cópias destas. Não há indícios de que a AGE  realiza a averiguação das informações recebidas.</t>
  </si>
  <si>
    <t>Dados da própria empresa relativos ao uso de matéria-prima</t>
  </si>
  <si>
    <t>Dados da própria empresa relativos a riscos ambientais na cadeia de produção/valor</t>
  </si>
  <si>
    <t>O Questionário de Risco Socioambiental - aplicável para operações acima de R$ 500.000,00, na questão 5 - seção Gestão Socioambiental, pede para a empresa indicar se esta sugere ou exige o cumprimento de critérios ambientais. Na questão 6 da mesma seção, pergunta se a empresa estende o monitoramento dos impactos ambientais a seus fornecedores, porém não solicita evidências de tais práticas.</t>
  </si>
  <si>
    <t>Dados da própria empresa relativos a riscos sociais na cadeia de produção/valor</t>
  </si>
  <si>
    <t>O Questionário de Risco Socioambiental, aplicável para operações acima de R$ 500.000,00, questão 5 - seção Gestão Socioambiental, pede para a empresa indicar se sugere ou exige o cumprimento de legislações trabalhista e fiscal/previdenciária, porém não solicita evidências de tais práticas.</t>
  </si>
  <si>
    <t>PROCONs ou bases de dados do Ministério da Justiça em matéria de consumo</t>
  </si>
  <si>
    <t>Bases de dados do CADE (concorrência)</t>
  </si>
  <si>
    <t>Entes encarregados de zelar pela sanidade animal ou vegetal (para setores relevantes)</t>
  </si>
  <si>
    <t>Bases de dados da Controladoria-Geral da União, Tribunais de Contas e afins</t>
  </si>
  <si>
    <t>Vigilância sanitária (para setores relevantes)</t>
  </si>
  <si>
    <t>Imprensa</t>
  </si>
  <si>
    <t>Mídias online em geral</t>
  </si>
  <si>
    <t>Organizações da sociedade civil relevantes</t>
  </si>
  <si>
    <t>Mecanismo de recebimento de queixas</t>
  </si>
  <si>
    <t>Inspeções no local</t>
  </si>
  <si>
    <t>Contratação de auditoria socioambiental</t>
  </si>
  <si>
    <t>TOTAL PONDERADO DA COLUNA</t>
  </si>
  <si>
    <t>Máximo de 20</t>
  </si>
  <si>
    <t>UNIVERSO DE OPERAÇÕES OU EMPRESAS</t>
  </si>
  <si>
    <t>FREQUÊNCIA</t>
  </si>
  <si>
    <t>Todos os setores econômicos sujeitos a licenciamento ambiental</t>
  </si>
  <si>
    <t>Setores econômicos com risco médio ou alto</t>
  </si>
  <si>
    <t xml:space="preserve">Apenas operações ou clientes/investimentos acima de um certo patamar financeiro – inclusive Project Finance </t>
  </si>
  <si>
    <t>Semestral ou menor</t>
  </si>
  <si>
    <t>Anual</t>
  </si>
  <si>
    <t>Bienal</t>
  </si>
  <si>
    <t>Apenas quando tem conhecimento de fato novo relevante ou quando se refere a único ou poucos temas</t>
  </si>
  <si>
    <t>Não adota</t>
  </si>
  <si>
    <t>Total</t>
  </si>
  <si>
    <t>Máximo de 10</t>
  </si>
  <si>
    <t>Relatório de Sustentabilidade 2021 (pg. 24) - Monitoramento e Reporte: caso sejam identificadas deficiências nos indicadores, é dada ciência à alta administração./ Manual de Gestão de Respons. Socioambiental (pg. 10) - Há o acompanhamento das perdas socioambientais por meio de base de dados interna e do cumprimento dos planos de ações propostos nas ações de mitigação./ Manual de Gestão de Respons. Socioambiental (pg. 11) - Aspectos relacionados a risco socioambiental serão divulgados, através da elaboração periódica de relatórios, descrevendo a estrutura de gestão e fornecendo um panorama da situação de exposição aos riscos. Quais setores, quais transações e com que frequência os riscos socioambientais e climáticos são monitorados?</t>
  </si>
  <si>
    <t>GRAU DE RELEVÂNCIA</t>
  </si>
  <si>
    <t>Negativa de crédito, suspensão de desembolsos ou vencimento antecipado de operações em razão de riscos socioambientais (percentual nos últimos 2 anos)</t>
  </si>
  <si>
    <t>Baixo - 0 ou 1 ponto</t>
  </si>
  <si>
    <t>Médio - 2 ou 3 pontos</t>
  </si>
  <si>
    <t>Alto - 4 ou 5 pontos</t>
  </si>
  <si>
    <t>0 a 2%</t>
  </si>
  <si>
    <t>Mais que 2 a 8%</t>
  </si>
  <si>
    <t>Maior que 8%</t>
  </si>
  <si>
    <t>Máximo de 5</t>
  </si>
  <si>
    <t>Manual de Gestão de Respons. Socioambiental (pg. 9) - Nos contratos das operações de crédito, estão previstas cláusulas que estabelecem a faculdade da IFD antecipar o vencimento da operação nos casos de cassação de licença ambiental e de sentença condenatória transitada em julgado, em razão de prática, pelo tomador, de atos que importem trabalho infantil, trabalho análogo ao escravo, proveito criminoso da prostituição ou danos ao meio ambiente. Houve casos de vencimento antecipado em razão de riscos socioambientais nos últimos 2 anos? Qual o percentual, dentro do universo de operações monitorado?</t>
  </si>
  <si>
    <t>AÇÃO ADOTADA</t>
  </si>
  <si>
    <t>Todos os setores econômicos sujeitos a licenciamento ambiental - 8 a 10 pontos</t>
  </si>
  <si>
    <t>Apenas setores econômicos com maior risco socioambiental  - 6 ou 7 pontos</t>
  </si>
  <si>
    <t>Apenas operações ou clientes acima de certo patamar financeiro (nesse caso, indicar o percentual dentre os valores destinados a empresas de setores sujeitos a licenciamento) - até 5 pontos</t>
  </si>
  <si>
    <t xml:space="preserve">Apenas Project Finance - até 3 pontos  </t>
  </si>
  <si>
    <t>Não adota - 0 pontos</t>
  </si>
  <si>
    <t xml:space="preserve">Repercussão do nível de risco nas condições da operação (taxa de juros, prazo de duração ou prazo de carência) </t>
  </si>
  <si>
    <t>Cláusula(s) contratual(s) de cumprimento das regulações socioambientais/dever de informar sobre autuações</t>
  </si>
  <si>
    <t>Manual de Gestão de Respons. Socioambiental (pg. 9) - Nos contratos das operações de crédito, estão previstas cláusulas que estabelecem a obrigação do tomador observar a legislação ambiental aplicável; a obrigação do tomador observar a legislação trabalhista, especialmente as normas relativas à saúde e segurança ocupacional e a inexistência de trabalho escravo; a faculdade de a IFD antecipar o vencimento da operação nos casos de cassação de licença ambiental, quando aplicável, e de sentença condenatória transitada em julgado, em razão de prática ilegal/criminosa, incluindo danos ao meio ambiente; a obrigação do tomador monitorar suas atividades de forma a identificar e mitigar impactos ambientais não antevistos no momento da contratação do crédito.</t>
  </si>
  <si>
    <t>Cláusula(s) contratual(is) relativa(s) a deveres de transparência socioambiental junto à IF relativos a operações da própria empresa financiada</t>
  </si>
  <si>
    <t>Cláusula(s) contratual(is) relativa(s) a deveres de transparência socioambiental junto à IF relativos à cadeia de produção da empresa financiada</t>
  </si>
  <si>
    <t>Manual de Gestão de Respons. Socioambiental (pg. 9) - Nos contratos das operações de crédito estão previstas cláusulas que estabelecem a obrigação do tomador monitorar seus fornecedores diretos e relevantes no que diz respeito a impactos ambientais, respeito às legislações social e trabalhista, normas de saúde e segurança ocupacional, bem como a inexistência de trabalho análogo ao escravo ou infantil. Embora o tema da cadeia de produção seja tratado, não são mencionados deveres de transparência junto à IF.</t>
  </si>
  <si>
    <t xml:space="preserve">Plano de ação ou compromisso equivalente com prazos e metas claros para operações próprias </t>
  </si>
  <si>
    <t>Manual de Gestão de Respons. Socioambiental (pg. 10) - Financiamentos de rating A (risco alto), a empresa tomadora do financiamento deverá apresentar, um plano de gestão Ambiental elaborado por empresa especializada e caso o banco considere aconselhável, para qualquer projeto de categoria B (risco médio)./ Manual de Gestão de Respons. Socioambiental (pg. 9) - As opções de tratamento de riscos deverão ser formalizadas em planos de ações com as propostas a serem implementadas pelo gestor para mitigação e definição de tratamento dado ao risco. As ações propostas devem ser suficientes para mitigar ou pelo menos reduzir os riscos socioambientais identificados.</t>
  </si>
  <si>
    <t>Plano de ação ou compromisso equivalente com  prazos e metas claros para cadeia de produção</t>
  </si>
  <si>
    <t>Garantias adicionais ou seguro</t>
  </si>
  <si>
    <t>Manual de Gestão de Respons. Socioambiental (pg. 10) -  Plano de ação: não existe rating impeditivo, no entanto nos ratings A e B os bancos se comprometem a elaborar relatório socioambiental sugerindo mudanças que reduzam os riscos à comunidade onde será implantado, no qual pode estar incluída a alternativa de não concluir o projeto de análise do financiamento.</t>
  </si>
  <si>
    <t>Existência de indicadores específicos para mensuração de impacto (indicando-se quais são) - até 3,5 pontos</t>
  </si>
  <si>
    <t xml:space="preserve">Percentual no portfólio de crédito - até 6,5 pontos </t>
  </si>
  <si>
    <t>Educação e/ou empregabilidade para população de baixa renda</t>
  </si>
  <si>
    <t>Adaptação a riscos climáticos físicos</t>
  </si>
  <si>
    <t>Matriz energética de baixo carbono</t>
  </si>
  <si>
    <t>Biodiversidade terrestre (mitigação de riscos)</t>
  </si>
  <si>
    <t>Biodiversidade terrestre (restauração)</t>
  </si>
  <si>
    <t>Preservação da biodiversidade aquática ou mitigação de riscos de poluição de água doce</t>
  </si>
  <si>
    <t>Descontaminação de água doce</t>
  </si>
  <si>
    <t>.</t>
  </si>
  <si>
    <t>Preservação da biodiversidade aquática ou mitigação de riscos de poluição marítima</t>
  </si>
  <si>
    <t>Restauração de ecossistemas marinhos</t>
  </si>
  <si>
    <t>Mitigação de riscos de poluição do solo</t>
  </si>
  <si>
    <t>Descontaminação do solo</t>
  </si>
  <si>
    <t>Uso eficiente do solo para fins agrícolas</t>
  </si>
  <si>
    <t>Mitigação de riscos de poluição atmosférica</t>
  </si>
  <si>
    <t>Uso eficiente de matéria-prima</t>
  </si>
  <si>
    <t>Gestão adequada de resíduos sólidos (prevenção de poluição)</t>
  </si>
  <si>
    <t>Gestão eficiente de resíduos sólidos (economia circular)</t>
  </si>
  <si>
    <t>Mitigação de riscos de trabalho análogo ao escravo na cadeia de produção</t>
  </si>
  <si>
    <t>Mitigação de riscos de trabalho infantil irregular na cadeia de produção</t>
  </si>
  <si>
    <t>Mitigação de riscos à saúde no trabalho</t>
  </si>
  <si>
    <t>Mitigação de riscos à segurança no trabalho</t>
  </si>
  <si>
    <t>Mitigação de riscos ou criação de oportunidades p/ comunidades tradicionais</t>
  </si>
  <si>
    <t>Saúde e segurança de comunidade local</t>
  </si>
  <si>
    <t>Saúde e segurança do consumidor</t>
  </si>
  <si>
    <t>Desenvolvimento local/ apoio a MPMEs</t>
  </si>
  <si>
    <t>Linha de microcrédito com MEI (http://www.age.pe.gov.br/agemicrocredito)</t>
  </si>
  <si>
    <t>Não foram encontradas informações</t>
  </si>
  <si>
    <t>Promoção da equidade de gênero</t>
  </si>
  <si>
    <t>Promoção da equidade étnica</t>
  </si>
  <si>
    <t>Integração de pessoas com deficiência</t>
  </si>
  <si>
    <t>Proteção do patrimônio cultural</t>
  </si>
  <si>
    <t>Habitação para população de baixa renda</t>
  </si>
  <si>
    <t>Percentual no portfólio</t>
  </si>
  <si>
    <t>Categoria da atividade econômica financiada</t>
  </si>
  <si>
    <t>Percentual alto (mais de 40%) no portfólio</t>
  </si>
  <si>
    <t xml:space="preserve">Percentual médio (mais de 20 e até 40%) no portfólio </t>
  </si>
  <si>
    <t>Percentual baixo (0 a 20%) no portfólio</t>
  </si>
  <si>
    <t>Ausente no portfólio</t>
  </si>
  <si>
    <t>Setores econômicos de alto risco socioambiental</t>
  </si>
  <si>
    <t xml:space="preserve">Setores econômicos de risco socioambiental médio </t>
  </si>
  <si>
    <t>Setores econômicos de risco socioambiental baixo ou nenhum</t>
  </si>
  <si>
    <t xml:space="preserve">Conforme o Relatório de Demonstrações Contábeis 2021 (pg. 8), os setores 'Comércio' e 'Outros serviços' representam 90,6% da composição da carteira de crédito da agência. </t>
  </si>
  <si>
    <t>CATEGORIA DA EMPRESA FINANCIADA E DE SUA CADEIA DE PRODUÇÃO</t>
  </si>
  <si>
    <t>Informação completa (georreferenciada ou microbacia hidrográfica) - 10 pontos</t>
  </si>
  <si>
    <t>Município/bioma - 5 pontos</t>
  </si>
  <si>
    <t>Ausente (informação apenas sobre a sede no caso de empresas com múltiplos estabelecimentos) - 0 pontos</t>
  </si>
  <si>
    <t>Alto risco socioambiental</t>
  </si>
  <si>
    <t>Há conhecimento de dados acerca da localização das atividades financiadas conforme solicitado na Ficha Cadastral e no Questionário de Risco socioambiental; ademais, no Relatório de Sustentabilidade (pg. 20), a AGE informa o ‘Indicador – Distribuição de Atendimento’ com mapas demonstrativos dos Municípios atendidos no Estado de Pernambuco</t>
  </si>
  <si>
    <t>Risco socioambiental médio</t>
  </si>
  <si>
    <t xml:space="preserve">Há conhecimento de dados acerca da localização das atividades financiadas conforme solicitado na Ficha Cadastral e no Questionário de Risco socioambiental; ademais, no Relatório de Sustentabilidade (pg. 20), a AGE informa o ‘Indicador – Distribuição de Atendimento’ com mapas demonstrativos dos Municípios atendidos no Estado de Pernambuco </t>
  </si>
  <si>
    <t>Risco socioambiental baixo ou nenhum risco</t>
  </si>
  <si>
    <t>PERCENTUAL NO PORTFÓLIO</t>
  </si>
  <si>
    <t>Categoria da empresa financiada e de sua cadeia de produção</t>
  </si>
  <si>
    <t>Percentual baixo (até 20%) no portfólio</t>
  </si>
  <si>
    <t>Risco socioambiental baixo ou nenhum</t>
  </si>
  <si>
    <t>Não avaliadas (dentre os setores sujeitos a licenciamento ambiental)</t>
  </si>
  <si>
    <t>Impacto socioambiental positivo</t>
  </si>
  <si>
    <t xml:space="preserve">Riscos socioambientais da cadeia de produção irrelevantes </t>
  </si>
  <si>
    <t xml:space="preserve">Riscos socioambientais da cadeia de produção médios e grau de suficiência do monitoramento </t>
  </si>
  <si>
    <t xml:space="preserve">Riscos socioambientais da cadeia de produção altos e grau de suficiência do monitoramento </t>
  </si>
  <si>
    <t>Não há informação disponível sobre as categorias das empresas financiadas e de suas cadeias de produção</t>
  </si>
  <si>
    <t>SITUAÇÃO NA IF</t>
  </si>
  <si>
    <t>Deficiente – 0 ou 1 ponto</t>
  </si>
  <si>
    <t>Médio – 2 a 6 pontos</t>
  </si>
  <si>
    <t>Bom/ótimo – 7 a 10 pontos</t>
  </si>
  <si>
    <t>Tema tratado em Diretoria de área-fim</t>
  </si>
  <si>
    <t xml:space="preserve">Diretoria de Planejamento e Controle é responsável pelas questões socioambientais em todos os processos decisórios e operacionais. Política de Responsabilidade Socioambiental, pág. 5
</t>
  </si>
  <si>
    <t>Participação feminina na Diretoria</t>
  </si>
  <si>
    <t xml:space="preserve">25% de mulheres compõem a Diretoria Executiva - Relatório de Sustentabilidade 2021 - pág. 2
</t>
  </si>
  <si>
    <t>Participação negra na Diretoria</t>
  </si>
  <si>
    <t>Não há informação</t>
  </si>
  <si>
    <t>Dimensão da área de Sustentabilidade (proporcionalidade em relação ao quadro de empregados da área de risco)</t>
  </si>
  <si>
    <t>Dimensão da área de Sustentabilidade (proporcionalidade em relação ao quadro de empregados das áreas de negócios)</t>
  </si>
  <si>
    <t>Treinamentos em sustentabilidade para áreas-fim (média por empregado)</t>
  </si>
  <si>
    <t>Integração de fatores de sustentabilidade na remuneração da Diretoria</t>
  </si>
  <si>
    <t xml:space="preserve">A Carta anual de políticas públicas e de governança corporativa cita, na pág 19, a remuneração da diretoria e conselho. Mas não prevê nada a respeito de integração de fatores de sustentabilidade
</t>
  </si>
  <si>
    <t>Integração de fatores de sustentabilidade na remuneração de gerentes</t>
  </si>
  <si>
    <r>
      <t xml:space="preserve">Frequência de atualização de Políticas, Planos e Manuais de Procedimentos e abrangência do universo de </t>
    </r>
    <r>
      <rPr>
        <i/>
        <sz val="12"/>
        <color rgb="FF000000"/>
        <rFont val="Calibri"/>
        <family val="2"/>
      </rPr>
      <t>stakeholders</t>
    </r>
  </si>
  <si>
    <t>A Presidência deve aprovar e revisar anualmente a Política de Gerenciamento do Risco Socioambiental (Manual de Gestão de Responsabilidade Socioambiental - pág 5).PRSA é atualizada a cada 5 anos (PRSA, pág 5). Cita como stakeholders colaboradores, clientes e sociedade em geral (Relatório de Sustentabilidade, pág 26)</t>
  </si>
  <si>
    <t>Canal específico para recebimento de reclamações quanto a impactos socioambientais de empreendimentos financiados</t>
  </si>
  <si>
    <t>NÚMERO DE CONTROVÉRSIAS NOS ÚLTIMOS 5 ANOS</t>
  </si>
  <si>
    <t>FONTE DA INFORMAÇÃO</t>
  </si>
  <si>
    <t>Abaixo da média de instituições financeiras de
mesmo porte - não perde pontos</t>
  </si>
  <si>
    <t>Média das instituições de
mesmo porte (até 5% acima ou abaixo) - 1 ponto a menos</t>
  </si>
  <si>
    <t>Acima da média das instituições de mesmo
porte - 2 a 5 pontos a menos</t>
  </si>
  <si>
    <t>Ministério Público do Trabalho (inquéritos civis, TACs e ACPs)</t>
  </si>
  <si>
    <t>Não foram identificadas controvérsias</t>
  </si>
  <si>
    <t>Ministério Público Federal (inquéritos civis, TACs e ACPs)</t>
  </si>
  <si>
    <t>Ministério Público Estadual (inquéritos civis, TACs e ACPs)</t>
  </si>
  <si>
    <t>Banco Central do Brasil, CVM, SUSEP e PREVIC</t>
  </si>
  <si>
    <t>Imprensa tradicional</t>
  </si>
  <si>
    <t>ONGs socioambientais e canal para recebimento de denúncias da SIS no que diz respeito ao descumprimento de Políticas e compromissos voluntários</t>
  </si>
  <si>
    <t>Mínimo de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</si>
</sst>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0.0%"/>
    <numFmt numFmtId="166" formatCode="0.0"/>
  </numFmts>
  <fonts count="18">
    <font>
      <sz val="12"/>
      <color theme="1"/>
      <name val="Calibri"/>
      <family val="2"/>
      <scheme val="minor"/>
    </font>
    <font>
      <sz val="16"/>
      <color rgb="FFFF0000"/>
      <name val="Calibri"/>
      <family val="2"/>
      <scheme val="minor"/>
    </font>
    <font>
      <sz val="14"/>
      <color theme="1"/>
      <name val="Calibri"/>
      <family val="2"/>
      <scheme val="minor"/>
    </font>
    <font>
      <sz val="12"/>
      <color theme="1" tint="4.9989318521683403E-2"/>
      <name val="Calibri"/>
      <family val="2"/>
      <scheme val="minor"/>
    </font>
    <font>
      <sz val="12"/>
      <color rgb="FF000000"/>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12"/>
      <color rgb="FF000000"/>
      <name val="Calibri"/>
      <family val="2"/>
    </font>
    <font>
      <i/>
      <sz val="12"/>
      <color rgb="FF000000"/>
      <name val="Calibri"/>
      <family val="2"/>
    </font>
    <font>
      <sz val="8"/>
      <name val="Calibri"/>
      <family val="2"/>
      <scheme val="minor"/>
    </font>
    <font>
      <sz val="9"/>
      <color indexed="81"/>
      <name val="Segoe UI"/>
      <family val="2"/>
    </font>
    <font>
      <b/>
      <sz val="16"/>
      <color theme="1"/>
      <name val="Calibri"/>
      <family val="2"/>
      <scheme val="minor"/>
    </font>
    <font>
      <b/>
      <sz val="9"/>
      <color rgb="FF000000"/>
      <name val="Times New Roman"/>
      <family val="1"/>
    </font>
    <font>
      <sz val="12"/>
      <color rgb="FF000000"/>
      <name val="Calibri"/>
    </font>
    <font>
      <sz val="12"/>
      <color rgb="FF000000"/>
      <name val="Calibri"/>
      <family val="2"/>
      <charset val="1"/>
    </font>
    <font>
      <b/>
      <sz val="12"/>
      <color rgb="FF000000"/>
      <name val="Calibri"/>
    </font>
    <font>
      <sz val="12"/>
      <color theme="1"/>
      <name val="Calibri"/>
    </font>
  </fonts>
  <fills count="25">
    <fill>
      <patternFill patternType="none"/>
    </fill>
    <fill>
      <patternFill patternType="gray125"/>
    </fill>
    <fill>
      <patternFill patternType="solid">
        <fgColor theme="5"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8CBAD"/>
        <bgColor rgb="FF000000"/>
      </patternFill>
    </fill>
    <fill>
      <patternFill patternType="solid">
        <fgColor rgb="FFFCE4D6"/>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2" tint="-9.9978637043366805E-2"/>
        <bgColor indexed="64"/>
      </patternFill>
    </fill>
    <fill>
      <patternFill patternType="solid">
        <fgColor theme="5" tint="0.59999389629810485"/>
        <bgColor rgb="FF000000"/>
      </patternFill>
    </fill>
    <fill>
      <patternFill patternType="solid">
        <fgColor theme="2"/>
        <bgColor indexed="64"/>
      </patternFill>
    </fill>
    <fill>
      <patternFill patternType="solid">
        <fgColor theme="9" tint="0.79998168889431442"/>
        <bgColor rgb="FF000000"/>
      </patternFill>
    </fill>
    <fill>
      <patternFill patternType="solid">
        <fgColor rgb="FFFFCCCC"/>
        <bgColor indexed="64"/>
      </patternFill>
    </fill>
    <fill>
      <patternFill patternType="solid">
        <fgColor theme="8"/>
        <bgColor indexed="64"/>
      </patternFill>
    </fill>
    <fill>
      <patternFill patternType="solid">
        <fgColor theme="8"/>
        <bgColor rgb="FF000000"/>
      </patternFill>
    </fill>
    <fill>
      <patternFill patternType="solid">
        <fgColor rgb="FFF2F2F2"/>
        <bgColor rgb="FF000000"/>
      </patternFill>
    </fill>
    <fill>
      <patternFill patternType="solid">
        <fgColor rgb="FFFFFFFF"/>
        <bgColor rgb="FF000000"/>
      </patternFill>
    </fill>
  </fills>
  <borders count="23">
    <border>
      <left/>
      <right/>
      <top/>
      <bottom/>
      <diagonal/>
    </border>
    <border>
      <left style="thick">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style="thin">
        <color indexed="64"/>
      </bottom>
      <diagonal/>
    </border>
    <border>
      <left style="dotted">
        <color indexed="64"/>
      </left>
      <right style="dotted">
        <color indexed="64"/>
      </right>
      <top/>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diagonal/>
    </border>
    <border>
      <left style="hair">
        <color indexed="64"/>
      </left>
      <right style="hair">
        <color indexed="64"/>
      </right>
      <top style="thin">
        <color theme="0" tint="-4.9989318521683403E-2"/>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dotted">
        <color indexed="64"/>
      </left>
      <right style="dotted">
        <color indexed="64"/>
      </right>
      <top/>
      <bottom style="dotted">
        <color indexed="64"/>
      </bottom>
      <diagonal/>
    </border>
  </borders>
  <cellStyleXfs count="4">
    <xf numFmtId="0" fontId="0" fillId="0" borderId="0"/>
    <xf numFmtId="43"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cellStyleXfs>
  <cellXfs count="178">
    <xf numFmtId="0" fontId="0" fillId="0" borderId="0" xfId="0"/>
    <xf numFmtId="0" fontId="0" fillId="0" borderId="0" xfId="0" applyAlignment="1">
      <alignment horizontal="center"/>
    </xf>
    <xf numFmtId="0" fontId="0" fillId="2" borderId="0" xfId="0" applyFill="1" applyAlignment="1">
      <alignment horizontal="center"/>
    </xf>
    <xf numFmtId="0" fontId="1" fillId="0" borderId="0" xfId="0" applyFont="1" applyAlignment="1">
      <alignment horizontal="center" vertical="center"/>
    </xf>
    <xf numFmtId="9" fontId="0" fillId="0" borderId="0" xfId="0" applyNumberFormat="1" applyAlignment="1">
      <alignment horizontal="center"/>
    </xf>
    <xf numFmtId="0" fontId="1" fillId="0" borderId="1" xfId="0" applyFont="1" applyBorder="1" applyAlignment="1">
      <alignment horizontal="center" vertical="center"/>
    </xf>
    <xf numFmtId="0" fontId="2" fillId="0" borderId="0" xfId="0" applyFont="1" applyAlignment="1">
      <alignment horizontal="center"/>
    </xf>
    <xf numFmtId="0" fontId="0" fillId="2" borderId="0" xfId="0" applyFill="1" applyAlignment="1">
      <alignment horizontal="center" vertical="center"/>
    </xf>
    <xf numFmtId="0" fontId="0" fillId="0" borderId="0" xfId="0"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wrapText="1"/>
    </xf>
    <xf numFmtId="0" fontId="6" fillId="0" borderId="0" xfId="0" applyFont="1" applyAlignment="1">
      <alignment horizontal="left"/>
    </xf>
    <xf numFmtId="0" fontId="0" fillId="4" borderId="4" xfId="0" applyFill="1" applyBorder="1" applyAlignment="1">
      <alignment horizontal="center"/>
    </xf>
    <xf numFmtId="0" fontId="0" fillId="4" borderId="4" xfId="0" applyFill="1" applyBorder="1" applyAlignment="1">
      <alignment horizontal="center" wrapText="1"/>
    </xf>
    <xf numFmtId="1" fontId="0" fillId="0" borderId="0" xfId="0" applyNumberFormat="1" applyAlignment="1">
      <alignment horizontal="center"/>
    </xf>
    <xf numFmtId="0" fontId="0" fillId="0" borderId="0" xfId="0" applyAlignment="1">
      <alignment horizontal="left" vertical="center"/>
    </xf>
    <xf numFmtId="0" fontId="0" fillId="0" borderId="0" xfId="0" applyAlignment="1">
      <alignment horizontal="fill" vertical="center"/>
    </xf>
    <xf numFmtId="0" fontId="4" fillId="0" borderId="0" xfId="0" applyFont="1"/>
    <xf numFmtId="0" fontId="4" fillId="0" borderId="0" xfId="0" applyFont="1" applyAlignment="1">
      <alignment horizontal="center" vertical="center"/>
    </xf>
    <xf numFmtId="0" fontId="0" fillId="2" borderId="4" xfId="0" applyFill="1" applyBorder="1" applyAlignment="1">
      <alignment horizontal="center"/>
    </xf>
    <xf numFmtId="0" fontId="0" fillId="2" borderId="4" xfId="0" applyFill="1" applyBorder="1" applyAlignment="1">
      <alignment horizontal="center" vertical="center"/>
    </xf>
    <xf numFmtId="0" fontId="0" fillId="4" borderId="2" xfId="0" applyFill="1" applyBorder="1" applyAlignment="1">
      <alignment horizontal="center"/>
    </xf>
    <xf numFmtId="0" fontId="0" fillId="2" borderId="0" xfId="0" applyFill="1" applyAlignment="1">
      <alignment horizontal="center" vertical="center" wrapText="1"/>
    </xf>
    <xf numFmtId="0" fontId="0" fillId="8" borderId="2" xfId="0" applyFill="1" applyBorder="1" applyAlignment="1">
      <alignment horizontal="center" wrapText="1"/>
    </xf>
    <xf numFmtId="0" fontId="0" fillId="7" borderId="2" xfId="0" applyFill="1" applyBorder="1" applyAlignment="1">
      <alignment horizontal="center" wrapText="1"/>
    </xf>
    <xf numFmtId="0" fontId="0" fillId="4" borderId="2" xfId="0" applyFill="1" applyBorder="1" applyAlignment="1">
      <alignment horizontal="center" vertical="center"/>
    </xf>
    <xf numFmtId="0" fontId="0" fillId="7" borderId="2" xfId="0"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xf>
    <xf numFmtId="0" fontId="0" fillId="4" borderId="3" xfId="0" applyFill="1" applyBorder="1" applyAlignment="1">
      <alignment horizontal="center" vertical="center" wrapText="1"/>
    </xf>
    <xf numFmtId="9" fontId="0" fillId="7" borderId="2" xfId="0" applyNumberFormat="1" applyFill="1" applyBorder="1" applyAlignment="1">
      <alignment horizontal="center" vertical="center"/>
    </xf>
    <xf numFmtId="0" fontId="4" fillId="13" borderId="2" xfId="0" applyFont="1" applyFill="1" applyBorder="1" applyAlignment="1">
      <alignment horizontal="center"/>
    </xf>
    <xf numFmtId="0" fontId="6" fillId="0" borderId="0" xfId="0" applyFont="1" applyAlignment="1">
      <alignment horizontal="center" vertical="center"/>
    </xf>
    <xf numFmtId="1" fontId="0" fillId="7" borderId="2" xfId="0" applyNumberFormat="1" applyFill="1" applyBorder="1" applyAlignment="1">
      <alignment horizontal="center" wrapText="1"/>
    </xf>
    <xf numFmtId="0" fontId="8" fillId="4" borderId="2" xfId="0" applyFont="1" applyFill="1" applyBorder="1" applyAlignment="1">
      <alignment horizontal="center" vertical="center" wrapText="1"/>
    </xf>
    <xf numFmtId="0" fontId="0" fillId="4" borderId="3" xfId="0" applyFill="1" applyBorder="1" applyAlignment="1">
      <alignment horizontal="fill" vertical="center"/>
    </xf>
    <xf numFmtId="0" fontId="0" fillId="2" borderId="4" xfId="0" applyFill="1" applyBorder="1" applyAlignment="1">
      <alignment horizontal="center" vertical="center" wrapText="1"/>
    </xf>
    <xf numFmtId="0" fontId="6" fillId="0" borderId="0" xfId="0" applyFont="1" applyAlignment="1">
      <alignment horizontal="left" vertical="center"/>
    </xf>
    <xf numFmtId="0" fontId="0" fillId="2" borderId="4" xfId="0" applyFill="1" applyBorder="1" applyAlignment="1">
      <alignment vertical="center" wrapText="1"/>
    </xf>
    <xf numFmtId="0" fontId="0" fillId="4" borderId="4" xfId="0" applyFill="1" applyBorder="1" applyAlignment="1">
      <alignment horizontal="center" vertical="center"/>
    </xf>
    <xf numFmtId="0" fontId="0" fillId="2" borderId="2" xfId="0" applyFill="1" applyBorder="1" applyAlignment="1">
      <alignment horizontal="center" vertical="center" wrapText="1"/>
    </xf>
    <xf numFmtId="0" fontId="0" fillId="10" borderId="2" xfId="0" applyFill="1" applyBorder="1" applyAlignment="1">
      <alignment horizontal="center" vertical="center"/>
    </xf>
    <xf numFmtId="0" fontId="0" fillId="0" borderId="8" xfId="0" applyBorder="1" applyAlignment="1">
      <alignment horizontal="center"/>
    </xf>
    <xf numFmtId="0" fontId="0" fillId="10" borderId="4" xfId="0" applyFill="1" applyBorder="1" applyAlignment="1">
      <alignment horizontal="center" vertical="center"/>
    </xf>
    <xf numFmtId="0" fontId="0" fillId="10" borderId="4" xfId="0" applyFill="1" applyBorder="1" applyAlignment="1">
      <alignment horizontal="center"/>
    </xf>
    <xf numFmtId="0" fontId="4" fillId="0" borderId="0" xfId="0" applyFont="1" applyAlignment="1">
      <alignment horizontal="right"/>
    </xf>
    <xf numFmtId="0" fontId="0" fillId="0" borderId="0" xfId="0" applyAlignment="1">
      <alignment horizontal="right" vertical="center"/>
    </xf>
    <xf numFmtId="0" fontId="0" fillId="14" borderId="2" xfId="0" applyFill="1" applyBorder="1" applyAlignment="1">
      <alignment horizontal="center"/>
    </xf>
    <xf numFmtId="0" fontId="0" fillId="2" borderId="2" xfId="0" applyFill="1" applyBorder="1" applyAlignment="1">
      <alignment horizontal="center" vertical="center"/>
    </xf>
    <xf numFmtId="0" fontId="8" fillId="17" borderId="2"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0" xfId="0" applyFill="1" applyAlignment="1">
      <alignment horizontal="center" vertical="center" wrapText="1"/>
    </xf>
    <xf numFmtId="0" fontId="0" fillId="14" borderId="2" xfId="0" applyFill="1" applyBorder="1" applyAlignment="1">
      <alignment horizontal="center" vertical="center"/>
    </xf>
    <xf numFmtId="0" fontId="0" fillId="0" borderId="0" xfId="0" applyAlignment="1">
      <alignment horizontal="right"/>
    </xf>
    <xf numFmtId="0" fontId="4" fillId="12" borderId="2" xfId="0" applyFont="1" applyFill="1" applyBorder="1" applyAlignment="1">
      <alignment horizontal="center" vertical="center"/>
    </xf>
    <xf numFmtId="0" fontId="4" fillId="13" borderId="2" xfId="0" applyFont="1" applyFill="1" applyBorder="1" applyAlignment="1">
      <alignment horizontal="center" wrapText="1"/>
    </xf>
    <xf numFmtId="0" fontId="0" fillId="14" borderId="4" xfId="0" applyFill="1" applyBorder="1" applyAlignment="1">
      <alignment horizontal="center"/>
    </xf>
    <xf numFmtId="0" fontId="0" fillId="14" borderId="4" xfId="0" applyFill="1" applyBorder="1" applyAlignment="1">
      <alignment horizontal="center" vertical="center"/>
    </xf>
    <xf numFmtId="9" fontId="0" fillId="14" borderId="2" xfId="0" applyNumberFormat="1" applyFill="1" applyBorder="1" applyAlignment="1">
      <alignment horizontal="center" vertical="center"/>
    </xf>
    <xf numFmtId="0" fontId="0" fillId="20" borderId="2" xfId="0" applyFill="1" applyBorder="1" applyAlignment="1">
      <alignment horizontal="center" vertical="center"/>
    </xf>
    <xf numFmtId="0" fontId="0" fillId="3" borderId="9" xfId="0" applyFill="1" applyBorder="1" applyAlignment="1">
      <alignment horizontal="center" vertical="center"/>
    </xf>
    <xf numFmtId="0" fontId="0" fillId="9" borderId="4" xfId="0" applyFill="1" applyBorder="1" applyAlignment="1">
      <alignment horizontal="center"/>
    </xf>
    <xf numFmtId="9" fontId="0" fillId="14" borderId="2" xfId="2" applyFont="1" applyFill="1" applyBorder="1" applyAlignment="1">
      <alignment horizontal="center" vertical="center" wrapText="1"/>
    </xf>
    <xf numFmtId="0" fontId="0" fillId="7" borderId="0" xfId="0" applyFill="1" applyAlignment="1">
      <alignment horizontal="center"/>
    </xf>
    <xf numFmtId="0" fontId="7" fillId="7" borderId="0" xfId="0" applyFont="1" applyFill="1" applyAlignment="1">
      <alignment horizontal="center"/>
    </xf>
    <xf numFmtId="0" fontId="0" fillId="8" borderId="2" xfId="0" applyFill="1" applyBorder="1" applyAlignment="1">
      <alignment horizontal="center"/>
    </xf>
    <xf numFmtId="0" fontId="7" fillId="0" borderId="0" xfId="0" applyFont="1" applyAlignment="1">
      <alignment horizontal="center"/>
    </xf>
    <xf numFmtId="0" fontId="12" fillId="0" borderId="0" xfId="0" applyFont="1" applyAlignment="1">
      <alignment vertical="center"/>
    </xf>
    <xf numFmtId="0" fontId="0" fillId="0" borderId="0" xfId="0" applyAlignment="1">
      <alignment horizontal="left"/>
    </xf>
    <xf numFmtId="0" fontId="0" fillId="14" borderId="8" xfId="0" applyFill="1" applyBorder="1" applyAlignment="1">
      <alignment horizontal="center"/>
    </xf>
    <xf numFmtId="0" fontId="0" fillId="0" borderId="13" xfId="0" applyBorder="1" applyAlignment="1">
      <alignment horizontal="center"/>
    </xf>
    <xf numFmtId="0" fontId="0" fillId="14" borderId="13" xfId="0" applyFill="1" applyBorder="1" applyAlignment="1">
      <alignment horizontal="center"/>
    </xf>
    <xf numFmtId="9" fontId="3" fillId="5" borderId="2" xfId="0" applyNumberFormat="1" applyFont="1" applyFill="1" applyBorder="1" applyAlignment="1">
      <alignment horizontal="center"/>
    </xf>
    <xf numFmtId="0" fontId="0" fillId="7" borderId="2" xfId="0" applyFill="1" applyBorder="1" applyAlignment="1">
      <alignment horizontal="center"/>
    </xf>
    <xf numFmtId="14" fontId="0" fillId="0" borderId="0" xfId="0" applyNumberFormat="1" applyAlignment="1">
      <alignment horizontal="center"/>
    </xf>
    <xf numFmtId="0" fontId="0" fillId="7" borderId="19" xfId="0" applyFill="1" applyBorder="1" applyAlignment="1">
      <alignment horizontal="center" vertical="center"/>
    </xf>
    <xf numFmtId="1" fontId="0" fillId="8" borderId="19" xfId="0" applyNumberFormat="1" applyFill="1" applyBorder="1" applyAlignment="1">
      <alignment horizontal="center" vertical="center" wrapText="1"/>
    </xf>
    <xf numFmtId="0" fontId="0" fillId="8" borderId="19" xfId="0" applyFill="1" applyBorder="1" applyAlignment="1">
      <alignment horizontal="center" vertical="center" wrapText="1"/>
    </xf>
    <xf numFmtId="0" fontId="0" fillId="7" borderId="19" xfId="0" applyFill="1" applyBorder="1" applyAlignment="1">
      <alignment horizontal="center" vertical="center" wrapText="1"/>
    </xf>
    <xf numFmtId="0" fontId="0" fillId="4" borderId="2" xfId="0" applyFill="1" applyBorder="1" applyAlignment="1">
      <alignment horizontal="center" wrapText="1"/>
    </xf>
    <xf numFmtId="0" fontId="0" fillId="0" borderId="0" xfId="0" applyAlignment="1">
      <alignment horizontal="center" wrapText="1"/>
    </xf>
    <xf numFmtId="0" fontId="4" fillId="13" borderId="2" xfId="0" applyFont="1" applyFill="1" applyBorder="1" applyAlignment="1">
      <alignment horizontal="center" vertical="center" wrapText="1"/>
    </xf>
    <xf numFmtId="0" fontId="4" fillId="13" borderId="2" xfId="0" applyFont="1" applyFill="1" applyBorder="1" applyAlignment="1">
      <alignment horizontal="center" vertical="center"/>
    </xf>
    <xf numFmtId="0" fontId="0" fillId="2" borderId="2" xfId="0" applyFill="1" applyBorder="1" applyAlignment="1">
      <alignment horizontal="center"/>
    </xf>
    <xf numFmtId="9" fontId="0" fillId="10" borderId="2" xfId="0" applyNumberFormat="1" applyFill="1" applyBorder="1" applyAlignment="1">
      <alignment horizontal="center"/>
    </xf>
    <xf numFmtId="9" fontId="3" fillId="10" borderId="2" xfId="0" applyNumberFormat="1" applyFont="1" applyFill="1" applyBorder="1" applyAlignment="1">
      <alignment horizontal="center"/>
    </xf>
    <xf numFmtId="9" fontId="0" fillId="10" borderId="2" xfId="0" applyNumberFormat="1" applyFill="1" applyBorder="1" applyAlignment="1">
      <alignment horizontal="center" wrapText="1"/>
    </xf>
    <xf numFmtId="0" fontId="0" fillId="14" borderId="2" xfId="0" applyFill="1" applyBorder="1" applyAlignment="1">
      <alignment horizontal="center" wrapText="1"/>
    </xf>
    <xf numFmtId="165" fontId="0" fillId="10" borderId="2" xfId="0" applyNumberFormat="1" applyFill="1" applyBorder="1" applyAlignment="1">
      <alignment horizontal="center" vertical="center"/>
    </xf>
    <xf numFmtId="165" fontId="0" fillId="10" borderId="2" xfId="0" applyNumberFormat="1" applyFill="1" applyBorder="1" applyAlignment="1">
      <alignment horizontal="fill" vertical="center"/>
    </xf>
    <xf numFmtId="9" fontId="0" fillId="10" borderId="2" xfId="0" applyNumberFormat="1" applyFill="1" applyBorder="1" applyAlignment="1">
      <alignment horizontal="center" vertical="center"/>
    </xf>
    <xf numFmtId="0" fontId="8" fillId="15" borderId="2" xfId="0" applyFont="1" applyFill="1" applyBorder="1" applyAlignment="1">
      <alignment horizontal="center" vertical="center"/>
    </xf>
    <xf numFmtId="9" fontId="0" fillId="10" borderId="4" xfId="0" applyNumberFormat="1" applyFill="1" applyBorder="1" applyAlignment="1">
      <alignment horizontal="center"/>
    </xf>
    <xf numFmtId="9" fontId="0" fillId="10" borderId="0" xfId="0" applyNumberFormat="1" applyFill="1" applyAlignment="1">
      <alignment horizontal="center" vertical="center"/>
    </xf>
    <xf numFmtId="9" fontId="4" fillId="19" borderId="2" xfId="2" applyFont="1" applyFill="1" applyBorder="1" applyAlignment="1">
      <alignment horizontal="center" vertical="center" wrapText="1"/>
    </xf>
    <xf numFmtId="9" fontId="0" fillId="10" borderId="2" xfId="2" applyFont="1" applyFill="1" applyBorder="1" applyAlignment="1">
      <alignment horizontal="center" vertical="center"/>
    </xf>
    <xf numFmtId="2" fontId="0" fillId="14" borderId="2" xfId="1" applyNumberFormat="1" applyFont="1" applyFill="1" applyBorder="1" applyAlignment="1">
      <alignment horizontal="center" vertical="center"/>
    </xf>
    <xf numFmtId="10" fontId="0" fillId="10" borderId="20" xfId="0" applyNumberFormat="1" applyFill="1" applyBorder="1" applyAlignment="1">
      <alignment horizontal="center" vertical="center"/>
    </xf>
    <xf numFmtId="9" fontId="0" fillId="10" borderId="4" xfId="0" applyNumberFormat="1" applyFill="1" applyBorder="1" applyAlignment="1">
      <alignment horizontal="center" vertical="center"/>
    </xf>
    <xf numFmtId="9" fontId="0" fillId="10" borderId="2" xfId="0" applyNumberFormat="1" applyFill="1" applyBorder="1" applyAlignment="1">
      <alignment horizontal="center" vertical="center" wrapText="1"/>
    </xf>
    <xf numFmtId="0" fontId="0" fillId="10" borderId="2" xfId="0" applyFill="1" applyBorder="1" applyAlignment="1">
      <alignment horizontal="center" vertical="center" wrapText="1"/>
    </xf>
    <xf numFmtId="9" fontId="0" fillId="10" borderId="11" xfId="0" applyNumberFormat="1" applyFill="1" applyBorder="1" applyAlignment="1">
      <alignment horizontal="center" vertical="center"/>
    </xf>
    <xf numFmtId="10" fontId="0" fillId="10" borderId="2" xfId="0" applyNumberFormat="1" applyFill="1" applyBorder="1" applyAlignment="1">
      <alignment horizontal="center" vertical="center"/>
    </xf>
    <xf numFmtId="0" fontId="0" fillId="21" borderId="0" xfId="0" applyFill="1" applyAlignment="1">
      <alignment horizontal="center" vertical="center"/>
    </xf>
    <xf numFmtId="0" fontId="0" fillId="21" borderId="4" xfId="0" applyFill="1" applyBorder="1" applyAlignment="1">
      <alignment horizontal="center" vertical="center"/>
    </xf>
    <xf numFmtId="0" fontId="0" fillId="21" borderId="2" xfId="0" applyFill="1" applyBorder="1" applyAlignment="1">
      <alignment horizontal="center" vertical="center"/>
    </xf>
    <xf numFmtId="0" fontId="0" fillId="21" borderId="20" xfId="0" applyFill="1" applyBorder="1" applyAlignment="1">
      <alignment horizontal="center" vertical="center"/>
    </xf>
    <xf numFmtId="0" fontId="8" fillId="22" borderId="2" xfId="0" applyFont="1" applyFill="1" applyBorder="1" applyAlignment="1">
      <alignment horizontal="center" vertical="center"/>
    </xf>
    <xf numFmtId="0" fontId="0" fillId="21" borderId="0" xfId="0" applyFill="1" applyAlignment="1">
      <alignment horizontal="center"/>
    </xf>
    <xf numFmtId="0" fontId="0" fillId="16" borderId="8" xfId="0" applyFill="1" applyBorder="1" applyAlignment="1">
      <alignment horizontal="center" vertical="center" wrapText="1"/>
    </xf>
    <xf numFmtId="2" fontId="0" fillId="21" borderId="21" xfId="0" applyNumberFormat="1" applyFill="1" applyBorder="1" applyAlignment="1">
      <alignment horizontal="center" vertical="center"/>
    </xf>
    <xf numFmtId="0" fontId="0" fillId="11" borderId="2" xfId="0" applyFill="1" applyBorder="1" applyAlignment="1" applyProtection="1">
      <alignment horizontal="center" wrapText="1"/>
      <protection locked="0"/>
    </xf>
    <xf numFmtId="0" fontId="0" fillId="11" borderId="2" xfId="0" applyFill="1" applyBorder="1" applyAlignment="1" applyProtection="1">
      <alignment horizontal="center" vertical="center"/>
      <protection locked="0"/>
    </xf>
    <xf numFmtId="0" fontId="0" fillId="8" borderId="2" xfId="0" applyFill="1" applyBorder="1" applyAlignment="1" applyProtection="1">
      <alignment horizontal="center" vertical="center" wrapText="1"/>
      <protection locked="0"/>
    </xf>
    <xf numFmtId="0" fontId="0" fillId="0" borderId="4" xfId="0" applyBorder="1" applyAlignment="1" applyProtection="1">
      <alignment horizontal="center"/>
      <protection locked="0"/>
    </xf>
    <xf numFmtId="0" fontId="0" fillId="0" borderId="4" xfId="0" applyBorder="1" applyAlignment="1" applyProtection="1">
      <alignment horizontal="left" vertical="center" wrapText="1"/>
      <protection locked="0"/>
    </xf>
    <xf numFmtId="0" fontId="0" fillId="18" borderId="2" xfId="0" applyFill="1" applyBorder="1" applyAlignment="1" applyProtection="1">
      <alignment horizontal="center" vertical="center"/>
      <protection locked="0"/>
    </xf>
    <xf numFmtId="9" fontId="0" fillId="10" borderId="4" xfId="2" applyFont="1" applyFill="1" applyBorder="1" applyAlignment="1">
      <alignment horizontal="center" vertical="center"/>
    </xf>
    <xf numFmtId="0" fontId="0" fillId="4" borderId="18" xfId="0" applyFill="1" applyBorder="1" applyAlignment="1">
      <alignment vertical="center" wrapText="1"/>
    </xf>
    <xf numFmtId="9" fontId="0" fillId="10" borderId="22" xfId="0" applyNumberFormat="1" applyFill="1" applyBorder="1" applyAlignment="1">
      <alignment horizontal="center" vertical="center"/>
    </xf>
    <xf numFmtId="0" fontId="0" fillId="21" borderId="22" xfId="0" applyFill="1" applyBorder="1" applyAlignment="1">
      <alignment horizontal="center" vertical="center"/>
    </xf>
    <xf numFmtId="0" fontId="0" fillId="0" borderId="4" xfId="0" applyBorder="1" applyAlignment="1" applyProtection="1">
      <alignment horizontal="center" vertical="center"/>
      <protection locked="0"/>
    </xf>
    <xf numFmtId="0" fontId="0" fillId="8" borderId="2" xfId="0" applyFill="1" applyBorder="1" applyAlignment="1" applyProtection="1">
      <alignment horizontal="left" vertical="center" wrapText="1"/>
      <protection locked="0"/>
    </xf>
    <xf numFmtId="166" fontId="0" fillId="11" borderId="2" xfId="0" applyNumberFormat="1" applyFill="1" applyBorder="1" applyAlignment="1">
      <alignment horizontal="center" wrapText="1"/>
    </xf>
    <xf numFmtId="166" fontId="0" fillId="14" borderId="2" xfId="0" applyNumberFormat="1" applyFill="1" applyBorder="1" applyAlignment="1">
      <alignment horizontal="center"/>
    </xf>
    <xf numFmtId="0" fontId="0" fillId="14" borderId="2" xfId="2" applyNumberFormat="1" applyFont="1" applyFill="1" applyBorder="1" applyAlignment="1">
      <alignment horizontal="center" vertical="center"/>
    </xf>
    <xf numFmtId="0" fontId="0" fillId="14" borderId="2" xfId="2" applyNumberFormat="1" applyFont="1" applyFill="1" applyBorder="1" applyAlignment="1">
      <alignment horizontal="center" vertical="center" wrapText="1"/>
    </xf>
    <xf numFmtId="0" fontId="0" fillId="11" borderId="2" xfId="0"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18" borderId="4"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8" borderId="4" xfId="0" applyFill="1" applyBorder="1" applyAlignment="1" applyProtection="1">
      <alignment vertical="center" wrapText="1"/>
      <protection locked="0"/>
    </xf>
    <xf numFmtId="0" fontId="0" fillId="8" borderId="4" xfId="0" applyFill="1" applyBorder="1" applyAlignment="1" applyProtection="1">
      <alignment horizontal="center" vertical="center" wrapText="1"/>
      <protection locked="0"/>
    </xf>
    <xf numFmtId="0" fontId="0" fillId="18" borderId="2" xfId="0"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Protection="1">
      <protection locked="0"/>
    </xf>
    <xf numFmtId="0" fontId="0" fillId="0" borderId="0" xfId="0" applyAlignment="1" applyProtection="1">
      <alignment horizontal="center" vertical="center"/>
      <protection locked="0"/>
    </xf>
    <xf numFmtId="0" fontId="0" fillId="0" borderId="0" xfId="0" applyAlignment="1" applyProtection="1">
      <alignment horizontal="center"/>
      <protection locked="0"/>
    </xf>
    <xf numFmtId="9" fontId="0" fillId="0" borderId="0" xfId="0" applyNumberFormat="1" applyAlignment="1" applyProtection="1">
      <alignment horizontal="center" vertical="center"/>
      <protection locked="0"/>
    </xf>
    <xf numFmtId="0" fontId="0" fillId="0" borderId="0" xfId="0" applyAlignment="1">
      <alignment vertical="top" wrapText="1"/>
    </xf>
    <xf numFmtId="0" fontId="0" fillId="0" borderId="0" xfId="0" applyAlignment="1" applyProtection="1">
      <alignment horizontal="left" vertical="center"/>
      <protection locked="0"/>
    </xf>
    <xf numFmtId="0" fontId="0" fillId="0" borderId="0" xfId="0" applyAlignment="1" applyProtection="1">
      <alignment vertical="top" wrapText="1"/>
      <protection locked="0"/>
    </xf>
    <xf numFmtId="9" fontId="0" fillId="0" borderId="0" xfId="0" applyNumberFormat="1" applyAlignment="1" applyProtection="1">
      <alignment horizontal="center" vertical="center" wrapText="1"/>
      <protection locked="0"/>
    </xf>
    <xf numFmtId="0" fontId="0" fillId="0" borderId="18" xfId="0" applyBorder="1" applyProtection="1">
      <protection locked="0"/>
    </xf>
    <xf numFmtId="1" fontId="0" fillId="0" borderId="0" xfId="0" applyNumberFormat="1" applyAlignment="1" applyProtection="1">
      <alignment horizontal="center"/>
      <protection locked="0"/>
    </xf>
    <xf numFmtId="0" fontId="6" fillId="0" borderId="0" xfId="0" applyFont="1" applyAlignment="1" applyProtection="1">
      <alignment horizontal="left"/>
      <protection locked="0"/>
    </xf>
    <xf numFmtId="0" fontId="13" fillId="0" borderId="0" xfId="0" applyFont="1" applyAlignment="1" applyProtection="1">
      <alignment horizontal="center" vertical="center"/>
      <protection locked="0"/>
    </xf>
    <xf numFmtId="0" fontId="14" fillId="8" borderId="4" xfId="0" applyFont="1" applyFill="1" applyBorder="1" applyAlignment="1" applyProtection="1">
      <alignment vertical="center" wrapText="1"/>
      <protection locked="0"/>
    </xf>
    <xf numFmtId="0" fontId="15" fillId="0" borderId="0" xfId="0" applyFont="1" applyProtection="1">
      <protection locked="0"/>
    </xf>
    <xf numFmtId="0" fontId="16" fillId="0" borderId="0" xfId="0" applyFont="1" applyAlignment="1" applyProtection="1">
      <alignment horizontal="center" vertical="center"/>
      <protection locked="0"/>
    </xf>
    <xf numFmtId="0" fontId="0" fillId="14" borderId="2" xfId="0" applyFill="1" applyBorder="1" applyAlignment="1">
      <alignment horizontal="center" vertical="center" wrapText="1"/>
    </xf>
    <xf numFmtId="0" fontId="4" fillId="12" borderId="2" xfId="0" applyFont="1" applyFill="1" applyBorder="1" applyAlignment="1">
      <alignment horizontal="center" vertical="center" wrapText="1"/>
    </xf>
    <xf numFmtId="0" fontId="17" fillId="0" borderId="0" xfId="0" applyFont="1" applyAlignment="1" applyProtection="1">
      <alignment horizontal="center" vertical="top" wrapText="1"/>
      <protection locked="0"/>
    </xf>
    <xf numFmtId="0" fontId="17" fillId="0" borderId="0" xfId="0" applyFont="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17" fillId="23" borderId="2" xfId="0" applyFont="1" applyFill="1" applyBorder="1" applyAlignment="1" applyProtection="1">
      <alignment horizontal="center" vertical="center" wrapText="1"/>
      <protection locked="0"/>
    </xf>
    <xf numFmtId="0" fontId="17" fillId="8" borderId="2" xfId="0" applyFont="1" applyFill="1" applyBorder="1" applyAlignment="1" applyProtection="1">
      <alignment horizontal="center" vertical="center" wrapText="1"/>
      <protection locked="0"/>
    </xf>
    <xf numFmtId="0" fontId="17" fillId="24" borderId="2" xfId="0" applyFont="1" applyFill="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0" fillId="16" borderId="8" xfId="0" applyFill="1" applyBorder="1" applyAlignment="1">
      <alignment horizontal="center"/>
    </xf>
    <xf numFmtId="0" fontId="7" fillId="16" borderId="14" xfId="0" applyFont="1" applyFill="1" applyBorder="1" applyAlignment="1">
      <alignment horizontal="center" vertical="center"/>
    </xf>
    <xf numFmtId="0" fontId="7" fillId="16" borderId="15" xfId="0" applyFont="1" applyFill="1" applyBorder="1" applyAlignment="1">
      <alignment horizontal="center" vertical="center"/>
    </xf>
    <xf numFmtId="0" fontId="7" fillId="16" borderId="16" xfId="0" applyFont="1" applyFill="1" applyBorder="1" applyAlignment="1">
      <alignment horizontal="center" vertical="center"/>
    </xf>
    <xf numFmtId="0" fontId="7" fillId="16" borderId="17" xfId="0" applyFont="1" applyFill="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166" fontId="12" fillId="6" borderId="0" xfId="0" applyNumberFormat="1" applyFont="1" applyFill="1" applyAlignment="1">
      <alignment horizontal="center" vertical="center"/>
    </xf>
    <xf numFmtId="0" fontId="0" fillId="0" borderId="0" xfId="0" applyAlignment="1" applyProtection="1">
      <alignment horizontal="center" vertical="center" wrapText="1"/>
      <protection locked="0"/>
    </xf>
    <xf numFmtId="0" fontId="0" fillId="2" borderId="4" xfId="0" applyFill="1" applyBorder="1" applyAlignment="1">
      <alignment horizontal="center"/>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Alignment="1">
      <alignment horizontal="center" vertical="center"/>
    </xf>
    <xf numFmtId="0" fontId="0" fillId="0" borderId="18" xfId="0" applyBorder="1" applyAlignment="1">
      <alignment horizontal="left" vertical="center"/>
    </xf>
    <xf numFmtId="0" fontId="0" fillId="0" borderId="0" xfId="0" applyAlignment="1">
      <alignment horizontal="lef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0" xfId="0" applyFill="1" applyAlignment="1">
      <alignment horizontal="center" vertical="center"/>
    </xf>
  </cellXfs>
  <cellStyles count="4">
    <cellStyle name="Comma" xfId="1" builtinId="3"/>
    <cellStyle name="Komma 2" xfId="3" xr:uid="{19D53BAF-5F57-441D-8A82-4FF11912334A}"/>
    <cellStyle name="Normal" xfId="0" builtinId="0"/>
    <cellStyle name="Percent" xfId="2" builtinId="5"/>
  </cellStyles>
  <dxfs count="3">
    <dxf>
      <fill>
        <patternFill>
          <bgColor rgb="FFFF0000"/>
        </patternFill>
      </fill>
    </dxf>
    <dxf>
      <font>
        <b/>
        <i/>
      </font>
      <fill>
        <patternFill>
          <bgColor theme="5"/>
        </patternFill>
      </fill>
    </dxf>
    <dxf>
      <font>
        <b/>
        <i/>
      </font>
      <fill>
        <patternFill>
          <bgColor theme="5"/>
        </patternFill>
      </fill>
    </dxf>
  </dxfs>
  <tableStyles count="0" defaultTableStyle="TableStyleMedium2" defaultPivotStyle="PivotStyleLight16"/>
  <colors>
    <mruColors>
      <color rgb="FFFFCCCC"/>
      <color rgb="FFFF99CC"/>
      <color rgb="FFE258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93D6D-772C-4DC5-B928-9AFAB5038865}">
  <dimension ref="A2:O70"/>
  <sheetViews>
    <sheetView topLeftCell="A7" zoomScale="70" zoomScaleNormal="70" workbookViewId="0">
      <selection activeCell="D23" sqref="D23"/>
    </sheetView>
  </sheetViews>
  <sheetFormatPr defaultColWidth="8.625" defaultRowHeight="15.6"/>
  <cols>
    <col min="1" max="1" width="12.625" bestFit="1" customWidth="1"/>
    <col min="2" max="15" width="16.625" customWidth="1"/>
  </cols>
  <sheetData>
    <row r="2" spans="1:15" ht="21">
      <c r="B2" s="67" t="s">
        <v>0</v>
      </c>
      <c r="C2" s="67"/>
    </row>
    <row r="7" spans="1:15">
      <c r="A7" s="4"/>
      <c r="B7" s="1"/>
      <c r="C7" s="1"/>
    </row>
    <row r="8" spans="1:15" ht="45.6" customHeight="1">
      <c r="A8" s="1"/>
      <c r="B8" s="1"/>
      <c r="C8" s="1"/>
      <c r="D8" s="109" t="s">
        <v>1</v>
      </c>
      <c r="E8" s="109" t="s">
        <v>2</v>
      </c>
      <c r="F8" s="109" t="s">
        <v>3</v>
      </c>
      <c r="G8" s="109" t="s">
        <v>4</v>
      </c>
      <c r="H8" s="109" t="s">
        <v>5</v>
      </c>
      <c r="I8" s="109" t="s">
        <v>6</v>
      </c>
      <c r="J8" s="109" t="s">
        <v>7</v>
      </c>
      <c r="K8" s="109" t="s">
        <v>8</v>
      </c>
      <c r="L8" s="109" t="s">
        <v>9</v>
      </c>
      <c r="M8" s="109" t="s">
        <v>10</v>
      </c>
      <c r="N8" s="109" t="s">
        <v>11</v>
      </c>
      <c r="O8" s="109" t="s">
        <v>12</v>
      </c>
    </row>
    <row r="9" spans="1:15">
      <c r="A9" s="1"/>
      <c r="B9" s="159" t="s">
        <v>13</v>
      </c>
      <c r="C9" s="159"/>
      <c r="D9" s="70">
        <f>'Temas nas políticas gerais'!D62</f>
        <v>0.38</v>
      </c>
      <c r="E9" s="42">
        <f>'Temas nas políticas setoriais'!D62</f>
        <v>0.2</v>
      </c>
      <c r="F9" s="42">
        <f>'Bases de dados'!J88</f>
        <v>0.58500000000000008</v>
      </c>
      <c r="G9" s="42">
        <f>'Monitoramento de riscos'!E15</f>
        <v>0</v>
      </c>
      <c r="H9" s="42">
        <f>'Relevância processo decisório'!E5</f>
        <v>0</v>
      </c>
      <c r="I9" s="42">
        <f>'Ações de mitigação de riscos'!H16</f>
        <v>2.4500000000000002</v>
      </c>
      <c r="J9" s="42">
        <f>'Prod fin imp positivo'!E64</f>
        <v>0.06</v>
      </c>
      <c r="K9" s="42">
        <f>'Portfólio (setor)'!F9</f>
        <v>4</v>
      </c>
      <c r="L9" s="42">
        <f>'Portfólio (localização)'!F9</f>
        <v>5</v>
      </c>
      <c r="M9" s="42">
        <f>'Portfólio (empresa)'!H19</f>
        <v>0</v>
      </c>
      <c r="N9" s="42">
        <f>Governança!G22</f>
        <v>1.2899999999999998</v>
      </c>
      <c r="O9" s="42">
        <f>' Controvérsias socioambientais'!G15</f>
        <v>0</v>
      </c>
    </row>
    <row r="10" spans="1:15">
      <c r="A10" s="1"/>
      <c r="B10" s="159" t="s">
        <v>14</v>
      </c>
      <c r="C10" s="159"/>
      <c r="D10" s="71">
        <v>3</v>
      </c>
      <c r="E10" s="69">
        <v>7</v>
      </c>
      <c r="F10" s="69">
        <v>20</v>
      </c>
      <c r="G10" s="69">
        <v>10</v>
      </c>
      <c r="H10" s="69">
        <v>5</v>
      </c>
      <c r="I10" s="69">
        <v>10</v>
      </c>
      <c r="J10" s="69">
        <v>10</v>
      </c>
      <c r="K10" s="69">
        <v>10</v>
      </c>
      <c r="L10" s="69">
        <v>10</v>
      </c>
      <c r="M10" s="69">
        <v>5</v>
      </c>
      <c r="N10" s="69">
        <v>10</v>
      </c>
      <c r="O10" s="69">
        <v>0</v>
      </c>
    </row>
    <row r="11" spans="1:15">
      <c r="A11" s="1"/>
      <c r="B11" s="1"/>
    </row>
    <row r="12" spans="1:15">
      <c r="A12" s="1"/>
      <c r="B12" s="1"/>
      <c r="C12" s="1"/>
    </row>
    <row r="13" spans="1:15">
      <c r="A13" s="1"/>
      <c r="B13" s="160" t="s">
        <v>15</v>
      </c>
      <c r="C13" s="161"/>
      <c r="D13" s="164">
        <f>SUM(D9:O9)</f>
        <v>13.965</v>
      </c>
    </row>
    <row r="14" spans="1:15">
      <c r="A14" s="1"/>
      <c r="B14" s="162"/>
      <c r="C14" s="163"/>
      <c r="D14" s="165"/>
    </row>
    <row r="15" spans="1:15">
      <c r="A15" s="1"/>
      <c r="B15" s="1"/>
      <c r="C15" s="1"/>
    </row>
    <row r="16" spans="1:15">
      <c r="A16" s="1"/>
      <c r="B16" s="1"/>
      <c r="C16" s="1"/>
    </row>
    <row r="17" spans="1:3">
      <c r="A17" s="1"/>
      <c r="B17" s="1"/>
      <c r="C17" s="1"/>
    </row>
    <row r="18" spans="1:3">
      <c r="A18" s="1"/>
      <c r="B18" s="1"/>
      <c r="C18" s="1"/>
    </row>
    <row r="19" spans="1:3">
      <c r="A19" s="1"/>
      <c r="B19" s="1"/>
      <c r="C19" s="1"/>
    </row>
    <row r="20" spans="1:3">
      <c r="A20" s="1"/>
      <c r="B20" s="1"/>
      <c r="C20" s="1"/>
    </row>
    <row r="21" spans="1:3">
      <c r="A21" s="1"/>
      <c r="B21" s="1"/>
      <c r="C21" s="1"/>
    </row>
    <row r="22" spans="1:3">
      <c r="A22" s="1"/>
      <c r="B22" s="1"/>
      <c r="C22" s="1"/>
    </row>
    <row r="23" spans="1:3">
      <c r="A23" s="1"/>
      <c r="B23" s="1"/>
      <c r="C23" s="1"/>
    </row>
    <row r="24" spans="1:3">
      <c r="A24" s="1"/>
      <c r="B24" s="1"/>
      <c r="C24" s="1"/>
    </row>
    <row r="25" spans="1:3">
      <c r="A25" s="1"/>
      <c r="B25" s="1"/>
      <c r="C25" s="1"/>
    </row>
    <row r="26" spans="1:3">
      <c r="A26" s="1"/>
      <c r="B26" s="1"/>
      <c r="C26" s="1"/>
    </row>
    <row r="27" spans="1:3">
      <c r="A27" s="1"/>
      <c r="B27" s="1"/>
      <c r="C27" s="1"/>
    </row>
    <row r="28" spans="1:3">
      <c r="A28" s="1"/>
      <c r="B28" s="1"/>
      <c r="C28" s="1"/>
    </row>
    <row r="29" spans="1:3">
      <c r="A29" s="1"/>
      <c r="B29" s="1"/>
      <c r="C29" s="1"/>
    </row>
    <row r="30" spans="1:3">
      <c r="A30" s="1"/>
      <c r="B30" s="1"/>
      <c r="C30" s="1"/>
    </row>
    <row r="31" spans="1:3">
      <c r="A31" s="1"/>
      <c r="B31" s="1"/>
      <c r="C31" s="1"/>
    </row>
    <row r="32" spans="1:3">
      <c r="A32" s="1"/>
      <c r="B32" s="1"/>
      <c r="C32" s="1"/>
    </row>
    <row r="33" spans="1:3">
      <c r="A33" s="1"/>
      <c r="B33" s="1"/>
      <c r="C33" s="1"/>
    </row>
    <row r="34" spans="1:3">
      <c r="A34" s="1"/>
      <c r="B34" s="1"/>
      <c r="C34" s="1"/>
    </row>
    <row r="35" spans="1:3">
      <c r="A35" s="1"/>
      <c r="B35" s="1"/>
      <c r="C35" s="1"/>
    </row>
    <row r="36" spans="1:3">
      <c r="A36" s="1"/>
      <c r="B36" s="1"/>
      <c r="C36" s="1"/>
    </row>
    <row r="37" spans="1:3">
      <c r="A37" s="1"/>
      <c r="B37" s="1"/>
      <c r="C37" s="1"/>
    </row>
    <row r="38" spans="1:3">
      <c r="A38" s="1"/>
      <c r="B38" s="1"/>
      <c r="C38" s="1"/>
    </row>
    <row r="39" spans="1:3">
      <c r="A39" s="1"/>
      <c r="B39" s="1"/>
      <c r="C39" s="1"/>
    </row>
    <row r="40" spans="1:3">
      <c r="A40" s="1"/>
      <c r="B40" s="1"/>
      <c r="C40" s="1"/>
    </row>
    <row r="41" spans="1:3">
      <c r="A41" s="1"/>
      <c r="B41" s="1"/>
      <c r="C41" s="1"/>
    </row>
    <row r="42" spans="1:3">
      <c r="A42" s="1"/>
      <c r="B42" s="1"/>
      <c r="C42" s="1"/>
    </row>
    <row r="43" spans="1:3">
      <c r="A43" s="1"/>
      <c r="B43" s="1"/>
      <c r="C43" s="1"/>
    </row>
    <row r="44" spans="1:3">
      <c r="A44" s="1"/>
      <c r="B44" s="1"/>
      <c r="C44" s="1"/>
    </row>
    <row r="45" spans="1:3">
      <c r="A45" s="1"/>
      <c r="B45" s="1"/>
      <c r="C45" s="1"/>
    </row>
    <row r="46" spans="1:3">
      <c r="A46" s="1"/>
      <c r="B46" s="1"/>
      <c r="C46" s="1"/>
    </row>
    <row r="47" spans="1:3">
      <c r="A47" s="1"/>
      <c r="B47" s="1"/>
      <c r="C47" s="1"/>
    </row>
    <row r="48" spans="1:3">
      <c r="A48" s="1"/>
      <c r="B48" s="1"/>
      <c r="C48" s="1"/>
    </row>
    <row r="49" spans="1:3">
      <c r="A49" s="1"/>
      <c r="B49" s="1"/>
      <c r="C49" s="1"/>
    </row>
    <row r="50" spans="1:3">
      <c r="A50" s="1"/>
      <c r="B50" s="1"/>
      <c r="C50" s="1"/>
    </row>
    <row r="51" spans="1:3">
      <c r="A51" s="1"/>
      <c r="B51" s="1"/>
      <c r="C51" s="1"/>
    </row>
    <row r="52" spans="1:3">
      <c r="A52" s="1"/>
      <c r="B52" s="1"/>
      <c r="C52" s="1"/>
    </row>
    <row r="53" spans="1:3">
      <c r="A53" s="1"/>
      <c r="B53" s="1"/>
      <c r="C53" s="1"/>
    </row>
    <row r="54" spans="1:3">
      <c r="A54" s="1"/>
      <c r="B54" s="1"/>
      <c r="C54" s="1"/>
    </row>
    <row r="55" spans="1:3">
      <c r="A55" s="1"/>
      <c r="B55" s="1"/>
      <c r="C55" s="1"/>
    </row>
    <row r="56" spans="1:3">
      <c r="A56" s="1"/>
      <c r="B56" s="1"/>
      <c r="C56" s="1"/>
    </row>
    <row r="57" spans="1:3">
      <c r="A57" s="1"/>
      <c r="B57" s="1"/>
      <c r="C57" s="1"/>
    </row>
    <row r="58" spans="1:3">
      <c r="A58" s="1"/>
      <c r="B58" s="1"/>
      <c r="C58" s="1"/>
    </row>
    <row r="59" spans="1:3">
      <c r="A59" s="1"/>
      <c r="B59" s="1"/>
      <c r="C59" s="1"/>
    </row>
    <row r="60" spans="1:3">
      <c r="A60" s="1"/>
      <c r="B60" s="1"/>
      <c r="C60" s="1"/>
    </row>
    <row r="61" spans="1:3">
      <c r="A61" s="1"/>
      <c r="B61" s="1"/>
      <c r="C61" s="1"/>
    </row>
    <row r="62" spans="1:3">
      <c r="A62" s="1"/>
      <c r="B62" s="1"/>
      <c r="C62" s="1"/>
    </row>
    <row r="63" spans="1:3" ht="18.600000000000001">
      <c r="A63" s="6"/>
      <c r="B63" s="6"/>
      <c r="C63" s="6"/>
    </row>
    <row r="64" spans="1:3" ht="18.600000000000001">
      <c r="A64" s="6"/>
      <c r="B64" s="6"/>
      <c r="C64" s="6"/>
    </row>
    <row r="65" spans="1:3" ht="21">
      <c r="A65" s="3"/>
      <c r="B65" s="3"/>
      <c r="C65" s="3"/>
    </row>
    <row r="66" spans="1:3" ht="21">
      <c r="A66" s="3"/>
      <c r="B66" s="3"/>
      <c r="C66" s="3"/>
    </row>
    <row r="67" spans="1:3" ht="21">
      <c r="A67" s="3"/>
      <c r="B67" s="3"/>
      <c r="C67" s="3"/>
    </row>
    <row r="68" spans="1:3" ht="21">
      <c r="A68" s="3"/>
      <c r="B68" s="3"/>
      <c r="C68" s="3"/>
    </row>
    <row r="69" spans="1:3" ht="21">
      <c r="A69" s="5"/>
      <c r="B69" s="3"/>
      <c r="C69" s="3"/>
    </row>
    <row r="70" spans="1:3" ht="62.1">
      <c r="A70" s="10" t="s">
        <v>16</v>
      </c>
      <c r="B70" s="10" t="s">
        <v>17</v>
      </c>
      <c r="C70" s="10"/>
    </row>
  </sheetData>
  <sheetProtection algorithmName="SHA-512" hashValue="7lfSU8VUy3zCDkgHprz6PtJRgfqjxjUv0TmC6fSH5AdFAqkQ2yYsLRA4tYRTLTcLs2sIFCqu/kzfHMoq+EVKFA==" saltValue="6GOr9ntU8KpgT3UxQDswoA==" spinCount="100000" sheet="1" objects="1" scenarios="1"/>
  <mergeCells count="4">
    <mergeCell ref="B9:C9"/>
    <mergeCell ref="B10:C10"/>
    <mergeCell ref="B13:C14"/>
    <mergeCell ref="D13:D14"/>
  </mergeCells>
  <conditionalFormatting sqref="E9">
    <cfRule type="colorScale" priority="16">
      <colorScale>
        <cfvo type="num" val="0"/>
        <cfvo type="num" val="7"/>
        <color rgb="FFFFCCCC"/>
        <color theme="9" tint="0.79998168889431442"/>
      </colorScale>
    </cfRule>
  </conditionalFormatting>
  <conditionalFormatting sqref="D9">
    <cfRule type="colorScale" priority="15">
      <colorScale>
        <cfvo type="num" val="0"/>
        <cfvo type="num" val="3"/>
        <color rgb="FFFFCCCC"/>
        <color theme="9" tint="0.79998168889431442"/>
      </colorScale>
    </cfRule>
  </conditionalFormatting>
  <conditionalFormatting sqref="F9">
    <cfRule type="colorScale" priority="14">
      <colorScale>
        <cfvo type="num" val="0"/>
        <cfvo type="num" val="20"/>
        <color rgb="FFFFCCCC"/>
        <color theme="9" tint="0.79998168889431442"/>
      </colorScale>
    </cfRule>
  </conditionalFormatting>
  <conditionalFormatting sqref="G9:L9">
    <cfRule type="colorScale" priority="12">
      <colorScale>
        <cfvo type="num" val="0"/>
        <cfvo type="num" val="10"/>
        <color rgb="FFFFCCCC"/>
        <color theme="9" tint="0.79998168889431442"/>
      </colorScale>
    </cfRule>
  </conditionalFormatting>
  <conditionalFormatting sqref="N9">
    <cfRule type="colorScale" priority="11">
      <colorScale>
        <cfvo type="num" val="0"/>
        <cfvo type="num" val="10"/>
        <color rgb="FFFFCCCC"/>
        <color theme="9" tint="0.79998168889431442"/>
      </colorScale>
    </cfRule>
  </conditionalFormatting>
  <conditionalFormatting sqref="M9">
    <cfRule type="colorScale" priority="9">
      <colorScale>
        <cfvo type="num" val="0"/>
        <cfvo type="num" val="5"/>
        <color rgb="FFFFCCCC"/>
        <color theme="9" tint="0.79998168889431442"/>
      </colorScale>
    </cfRule>
  </conditionalFormatting>
  <conditionalFormatting sqref="O9">
    <cfRule type="colorScale" priority="8">
      <colorScale>
        <cfvo type="num" val="-5"/>
        <cfvo type="num" val="0"/>
        <color rgb="FFFFCCCC"/>
        <color theme="9" tint="0.79998168889431442"/>
      </colorScale>
    </cfRule>
  </conditionalFormatting>
  <conditionalFormatting sqref="D13:D14">
    <cfRule type="colorScale" priority="7">
      <colorScale>
        <cfvo type="num" val="0"/>
        <cfvo type="num" val="100"/>
        <color rgb="FFFFCCCC"/>
        <color theme="9" tint="0.79998168889431442"/>
      </colorScale>
    </cfRule>
  </conditionalFormatting>
  <conditionalFormatting sqref="A1:P1">
    <cfRule type="expression" dxfId="2" priority="3">
      <formula>"ZELLE(""Schutz"",A1)=1"</formula>
    </cfRule>
  </conditionalFormatting>
  <conditionalFormatting sqref="A3:P3">
    <cfRule type="expression" dxfId="1" priority="2">
      <formula>"ZELLE(""Schutz"",A1)=1"</formula>
    </cfRule>
  </conditionalFormatting>
  <conditionalFormatting sqref="A1">
    <cfRule type="expression" dxfId="0" priority="1">
      <formula>"ZELLE(""Schutz"";A1)=1"</formula>
    </cfRule>
  </conditionalFormatting>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CB951-26A3-43FC-981F-1AA89DD7782F}">
  <dimension ref="A1:F87"/>
  <sheetViews>
    <sheetView tabSelected="1" zoomScale="70" zoomScaleNormal="70" workbookViewId="0">
      <pane xSplit="1" ySplit="1" topLeftCell="B2" activePane="bottomRight" state="frozen"/>
      <selection pane="bottomRight" activeCell="B65" sqref="B65:C65"/>
      <selection pane="bottomLeft" activeCell="A2" sqref="A2"/>
      <selection pane="topRight" activeCell="B1" sqref="B1"/>
    </sheetView>
  </sheetViews>
  <sheetFormatPr defaultColWidth="10.875" defaultRowHeight="15.75" customHeight="1"/>
  <cols>
    <col min="1" max="1" width="64.625" style="134" customWidth="1"/>
    <col min="2" max="3" width="64.625" style="136" customWidth="1"/>
    <col min="4" max="5" width="16.625" style="136" customWidth="1"/>
    <col min="6" max="6" width="18.5" style="136" customWidth="1"/>
    <col min="7" max="16384" width="10.875" style="8"/>
  </cols>
  <sheetData>
    <row r="1" spans="1:6" ht="32.1" customHeight="1">
      <c r="A1" s="40" t="s">
        <v>21</v>
      </c>
      <c r="B1" s="27" t="s">
        <v>182</v>
      </c>
      <c r="C1" s="27" t="s">
        <v>183</v>
      </c>
      <c r="D1" s="40" t="s">
        <v>25</v>
      </c>
      <c r="E1" s="40" t="s">
        <v>61</v>
      </c>
      <c r="F1" s="8"/>
    </row>
    <row r="2" spans="1:6" ht="16.5">
      <c r="A2" s="27" t="s">
        <v>184</v>
      </c>
      <c r="B2" s="112">
        <v>0</v>
      </c>
      <c r="C2" s="112">
        <v>0</v>
      </c>
      <c r="D2" s="95">
        <v>0.04</v>
      </c>
      <c r="E2" s="52">
        <f t="shared" ref="E2:E32" si="0">(B2+C2)*D2</f>
        <v>0</v>
      </c>
      <c r="F2" s="9"/>
    </row>
    <row r="3" spans="1:6">
      <c r="A3" s="27"/>
      <c r="B3" s="127"/>
      <c r="C3" s="127"/>
      <c r="D3" s="95"/>
      <c r="E3" s="52"/>
      <c r="F3" s="9"/>
    </row>
    <row r="4" spans="1:6" ht="16.5">
      <c r="A4" s="27" t="s">
        <v>185</v>
      </c>
      <c r="B4" s="116">
        <v>0</v>
      </c>
      <c r="C4" s="116">
        <v>0</v>
      </c>
      <c r="D4" s="90">
        <v>0.04</v>
      </c>
      <c r="E4" s="52">
        <f t="shared" si="0"/>
        <v>0</v>
      </c>
      <c r="F4" s="8"/>
    </row>
    <row r="5" spans="1:6">
      <c r="A5" s="27"/>
      <c r="B5" s="133"/>
      <c r="C5" s="116"/>
      <c r="D5" s="90"/>
      <c r="E5" s="52"/>
      <c r="F5" s="8"/>
    </row>
    <row r="6" spans="1:6" ht="16.5">
      <c r="A6" s="27" t="s">
        <v>186</v>
      </c>
      <c r="B6" s="112">
        <v>0</v>
      </c>
      <c r="C6" s="112">
        <v>0</v>
      </c>
      <c r="D6" s="90">
        <v>0.04</v>
      </c>
      <c r="E6" s="52">
        <f t="shared" si="0"/>
        <v>0</v>
      </c>
      <c r="F6" s="8"/>
    </row>
    <row r="7" spans="1:6">
      <c r="A7" s="27"/>
      <c r="B7" s="127"/>
      <c r="C7" s="127"/>
      <c r="D7" s="90"/>
      <c r="E7" s="52"/>
      <c r="F7" s="8"/>
    </row>
    <row r="8" spans="1:6" ht="16.5">
      <c r="A8" s="27" t="s">
        <v>31</v>
      </c>
      <c r="B8" s="116">
        <v>0</v>
      </c>
      <c r="C8" s="116">
        <v>0</v>
      </c>
      <c r="D8" s="90">
        <v>0.04</v>
      </c>
      <c r="E8" s="52">
        <f t="shared" si="0"/>
        <v>0</v>
      </c>
      <c r="F8" s="8"/>
    </row>
    <row r="9" spans="1:6">
      <c r="A9" s="27"/>
      <c r="B9" s="133"/>
      <c r="C9" s="116"/>
      <c r="D9" s="90"/>
      <c r="E9" s="52"/>
      <c r="F9" s="8"/>
    </row>
    <row r="10" spans="1:6" ht="16.5">
      <c r="A10" s="27" t="s">
        <v>187</v>
      </c>
      <c r="B10" s="112">
        <v>0</v>
      </c>
      <c r="C10" s="112">
        <v>0</v>
      </c>
      <c r="D10" s="90">
        <v>0.05</v>
      </c>
      <c r="E10" s="52">
        <f t="shared" si="0"/>
        <v>0</v>
      </c>
      <c r="F10" s="8"/>
    </row>
    <row r="11" spans="1:6">
      <c r="A11" s="27"/>
      <c r="B11" s="127"/>
      <c r="C11" s="127"/>
      <c r="D11" s="90"/>
      <c r="E11" s="52"/>
      <c r="F11" s="8"/>
    </row>
    <row r="12" spans="1:6" ht="16.5">
      <c r="A12" s="27" t="s">
        <v>188</v>
      </c>
      <c r="B12" s="116">
        <v>0</v>
      </c>
      <c r="C12" s="116">
        <v>0</v>
      </c>
      <c r="D12" s="90">
        <v>0.04</v>
      </c>
      <c r="E12" s="52">
        <f t="shared" si="0"/>
        <v>0</v>
      </c>
      <c r="F12" s="8"/>
    </row>
    <row r="13" spans="1:6">
      <c r="A13" s="27"/>
      <c r="B13" s="133"/>
      <c r="C13" s="116"/>
      <c r="D13" s="90"/>
      <c r="E13" s="52"/>
      <c r="F13" s="8"/>
    </row>
    <row r="14" spans="1:6" ht="32.25">
      <c r="A14" s="27" t="s">
        <v>189</v>
      </c>
      <c r="B14" s="112">
        <v>0</v>
      </c>
      <c r="C14" s="112">
        <v>0</v>
      </c>
      <c r="D14" s="90">
        <v>0.04</v>
      </c>
      <c r="E14" s="52">
        <f t="shared" si="0"/>
        <v>0</v>
      </c>
      <c r="F14" s="8"/>
    </row>
    <row r="15" spans="1:6">
      <c r="A15" s="27"/>
      <c r="B15" s="127"/>
      <c r="C15" s="127"/>
      <c r="D15" s="90"/>
      <c r="E15" s="52"/>
      <c r="F15" s="8"/>
    </row>
    <row r="16" spans="1:6" ht="16.5">
      <c r="A16" s="27" t="s">
        <v>190</v>
      </c>
      <c r="B16" s="116">
        <v>0</v>
      </c>
      <c r="C16" s="116">
        <v>0</v>
      </c>
      <c r="D16" s="90">
        <v>0.04</v>
      </c>
      <c r="E16" s="52">
        <f t="shared" si="0"/>
        <v>0</v>
      </c>
      <c r="F16" s="8"/>
    </row>
    <row r="17" spans="1:6">
      <c r="A17" s="27"/>
      <c r="B17" s="133"/>
      <c r="C17" s="116"/>
      <c r="D17" s="90"/>
      <c r="E17" s="52"/>
      <c r="F17" s="8"/>
    </row>
    <row r="18" spans="1:6" ht="16.5">
      <c r="A18" s="27" t="s">
        <v>34</v>
      </c>
      <c r="B18" s="112">
        <v>0</v>
      </c>
      <c r="C18" s="112">
        <v>0</v>
      </c>
      <c r="D18" s="90">
        <v>0.04</v>
      </c>
      <c r="E18" s="52">
        <f t="shared" si="0"/>
        <v>0</v>
      </c>
      <c r="F18" s="8"/>
    </row>
    <row r="19" spans="1:6" ht="16.5">
      <c r="A19" s="27"/>
      <c r="B19" s="127" t="s">
        <v>191</v>
      </c>
      <c r="C19" s="127" t="s">
        <v>191</v>
      </c>
      <c r="D19" s="90"/>
      <c r="E19" s="52"/>
      <c r="F19" s="8"/>
    </row>
    <row r="20" spans="1:6" ht="32.25">
      <c r="A20" s="27" t="s">
        <v>192</v>
      </c>
      <c r="B20" s="116">
        <v>0</v>
      </c>
      <c r="C20" s="116">
        <v>0</v>
      </c>
      <c r="D20" s="90">
        <v>0.04</v>
      </c>
      <c r="E20" s="52">
        <f t="shared" si="0"/>
        <v>0</v>
      </c>
      <c r="F20" s="8"/>
    </row>
    <row r="21" spans="1:6" ht="16.5">
      <c r="A21" s="27"/>
      <c r="B21" s="133" t="s">
        <v>191</v>
      </c>
      <c r="C21" s="116" t="s">
        <v>191</v>
      </c>
      <c r="D21" s="90"/>
      <c r="E21" s="52"/>
      <c r="F21" s="8"/>
    </row>
    <row r="22" spans="1:6" ht="16.5">
      <c r="A22" s="27" t="s">
        <v>193</v>
      </c>
      <c r="B22" s="112">
        <v>0</v>
      </c>
      <c r="C22" s="112">
        <v>0</v>
      </c>
      <c r="D22" s="90">
        <v>0.04</v>
      </c>
      <c r="E22" s="52">
        <f t="shared" si="0"/>
        <v>0</v>
      </c>
      <c r="F22" s="8"/>
    </row>
    <row r="23" spans="1:6" ht="16.5">
      <c r="A23" s="27"/>
      <c r="B23" s="127" t="s">
        <v>191</v>
      </c>
      <c r="C23" s="127" t="s">
        <v>191</v>
      </c>
      <c r="D23" s="90"/>
      <c r="E23" s="52"/>
      <c r="F23" s="8"/>
    </row>
    <row r="24" spans="1:6" ht="16.5">
      <c r="A24" s="27" t="s">
        <v>194</v>
      </c>
      <c r="B24" s="116">
        <v>0</v>
      </c>
      <c r="C24" s="116">
        <v>0</v>
      </c>
      <c r="D24" s="90">
        <v>0.04</v>
      </c>
      <c r="E24" s="52">
        <f t="shared" si="0"/>
        <v>0</v>
      </c>
      <c r="F24" s="8"/>
    </row>
    <row r="25" spans="1:6" ht="16.5">
      <c r="A25" s="27"/>
      <c r="B25" s="133" t="s">
        <v>191</v>
      </c>
      <c r="C25" s="116" t="s">
        <v>191</v>
      </c>
      <c r="D25" s="90"/>
      <c r="E25" s="52"/>
      <c r="F25" s="8"/>
    </row>
    <row r="26" spans="1:6" ht="16.5">
      <c r="A26" s="27" t="s">
        <v>195</v>
      </c>
      <c r="B26" s="112">
        <v>0</v>
      </c>
      <c r="C26" s="112">
        <v>0</v>
      </c>
      <c r="D26" s="90">
        <v>0.03</v>
      </c>
      <c r="E26" s="52">
        <f t="shared" si="0"/>
        <v>0</v>
      </c>
      <c r="F26" s="8"/>
    </row>
    <row r="27" spans="1:6" ht="16.5">
      <c r="A27" s="27"/>
      <c r="B27" s="127" t="s">
        <v>191</v>
      </c>
      <c r="C27" s="127" t="s">
        <v>191</v>
      </c>
      <c r="D27" s="90"/>
      <c r="E27" s="52"/>
      <c r="F27" s="8"/>
    </row>
    <row r="28" spans="1:6" ht="16.5">
      <c r="A28" s="27" t="s">
        <v>196</v>
      </c>
      <c r="B28" s="116">
        <v>0</v>
      </c>
      <c r="C28" s="116">
        <v>0</v>
      </c>
      <c r="D28" s="90">
        <v>0.02</v>
      </c>
      <c r="E28" s="52">
        <f t="shared" si="0"/>
        <v>0</v>
      </c>
      <c r="F28" s="9"/>
    </row>
    <row r="29" spans="1:6" ht="16.5">
      <c r="A29" s="27"/>
      <c r="B29" s="133" t="s">
        <v>191</v>
      </c>
      <c r="C29" s="116" t="s">
        <v>191</v>
      </c>
      <c r="D29" s="90"/>
      <c r="E29" s="52"/>
      <c r="F29" s="9"/>
    </row>
    <row r="30" spans="1:6" ht="16.5">
      <c r="A30" s="27" t="s">
        <v>197</v>
      </c>
      <c r="B30" s="112">
        <v>0</v>
      </c>
      <c r="C30" s="112">
        <v>0</v>
      </c>
      <c r="D30" s="90">
        <v>0.03</v>
      </c>
      <c r="E30" s="52">
        <f t="shared" si="0"/>
        <v>0</v>
      </c>
      <c r="F30" s="9"/>
    </row>
    <row r="31" spans="1:6" ht="16.5">
      <c r="A31" s="27"/>
      <c r="B31" s="127" t="s">
        <v>191</v>
      </c>
      <c r="C31" s="127" t="s">
        <v>191</v>
      </c>
      <c r="D31" s="90"/>
      <c r="E31" s="52"/>
      <c r="F31" s="9"/>
    </row>
    <row r="32" spans="1:6" ht="16.5">
      <c r="A32" s="27" t="s">
        <v>198</v>
      </c>
      <c r="B32" s="116">
        <v>0</v>
      </c>
      <c r="C32" s="116">
        <v>0</v>
      </c>
      <c r="D32" s="90">
        <v>0.02</v>
      </c>
      <c r="E32" s="52">
        <f t="shared" si="0"/>
        <v>0</v>
      </c>
      <c r="F32" s="9"/>
    </row>
    <row r="33" spans="1:6" ht="16.5">
      <c r="A33" s="27"/>
      <c r="B33" s="133" t="s">
        <v>191</v>
      </c>
      <c r="C33" s="116" t="s">
        <v>191</v>
      </c>
      <c r="D33" s="90"/>
      <c r="E33" s="52"/>
      <c r="F33" s="9"/>
    </row>
    <row r="34" spans="1:6" ht="16.5">
      <c r="A34" s="27" t="s">
        <v>199</v>
      </c>
      <c r="B34" s="112">
        <v>0</v>
      </c>
      <c r="C34" s="112">
        <v>0</v>
      </c>
      <c r="D34" s="90">
        <v>0.03</v>
      </c>
      <c r="E34" s="52">
        <f t="shared" ref="E34:E62" si="1">(B34+C34)*D34</f>
        <v>0</v>
      </c>
      <c r="F34" s="9"/>
    </row>
    <row r="35" spans="1:6" ht="16.5">
      <c r="A35" s="27"/>
      <c r="B35" s="127" t="s">
        <v>191</v>
      </c>
      <c r="C35" s="127" t="s">
        <v>191</v>
      </c>
      <c r="D35" s="90"/>
      <c r="E35" s="52"/>
      <c r="F35" s="9"/>
    </row>
    <row r="36" spans="1:6" ht="16.5">
      <c r="A36" s="27" t="s">
        <v>200</v>
      </c>
      <c r="B36" s="116">
        <v>0</v>
      </c>
      <c r="C36" s="116">
        <v>0</v>
      </c>
      <c r="D36" s="90">
        <v>0.03</v>
      </c>
      <c r="E36" s="52">
        <f t="shared" si="1"/>
        <v>0</v>
      </c>
      <c r="F36" s="9"/>
    </row>
    <row r="37" spans="1:6" ht="16.5">
      <c r="A37" s="27"/>
      <c r="B37" s="133" t="s">
        <v>191</v>
      </c>
      <c r="C37" s="116" t="s">
        <v>191</v>
      </c>
      <c r="D37" s="90"/>
      <c r="E37" s="52"/>
      <c r="F37" s="9"/>
    </row>
    <row r="38" spans="1:6" ht="16.5">
      <c r="A38" s="27" t="s">
        <v>201</v>
      </c>
      <c r="B38" s="112">
        <v>0</v>
      </c>
      <c r="C38" s="112">
        <v>0</v>
      </c>
      <c r="D38" s="90">
        <v>0.03</v>
      </c>
      <c r="E38" s="52">
        <f t="shared" si="1"/>
        <v>0</v>
      </c>
      <c r="F38" s="9"/>
    </row>
    <row r="39" spans="1:6" ht="16.5">
      <c r="A39" s="27"/>
      <c r="B39" s="127" t="s">
        <v>191</v>
      </c>
      <c r="C39" s="127" t="s">
        <v>191</v>
      </c>
      <c r="D39" s="90"/>
      <c r="E39" s="52"/>
      <c r="F39" s="9"/>
    </row>
    <row r="40" spans="1:6" ht="16.5">
      <c r="A40" s="27" t="s">
        <v>202</v>
      </c>
      <c r="B40" s="116">
        <v>0</v>
      </c>
      <c r="C40" s="116">
        <v>0</v>
      </c>
      <c r="D40" s="90">
        <v>0.03</v>
      </c>
      <c r="E40" s="52">
        <f t="shared" si="1"/>
        <v>0</v>
      </c>
      <c r="F40" s="9"/>
    </row>
    <row r="41" spans="1:6" ht="16.5">
      <c r="A41" s="27"/>
      <c r="B41" s="133" t="s">
        <v>191</v>
      </c>
      <c r="C41" s="116" t="s">
        <v>191</v>
      </c>
      <c r="D41" s="90"/>
      <c r="E41" s="52"/>
      <c r="F41" s="9"/>
    </row>
    <row r="42" spans="1:6" ht="16.5">
      <c r="A42" s="27" t="s">
        <v>203</v>
      </c>
      <c r="B42" s="112">
        <v>0</v>
      </c>
      <c r="C42" s="112">
        <v>0</v>
      </c>
      <c r="D42" s="90">
        <v>0.02</v>
      </c>
      <c r="E42" s="52">
        <f t="shared" si="1"/>
        <v>0</v>
      </c>
      <c r="F42" s="9"/>
    </row>
    <row r="43" spans="1:6" ht="16.5">
      <c r="A43" s="27"/>
      <c r="B43" s="127" t="s">
        <v>191</v>
      </c>
      <c r="C43" s="127" t="s">
        <v>191</v>
      </c>
      <c r="D43" s="90"/>
      <c r="E43" s="52"/>
      <c r="F43" s="9"/>
    </row>
    <row r="44" spans="1:6" ht="16.5">
      <c r="A44" s="27" t="s">
        <v>204</v>
      </c>
      <c r="B44" s="116">
        <v>0</v>
      </c>
      <c r="C44" s="116">
        <v>0</v>
      </c>
      <c r="D44" s="90">
        <v>0.03</v>
      </c>
      <c r="E44" s="52">
        <f t="shared" si="1"/>
        <v>0</v>
      </c>
      <c r="F44" s="9"/>
    </row>
    <row r="45" spans="1:6" ht="16.5">
      <c r="A45" s="27"/>
      <c r="B45" s="133" t="s">
        <v>191</v>
      </c>
      <c r="C45" s="116" t="s">
        <v>191</v>
      </c>
      <c r="D45" s="90"/>
      <c r="E45" s="52"/>
      <c r="F45" s="9"/>
    </row>
    <row r="46" spans="1:6" ht="16.5">
      <c r="A46" s="27" t="s">
        <v>205</v>
      </c>
      <c r="B46" s="112">
        <v>0</v>
      </c>
      <c r="C46" s="112">
        <v>0</v>
      </c>
      <c r="D46" s="90">
        <v>0.02</v>
      </c>
      <c r="E46" s="52">
        <f t="shared" si="1"/>
        <v>0</v>
      </c>
      <c r="F46" s="9"/>
    </row>
    <row r="47" spans="1:6" ht="16.5">
      <c r="A47" s="27"/>
      <c r="B47" s="127" t="s">
        <v>191</v>
      </c>
      <c r="C47" s="127" t="s">
        <v>191</v>
      </c>
      <c r="D47" s="90"/>
      <c r="E47" s="52"/>
      <c r="F47" s="9"/>
    </row>
    <row r="48" spans="1:6" ht="16.5">
      <c r="A48" s="27" t="s">
        <v>206</v>
      </c>
      <c r="B48" s="116">
        <v>0</v>
      </c>
      <c r="C48" s="116">
        <v>0</v>
      </c>
      <c r="D48" s="90">
        <v>0.03</v>
      </c>
      <c r="E48" s="52">
        <f t="shared" si="1"/>
        <v>0</v>
      </c>
      <c r="F48" s="9"/>
    </row>
    <row r="49" spans="1:6" ht="16.5">
      <c r="A49" s="27"/>
      <c r="B49" s="133" t="s">
        <v>191</v>
      </c>
      <c r="C49" s="116" t="s">
        <v>191</v>
      </c>
      <c r="D49" s="90"/>
      <c r="E49" s="52"/>
      <c r="F49" s="9"/>
    </row>
    <row r="50" spans="1:6" ht="16.5">
      <c r="A50" s="27" t="s">
        <v>207</v>
      </c>
      <c r="B50" s="112">
        <v>0</v>
      </c>
      <c r="C50" s="112">
        <v>0</v>
      </c>
      <c r="D50" s="90">
        <v>0.03</v>
      </c>
      <c r="E50" s="52">
        <f t="shared" si="1"/>
        <v>0</v>
      </c>
      <c r="F50" s="9"/>
    </row>
    <row r="51" spans="1:6" ht="16.5">
      <c r="A51" s="27"/>
      <c r="B51" s="127" t="s">
        <v>191</v>
      </c>
      <c r="C51" s="127" t="s">
        <v>191</v>
      </c>
      <c r="D51" s="90"/>
      <c r="E51" s="52"/>
      <c r="F51" s="9"/>
    </row>
    <row r="52" spans="1:6" ht="16.5">
      <c r="A52" s="27" t="s">
        <v>208</v>
      </c>
      <c r="B52" s="116">
        <v>2</v>
      </c>
      <c r="C52" s="116">
        <v>0</v>
      </c>
      <c r="D52" s="90">
        <v>0.03</v>
      </c>
      <c r="E52" s="52">
        <f t="shared" si="1"/>
        <v>0.06</v>
      </c>
      <c r="F52" s="9"/>
    </row>
    <row r="53" spans="1:6" ht="16.5">
      <c r="A53" s="27"/>
      <c r="B53" s="133" t="s">
        <v>209</v>
      </c>
      <c r="C53" s="116" t="s">
        <v>210</v>
      </c>
      <c r="D53" s="90"/>
      <c r="E53" s="52"/>
      <c r="F53" s="9"/>
    </row>
    <row r="54" spans="1:6" ht="16.5">
      <c r="A54" s="27" t="s">
        <v>211</v>
      </c>
      <c r="B54" s="112">
        <v>0</v>
      </c>
      <c r="C54" s="112">
        <v>0</v>
      </c>
      <c r="D54" s="90">
        <v>0.03</v>
      </c>
      <c r="E54" s="52">
        <f t="shared" si="1"/>
        <v>0</v>
      </c>
      <c r="F54" s="9"/>
    </row>
    <row r="55" spans="1:6" ht="16.5">
      <c r="A55" s="27"/>
      <c r="B55" s="127" t="s">
        <v>191</v>
      </c>
      <c r="C55" s="127" t="s">
        <v>191</v>
      </c>
      <c r="D55" s="90"/>
      <c r="E55" s="52"/>
      <c r="F55" s="9"/>
    </row>
    <row r="56" spans="1:6" ht="16.5">
      <c r="A56" s="27" t="s">
        <v>212</v>
      </c>
      <c r="B56" s="116">
        <v>0</v>
      </c>
      <c r="C56" s="116">
        <v>0</v>
      </c>
      <c r="D56" s="90">
        <v>0.03</v>
      </c>
      <c r="E56" s="52">
        <f t="shared" si="1"/>
        <v>0</v>
      </c>
      <c r="F56" s="9"/>
    </row>
    <row r="57" spans="1:6" ht="16.5">
      <c r="A57" s="27"/>
      <c r="B57" s="133" t="s">
        <v>191</v>
      </c>
      <c r="C57" s="116" t="s">
        <v>191</v>
      </c>
      <c r="D57" s="90"/>
      <c r="E57" s="52"/>
      <c r="F57" s="9"/>
    </row>
    <row r="58" spans="1:6" ht="16.5">
      <c r="A58" s="27" t="s">
        <v>213</v>
      </c>
      <c r="B58" s="112">
        <v>0</v>
      </c>
      <c r="C58" s="112">
        <v>0</v>
      </c>
      <c r="D58" s="90">
        <v>0.02</v>
      </c>
      <c r="E58" s="52">
        <f t="shared" si="1"/>
        <v>0</v>
      </c>
      <c r="F58" s="9"/>
    </row>
    <row r="59" spans="1:6" ht="16.5">
      <c r="A59" s="27"/>
      <c r="B59" s="127" t="s">
        <v>191</v>
      </c>
      <c r="C59" s="127" t="s">
        <v>191</v>
      </c>
      <c r="D59" s="90"/>
      <c r="E59" s="52"/>
      <c r="F59" s="9"/>
    </row>
    <row r="60" spans="1:6" ht="16.5">
      <c r="A60" s="27" t="s">
        <v>214</v>
      </c>
      <c r="B60" s="116">
        <v>0</v>
      </c>
      <c r="C60" s="116">
        <v>0</v>
      </c>
      <c r="D60" s="90">
        <v>0.02</v>
      </c>
      <c r="E60" s="52">
        <f t="shared" si="1"/>
        <v>0</v>
      </c>
      <c r="F60" s="9"/>
    </row>
    <row r="61" spans="1:6" ht="16.5">
      <c r="A61" s="27"/>
      <c r="B61" s="133" t="s">
        <v>191</v>
      </c>
      <c r="C61" s="116" t="s">
        <v>191</v>
      </c>
      <c r="D61" s="90"/>
      <c r="E61" s="52"/>
      <c r="F61" s="9"/>
    </row>
    <row r="62" spans="1:6" ht="16.5">
      <c r="A62" s="27" t="s">
        <v>215</v>
      </c>
      <c r="B62" s="112">
        <v>0</v>
      </c>
      <c r="C62" s="112">
        <v>0</v>
      </c>
      <c r="D62" s="90">
        <v>0.03</v>
      </c>
      <c r="E62" s="52">
        <f t="shared" si="1"/>
        <v>0</v>
      </c>
      <c r="F62" s="9"/>
    </row>
    <row r="63" spans="1:6" ht="16.5">
      <c r="A63" s="27"/>
      <c r="B63" s="127" t="s">
        <v>191</v>
      </c>
      <c r="C63" s="127" t="s">
        <v>191</v>
      </c>
      <c r="D63" s="90"/>
      <c r="E63" s="52"/>
      <c r="F63" s="8"/>
    </row>
    <row r="64" spans="1:6" ht="15.6">
      <c r="A64" s="8"/>
      <c r="B64" s="8"/>
      <c r="C64" s="8" t="s">
        <v>74</v>
      </c>
      <c r="D64" s="97">
        <f>SUM(D2:D62)</f>
        <v>1.0000000000000002</v>
      </c>
      <c r="E64" s="106">
        <f>SUM(E2:E63)</f>
        <v>0.06</v>
      </c>
      <c r="F64" s="8" t="s">
        <v>153</v>
      </c>
    </row>
    <row r="65" spans="1:4" ht="53.25" customHeight="1">
      <c r="A65" s="136"/>
      <c r="D65" s="134"/>
    </row>
    <row r="66" spans="1:4" ht="20.100000000000001" customHeight="1">
      <c r="A66" s="136"/>
      <c r="D66" s="134"/>
    </row>
    <row r="67" spans="1:4" ht="18.600000000000001" customHeight="1">
      <c r="A67" s="136"/>
    </row>
    <row r="68" spans="1:4" ht="15.6">
      <c r="A68" s="136"/>
    </row>
    <row r="69" spans="1:4" ht="15.6">
      <c r="A69" s="136"/>
    </row>
    <row r="70" spans="1:4" ht="15.6">
      <c r="A70" s="136"/>
    </row>
    <row r="71" spans="1:4" ht="15.6">
      <c r="A71" s="136"/>
    </row>
    <row r="72" spans="1:4" ht="15.6">
      <c r="A72" s="136"/>
    </row>
    <row r="73" spans="1:4" ht="15.6">
      <c r="A73" s="136"/>
    </row>
    <row r="74" spans="1:4" ht="15.6">
      <c r="A74" s="136"/>
    </row>
    <row r="75" spans="1:4" ht="15.6">
      <c r="A75" s="136"/>
    </row>
    <row r="76" spans="1:4" ht="15.6">
      <c r="A76" s="136"/>
    </row>
    <row r="77" spans="1:4" ht="15.6">
      <c r="A77" s="136"/>
      <c r="D77" s="134"/>
    </row>
    <row r="78" spans="1:4" ht="15.6">
      <c r="A78" s="136"/>
    </row>
    <row r="79" spans="1:4" ht="15.6">
      <c r="A79" s="136"/>
    </row>
    <row r="80" spans="1:4" ht="15.6">
      <c r="A80" s="136"/>
    </row>
    <row r="81" spans="1:1" ht="15.6">
      <c r="A81" s="136"/>
    </row>
    <row r="82" spans="1:1" ht="15.6">
      <c r="A82" s="136"/>
    </row>
    <row r="83" spans="1:1" ht="15.6">
      <c r="A83" s="136"/>
    </row>
    <row r="84" spans="1:1" ht="15.6"/>
    <row r="85" spans="1:1" ht="15.6"/>
    <row r="86" spans="1:1" ht="15.6"/>
    <row r="87" spans="1:1" ht="15.6"/>
  </sheetData>
  <sheetProtection algorithmName="SHA-512" hashValue="6bLS5gWmBIhf+WtnLbAxOuab72JNiL9Z9pR5URgjFTt67BxG97tvOYgsn7YTDNN9wkyKENoQSfkFfkvjCdGCJg==" saltValue="yPCXpy38kIHaV7262lPSGg==" spinCount="100000" sheet="1" formatRows="0"/>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0D40-097A-1F4A-B273-D5D5BE667EE7}">
  <dimension ref="A1:G13"/>
  <sheetViews>
    <sheetView zoomScale="70" zoomScaleNormal="70" workbookViewId="0">
      <pane xSplit="1" ySplit="2" topLeftCell="B7" activePane="bottomRight" state="frozen"/>
      <selection pane="bottomRight" activeCell="B8" sqref="B8"/>
      <selection pane="bottomLeft" activeCell="A3" sqref="A3"/>
      <selection pane="topRight" activeCell="B1" sqref="B1"/>
    </sheetView>
  </sheetViews>
  <sheetFormatPr defaultColWidth="10.875" defaultRowHeight="15.6"/>
  <cols>
    <col min="1" max="1" width="45.25" style="137" customWidth="1"/>
    <col min="2" max="5" width="32.625" style="137" customWidth="1"/>
    <col min="6" max="6" width="15" style="137" customWidth="1"/>
    <col min="7" max="7" width="17" style="137" customWidth="1"/>
    <col min="8" max="16384" width="10.875" style="1"/>
  </cols>
  <sheetData>
    <row r="1" spans="1:7" ht="15.95" customHeight="1">
      <c r="A1" s="83"/>
      <c r="B1" s="170" t="s">
        <v>216</v>
      </c>
      <c r="C1" s="170"/>
      <c r="D1" s="170"/>
      <c r="E1" s="170"/>
      <c r="F1" s="48" t="s">
        <v>74</v>
      </c>
      <c r="G1" s="37"/>
    </row>
    <row r="2" spans="1:7" ht="30.95">
      <c r="A2" s="40" t="s">
        <v>217</v>
      </c>
      <c r="B2" s="27" t="s">
        <v>218</v>
      </c>
      <c r="C2" s="27" t="s">
        <v>219</v>
      </c>
      <c r="D2" s="27" t="s">
        <v>220</v>
      </c>
      <c r="E2" s="27" t="s">
        <v>221</v>
      </c>
      <c r="F2" s="48"/>
      <c r="G2" s="1"/>
    </row>
    <row r="3" spans="1:7">
      <c r="A3" s="21" t="s">
        <v>222</v>
      </c>
      <c r="B3" s="130"/>
      <c r="C3" s="130"/>
      <c r="D3" s="130"/>
      <c r="E3" s="130"/>
      <c r="F3" s="47">
        <f>SUM(B3:E3)</f>
        <v>0</v>
      </c>
      <c r="G3" s="1"/>
    </row>
    <row r="4" spans="1:7">
      <c r="A4" s="21"/>
      <c r="B4" s="130"/>
      <c r="C4" s="130"/>
      <c r="D4" s="130"/>
      <c r="E4" s="130"/>
      <c r="F4" s="47"/>
      <c r="G4" s="1"/>
    </row>
    <row r="5" spans="1:7">
      <c r="A5" s="21" t="s">
        <v>223</v>
      </c>
      <c r="B5" s="113"/>
      <c r="C5" s="113"/>
      <c r="D5" s="113"/>
      <c r="E5" s="113"/>
      <c r="F5" s="47">
        <f t="shared" ref="F5:F7" si="0">SUM(B5:E5)</f>
        <v>0</v>
      </c>
      <c r="G5" s="1"/>
    </row>
    <row r="6" spans="1:7">
      <c r="A6" s="21"/>
      <c r="B6" s="113"/>
      <c r="C6" s="113"/>
      <c r="D6" s="113"/>
      <c r="E6" s="122"/>
      <c r="F6" s="47"/>
      <c r="G6" s="1"/>
    </row>
    <row r="7" spans="1:7" ht="30.95">
      <c r="A7" s="79" t="s">
        <v>224</v>
      </c>
      <c r="B7" s="130">
        <v>4</v>
      </c>
      <c r="D7" s="130"/>
      <c r="E7" s="130"/>
      <c r="F7" s="47">
        <f t="shared" si="0"/>
        <v>4</v>
      </c>
      <c r="G7" s="1"/>
    </row>
    <row r="8" spans="1:7" ht="93">
      <c r="A8" s="21"/>
      <c r="B8" s="130" t="s">
        <v>225</v>
      </c>
      <c r="C8" s="130"/>
      <c r="D8" s="130"/>
      <c r="E8" s="130"/>
      <c r="F8" s="47"/>
      <c r="G8" s="1"/>
    </row>
    <row r="9" spans="1:7">
      <c r="A9" s="40" t="s">
        <v>74</v>
      </c>
      <c r="B9" s="52">
        <f>B3+B5+B7</f>
        <v>4</v>
      </c>
      <c r="C9" s="52">
        <f>C3+C5+C8</f>
        <v>0</v>
      </c>
      <c r="D9" s="52">
        <f t="shared" ref="D9:E9" si="1">D3+D5+D7</f>
        <v>0</v>
      </c>
      <c r="E9" s="52">
        <f t="shared" si="1"/>
        <v>0</v>
      </c>
      <c r="F9" s="105">
        <f>MIN(SUM(F3:F7),10)</f>
        <v>4</v>
      </c>
      <c r="G9" s="8" t="s">
        <v>153</v>
      </c>
    </row>
    <row r="10" spans="1:7">
      <c r="A10" s="135"/>
      <c r="B10" s="148"/>
    </row>
    <row r="12" spans="1:7" ht="18.600000000000001" customHeight="1"/>
    <row r="13" spans="1:7">
      <c r="F13" s="136"/>
      <c r="G13" s="134"/>
    </row>
  </sheetData>
  <sheetProtection algorithmName="SHA-512" hashValue="VjY07mNNESOLnbP9X9Z7oVXnw/MTaNxIzWgaTbDJohvDcdhHT+XFGKl3Is/rE+8wGgUUSsySlfgkzqeJAu4Eiw==" saltValue="pKJYSKFiR0dgVACPpAcZuw==" spinCount="100000" sheet="1" formatRows="0"/>
  <mergeCells count="1">
    <mergeCell ref="B1:E1"/>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2F38-DC1A-5E42-AD4D-1D808F707F90}">
  <dimension ref="A1:G13"/>
  <sheetViews>
    <sheetView zoomScale="70" zoomScaleNormal="70" workbookViewId="0">
      <pane xSplit="1" ySplit="2" topLeftCell="B3" activePane="bottomRight" state="frozen"/>
      <selection pane="bottomRight" activeCell="E4" sqref="D2:E4"/>
      <selection pane="bottomLeft" activeCell="A3" sqref="A3"/>
      <selection pane="topRight" activeCell="B1" sqref="B1"/>
    </sheetView>
  </sheetViews>
  <sheetFormatPr defaultColWidth="10.875" defaultRowHeight="15.6"/>
  <cols>
    <col min="1" max="1" width="38.75" style="137" customWidth="1"/>
    <col min="2" max="4" width="32.625" style="137" customWidth="1"/>
    <col min="5" max="5" width="15" style="137" customWidth="1"/>
    <col min="6" max="6" width="12.5" style="137" customWidth="1"/>
    <col min="7" max="7" width="15" style="137" customWidth="1"/>
    <col min="8" max="16384" width="10.875" style="1"/>
  </cols>
  <sheetData>
    <row r="1" spans="1:7">
      <c r="A1" s="2"/>
      <c r="B1" s="171" t="s">
        <v>216</v>
      </c>
      <c r="C1" s="171"/>
      <c r="D1" s="171"/>
      <c r="E1" s="2"/>
      <c r="F1" s="2"/>
      <c r="G1" s="1"/>
    </row>
    <row r="2" spans="1:7" ht="89.1" customHeight="1">
      <c r="A2" s="36" t="s">
        <v>226</v>
      </c>
      <c r="B2" s="50" t="s">
        <v>227</v>
      </c>
      <c r="C2" s="50" t="s">
        <v>228</v>
      </c>
      <c r="D2" s="50" t="s">
        <v>229</v>
      </c>
      <c r="E2" s="20" t="s">
        <v>25</v>
      </c>
      <c r="F2" s="20" t="s">
        <v>74</v>
      </c>
      <c r="G2" s="37"/>
    </row>
    <row r="3" spans="1:7" ht="15.95" customHeight="1">
      <c r="A3" s="12" t="s">
        <v>230</v>
      </c>
      <c r="B3" s="114"/>
      <c r="C3" s="114">
        <v>5</v>
      </c>
      <c r="D3" s="114"/>
      <c r="E3" s="92">
        <v>0.45</v>
      </c>
      <c r="F3" s="56">
        <f>SUM(B3:D3)*E3</f>
        <v>2.25</v>
      </c>
      <c r="G3" s="1"/>
    </row>
    <row r="4" spans="1:7" ht="177" customHeight="1">
      <c r="A4" s="12"/>
      <c r="B4" s="128"/>
      <c r="C4" s="128" t="s">
        <v>231</v>
      </c>
      <c r="D4" s="128"/>
      <c r="E4" s="44"/>
      <c r="F4" s="56"/>
      <c r="G4" s="1"/>
    </row>
    <row r="5" spans="1:7" ht="15.95" customHeight="1">
      <c r="A5" s="12" t="s">
        <v>232</v>
      </c>
      <c r="B5" s="132"/>
      <c r="C5" s="132">
        <v>5</v>
      </c>
      <c r="D5" s="132"/>
      <c r="E5" s="92">
        <v>0.3</v>
      </c>
      <c r="F5" s="56">
        <f t="shared" ref="F5:F7" si="0">SUM(B5:D5)*E5</f>
        <v>1.5</v>
      </c>
      <c r="G5" s="1"/>
    </row>
    <row r="6" spans="1:7" ht="183" customHeight="1">
      <c r="A6" s="12"/>
      <c r="B6" s="131"/>
      <c r="C6" s="147" t="s">
        <v>233</v>
      </c>
      <c r="D6" s="131"/>
      <c r="E6" s="44"/>
      <c r="F6" s="56"/>
      <c r="G6" s="1"/>
    </row>
    <row r="7" spans="1:7" ht="15.95" customHeight="1">
      <c r="A7" s="13" t="s">
        <v>234</v>
      </c>
      <c r="B7" s="128"/>
      <c r="C7" s="128">
        <v>5</v>
      </c>
      <c r="D7" s="128"/>
      <c r="E7" s="92">
        <v>0.25</v>
      </c>
      <c r="F7" s="56">
        <f t="shared" si="0"/>
        <v>1.25</v>
      </c>
      <c r="G7" s="1"/>
    </row>
    <row r="8" spans="1:7" ht="178.5" customHeight="1">
      <c r="A8" s="12"/>
      <c r="B8" s="128"/>
      <c r="C8" s="128" t="s">
        <v>233</v>
      </c>
      <c r="D8" s="128"/>
      <c r="E8" s="44"/>
      <c r="F8" s="56"/>
      <c r="G8" s="1"/>
    </row>
    <row r="9" spans="1:7" ht="15.95" customHeight="1">
      <c r="A9" s="36" t="s">
        <v>152</v>
      </c>
      <c r="B9" s="43">
        <f>B3+B5+B7</f>
        <v>0</v>
      </c>
      <c r="C9" s="43">
        <f>C3+C5+C7</f>
        <v>15</v>
      </c>
      <c r="D9" s="43">
        <f t="shared" ref="D9" si="1">D3+D5+D7</f>
        <v>0</v>
      </c>
      <c r="E9" s="117">
        <f>SUM(E3:E8)</f>
        <v>1</v>
      </c>
      <c r="F9" s="104">
        <f>MIN(SUM(F3:F7),10)</f>
        <v>5</v>
      </c>
      <c r="G9" s="8" t="s">
        <v>153</v>
      </c>
    </row>
    <row r="10" spans="1:7">
      <c r="A10" s="143"/>
      <c r="B10" s="143"/>
    </row>
    <row r="13" spans="1:7" ht="17.100000000000001" customHeight="1">
      <c r="E13" s="136"/>
      <c r="F13" s="134"/>
    </row>
  </sheetData>
  <sheetProtection algorithmName="SHA-512" hashValue="qpfrOjIw8dW/+9ZgpUIT926tKrLxwl2xd1NumU7HZx0VHFwTaXb0xhlbSlnoNgim+dbYb7p0qCZsKpHOinP/hw==" saltValue="7+4qPUANko66USG9GZOLqQ==" spinCount="100000" sheet="1" formatRows="0"/>
  <mergeCells count="1">
    <mergeCell ref="B1:D1"/>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04460-0317-5644-BBC4-C01BCDA37074}">
  <dimension ref="A1:I22"/>
  <sheetViews>
    <sheetView zoomScale="60" zoomScaleNormal="60" workbookViewId="0">
      <pane xSplit="1" ySplit="2" topLeftCell="B18" activePane="bottomRight" state="frozen"/>
      <selection pane="bottomRight" activeCell="B20" sqref="B20"/>
      <selection pane="bottomLeft" activeCell="A3" sqref="A3"/>
      <selection pane="topRight" activeCell="B1" sqref="B1"/>
    </sheetView>
  </sheetViews>
  <sheetFormatPr defaultColWidth="10.875" defaultRowHeight="15.6"/>
  <cols>
    <col min="1" max="5" width="32.625" style="137" customWidth="1"/>
    <col min="6" max="6" width="29.5" style="137" customWidth="1"/>
    <col min="7" max="7" width="15" style="137" customWidth="1"/>
    <col min="8" max="8" width="17" style="137" customWidth="1"/>
    <col min="9" max="9" width="16.5" style="137" customWidth="1"/>
    <col min="10" max="16384" width="10.875" style="1"/>
  </cols>
  <sheetData>
    <row r="1" spans="1:9">
      <c r="A1" s="36"/>
      <c r="B1" s="174" t="s">
        <v>235</v>
      </c>
      <c r="C1" s="175"/>
      <c r="D1" s="175"/>
      <c r="E1" s="176"/>
      <c r="F1" s="36"/>
      <c r="G1" s="36"/>
      <c r="H1" s="36"/>
      <c r="I1" s="1"/>
    </row>
    <row r="2" spans="1:9" ht="92.45" customHeight="1">
      <c r="A2" s="36" t="s">
        <v>236</v>
      </c>
      <c r="B2" s="50" t="s">
        <v>218</v>
      </c>
      <c r="C2" s="50" t="s">
        <v>219</v>
      </c>
      <c r="D2" s="50" t="s">
        <v>237</v>
      </c>
      <c r="E2" s="50" t="s">
        <v>221</v>
      </c>
      <c r="F2" s="36" t="s">
        <v>152</v>
      </c>
      <c r="G2" s="36" t="s">
        <v>25</v>
      </c>
      <c r="H2" s="36" t="s">
        <v>61</v>
      </c>
      <c r="I2" s="37"/>
    </row>
    <row r="3" spans="1:9" ht="32.1" customHeight="1">
      <c r="A3" s="39" t="s">
        <v>230</v>
      </c>
      <c r="B3" s="128"/>
      <c r="C3" s="128"/>
      <c r="D3" s="128"/>
      <c r="E3" s="128"/>
      <c r="F3" s="56">
        <f>SUM(B3:E3)</f>
        <v>0</v>
      </c>
      <c r="G3" s="98">
        <v>0.2</v>
      </c>
      <c r="H3" s="56">
        <f>SUM(B3:E3)*G3</f>
        <v>0</v>
      </c>
      <c r="I3" s="1"/>
    </row>
    <row r="4" spans="1:9" ht="32.1" customHeight="1">
      <c r="A4" s="39"/>
      <c r="B4" s="128"/>
      <c r="C4" s="128"/>
      <c r="D4" s="128"/>
      <c r="E4" s="128"/>
      <c r="F4" s="56"/>
      <c r="G4" s="43"/>
      <c r="H4" s="56"/>
      <c r="I4" s="1"/>
    </row>
    <row r="5" spans="1:9" ht="32.1" customHeight="1">
      <c r="A5" s="39" t="s">
        <v>232</v>
      </c>
      <c r="B5" s="129"/>
      <c r="C5" s="129"/>
      <c r="D5" s="129"/>
      <c r="E5" s="129"/>
      <c r="F5" s="56">
        <f t="shared" ref="F5:F18" si="0">SUM(B5:E5)</f>
        <v>0</v>
      </c>
      <c r="G5" s="98">
        <v>0.1</v>
      </c>
      <c r="H5" s="56">
        <f t="shared" ref="H5:H17" si="1">SUM(B5:E5)*G5</f>
        <v>0</v>
      </c>
      <c r="I5" s="1"/>
    </row>
    <row r="6" spans="1:9" ht="36.75" customHeight="1">
      <c r="A6" s="12"/>
      <c r="B6" s="129"/>
      <c r="C6" s="129"/>
      <c r="D6" s="129"/>
      <c r="E6" s="129"/>
      <c r="F6" s="56"/>
      <c r="G6" s="43"/>
      <c r="H6" s="56"/>
      <c r="I6" s="1"/>
    </row>
    <row r="7" spans="1:9" ht="32.1" customHeight="1">
      <c r="A7" s="13" t="s">
        <v>238</v>
      </c>
      <c r="B7" s="128"/>
      <c r="C7" s="128"/>
      <c r="D7" s="128"/>
      <c r="E7" s="128"/>
      <c r="F7" s="56">
        <f t="shared" si="0"/>
        <v>0</v>
      </c>
      <c r="G7" s="98">
        <v>0.05</v>
      </c>
      <c r="H7" s="56">
        <f t="shared" si="1"/>
        <v>0</v>
      </c>
      <c r="I7" s="1"/>
    </row>
    <row r="8" spans="1:9" ht="41.25" customHeight="1">
      <c r="A8" s="12"/>
      <c r="B8" s="128"/>
      <c r="C8" s="128"/>
      <c r="D8" s="128"/>
      <c r="E8" s="128"/>
      <c r="F8" s="56"/>
      <c r="G8" s="43"/>
      <c r="H8" s="56"/>
      <c r="I8" s="1"/>
    </row>
    <row r="9" spans="1:9" ht="32.1" customHeight="1">
      <c r="A9" s="13" t="s">
        <v>239</v>
      </c>
      <c r="B9" s="129"/>
      <c r="C9" s="129"/>
      <c r="D9" s="129"/>
      <c r="E9" s="129"/>
      <c r="F9" s="56">
        <f t="shared" si="0"/>
        <v>0</v>
      </c>
      <c r="G9" s="98">
        <v>0.25</v>
      </c>
      <c r="H9" s="56">
        <f t="shared" si="1"/>
        <v>0</v>
      </c>
      <c r="I9" s="1"/>
    </row>
    <row r="10" spans="1:9" ht="32.1" customHeight="1">
      <c r="A10" s="12"/>
      <c r="B10" s="129"/>
      <c r="C10" s="129"/>
      <c r="D10" s="129"/>
      <c r="E10" s="129"/>
      <c r="F10" s="56"/>
      <c r="G10" s="43"/>
      <c r="H10" s="56"/>
      <c r="I10" s="1"/>
    </row>
    <row r="11" spans="1:9" ht="32.1" customHeight="1">
      <c r="A11" s="39" t="s">
        <v>240</v>
      </c>
      <c r="B11" s="128"/>
      <c r="C11" s="128"/>
      <c r="D11" s="128"/>
      <c r="E11" s="128"/>
      <c r="F11" s="56">
        <f t="shared" si="0"/>
        <v>0</v>
      </c>
      <c r="G11" s="98">
        <v>0.1</v>
      </c>
      <c r="H11" s="56">
        <f t="shared" si="1"/>
        <v>0</v>
      </c>
      <c r="I11" s="1"/>
    </row>
    <row r="12" spans="1:9" ht="32.1" customHeight="1">
      <c r="A12" s="12"/>
      <c r="B12" s="128"/>
      <c r="C12" s="115"/>
      <c r="D12" s="128"/>
      <c r="E12" s="128"/>
      <c r="F12" s="56"/>
      <c r="G12" s="43"/>
      <c r="H12" s="56"/>
      <c r="I12" s="1"/>
    </row>
    <row r="13" spans="1:9" ht="32.1" customHeight="1">
      <c r="A13" s="13" t="s">
        <v>241</v>
      </c>
      <c r="B13" s="129"/>
      <c r="C13" s="129"/>
      <c r="D13" s="129"/>
      <c r="E13" s="129"/>
      <c r="F13" s="56">
        <f t="shared" si="0"/>
        <v>0</v>
      </c>
      <c r="G13" s="98">
        <v>0.05</v>
      </c>
      <c r="H13" s="56">
        <f t="shared" si="1"/>
        <v>0</v>
      </c>
      <c r="I13" s="1"/>
    </row>
    <row r="14" spans="1:9" ht="32.1" customHeight="1">
      <c r="A14" s="12"/>
      <c r="B14" s="129"/>
      <c r="C14" s="129"/>
      <c r="D14" s="129"/>
      <c r="E14" s="129"/>
      <c r="F14" s="56"/>
      <c r="G14" s="43"/>
      <c r="H14" s="56"/>
      <c r="I14" s="1"/>
    </row>
    <row r="15" spans="1:9" ht="62.45" customHeight="1">
      <c r="A15" s="13" t="s">
        <v>242</v>
      </c>
      <c r="B15" s="128"/>
      <c r="C15" s="128"/>
      <c r="D15" s="128"/>
      <c r="E15" s="128"/>
      <c r="F15" s="56">
        <f t="shared" si="0"/>
        <v>0</v>
      </c>
      <c r="G15" s="98">
        <v>0.1</v>
      </c>
      <c r="H15" s="56">
        <f t="shared" si="1"/>
        <v>0</v>
      </c>
      <c r="I15" s="1"/>
    </row>
    <row r="16" spans="1:9" ht="50.25" customHeight="1">
      <c r="A16" s="12"/>
      <c r="B16" s="128"/>
      <c r="C16" s="128"/>
      <c r="D16" s="128"/>
      <c r="E16" s="128"/>
      <c r="F16" s="56"/>
      <c r="G16" s="43"/>
      <c r="H16" s="56"/>
      <c r="I16" s="1"/>
    </row>
    <row r="17" spans="1:9" ht="57.6" customHeight="1">
      <c r="A17" s="13" t="s">
        <v>243</v>
      </c>
      <c r="B17" s="129"/>
      <c r="C17" s="129"/>
      <c r="D17" s="129"/>
      <c r="E17" s="129"/>
      <c r="F17" s="56">
        <f t="shared" si="0"/>
        <v>0</v>
      </c>
      <c r="G17" s="98">
        <v>0.15</v>
      </c>
      <c r="H17" s="56">
        <f t="shared" si="1"/>
        <v>0</v>
      </c>
      <c r="I17" s="1"/>
    </row>
    <row r="18" spans="1:9" ht="57.6" customHeight="1">
      <c r="A18" s="118"/>
      <c r="B18" s="129"/>
      <c r="C18" s="129"/>
      <c r="D18" s="129"/>
      <c r="E18" s="129"/>
      <c r="F18" s="56">
        <f t="shared" si="0"/>
        <v>0</v>
      </c>
      <c r="G18" s="98"/>
      <c r="H18" s="56"/>
      <c r="I18" s="1"/>
    </row>
    <row r="19" spans="1:9" ht="26.1" customHeight="1">
      <c r="A19" s="172"/>
      <c r="B19" s="173"/>
      <c r="C19" s="11"/>
      <c r="D19" s="11"/>
      <c r="E19" s="11"/>
      <c r="F19" s="46" t="s">
        <v>74</v>
      </c>
      <c r="G19" s="119">
        <f>SUM(G3:G17)</f>
        <v>1</v>
      </c>
      <c r="H19" s="120">
        <f>SUM(H3:H17)</f>
        <v>0</v>
      </c>
      <c r="I19" s="8" t="s">
        <v>163</v>
      </c>
    </row>
    <row r="20" spans="1:9" ht="62.1">
      <c r="B20" s="158" t="s">
        <v>244</v>
      </c>
    </row>
    <row r="22" spans="1:9">
      <c r="C22" s="145"/>
    </row>
  </sheetData>
  <sheetProtection algorithmName="SHA-512" hashValue="/OVxoYqNOeJ2AiSQyB0FChLKv2Pr6dRnXeCKG83HTqWDgTXWSRCVKMLlVZLc3KY4GkfPlk0VPTPEobLbtZ1zpw==" saltValue="fbUSyulFq6xi968fMCWNwQ==" spinCount="100000" sheet="1" formatRows="0"/>
  <mergeCells count="2">
    <mergeCell ref="A19:B19"/>
    <mergeCell ref="B1:E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221AC-B78D-B747-9C63-6B77AFABAB08}">
  <dimension ref="A1:H22"/>
  <sheetViews>
    <sheetView zoomScale="60" zoomScaleNormal="60" workbookViewId="0">
      <pane xSplit="1" ySplit="1" topLeftCell="B2" activePane="bottomRight" state="frozen"/>
      <selection pane="bottomRight" activeCell="G19" sqref="B19:G19"/>
      <selection pane="bottomLeft" activeCell="A2" sqref="A2"/>
      <selection pane="topRight" activeCell="B1" sqref="B1"/>
    </sheetView>
  </sheetViews>
  <sheetFormatPr defaultColWidth="10.875" defaultRowHeight="15.6"/>
  <cols>
    <col min="1" max="1" width="48.625" style="136" customWidth="1"/>
    <col min="2" max="4" width="32.625" style="136" customWidth="1"/>
    <col min="5" max="5" width="21.5" style="136" customWidth="1"/>
    <col min="6" max="6" width="15.375" style="136" customWidth="1"/>
    <col min="7" max="7" width="15.5" style="136" customWidth="1"/>
    <col min="8" max="8" width="21.875" style="136" customWidth="1"/>
    <col min="9" max="16384" width="10.875" style="8"/>
  </cols>
  <sheetData>
    <row r="1" spans="1:7" s="8" customFormat="1" ht="67.5" customHeight="1">
      <c r="A1" s="48" t="s">
        <v>245</v>
      </c>
      <c r="B1" s="27" t="s">
        <v>246</v>
      </c>
      <c r="C1" s="27" t="s">
        <v>247</v>
      </c>
      <c r="D1" s="27" t="s">
        <v>248</v>
      </c>
      <c r="E1" s="40" t="s">
        <v>152</v>
      </c>
      <c r="F1" s="40" t="s">
        <v>25</v>
      </c>
      <c r="G1" s="40" t="s">
        <v>61</v>
      </c>
    </row>
    <row r="2" spans="1:7" s="8" customFormat="1" ht="32.1" customHeight="1">
      <c r="A2" s="25" t="s">
        <v>249</v>
      </c>
      <c r="B2" s="127"/>
      <c r="C2" s="127">
        <v>4</v>
      </c>
      <c r="D2" s="127"/>
      <c r="E2" s="125">
        <f>SUM(B2:D2)</f>
        <v>4</v>
      </c>
      <c r="F2" s="90">
        <v>0.15</v>
      </c>
      <c r="G2" s="52">
        <f>(B2*F2)+(C2*F2)+(D2*F2)</f>
        <v>0.6</v>
      </c>
    </row>
    <row r="3" spans="1:7" s="8" customFormat="1" ht="133.5" customHeight="1">
      <c r="A3" s="25"/>
      <c r="B3" s="127"/>
      <c r="C3" s="127" t="s">
        <v>250</v>
      </c>
      <c r="D3" s="127"/>
      <c r="E3" s="125"/>
      <c r="F3" s="41"/>
      <c r="G3" s="52"/>
    </row>
    <row r="4" spans="1:7" s="8" customFormat="1" ht="32.1" customHeight="1">
      <c r="A4" s="25" t="s">
        <v>251</v>
      </c>
      <c r="B4" s="113"/>
      <c r="C4" s="113">
        <v>6</v>
      </c>
      <c r="D4" s="113"/>
      <c r="E4" s="125">
        <f t="shared" ref="E4:E20" si="0">SUM(B4:D4)</f>
        <v>6</v>
      </c>
      <c r="F4" s="102">
        <v>7.4999999999999997E-2</v>
      </c>
      <c r="G4" s="52">
        <f>(B4*F4)+(C4*F4)+(D4*F4)</f>
        <v>0.44999999999999996</v>
      </c>
    </row>
    <row r="5" spans="1:7" s="8" customFormat="1" ht="62.1">
      <c r="A5" s="25"/>
      <c r="B5" s="113"/>
      <c r="C5" s="113" t="s">
        <v>252</v>
      </c>
      <c r="D5" s="113"/>
      <c r="E5" s="125"/>
      <c r="F5" s="41"/>
      <c r="G5" s="52"/>
    </row>
    <row r="6" spans="1:7" s="8" customFormat="1" ht="32.1" customHeight="1">
      <c r="A6" s="25" t="s">
        <v>253</v>
      </c>
      <c r="B6" s="127">
        <v>0</v>
      </c>
      <c r="C6" s="127"/>
      <c r="D6" s="127"/>
      <c r="E6" s="125">
        <f t="shared" si="0"/>
        <v>0</v>
      </c>
      <c r="F6" s="102">
        <v>7.4999999999999997E-2</v>
      </c>
      <c r="G6" s="52">
        <f>(B6*F6)+(C6*F6)+(D6*F6)</f>
        <v>0</v>
      </c>
    </row>
    <row r="7" spans="1:7" s="8" customFormat="1" ht="32.1" customHeight="1">
      <c r="A7" s="25"/>
      <c r="B7" s="127" t="s">
        <v>254</v>
      </c>
      <c r="C7" s="127"/>
      <c r="D7" s="127"/>
      <c r="E7" s="125"/>
      <c r="F7" s="41"/>
      <c r="G7" s="52"/>
    </row>
    <row r="8" spans="1:7" s="8" customFormat="1" ht="53.1" customHeight="1">
      <c r="A8" s="27" t="s">
        <v>255</v>
      </c>
      <c r="B8" s="113">
        <v>0</v>
      </c>
      <c r="C8" s="113"/>
      <c r="D8" s="113"/>
      <c r="E8" s="126">
        <f t="shared" si="0"/>
        <v>0</v>
      </c>
      <c r="F8" s="99">
        <v>0.15</v>
      </c>
      <c r="G8" s="52">
        <f>(B8*F8)+(C8*F8)+(D8*F8)</f>
        <v>0</v>
      </c>
    </row>
    <row r="9" spans="1:7" s="8" customFormat="1" ht="32.1" customHeight="1">
      <c r="A9" s="27"/>
      <c r="B9" s="113" t="s">
        <v>254</v>
      </c>
      <c r="C9" s="113"/>
      <c r="D9" s="113"/>
      <c r="E9" s="126"/>
      <c r="F9" s="100"/>
      <c r="G9" s="52"/>
    </row>
    <row r="10" spans="1:7" s="8" customFormat="1" ht="47.1" customHeight="1">
      <c r="A10" s="27" t="s">
        <v>256</v>
      </c>
      <c r="B10" s="127">
        <v>0</v>
      </c>
      <c r="C10" s="127"/>
      <c r="D10" s="127"/>
      <c r="E10" s="126">
        <f t="shared" si="0"/>
        <v>0</v>
      </c>
      <c r="F10" s="99">
        <v>0.1</v>
      </c>
      <c r="G10" s="52">
        <f>(B10*F10)+(C10*F10)+(D10*F10)</f>
        <v>0</v>
      </c>
    </row>
    <row r="11" spans="1:7" s="8" customFormat="1" ht="32.1" customHeight="1">
      <c r="A11" s="27"/>
      <c r="B11" s="127" t="s">
        <v>254</v>
      </c>
      <c r="C11" s="127"/>
      <c r="D11" s="127"/>
      <c r="E11" s="126"/>
      <c r="F11" s="100"/>
      <c r="G11" s="52"/>
    </row>
    <row r="12" spans="1:7" s="8" customFormat="1" ht="32.1" customHeight="1">
      <c r="A12" s="27" t="s">
        <v>257</v>
      </c>
      <c r="B12" s="113">
        <v>0</v>
      </c>
      <c r="C12" s="113"/>
      <c r="D12" s="113"/>
      <c r="E12" s="126">
        <f t="shared" si="0"/>
        <v>0</v>
      </c>
      <c r="F12" s="99">
        <v>0.1</v>
      </c>
      <c r="G12" s="52">
        <f>(B12*F12)+(C12*F12)+(D12*F12)</f>
        <v>0</v>
      </c>
    </row>
    <row r="13" spans="1:7" s="8" customFormat="1" ht="32.1" customHeight="1">
      <c r="A13" s="27"/>
      <c r="B13" s="113" t="s">
        <v>254</v>
      </c>
      <c r="C13" s="113"/>
      <c r="D13" s="113"/>
      <c r="E13" s="126"/>
      <c r="F13" s="100"/>
      <c r="G13" s="52"/>
    </row>
    <row r="14" spans="1:7" s="8" customFormat="1" ht="32.1" customHeight="1">
      <c r="A14" s="27" t="s">
        <v>258</v>
      </c>
      <c r="B14" s="127">
        <v>0</v>
      </c>
      <c r="C14" s="127"/>
      <c r="D14" s="127"/>
      <c r="E14" s="126">
        <f t="shared" si="0"/>
        <v>0</v>
      </c>
      <c r="F14" s="99">
        <v>0.1</v>
      </c>
      <c r="G14" s="52">
        <f>(B14*F14)+(C14*F14)+(D14*F14)</f>
        <v>0</v>
      </c>
    </row>
    <row r="15" spans="1:7" s="8" customFormat="1" ht="128.44999999999999" customHeight="1">
      <c r="A15" s="25"/>
      <c r="B15" s="127" t="s">
        <v>259</v>
      </c>
      <c r="C15" s="127"/>
      <c r="D15" s="127"/>
      <c r="E15" s="125"/>
      <c r="F15" s="41"/>
      <c r="G15" s="52"/>
    </row>
    <row r="16" spans="1:7" s="8" customFormat="1" ht="32.1" customHeight="1">
      <c r="A16" s="27" t="s">
        <v>260</v>
      </c>
      <c r="B16" s="113">
        <v>0</v>
      </c>
      <c r="C16" s="113"/>
      <c r="D16" s="113"/>
      <c r="E16" s="126">
        <f t="shared" si="0"/>
        <v>0</v>
      </c>
      <c r="F16" s="99">
        <v>0.1</v>
      </c>
      <c r="G16" s="52">
        <f>(B16*F16)+(C16*F16)+(D16*F16)</f>
        <v>0</v>
      </c>
    </row>
    <row r="17" spans="1:8" ht="129" customHeight="1">
      <c r="A17" s="25"/>
      <c r="B17" s="113" t="s">
        <v>259</v>
      </c>
      <c r="C17" s="113"/>
      <c r="D17" s="113"/>
      <c r="E17" s="125"/>
      <c r="F17" s="41"/>
      <c r="G17" s="52"/>
      <c r="H17" s="8"/>
    </row>
    <row r="18" spans="1:8" ht="57.6" customHeight="1">
      <c r="A18" s="34" t="s">
        <v>261</v>
      </c>
      <c r="B18" s="127">
        <v>0</v>
      </c>
      <c r="C18" s="127">
        <v>3</v>
      </c>
      <c r="D18" s="127"/>
      <c r="E18" s="126">
        <f t="shared" si="0"/>
        <v>3</v>
      </c>
      <c r="F18" s="99">
        <v>0.08</v>
      </c>
      <c r="G18" s="52">
        <f>(B18*F18)+(C18*F18)+(D18*F18)</f>
        <v>0.24</v>
      </c>
      <c r="H18" s="8"/>
    </row>
    <row r="19" spans="1:8" ht="191.45" customHeight="1">
      <c r="A19" s="25"/>
      <c r="B19" s="127"/>
      <c r="C19" s="134" t="s">
        <v>262</v>
      </c>
      <c r="D19" s="127"/>
      <c r="E19" s="126"/>
      <c r="F19" s="100"/>
      <c r="G19" s="150"/>
      <c r="H19" s="8"/>
    </row>
    <row r="20" spans="1:8" ht="54.6" customHeight="1">
      <c r="A20" s="27" t="s">
        <v>263</v>
      </c>
      <c r="B20" s="113">
        <v>0</v>
      </c>
      <c r="C20" s="113"/>
      <c r="D20" s="113"/>
      <c r="E20" s="126">
        <f t="shared" si="0"/>
        <v>0</v>
      </c>
      <c r="F20" s="99">
        <v>7.0000000000000007E-2</v>
      </c>
      <c r="G20" s="52">
        <f>(B20*F20)+(C20*F20)+(D20*F20)</f>
        <v>0</v>
      </c>
      <c r="H20" s="8"/>
    </row>
    <row r="21" spans="1:8" ht="32.1" customHeight="1">
      <c r="A21" s="25"/>
      <c r="B21" s="113" t="s">
        <v>254</v>
      </c>
      <c r="C21" s="113"/>
      <c r="D21" s="113"/>
      <c r="E21" s="125"/>
      <c r="F21" s="90"/>
      <c r="G21" s="52"/>
      <c r="H21" s="8"/>
    </row>
    <row r="22" spans="1:8">
      <c r="A22" s="8"/>
      <c r="B22" s="8"/>
      <c r="C22" s="8"/>
      <c r="D22" s="8"/>
      <c r="E22" s="46" t="s">
        <v>74</v>
      </c>
      <c r="F22" s="101">
        <f>SUM(F2:F21)</f>
        <v>0.99999999999999978</v>
      </c>
      <c r="G22" s="103">
        <f>SUM(G2:G20)</f>
        <v>1.2899999999999998</v>
      </c>
      <c r="H22" s="8" t="s">
        <v>153</v>
      </c>
    </row>
  </sheetData>
  <sheetProtection algorithmName="SHA-512" hashValue="7LPwGd/tZX1v6gLFQgx5i5auPWjlEVwlMSy1T8FRo9FcFf8N6axabED8UocH2+uGyQhdsEh1Hh6ycECsQJq6uQ==" saltValue="ATSofe5xiGDRMwR2xAy51A==" spinCount="100000" sheet="1" formatRows="0"/>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EB651-E7BE-A64C-89E6-706E2FD0EF0E}">
  <dimension ref="A1:H16"/>
  <sheetViews>
    <sheetView zoomScale="70" zoomScaleNormal="70" workbookViewId="0">
      <pane xSplit="1" ySplit="2" topLeftCell="B19" activePane="bottomRight" state="frozen"/>
      <selection pane="bottomRight" activeCell="B15" sqref="B15"/>
      <selection pane="bottomLeft" activeCell="A3" sqref="A3"/>
      <selection pane="topRight" activeCell="B1" sqref="B1"/>
    </sheetView>
  </sheetViews>
  <sheetFormatPr defaultColWidth="10.875" defaultRowHeight="15.6"/>
  <cols>
    <col min="1" max="1" width="64.625" style="136" customWidth="1"/>
    <col min="2" max="4" width="25" style="136" customWidth="1"/>
    <col min="5" max="7" width="16.625" style="136" customWidth="1"/>
    <col min="8" max="8" width="16.5" style="136" customWidth="1"/>
    <col min="9" max="16384" width="10.875" style="8"/>
  </cols>
  <sheetData>
    <row r="1" spans="1:8">
      <c r="A1" s="7"/>
      <c r="B1" s="177" t="s">
        <v>264</v>
      </c>
      <c r="C1" s="177"/>
      <c r="D1" s="177"/>
      <c r="E1" s="7"/>
      <c r="F1" s="7"/>
      <c r="G1" s="7"/>
      <c r="H1" s="8"/>
    </row>
    <row r="2" spans="1:8" ht="111.95" customHeight="1">
      <c r="A2" s="48" t="s">
        <v>265</v>
      </c>
      <c r="B2" s="27" t="s">
        <v>266</v>
      </c>
      <c r="C2" s="27" t="s">
        <v>267</v>
      </c>
      <c r="D2" s="27" t="s">
        <v>268</v>
      </c>
      <c r="E2" s="40" t="s">
        <v>152</v>
      </c>
      <c r="F2" s="40" t="s">
        <v>25</v>
      </c>
      <c r="G2" s="40" t="s">
        <v>61</v>
      </c>
      <c r="H2" s="8"/>
    </row>
    <row r="3" spans="1:8" ht="32.1" customHeight="1">
      <c r="A3" s="25" t="s">
        <v>269</v>
      </c>
      <c r="B3" s="127">
        <v>0</v>
      </c>
      <c r="C3" s="127"/>
      <c r="D3" s="127"/>
      <c r="E3" s="59">
        <f>SUM(B3:D3)</f>
        <v>0</v>
      </c>
      <c r="F3" s="90">
        <v>-0.2</v>
      </c>
      <c r="G3" s="59">
        <f>(B3*F3)+(C3*F3)+(D3*F3)</f>
        <v>0</v>
      </c>
      <c r="H3" s="8"/>
    </row>
    <row r="4" spans="1:8" ht="32.1" customHeight="1">
      <c r="A4" s="25"/>
      <c r="B4" s="127" t="s">
        <v>270</v>
      </c>
      <c r="C4" s="127"/>
      <c r="D4" s="127"/>
      <c r="E4" s="59"/>
      <c r="F4" s="90"/>
      <c r="G4" s="59"/>
      <c r="H4" s="8"/>
    </row>
    <row r="5" spans="1:8" ht="32.1" customHeight="1">
      <c r="A5" s="25" t="s">
        <v>271</v>
      </c>
      <c r="B5" s="133">
        <v>0</v>
      </c>
      <c r="C5" s="133"/>
      <c r="D5" s="133"/>
      <c r="E5" s="59">
        <f>SUM(B5:D5)</f>
        <v>0</v>
      </c>
      <c r="F5" s="90">
        <v>-0.2</v>
      </c>
      <c r="G5" s="59">
        <f>(B5*F5)+(C5*F5)+(D5*F5)</f>
        <v>0</v>
      </c>
      <c r="H5" s="8"/>
    </row>
    <row r="6" spans="1:8" ht="32.1" customHeight="1">
      <c r="A6" s="25"/>
      <c r="B6" s="133" t="s">
        <v>270</v>
      </c>
      <c r="C6" s="133"/>
      <c r="D6" s="133"/>
      <c r="E6" s="59"/>
      <c r="F6" s="90"/>
      <c r="G6" s="59"/>
      <c r="H6" s="8"/>
    </row>
    <row r="7" spans="1:8" ht="32.1" customHeight="1">
      <c r="A7" s="27" t="s">
        <v>272</v>
      </c>
      <c r="B7" s="127">
        <v>0</v>
      </c>
      <c r="C7" s="127"/>
      <c r="D7" s="127"/>
      <c r="E7" s="59">
        <f t="shared" ref="E7:E13" si="0">SUM(B7:D7)</f>
        <v>0</v>
      </c>
      <c r="F7" s="90">
        <v>-0.2</v>
      </c>
      <c r="G7" s="59">
        <f>(B7*F7)+(C7*F7)+(D7*F7)</f>
        <v>0</v>
      </c>
      <c r="H7" s="8"/>
    </row>
    <row r="8" spans="1:8" ht="32.1" customHeight="1">
      <c r="A8" s="25"/>
      <c r="B8" s="127" t="s">
        <v>270</v>
      </c>
      <c r="C8" s="127"/>
      <c r="D8" s="127"/>
      <c r="E8" s="59"/>
      <c r="F8" s="90"/>
      <c r="G8" s="59"/>
      <c r="H8" s="8"/>
    </row>
    <row r="9" spans="1:8" ht="32.1" customHeight="1">
      <c r="A9" s="27" t="s">
        <v>273</v>
      </c>
      <c r="B9" s="133">
        <v>0</v>
      </c>
      <c r="C9" s="133"/>
      <c r="D9" s="133"/>
      <c r="E9" s="59">
        <f t="shared" si="0"/>
        <v>0</v>
      </c>
      <c r="F9" s="99">
        <v>-0.1</v>
      </c>
      <c r="G9" s="59">
        <f t="shared" ref="G9:G13" si="1">(B9*F9)+(C9*F9)+(D9*F9)</f>
        <v>0</v>
      </c>
      <c r="H9" s="8"/>
    </row>
    <row r="10" spans="1:8" ht="32.1" customHeight="1">
      <c r="A10" s="27"/>
      <c r="B10" s="133" t="s">
        <v>270</v>
      </c>
      <c r="C10" s="133"/>
      <c r="D10" s="133"/>
      <c r="E10" s="59"/>
      <c r="F10" s="99"/>
      <c r="G10" s="59"/>
      <c r="H10" s="8"/>
    </row>
    <row r="11" spans="1:8" ht="32.1" customHeight="1">
      <c r="A11" s="27" t="s">
        <v>274</v>
      </c>
      <c r="B11" s="127">
        <v>0</v>
      </c>
      <c r="C11" s="127"/>
      <c r="D11" s="127"/>
      <c r="E11" s="59">
        <f t="shared" si="0"/>
        <v>0</v>
      </c>
      <c r="F11" s="99">
        <v>-0.2</v>
      </c>
      <c r="G11" s="59">
        <f t="shared" si="1"/>
        <v>0</v>
      </c>
      <c r="H11" s="8"/>
    </row>
    <row r="12" spans="1:8" ht="32.1" customHeight="1">
      <c r="A12" s="25"/>
      <c r="B12" s="127" t="s">
        <v>270</v>
      </c>
      <c r="C12" s="127"/>
      <c r="D12" s="127"/>
      <c r="E12" s="59"/>
      <c r="F12" s="90"/>
      <c r="G12" s="59"/>
      <c r="H12" s="8"/>
    </row>
    <row r="13" spans="1:8" ht="32.1" customHeight="1">
      <c r="A13" s="27" t="s">
        <v>275</v>
      </c>
      <c r="B13" s="133">
        <v>0</v>
      </c>
      <c r="C13" s="133"/>
      <c r="D13" s="133"/>
      <c r="E13" s="59">
        <f t="shared" si="0"/>
        <v>0</v>
      </c>
      <c r="F13" s="99">
        <v>-0.1</v>
      </c>
      <c r="G13" s="59">
        <f t="shared" si="1"/>
        <v>0</v>
      </c>
      <c r="H13" s="8"/>
    </row>
    <row r="14" spans="1:8" ht="32.1" customHeight="1">
      <c r="A14" s="25"/>
      <c r="B14" s="113" t="s">
        <v>270</v>
      </c>
      <c r="C14" s="113"/>
      <c r="D14" s="113"/>
      <c r="E14" s="59"/>
      <c r="F14" s="90"/>
      <c r="G14" s="59"/>
      <c r="H14" s="8"/>
    </row>
    <row r="15" spans="1:8">
      <c r="A15" s="8"/>
      <c r="B15" s="8"/>
      <c r="C15" s="8"/>
      <c r="D15" s="8"/>
      <c r="E15" s="46" t="s">
        <v>74</v>
      </c>
      <c r="F15" s="90">
        <f>SUM(F3:F14)</f>
        <v>-1.0000000000000002</v>
      </c>
      <c r="G15" s="60">
        <f>SUM(G3:G13)</f>
        <v>0</v>
      </c>
      <c r="H15" s="8" t="s">
        <v>276</v>
      </c>
    </row>
    <row r="16" spans="1:8">
      <c r="F16" s="138"/>
    </row>
  </sheetData>
  <sheetProtection algorithmName="SHA-512" hashValue="7tujff9gPo8ruxs3SKarD4fKMp/IRnXEUIu05EyXZCckdGpS4jLgPM15JYLNbRVwqyG44RuyXuXCwOG5Ha2HDw==" saltValue="L89ztor+oFIbC8THVDq9QA==" spinCount="100000" sheet="1" formatRows="0"/>
  <mergeCells count="1">
    <mergeCell ref="B1:D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4E62-A3CA-46AD-998A-56BDAAA7EC34}">
  <dimension ref="B2:D3"/>
  <sheetViews>
    <sheetView workbookViewId="0">
      <selection activeCell="D3" sqref="D2:D3"/>
    </sheetView>
  </sheetViews>
  <sheetFormatPr defaultColWidth="10.625" defaultRowHeight="15.6"/>
  <cols>
    <col min="2" max="4" width="16.625" customWidth="1"/>
  </cols>
  <sheetData>
    <row r="2" spans="2:4">
      <c r="B2" s="66" t="s">
        <v>18</v>
      </c>
      <c r="C2" s="66" t="s">
        <v>19</v>
      </c>
      <c r="D2" s="66"/>
    </row>
    <row r="3" spans="2:4">
      <c r="B3" s="1" t="s">
        <v>20</v>
      </c>
      <c r="C3" s="74">
        <v>44946</v>
      </c>
      <c r="D3" s="1"/>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41743-A562-ED41-B0ED-0E5C3BA65486}">
  <dimension ref="A1:F66"/>
  <sheetViews>
    <sheetView topLeftCell="C1" zoomScale="60" zoomScaleNormal="60" workbookViewId="0">
      <selection activeCell="D3" sqref="D3"/>
    </sheetView>
  </sheetViews>
  <sheetFormatPr defaultColWidth="10.875" defaultRowHeight="15.6"/>
  <cols>
    <col min="1" max="1" width="65.625" style="137" customWidth="1"/>
    <col min="2" max="2" width="24.625" style="144" customWidth="1"/>
    <col min="3" max="3" width="21.875" style="137" customWidth="1"/>
    <col min="4" max="4" width="20.5" style="137" customWidth="1"/>
    <col min="5" max="5" width="14.875" style="137" customWidth="1"/>
    <col min="6" max="6" width="10.875" style="137" customWidth="1"/>
    <col min="7" max="16384" width="10.875" style="1"/>
  </cols>
  <sheetData>
    <row r="1" spans="1:6" ht="165.6" customHeight="1">
      <c r="A1" s="75" t="s">
        <v>21</v>
      </c>
      <c r="B1" s="76" t="s">
        <v>22</v>
      </c>
      <c r="C1" s="77" t="s">
        <v>23</v>
      </c>
      <c r="D1" s="77" t="s">
        <v>24</v>
      </c>
      <c r="E1" s="75" t="s">
        <v>25</v>
      </c>
      <c r="F1" s="78" t="s">
        <v>26</v>
      </c>
    </row>
    <row r="2" spans="1:6" ht="24.95" customHeight="1">
      <c r="A2" s="26" t="s">
        <v>27</v>
      </c>
      <c r="B2" s="62">
        <v>0.03</v>
      </c>
      <c r="C2" s="58">
        <v>7.0000000000000007E-2</v>
      </c>
      <c r="D2" s="58">
        <v>0.2</v>
      </c>
      <c r="E2" s="26"/>
      <c r="F2" s="30"/>
    </row>
    <row r="3" spans="1:6">
      <c r="A3" s="65" t="s">
        <v>28</v>
      </c>
      <c r="B3" s="123">
        <f>'Temas nas políticas gerais'!B2</f>
        <v>0</v>
      </c>
      <c r="C3" s="123">
        <f>'Temas nas políticas setoriais'!B2</f>
        <v>0</v>
      </c>
      <c r="D3" s="111">
        <v>2.5</v>
      </c>
      <c r="E3" s="84">
        <v>0.05</v>
      </c>
      <c r="F3" s="124">
        <f>SUM(B3:D3)*E3</f>
        <v>0.125</v>
      </c>
    </row>
    <row r="4" spans="1:6" ht="108.6" hidden="1">
      <c r="A4" s="65"/>
      <c r="B4" s="123" t="str">
        <f>'Temas nas políticas gerais'!B3</f>
        <v>O tema não é mencionado na PRSA nem em demais documentos relacionados às políticas gerais, diretrizes ou adesões a compromissos.</v>
      </c>
      <c r="C4" s="123" t="str">
        <f>'Temas nas políticas setoriais'!B3</f>
        <v>Não foram encontradas políticas setoriais e o tema não foi mencionado em políticas temáticas ou outros documentos disponibilizados no site.</v>
      </c>
      <c r="D4" s="111"/>
      <c r="E4" s="84"/>
      <c r="F4" s="124">
        <f t="shared" ref="F4:F61" si="0">SUM(B4:D4)*E4</f>
        <v>0</v>
      </c>
    </row>
    <row r="5" spans="1:6">
      <c r="A5" s="65" t="s">
        <v>29</v>
      </c>
      <c r="B5" s="123">
        <f>'Temas nas políticas gerais'!B4</f>
        <v>0</v>
      </c>
      <c r="C5" s="123">
        <f>'Temas nas políticas setoriais'!B4</f>
        <v>0</v>
      </c>
      <c r="D5" s="111">
        <v>2.5</v>
      </c>
      <c r="E5" s="84">
        <v>0.05</v>
      </c>
      <c r="F5" s="124">
        <f t="shared" si="0"/>
        <v>0.125</v>
      </c>
    </row>
    <row r="6" spans="1:6" ht="108.6" hidden="1">
      <c r="A6" s="65"/>
      <c r="B6" s="123" t="str">
        <f>'Temas nas políticas gerais'!B5</f>
        <v>O tema não foi mencionado na PRSA nem em demais documentos relacionados às políticas gerais, diretrizes ou adesões a compromissos.</v>
      </c>
      <c r="C6" s="123" t="str">
        <f>'Temas nas políticas setoriais'!B5</f>
        <v>Não foram encontradas políticas setoriais e o tema não foi mencionado em políticas temáticas ou outros documentos disponibilizados no site.</v>
      </c>
      <c r="D6" s="111"/>
      <c r="E6" s="84"/>
      <c r="F6" s="124">
        <f t="shared" si="0"/>
        <v>0</v>
      </c>
    </row>
    <row r="7" spans="1:6">
      <c r="A7" s="65" t="s">
        <v>30</v>
      </c>
      <c r="B7" s="123">
        <f>'Temas nas políticas gerais'!B6</f>
        <v>0</v>
      </c>
      <c r="C7" s="123">
        <f>'Temas nas políticas setoriais'!B6</f>
        <v>0</v>
      </c>
      <c r="D7" s="111">
        <v>3.53</v>
      </c>
      <c r="E7" s="84">
        <v>0.04</v>
      </c>
      <c r="F7" s="124">
        <f t="shared" si="0"/>
        <v>0.14119999999999999</v>
      </c>
    </row>
    <row r="8" spans="1:6" ht="108.6" hidden="1">
      <c r="A8" s="65"/>
      <c r="B8" s="123" t="str">
        <f>'Temas nas políticas gerais'!B7</f>
        <v>O tema não foi mencionado na PRSA nem em demais documentos relacionados às políticas gerais, diretrizes ou adesões a compromissos.</v>
      </c>
      <c r="C8" s="123" t="str">
        <f>'Temas nas políticas setoriais'!B7</f>
        <v>Não foram encontradas políticas setoriais e o tema não foi mencionado em políticas temáticas ou outros documentos disponibilizados no site.</v>
      </c>
      <c r="D8" s="111"/>
      <c r="E8" s="84"/>
      <c r="F8" s="124">
        <f t="shared" si="0"/>
        <v>0</v>
      </c>
    </row>
    <row r="9" spans="1:6">
      <c r="A9" s="65" t="s">
        <v>31</v>
      </c>
      <c r="B9" s="123">
        <f>'Temas nas políticas gerais'!B8</f>
        <v>0</v>
      </c>
      <c r="C9" s="123">
        <f>'Temas nas políticas setoriais'!B8</f>
        <v>0</v>
      </c>
      <c r="D9" s="111">
        <v>3.53</v>
      </c>
      <c r="E9" s="84">
        <v>0.04</v>
      </c>
      <c r="F9" s="124">
        <f t="shared" si="0"/>
        <v>0.14119999999999999</v>
      </c>
    </row>
    <row r="10" spans="1:6" ht="108.6" hidden="1">
      <c r="A10" s="65"/>
      <c r="B10" s="123" t="str">
        <f>'Temas nas políticas gerais'!B9</f>
        <v>O tema não foi mencionado na PRSA nem em demais documentos relacionados às políticas gerais, diretrizes ou adesões a compromissos.</v>
      </c>
      <c r="C10" s="123" t="str">
        <f>'Temas nas políticas setoriais'!B9</f>
        <v>Não foram encontradas políticas setoriais e o tema não foi mencionado em políticas temáticas ou outros documentos disponibilizados no site.</v>
      </c>
      <c r="D10" s="111"/>
      <c r="E10" s="84"/>
      <c r="F10" s="124">
        <f t="shared" si="0"/>
        <v>0</v>
      </c>
    </row>
    <row r="11" spans="1:6">
      <c r="A11" s="65" t="s">
        <v>32</v>
      </c>
      <c r="B11" s="123">
        <f>'Temas nas políticas gerais'!B10</f>
        <v>0.5</v>
      </c>
      <c r="C11" s="123">
        <f>'Temas nas políticas setoriais'!B10</f>
        <v>2</v>
      </c>
      <c r="D11" s="111">
        <v>1.82</v>
      </c>
      <c r="E11" s="84">
        <v>0.05</v>
      </c>
      <c r="F11" s="124">
        <f t="shared" si="0"/>
        <v>0.21600000000000003</v>
      </c>
    </row>
    <row r="12" spans="1:6" ht="155.1" hidden="1">
      <c r="A12" s="65"/>
      <c r="B12" s="123" t="str">
        <f>'Temas nas políticas gerais'!B11</f>
        <v>O Manual de Gestão de Responsabilidade Socioambiental (p. 6) determina que a AGE realizará avaliações socioambientais de projetos com base nos Princípios do Equador, no entanto o tema não é diretamente mencionado na PRSA.</v>
      </c>
      <c r="C12" s="123" t="str">
        <f>'Temas nas políticas setoriais'!B11</f>
        <v>Exigência de certificação para o setor de madeira</v>
      </c>
      <c r="D12" s="111"/>
      <c r="E12" s="84"/>
      <c r="F12" s="124">
        <f t="shared" si="0"/>
        <v>0</v>
      </c>
    </row>
    <row r="13" spans="1:6">
      <c r="A13" s="65" t="s">
        <v>33</v>
      </c>
      <c r="B13" s="123">
        <f>'Temas nas políticas gerais'!B12</f>
        <v>0.5</v>
      </c>
      <c r="C13" s="123">
        <f>'Temas nas políticas setoriais'!B12</f>
        <v>0</v>
      </c>
      <c r="D13" s="111">
        <v>2.5</v>
      </c>
      <c r="E13" s="84">
        <v>0.04</v>
      </c>
      <c r="F13" s="124">
        <f t="shared" si="0"/>
        <v>0.12</v>
      </c>
    </row>
    <row r="14" spans="1:6" ht="155.1" hidden="1">
      <c r="A14" s="65"/>
      <c r="B14" s="123" t="str">
        <f>'Temas nas políticas gerais'!B13</f>
        <v>O Manual de Gestão de Responsabilidade Socioambiental (p. 6) determina que a AGE realizará avaliações socioambientais de projetos com base nos Princípios do Equador, no entanto o tema não é diretamente mencionado na PRSA.</v>
      </c>
      <c r="C14" s="123" t="str">
        <f>'Temas nas políticas setoriais'!B13</f>
        <v>Não foram encontradas políticas setoriais e o tema não foi mencionado em políticas temáticas ou outros documentos disponibilizados no site.</v>
      </c>
      <c r="D14" s="111"/>
      <c r="E14" s="84"/>
      <c r="F14" s="124">
        <f t="shared" si="0"/>
        <v>0</v>
      </c>
    </row>
    <row r="15" spans="1:6">
      <c r="A15" s="65" t="s">
        <v>34</v>
      </c>
      <c r="B15" s="123">
        <f>'Temas nas políticas gerais'!B14</f>
        <v>0.5</v>
      </c>
      <c r="C15" s="123">
        <f>'Temas nas políticas setoriais'!B14</f>
        <v>0</v>
      </c>
      <c r="D15" s="111">
        <v>3.53</v>
      </c>
      <c r="E15" s="84">
        <v>0.05</v>
      </c>
      <c r="F15" s="124">
        <f t="shared" si="0"/>
        <v>0.20149999999999998</v>
      </c>
    </row>
    <row r="16" spans="1:6" ht="155.1" hidden="1">
      <c r="A16" s="65"/>
      <c r="B16" s="123" t="str">
        <f>'Temas nas políticas gerais'!B15</f>
        <v>O Manual de Gestão de Responsabilidade Socioambiental (p. 6) determina que a AGE realizará avaliações socioambientais de projetos com base nos Princípios do Equador, no entanto o tema não é diretamente mencionado na PRSA.</v>
      </c>
      <c r="C16" s="123" t="str">
        <f>'Temas nas políticas setoriais'!B15</f>
        <v>Não foram encontradas políticas setoriais e o tema não foi mencionado em políticas temáticas ou outros documentos disponibilizados no site.</v>
      </c>
      <c r="D16" s="111"/>
      <c r="E16" s="84"/>
      <c r="F16" s="124">
        <f t="shared" si="0"/>
        <v>0</v>
      </c>
    </row>
    <row r="17" spans="1:6">
      <c r="A17" s="65" t="s">
        <v>35</v>
      </c>
      <c r="B17" s="123">
        <f>'Temas nas políticas gerais'!B16</f>
        <v>0.5</v>
      </c>
      <c r="C17" s="123">
        <f>'Temas nas políticas setoriais'!B16</f>
        <v>0</v>
      </c>
      <c r="D17" s="111">
        <v>2.5</v>
      </c>
      <c r="E17" s="84">
        <v>0.03</v>
      </c>
      <c r="F17" s="124">
        <f t="shared" si="0"/>
        <v>0.09</v>
      </c>
    </row>
    <row r="18" spans="1:6" ht="155.1" hidden="1">
      <c r="A18" s="65"/>
      <c r="B18" s="123" t="str">
        <f>'Temas nas políticas gerais'!B17</f>
        <v>O Manual de Gestão de Responsabilidade Socioambiental (p. 6) determina que a AGE realizará avaliações socioambientais de projetos com base nos Princípios do Equador, no entanto o tema não é diretamente mencionado na PRSA.</v>
      </c>
      <c r="C18" s="123" t="str">
        <f>'Temas nas políticas setoriais'!B17</f>
        <v>Não foram encontradas políticas setoriais e o tema não foi mencionado em políticas temáticas ou outros documentos disponibilizados no site.</v>
      </c>
      <c r="D18" s="111"/>
      <c r="E18" s="84"/>
      <c r="F18" s="124">
        <f t="shared" si="0"/>
        <v>0</v>
      </c>
    </row>
    <row r="19" spans="1:6">
      <c r="A19" s="65" t="s">
        <v>36</v>
      </c>
      <c r="B19" s="123">
        <f>'Temas nas políticas gerais'!B18</f>
        <v>0.5</v>
      </c>
      <c r="C19" s="123">
        <f>'Temas nas políticas setoriais'!B18</f>
        <v>0</v>
      </c>
      <c r="D19" s="111">
        <v>2.5</v>
      </c>
      <c r="E19" s="84">
        <v>0.03</v>
      </c>
      <c r="F19" s="124">
        <f t="shared" si="0"/>
        <v>0.09</v>
      </c>
    </row>
    <row r="20" spans="1:6" ht="155.1" hidden="1">
      <c r="A20" s="65"/>
      <c r="B20" s="123" t="str">
        <f>'Temas nas políticas gerais'!B19</f>
        <v>O Manual de Gestão de Responsabilidade Socioambiental (p. 6) determina que a AGE realizará avaliações socioambientais de projetos com base nos Princípios do Equador, no entanto o tema não é diretamente mencionado na PRSA.</v>
      </c>
      <c r="C20" s="123" t="str">
        <f>'Temas nas políticas setoriais'!B19</f>
        <v>Não foram encontradas políticas setoriais e o tema não foi mencionado em políticas temáticas ou outros documentos disponibilizados no site.</v>
      </c>
      <c r="D20" s="111"/>
      <c r="E20" s="84"/>
      <c r="F20" s="124">
        <f t="shared" si="0"/>
        <v>0</v>
      </c>
    </row>
    <row r="21" spans="1:6">
      <c r="A21" s="65" t="s">
        <v>37</v>
      </c>
      <c r="B21" s="123">
        <f>'Temas nas políticas gerais'!B20</f>
        <v>0</v>
      </c>
      <c r="C21" s="123">
        <f>'Temas nas políticas setoriais'!B20</f>
        <v>0</v>
      </c>
      <c r="D21" s="111">
        <v>2.5</v>
      </c>
      <c r="E21" s="84">
        <v>0.02</v>
      </c>
      <c r="F21" s="124">
        <f t="shared" si="0"/>
        <v>0.05</v>
      </c>
    </row>
    <row r="22" spans="1:6" ht="108.6" hidden="1">
      <c r="A22" s="65"/>
      <c r="B22" s="123" t="str">
        <f>'Temas nas políticas gerais'!B21</f>
        <v>O tema não é mencionado na PRSA nem em demais documentos relacionados às políticas gerais, diretrizes ou adesões a compromissos.</v>
      </c>
      <c r="C22" s="123" t="str">
        <f>'Temas nas políticas setoriais'!B21</f>
        <v>Não foram encontradas políticas setoriais e o tema não foi mencionado em políticas temáticas ou outros documentos disponibilizados no site.</v>
      </c>
      <c r="D22" s="111"/>
      <c r="E22" s="84"/>
      <c r="F22" s="124">
        <f t="shared" si="0"/>
        <v>0</v>
      </c>
    </row>
    <row r="23" spans="1:6">
      <c r="A23" s="65" t="s">
        <v>38</v>
      </c>
      <c r="B23" s="123">
        <f>'Temas nas políticas gerais'!B22</f>
        <v>0.5</v>
      </c>
      <c r="C23" s="123">
        <f>'Temas nas políticas setoriais'!B22</f>
        <v>0</v>
      </c>
      <c r="D23" s="111">
        <v>2.5</v>
      </c>
      <c r="E23" s="84">
        <v>0.03</v>
      </c>
      <c r="F23" s="124">
        <f t="shared" si="0"/>
        <v>0.09</v>
      </c>
    </row>
    <row r="24" spans="1:6" ht="170.45" hidden="1">
      <c r="A24" s="65"/>
      <c r="B24" s="123" t="str">
        <f>'Temas nas políticas gerais'!B23</f>
        <v>O Manual de Gestão de Responsabilidade Socioambiental (p. 6) determina que a AGE realizará avaliações socioambientais de projetos com base nos Princípios do Equador, no entanto o tema ambiental não é diretamente mencionado na PRSA.</v>
      </c>
      <c r="C24" s="123" t="str">
        <f>'Temas nas políticas setoriais'!B23</f>
        <v>Não foram encontradas políticas setoriais e o tema não foi mencionado em políticas temáticas ou outros documentos disponibilizados no site.</v>
      </c>
      <c r="D24" s="111"/>
      <c r="E24" s="84"/>
      <c r="F24" s="124">
        <f t="shared" si="0"/>
        <v>0</v>
      </c>
    </row>
    <row r="25" spans="1:6" ht="18.600000000000001" customHeight="1">
      <c r="A25" s="23" t="s">
        <v>39</v>
      </c>
      <c r="B25" s="123">
        <f>'Temas nas políticas gerais'!B24</f>
        <v>0.5</v>
      </c>
      <c r="C25" s="123">
        <f>'Temas nas políticas setoriais'!B24</f>
        <v>0</v>
      </c>
      <c r="D25" s="111">
        <v>3.53</v>
      </c>
      <c r="E25" s="84">
        <v>0.04</v>
      </c>
      <c r="F25" s="124">
        <f t="shared" si="0"/>
        <v>0.16119999999999998</v>
      </c>
    </row>
    <row r="26" spans="1:6" ht="155.1" hidden="1">
      <c r="A26" s="65"/>
      <c r="B26" s="123" t="str">
        <f>'Temas nas políticas gerais'!B25</f>
        <v>O Manual de Gestão de Responsabilidade Socioambiental (p. 6) determina que a AGE realizará avaliações socioambientais de projetos com base nos Princípios do Equador, no entanto o tema não é diretamente mencionado na PRSA.</v>
      </c>
      <c r="C26" s="123" t="str">
        <f>'Temas nas políticas setoriais'!B25</f>
        <v>Não foram encontradas políticas setoriais e o tema não foi mencionado em políticas temáticas ou outros documentos disponibilizados no site.</v>
      </c>
      <c r="D26" s="111"/>
      <c r="E26" s="84"/>
      <c r="F26" s="124">
        <f t="shared" si="0"/>
        <v>0</v>
      </c>
    </row>
    <row r="27" spans="1:6">
      <c r="A27" s="65" t="s">
        <v>40</v>
      </c>
      <c r="B27" s="123">
        <f>'Temas nas políticas gerais'!B26</f>
        <v>0.5</v>
      </c>
      <c r="C27" s="123">
        <f>'Temas nas políticas setoriais'!B26</f>
        <v>0</v>
      </c>
      <c r="D27" s="111">
        <v>2.2200000000000002</v>
      </c>
      <c r="E27" s="84">
        <v>0.02</v>
      </c>
      <c r="F27" s="124">
        <f t="shared" si="0"/>
        <v>5.4400000000000004E-2</v>
      </c>
    </row>
    <row r="28" spans="1:6" ht="155.1" hidden="1">
      <c r="A28" s="65"/>
      <c r="B28" s="123" t="str">
        <f>'Temas nas políticas gerais'!B27</f>
        <v>O Manual de Gestão de Responsabilidade Socioambiental (p. 6) determina que a AGE realizará avaliações socioambientais de projetos com base nos Princípios do Equador, no entanto o tema não é diretamente mencionado na PRSA.</v>
      </c>
      <c r="C28" s="123" t="str">
        <f>'Temas nas políticas setoriais'!B27</f>
        <v>Não foram encontradas políticas setoriais e o tema não foi mencionado em políticas temáticas ou outros documentos disponibilizados no site.</v>
      </c>
      <c r="D28" s="111"/>
      <c r="E28" s="84"/>
      <c r="F28" s="124">
        <f t="shared" si="0"/>
        <v>0</v>
      </c>
    </row>
    <row r="29" spans="1:6">
      <c r="A29" s="65" t="s">
        <v>41</v>
      </c>
      <c r="B29" s="123">
        <f>'Temas nas políticas gerais'!B28</f>
        <v>0.5</v>
      </c>
      <c r="C29" s="123">
        <f>'Temas nas políticas setoriais'!B28</f>
        <v>0</v>
      </c>
      <c r="D29" s="111">
        <v>1.54</v>
      </c>
      <c r="E29" s="84">
        <v>0.04</v>
      </c>
      <c r="F29" s="124">
        <f t="shared" si="0"/>
        <v>8.1600000000000006E-2</v>
      </c>
    </row>
    <row r="30" spans="1:6" ht="155.1" hidden="1">
      <c r="A30" s="65"/>
      <c r="B30" s="123" t="str">
        <f>'Temas nas políticas gerais'!B29</f>
        <v>O Manual de Gestão de Responsabilidade Socioambiental (p. 6) determina que a AGE realizará avaliações socioambientais de projetos com base nos Princípios do Equador, no entanto o tema não é diretamente mencionado na PRSA.</v>
      </c>
      <c r="C30" s="123" t="str">
        <f>'Temas nas políticas setoriais'!B29</f>
        <v>Não foram encontradas políticas setoriais e o tema não foi mencionado em políticas temáticas ou outros documentos disponibilizados no site.</v>
      </c>
      <c r="D30" s="111"/>
      <c r="E30" s="84"/>
      <c r="F30" s="124">
        <f t="shared" si="0"/>
        <v>0</v>
      </c>
    </row>
    <row r="31" spans="1:6">
      <c r="A31" s="65" t="s">
        <v>42</v>
      </c>
      <c r="B31" s="123">
        <f>'Temas nas políticas gerais'!B30</f>
        <v>0.5</v>
      </c>
      <c r="C31" s="123">
        <f>'Temas nas políticas setoriais'!B30</f>
        <v>0</v>
      </c>
      <c r="D31" s="111">
        <v>1.67</v>
      </c>
      <c r="E31" s="84">
        <v>0.03</v>
      </c>
      <c r="F31" s="124">
        <f t="shared" si="0"/>
        <v>6.5099999999999991E-2</v>
      </c>
    </row>
    <row r="32" spans="1:6" ht="155.1" hidden="1">
      <c r="A32" s="65"/>
      <c r="B32" s="123" t="str">
        <f>'Temas nas políticas gerais'!B31</f>
        <v>O Manual de Gestão de Responsabilidade Socioambiental (p. 6) determina que a AGE realizará avaliações socioambientais de projetos com base nos Princípios do Equador, no entanto o tema não é diretamente mencionado na PRSA.</v>
      </c>
      <c r="C32" s="123" t="str">
        <f>'Temas nas políticas setoriais'!B31</f>
        <v>Não foram encontradas políticas setoriais e o tema não foi mencionado em políticas temáticas ou outros documentos disponibilizados no site.</v>
      </c>
      <c r="D32" s="111"/>
      <c r="E32" s="84"/>
      <c r="F32" s="124">
        <f t="shared" si="0"/>
        <v>0</v>
      </c>
    </row>
    <row r="33" spans="1:6">
      <c r="A33" s="65" t="s">
        <v>43</v>
      </c>
      <c r="B33" s="123">
        <f>'Temas nas políticas gerais'!B32</f>
        <v>1</v>
      </c>
      <c r="C33" s="123">
        <f>'Temas nas políticas setoriais'!B32</f>
        <v>1</v>
      </c>
      <c r="D33" s="111">
        <v>1.43</v>
      </c>
      <c r="E33" s="84">
        <v>0.04</v>
      </c>
      <c r="F33" s="124">
        <f t="shared" si="0"/>
        <v>0.13719999999999999</v>
      </c>
    </row>
    <row r="34" spans="1:6" ht="356.45" hidden="1">
      <c r="A34" s="65"/>
      <c r="B34" s="123" t="str">
        <f>'Temas nas políticas gerais'!B33</f>
        <v>O Manual de Gestão de Responsabilidade Socioambiental (p. 8) determina que a AGE realizará avaliações socioambientais englobando aspectos trabalhista e tb que fará análise de projetos com base nos Princípios do Equador.  A Agência também não trabalha com clientes que possuam "Atividades que atuem no ramo de extração ou fabricação de produtos que contenham amianto" (Manual de Gestão de Responsabilidade Socioambiental, p. 10). A IFD não possui nenhum compromisso voluntário relacionado a esse tema.</v>
      </c>
      <c r="C34" s="123" t="str">
        <f>'Temas nas políticas setoriais'!B33</f>
        <v>Política de exclusão de amianto</v>
      </c>
      <c r="D34" s="111"/>
      <c r="E34" s="84"/>
      <c r="F34" s="124">
        <f t="shared" si="0"/>
        <v>0</v>
      </c>
    </row>
    <row r="35" spans="1:6">
      <c r="A35" s="65" t="s">
        <v>44</v>
      </c>
      <c r="B35" s="123">
        <f>'Temas nas políticas gerais'!B34</f>
        <v>1</v>
      </c>
      <c r="C35" s="123">
        <f>'Temas nas políticas setoriais'!B34</f>
        <v>0</v>
      </c>
      <c r="D35" s="111">
        <v>1.67</v>
      </c>
      <c r="E35" s="84">
        <v>0.04</v>
      </c>
      <c r="F35" s="124">
        <f t="shared" si="0"/>
        <v>0.10680000000000001</v>
      </c>
    </row>
    <row r="36" spans="1:6" ht="294.60000000000002" hidden="1">
      <c r="A36" s="65"/>
      <c r="B36" s="123" t="str">
        <f>'Temas nas políticas gerais'!B35</f>
        <v>O Manual de Gestão de Responsabilidade Socioambiental (p. 8) determina que a AGE realizará avaliações socioambientais de seus clientes englobando aspectos trabalhistas, não mencionando diretamente o aspecto de segurança.  Ainda, o mesmo documento (p. 6) determina que a AGE realizará avaliações socioambientais de projetos com base nos Princípios do Equador.
 A IFD não possui nenhum compromisso voluntário relacionado à esse tema.</v>
      </c>
      <c r="C36" s="123" t="str">
        <f>'Temas nas políticas setoriais'!B35</f>
        <v>Não foram encontradas políticas setoriais e o tema não foi mencionado em políticas temáticas ou outros documentos disponibilizados no site.</v>
      </c>
      <c r="D36" s="111"/>
      <c r="E36" s="84"/>
      <c r="F36" s="124">
        <f t="shared" si="0"/>
        <v>0</v>
      </c>
    </row>
    <row r="37" spans="1:6">
      <c r="A37" s="65" t="s">
        <v>45</v>
      </c>
      <c r="B37" s="123">
        <f>'Temas nas políticas gerais'!B36</f>
        <v>0</v>
      </c>
      <c r="C37" s="123">
        <f>'Temas nas políticas setoriais'!B36</f>
        <v>0</v>
      </c>
      <c r="D37" s="111">
        <v>1.67</v>
      </c>
      <c r="E37" s="84">
        <v>0.04</v>
      </c>
      <c r="F37" s="124">
        <f t="shared" si="0"/>
        <v>6.6799999999999998E-2</v>
      </c>
    </row>
    <row r="38" spans="1:6" ht="108.6" hidden="1">
      <c r="A38" s="65"/>
      <c r="B38" s="123" t="str">
        <f>'Temas nas políticas gerais'!B37</f>
        <v>O tema não é mencionado na PRSA nem em demais documentos relacionados às políticas gerais, diretrizes ou adesões a compromissos.</v>
      </c>
      <c r="C38" s="123" t="str">
        <f>'Temas nas políticas setoriais'!B37</f>
        <v>Não foram encontradas políticas setoriais e o tema não foi mencionado em políticas temáticas ou outros documentos disponibilizados no site.</v>
      </c>
      <c r="D38" s="111"/>
      <c r="E38" s="84"/>
      <c r="F38" s="124">
        <f t="shared" si="0"/>
        <v>0</v>
      </c>
    </row>
    <row r="39" spans="1:6">
      <c r="A39" s="65" t="s">
        <v>46</v>
      </c>
      <c r="B39" s="123">
        <f>'Temas nas políticas gerais'!B38</f>
        <v>0</v>
      </c>
      <c r="C39" s="123">
        <f>'Temas nas políticas setoriais'!B38</f>
        <v>0</v>
      </c>
      <c r="D39" s="111">
        <v>2</v>
      </c>
      <c r="E39" s="84">
        <v>0.04</v>
      </c>
      <c r="F39" s="124">
        <f t="shared" si="0"/>
        <v>0.08</v>
      </c>
    </row>
    <row r="40" spans="1:6" ht="108.6" hidden="1">
      <c r="A40" s="65"/>
      <c r="B40" s="123" t="str">
        <f>'Temas nas políticas gerais'!B39</f>
        <v>O tema não é mencionado na PRSA nem em demais documentos relacionados às políticas gerais, diretrizes ou adesões a compromissos.</v>
      </c>
      <c r="C40" s="123" t="str">
        <f>'Temas nas políticas setoriais'!B39</f>
        <v>Não foram encontradas políticas setoriais e o tema não foi mencionado em políticas temáticas ou outros documentos disponibilizados no site.</v>
      </c>
      <c r="D40" s="111"/>
      <c r="E40" s="84"/>
      <c r="F40" s="124">
        <f t="shared" si="0"/>
        <v>0</v>
      </c>
    </row>
    <row r="41" spans="1:6" ht="18.95" customHeight="1">
      <c r="A41" s="23" t="s">
        <v>47</v>
      </c>
      <c r="B41" s="123">
        <f>'Temas nas políticas gerais'!B40</f>
        <v>0</v>
      </c>
      <c r="C41" s="123">
        <f>'Temas nas políticas setoriais'!B40</f>
        <v>0</v>
      </c>
      <c r="D41" s="111">
        <v>2.2200000000000002</v>
      </c>
      <c r="E41" s="84">
        <v>0.02</v>
      </c>
      <c r="F41" s="124">
        <f t="shared" si="0"/>
        <v>4.4400000000000002E-2</v>
      </c>
    </row>
    <row r="42" spans="1:6" ht="108.6" hidden="1">
      <c r="A42" s="65"/>
      <c r="B42" s="123" t="str">
        <f>'Temas nas políticas gerais'!B41</f>
        <v>O tema não é mencionado na PRSA nem em demais documentos relacionados às políticas gerais, diretrizes ou adesões a compromissos.</v>
      </c>
      <c r="C42" s="123" t="str">
        <f>'Temas nas políticas setoriais'!B41</f>
        <v>Não foram encontradas políticas setoriais e o tema não foi mencionado em políticas temáticas ou outros documentos disponibilizados no site.</v>
      </c>
      <c r="D42" s="111"/>
      <c r="E42" s="84"/>
      <c r="F42" s="124">
        <f t="shared" si="0"/>
        <v>0</v>
      </c>
    </row>
    <row r="43" spans="1:6">
      <c r="A43" s="65" t="s">
        <v>48</v>
      </c>
      <c r="B43" s="123">
        <f>'Temas nas políticas gerais'!B42</f>
        <v>0.5</v>
      </c>
      <c r="C43" s="123">
        <f>'Temas nas políticas setoriais'!B42</f>
        <v>0</v>
      </c>
      <c r="D43" s="111">
        <v>1.82</v>
      </c>
      <c r="E43" s="84">
        <v>0.04</v>
      </c>
      <c r="F43" s="124">
        <f t="shared" si="0"/>
        <v>9.2800000000000007E-2</v>
      </c>
    </row>
    <row r="44" spans="1:6" ht="186" hidden="1">
      <c r="A44" s="65"/>
      <c r="B44" s="123" t="str">
        <f>'Temas nas políticas gerais'!B43</f>
        <v>O Manual de Gestão de Responsabilidade Socioambiental (p. 6) determina que a AGE realizará avaliações socioambientais de projetos com base nos Princípios do Equador, no entanto o tema de impactos em comunidades tradicionais não é diretamente mencionado na PRSA.</v>
      </c>
      <c r="C44" s="123" t="str">
        <f>'Temas nas políticas setoriais'!B43</f>
        <v>Não foram encontradas políticas setoriais e o tema não foi mencionado em políticas temáticas ou outros documentos disponibilizados no site.</v>
      </c>
      <c r="D44" s="111"/>
      <c r="E44" s="84"/>
      <c r="F44" s="124">
        <f t="shared" si="0"/>
        <v>0</v>
      </c>
    </row>
    <row r="45" spans="1:6">
      <c r="A45" s="65" t="s">
        <v>49</v>
      </c>
      <c r="B45" s="123">
        <f>'Temas nas políticas gerais'!B44</f>
        <v>3</v>
      </c>
      <c r="C45" s="123">
        <f>'Temas nas políticas setoriais'!B44</f>
        <v>2</v>
      </c>
      <c r="D45" s="111">
        <v>2.2200000000000002</v>
      </c>
      <c r="E45" s="84">
        <v>0.03</v>
      </c>
      <c r="F45" s="124">
        <f t="shared" si="0"/>
        <v>0.21660000000000001</v>
      </c>
    </row>
    <row r="46" spans="1:6" ht="279" hidden="1">
      <c r="A46" s="65"/>
      <c r="B46" s="123" t="str">
        <f>'Temas nas políticas gerais'!B45</f>
        <v>O Manual de Gestão de Responsabilidade Socioambiental (p. 8) determina que a AGE realizará avaliações socioambientais englobando impactos na saúde e segurança da comunidade. Ainda, o mesmo documento (p. 6) determina que a AGE realizará avaliações socioambientais de projetos com base nos Princípios do Equador. A IFD não possui nenhum compromisso voluntário relacionado a esse tema.</v>
      </c>
      <c r="C46" s="123" t="str">
        <f>'Temas nas políticas setoriais'!B45</f>
        <v>Exclusão do setor de armas de fogo</v>
      </c>
      <c r="D46" s="111"/>
      <c r="E46" s="84"/>
      <c r="F46" s="124">
        <f t="shared" si="0"/>
        <v>0</v>
      </c>
    </row>
    <row r="47" spans="1:6">
      <c r="A47" s="65" t="s">
        <v>50</v>
      </c>
      <c r="B47" s="123">
        <f>'Temas nas políticas gerais'!B46</f>
        <v>0</v>
      </c>
      <c r="C47" s="123">
        <f>'Temas nas políticas setoriais'!B46</f>
        <v>0</v>
      </c>
      <c r="D47" s="111">
        <v>2.5</v>
      </c>
      <c r="E47" s="84">
        <v>0.02</v>
      </c>
      <c r="F47" s="124">
        <f t="shared" si="0"/>
        <v>0.05</v>
      </c>
    </row>
    <row r="48" spans="1:6" ht="108.6" hidden="1">
      <c r="A48" s="65"/>
      <c r="B48" s="123" t="str">
        <f>'Temas nas políticas gerais'!B47</f>
        <v>O tema não é mencionado na PRSA nem em demais documentos relacionados às políticas gerais, diretrizes ou adesões a compromissos.</v>
      </c>
      <c r="C48" s="123" t="str">
        <f>'Temas nas políticas setoriais'!B47</f>
        <v>Não foram encontradas políticas setoriais e o tema não foi mencionado em políticas temáticas ou outros documentos disponibilizados no site.</v>
      </c>
      <c r="D48" s="111"/>
      <c r="E48" s="84"/>
      <c r="F48" s="124">
        <f t="shared" si="0"/>
        <v>0</v>
      </c>
    </row>
    <row r="49" spans="1:6">
      <c r="A49" s="65" t="s">
        <v>51</v>
      </c>
      <c r="B49" s="123">
        <f>'Temas nas políticas gerais'!B48</f>
        <v>0</v>
      </c>
      <c r="C49" s="123">
        <f>'Temas nas políticas setoriais'!B48</f>
        <v>0</v>
      </c>
      <c r="D49" s="111">
        <v>2.2200000000000002</v>
      </c>
      <c r="E49" s="84">
        <v>0.03</v>
      </c>
      <c r="F49" s="124">
        <f t="shared" si="0"/>
        <v>6.6600000000000006E-2</v>
      </c>
    </row>
    <row r="50" spans="1:6" ht="108.6" hidden="1">
      <c r="A50" s="65"/>
      <c r="B50" s="123" t="str">
        <f>'Temas nas políticas gerais'!B49</f>
        <v>O tema não é mencionado na PRSA nem em demais documentos relacionados às políticas gerais, diretrizes ou adesões a compromissos.</v>
      </c>
      <c r="C50" s="123" t="str">
        <f>'Temas nas políticas setoriais'!B49</f>
        <v>Não foram encontradas políticas setoriais e o tema não foi mencionado em políticas temáticas ou outros documentos disponibilizados no site.</v>
      </c>
      <c r="D50" s="111"/>
      <c r="E50" s="84"/>
      <c r="F50" s="124">
        <f t="shared" si="0"/>
        <v>0</v>
      </c>
    </row>
    <row r="51" spans="1:6">
      <c r="A51" s="65" t="s">
        <v>52</v>
      </c>
      <c r="B51" s="123">
        <f>'Temas nas políticas gerais'!B50</f>
        <v>0</v>
      </c>
      <c r="C51" s="123">
        <f>'Temas nas políticas setoriais'!B50</f>
        <v>0</v>
      </c>
      <c r="D51" s="111">
        <v>2.5</v>
      </c>
      <c r="E51" s="84">
        <v>0.03</v>
      </c>
      <c r="F51" s="124">
        <f t="shared" si="0"/>
        <v>7.4999999999999997E-2</v>
      </c>
    </row>
    <row r="52" spans="1:6" ht="108.6" hidden="1">
      <c r="A52" s="65"/>
      <c r="B52" s="123" t="str">
        <f>'Temas nas políticas gerais'!B51</f>
        <v>O tema não é mencionado na PRSA nem em demais documentos relacionados às políticas gerais, diretrizes ou adesões a compromissos.</v>
      </c>
      <c r="C52" s="123" t="str">
        <f>'Temas nas políticas setoriais'!B51</f>
        <v>Não foram encontradas políticas setoriais e o tema não foi mencionado em políticas temáticas ou outros documentos disponibilizados no site.</v>
      </c>
      <c r="D52" s="111"/>
      <c r="E52" s="84"/>
      <c r="F52" s="124">
        <f t="shared" si="0"/>
        <v>0</v>
      </c>
    </row>
    <row r="53" spans="1:6">
      <c r="A53" s="65" t="s">
        <v>53</v>
      </c>
      <c r="B53" s="123">
        <f>'Temas nas políticas gerais'!B52</f>
        <v>0</v>
      </c>
      <c r="C53" s="123">
        <f>'Temas nas políticas setoriais'!B52</f>
        <v>0</v>
      </c>
      <c r="D53" s="111">
        <v>2.5</v>
      </c>
      <c r="E53" s="84">
        <v>0.02</v>
      </c>
      <c r="F53" s="124">
        <f t="shared" si="0"/>
        <v>0.05</v>
      </c>
    </row>
    <row r="54" spans="1:6" ht="108.6" hidden="1">
      <c r="A54" s="65"/>
      <c r="B54" s="123" t="str">
        <f>'Temas nas políticas gerais'!B53</f>
        <v>O tema não é mencionado na PRSA nem em demais documentos relacionados às políticas gerais, diretrizes ou adesões a compromissos.</v>
      </c>
      <c r="C54" s="123" t="str">
        <f>'Temas nas políticas setoriais'!B53</f>
        <v>Não foram encontradas políticas setoriais e o tema não foi mencionado em políticas temáticas ou outros documentos disponibilizados no site.</v>
      </c>
      <c r="D54" s="111"/>
      <c r="E54" s="84"/>
      <c r="F54" s="124">
        <f t="shared" si="0"/>
        <v>0</v>
      </c>
    </row>
    <row r="55" spans="1:6">
      <c r="A55" s="65" t="s">
        <v>54</v>
      </c>
      <c r="B55" s="123">
        <f>'Temas nas políticas gerais'!B54</f>
        <v>0.5</v>
      </c>
      <c r="C55" s="123">
        <f>'Temas nas políticas setoriais'!B54</f>
        <v>0</v>
      </c>
      <c r="D55" s="111">
        <v>0</v>
      </c>
      <c r="E55" s="84">
        <v>0.02</v>
      </c>
      <c r="F55" s="124">
        <f t="shared" si="0"/>
        <v>0.01</v>
      </c>
    </row>
    <row r="56" spans="1:6" ht="186" hidden="1">
      <c r="A56" s="65"/>
      <c r="B56" s="123" t="str">
        <f>'Temas nas políticas gerais'!B55</f>
        <v>O Manual de Gestão de Responsabilidade Socioambiental (p. 6) determina que a AGE realizará avaliações socioambientais de projetos com base nos Princípios do Equador, no entanto o tema de impactos em comunidades tradicionais não foi diretamente mencionado na PRSA.</v>
      </c>
      <c r="C56" s="123" t="str">
        <f>'Temas nas políticas setoriais'!B55</f>
        <v>Não foram encontradas políticas setoriais e o tema não foi mencionado em políticas temáticas ou outros documentos disponibilizados no site.</v>
      </c>
      <c r="D56" s="111"/>
      <c r="E56" s="84"/>
      <c r="F56" s="124">
        <f t="shared" si="0"/>
        <v>0</v>
      </c>
    </row>
    <row r="57" spans="1:6">
      <c r="A57" s="65" t="s">
        <v>55</v>
      </c>
      <c r="B57" s="123">
        <f>'Temas nas políticas gerais'!B56</f>
        <v>0</v>
      </c>
      <c r="C57" s="123">
        <f>'Temas nas políticas setoriais'!B56</f>
        <v>0</v>
      </c>
      <c r="D57" s="111">
        <v>0</v>
      </c>
      <c r="E57" s="84">
        <v>0.02</v>
      </c>
      <c r="F57" s="124">
        <f t="shared" si="0"/>
        <v>0</v>
      </c>
    </row>
    <row r="58" spans="1:6" ht="108.6" hidden="1">
      <c r="A58" s="65"/>
      <c r="B58" s="123" t="str">
        <f>'Temas nas políticas gerais'!B57</f>
        <v>O tema não foi mencionado na PRSA nem em demais documentos relacionados às políticas gerais, diretrizes ou adesões a compromissos.</v>
      </c>
      <c r="C58" s="123" t="str">
        <f>'Temas nas políticas setoriais'!B57</f>
        <v>Não foram encontradas políticas setoriais e o tema não foi mencionado em políticas temáticas ou outros documentos disponibilizados no site.</v>
      </c>
      <c r="D58" s="111"/>
      <c r="E58" s="84"/>
      <c r="F58" s="124">
        <f t="shared" si="0"/>
        <v>0</v>
      </c>
    </row>
    <row r="59" spans="1:6" ht="18.95" customHeight="1">
      <c r="A59" s="65" t="s">
        <v>56</v>
      </c>
      <c r="B59" s="123">
        <f>'Temas nas políticas gerais'!B58</f>
        <v>0</v>
      </c>
      <c r="C59" s="123">
        <f>'Temas nas políticas setoriais'!B58</f>
        <v>0</v>
      </c>
      <c r="D59" s="111">
        <v>0</v>
      </c>
      <c r="E59" s="84">
        <v>0.02</v>
      </c>
      <c r="F59" s="124">
        <f t="shared" si="0"/>
        <v>0</v>
      </c>
    </row>
    <row r="60" spans="1:6" ht="18.95" hidden="1" customHeight="1">
      <c r="A60" s="65"/>
      <c r="B60" s="123" t="str">
        <f>'Temas nas políticas gerais'!B59</f>
        <v>O tema não foi mencionado na PRSA nem em demais documentos relacionados às políticas gerais, diretrizes ou adesões a compromissos.</v>
      </c>
      <c r="C60" s="123" t="str">
        <f>'Temas nas políticas setoriais'!B59</f>
        <v>Não foram encontradas políticas setoriais e o tema não foi mencionado em políticas temáticas ou outros documentos disponibilizados no site.</v>
      </c>
      <c r="D60" s="111"/>
      <c r="E60" s="84"/>
      <c r="F60" s="124">
        <f t="shared" si="0"/>
        <v>0</v>
      </c>
    </row>
    <row r="61" spans="1:6" ht="18.95" customHeight="1">
      <c r="A61" s="65" t="s">
        <v>57</v>
      </c>
      <c r="B61" s="123">
        <f>'Temas nas políticas gerais'!B60</f>
        <v>0</v>
      </c>
      <c r="C61" s="123">
        <f>'Temas nas políticas setoriais'!B60</f>
        <v>0</v>
      </c>
      <c r="D61" s="111">
        <v>0</v>
      </c>
      <c r="E61" s="85">
        <v>0.03</v>
      </c>
      <c r="F61" s="124">
        <f t="shared" si="0"/>
        <v>0</v>
      </c>
    </row>
    <row r="62" spans="1:6" ht="17.25" hidden="1" customHeight="1">
      <c r="A62" s="21"/>
      <c r="B62" s="33"/>
      <c r="C62" s="24"/>
      <c r="D62" s="23"/>
      <c r="E62" s="72"/>
      <c r="F62" s="47">
        <f t="shared" ref="F62" si="1">SUMPRODUCT(B62:D62,$B$2:$D$2)</f>
        <v>0</v>
      </c>
    </row>
    <row r="63" spans="1:6" ht="17.25" customHeight="1">
      <c r="A63" s="73" t="s">
        <v>58</v>
      </c>
      <c r="B63" s="124">
        <f>SUMPRODUCT(B3:B61,$E$3:$E$61)</f>
        <v>0.38</v>
      </c>
      <c r="C63" s="124">
        <f t="shared" ref="C63:D63" si="2">SUMPRODUCT(C3:C61,$E$3:$E$61)</f>
        <v>0.2</v>
      </c>
      <c r="D63" s="124">
        <f t="shared" si="2"/>
        <v>2.1684000000000001</v>
      </c>
      <c r="E63" s="1"/>
      <c r="F63" s="1"/>
    </row>
    <row r="64" spans="1:6" ht="24.6" customHeight="1">
      <c r="A64" s="1"/>
      <c r="B64" s="14"/>
      <c r="C64" s="1"/>
      <c r="D64" s="1"/>
      <c r="E64" s="1"/>
      <c r="F64" s="1"/>
    </row>
    <row r="65" spans="1:2" s="1" customFormat="1" ht="15.6" customHeight="1">
      <c r="A65" s="64" t="s">
        <v>15</v>
      </c>
      <c r="B65" s="166">
        <f>SUM(F3:F61)</f>
        <v>2.7484000000000002</v>
      </c>
    </row>
    <row r="66" spans="1:2" s="1" customFormat="1" ht="15.6" customHeight="1">
      <c r="A66" s="63" t="s">
        <v>59</v>
      </c>
      <c r="B66" s="166"/>
    </row>
  </sheetData>
  <sheetProtection algorithmName="SHA-512" hashValue="AP7hpgngCIMw8B+45Ch6ix950OxkggojBevYyiZNvW7t6tM6cibjnf15bHZdBtfQrnYEyn/KwH4fiCT528AHWQ==" saltValue="3NyRfCM3BiqyxrXVJhEFcg==" spinCount="100000" sheet="1" objects="1" scenarios="1" formatRows="0"/>
  <mergeCells count="1">
    <mergeCell ref="B65:B66"/>
  </mergeCells>
  <conditionalFormatting sqref="B65:B66">
    <cfRule type="colorScale" priority="6">
      <colorScale>
        <cfvo type="num" val="0"/>
        <cfvo type="num" val="30"/>
        <color rgb="FFFFCCCC"/>
        <color theme="9" tint="0.79998168889431442"/>
      </colorScale>
    </cfRule>
  </conditionalFormatting>
  <conditionalFormatting sqref="B3:B61">
    <cfRule type="colorScale" priority="2">
      <colorScale>
        <cfvo type="num" val="0"/>
        <cfvo type="num" val="3"/>
        <color rgb="FFFFCCCC"/>
        <color theme="9" tint="0.79998168889431442"/>
      </colorScale>
    </cfRule>
    <cfRule type="colorScale" priority="5">
      <colorScale>
        <cfvo type="num" val="0"/>
        <cfvo type="num" val="30"/>
        <color rgb="FFFF0000"/>
        <color theme="9"/>
      </colorScale>
    </cfRule>
  </conditionalFormatting>
  <conditionalFormatting sqref="C3:C61">
    <cfRule type="colorScale" priority="3">
      <colorScale>
        <cfvo type="num" val="0"/>
        <cfvo type="num" val="7"/>
        <color rgb="FFFFCCCC"/>
        <color theme="9" tint="0.79998168889431442"/>
      </colorScale>
    </cfRule>
    <cfRule type="colorScale" priority="4">
      <colorScale>
        <cfvo type="num" val="0"/>
        <cfvo type="num" val="0"/>
        <color rgb="FFFFCCCC"/>
        <color theme="9" tint="0.79998168889431442"/>
      </colorScale>
    </cfRule>
  </conditionalFormatting>
  <conditionalFormatting sqref="D3:D61">
    <cfRule type="colorScale" priority="1">
      <colorScale>
        <cfvo type="num" val="0"/>
        <cfvo type="num" val="20"/>
        <color rgb="FFFFCCCC"/>
        <color theme="9" tint="0.79998168889431442"/>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EB9F7-4B6D-9A42-A866-4306FA3D07F1}">
  <dimension ref="A1:E62"/>
  <sheetViews>
    <sheetView zoomScale="80" zoomScaleNormal="80" workbookViewId="0">
      <pane xSplit="1" ySplit="1" topLeftCell="B66" activePane="bottomRight" state="frozen"/>
      <selection pane="bottomRight" activeCell="B1" sqref="B1"/>
      <selection pane="bottomLeft" activeCell="A2" sqref="A2"/>
      <selection pane="topRight" activeCell="B1" sqref="B1"/>
    </sheetView>
  </sheetViews>
  <sheetFormatPr defaultColWidth="10.5" defaultRowHeight="15.6"/>
  <cols>
    <col min="1" max="1" width="48.625" style="135" customWidth="1"/>
    <col min="2" max="2" width="64.625" style="136" customWidth="1"/>
    <col min="3" max="4" width="16.625" style="135" customWidth="1"/>
    <col min="5" max="5" width="12.375" customWidth="1"/>
  </cols>
  <sheetData>
    <row r="1" spans="1:4" ht="39.950000000000003" customHeight="1">
      <c r="A1" s="54" t="s">
        <v>21</v>
      </c>
      <c r="B1" s="151" t="s">
        <v>60</v>
      </c>
      <c r="C1" s="54" t="s">
        <v>25</v>
      </c>
      <c r="D1" s="54" t="s">
        <v>61</v>
      </c>
    </row>
    <row r="2" spans="1:4">
      <c r="A2" s="31" t="s">
        <v>28</v>
      </c>
      <c r="B2" s="127">
        <v>0</v>
      </c>
      <c r="C2" s="84">
        <f>'Temas políticas -bases de dados'!E3</f>
        <v>0.05</v>
      </c>
      <c r="D2" s="47">
        <f>B2*C2</f>
        <v>0</v>
      </c>
    </row>
    <row r="3" spans="1:4" ht="30.95">
      <c r="A3" s="31"/>
      <c r="B3" s="127" t="s">
        <v>62</v>
      </c>
      <c r="C3" s="84"/>
      <c r="D3" s="47"/>
    </row>
    <row r="4" spans="1:4">
      <c r="A4" s="31" t="s">
        <v>29</v>
      </c>
      <c r="B4" s="127">
        <v>0</v>
      </c>
      <c r="C4" s="84">
        <f>'Temas políticas -bases de dados'!E5</f>
        <v>0.05</v>
      </c>
      <c r="D4" s="47">
        <f>B4*C4</f>
        <v>0</v>
      </c>
    </row>
    <row r="5" spans="1:4" ht="30.95">
      <c r="A5" s="31"/>
      <c r="B5" s="127" t="s">
        <v>63</v>
      </c>
      <c r="C5" s="84"/>
      <c r="D5" s="47"/>
    </row>
    <row r="6" spans="1:4">
      <c r="A6" s="31" t="s">
        <v>30</v>
      </c>
      <c r="B6" s="127">
        <v>0</v>
      </c>
      <c r="C6" s="84">
        <f>'Temas políticas -bases de dados'!E7</f>
        <v>0.04</v>
      </c>
      <c r="D6" s="47">
        <f>B6*C6</f>
        <v>0</v>
      </c>
    </row>
    <row r="7" spans="1:4" ht="30.95">
      <c r="A7" s="31"/>
      <c r="B7" s="127" t="s">
        <v>63</v>
      </c>
      <c r="C7" s="84"/>
      <c r="D7" s="47"/>
    </row>
    <row r="8" spans="1:4">
      <c r="A8" s="31" t="s">
        <v>31</v>
      </c>
      <c r="B8" s="127">
        <v>0</v>
      </c>
      <c r="C8" s="84">
        <f>'Temas políticas -bases de dados'!E9</f>
        <v>0.04</v>
      </c>
      <c r="D8" s="47">
        <f>B8*C8</f>
        <v>0</v>
      </c>
    </row>
    <row r="9" spans="1:4" ht="30.95">
      <c r="A9" s="31"/>
      <c r="B9" s="127" t="s">
        <v>63</v>
      </c>
      <c r="C9" s="84"/>
      <c r="D9" s="47"/>
    </row>
    <row r="10" spans="1:4">
      <c r="A10" s="31" t="s">
        <v>32</v>
      </c>
      <c r="B10" s="127">
        <v>0.5</v>
      </c>
      <c r="C10" s="84">
        <f>'Temas políticas -bases de dados'!E11</f>
        <v>0.05</v>
      </c>
      <c r="D10" s="47">
        <f>B10*C10</f>
        <v>2.5000000000000001E-2</v>
      </c>
    </row>
    <row r="11" spans="1:4" ht="62.1">
      <c r="A11" s="31"/>
      <c r="B11" s="127" t="s">
        <v>64</v>
      </c>
      <c r="C11" s="84"/>
      <c r="D11" s="47"/>
    </row>
    <row r="12" spans="1:4">
      <c r="A12" s="31" t="s">
        <v>65</v>
      </c>
      <c r="B12" s="127">
        <v>0.5</v>
      </c>
      <c r="C12" s="84">
        <f>'Temas políticas -bases de dados'!E13</f>
        <v>0.04</v>
      </c>
      <c r="D12" s="47">
        <f>B12*C12</f>
        <v>0.02</v>
      </c>
    </row>
    <row r="13" spans="1:4" ht="62.1">
      <c r="A13" s="31"/>
      <c r="B13" s="127" t="s">
        <v>64</v>
      </c>
      <c r="C13" s="84"/>
      <c r="D13" s="47"/>
    </row>
    <row r="14" spans="1:4">
      <c r="A14" s="31" t="s">
        <v>34</v>
      </c>
      <c r="B14" s="127">
        <v>0.5</v>
      </c>
      <c r="C14" s="84">
        <f>'Temas políticas -bases de dados'!E15</f>
        <v>0.05</v>
      </c>
      <c r="D14" s="47">
        <f>B14*C14</f>
        <v>2.5000000000000001E-2</v>
      </c>
    </row>
    <row r="15" spans="1:4" ht="62.1">
      <c r="A15" s="31"/>
      <c r="B15" s="127" t="s">
        <v>64</v>
      </c>
      <c r="C15" s="84"/>
      <c r="D15" s="47"/>
    </row>
    <row r="16" spans="1:4">
      <c r="A16" s="31" t="s">
        <v>66</v>
      </c>
      <c r="B16" s="127">
        <v>0.5</v>
      </c>
      <c r="C16" s="84">
        <f>'Temas políticas -bases de dados'!E17</f>
        <v>0.03</v>
      </c>
      <c r="D16" s="47">
        <f>B16*C16</f>
        <v>1.4999999999999999E-2</v>
      </c>
    </row>
    <row r="17" spans="1:4" ht="62.1">
      <c r="A17" s="31"/>
      <c r="B17" s="127" t="s">
        <v>64</v>
      </c>
      <c r="C17" s="84"/>
      <c r="D17" s="47"/>
    </row>
    <row r="18" spans="1:4">
      <c r="A18" s="31" t="s">
        <v>36</v>
      </c>
      <c r="B18" s="127">
        <v>0.5</v>
      </c>
      <c r="C18" s="84">
        <f>'Temas políticas -bases de dados'!E19</f>
        <v>0.03</v>
      </c>
      <c r="D18" s="47">
        <f>B18*C18</f>
        <v>1.4999999999999999E-2</v>
      </c>
    </row>
    <row r="19" spans="1:4" ht="62.1">
      <c r="A19" s="31"/>
      <c r="B19" s="127" t="s">
        <v>64</v>
      </c>
      <c r="C19" s="84"/>
      <c r="D19" s="47"/>
    </row>
    <row r="20" spans="1:4">
      <c r="A20" s="31" t="s">
        <v>67</v>
      </c>
      <c r="B20" s="127">
        <v>0</v>
      </c>
      <c r="C20" s="84">
        <f>'Temas políticas -bases de dados'!E21</f>
        <v>0.02</v>
      </c>
      <c r="D20" s="47">
        <f>B20*C20</f>
        <v>0</v>
      </c>
    </row>
    <row r="21" spans="1:4" ht="30.95">
      <c r="A21" s="31"/>
      <c r="B21" s="127" t="s">
        <v>62</v>
      </c>
      <c r="C21" s="84"/>
      <c r="D21" s="47"/>
    </row>
    <row r="22" spans="1:4">
      <c r="A22" s="31" t="s">
        <v>38</v>
      </c>
      <c r="B22" s="127">
        <v>0.5</v>
      </c>
      <c r="C22" s="84">
        <f>'Temas políticas -bases de dados'!E23</f>
        <v>0.03</v>
      </c>
      <c r="D22" s="47">
        <f>B22*C22</f>
        <v>1.4999999999999999E-2</v>
      </c>
    </row>
    <row r="23" spans="1:4" ht="62.1">
      <c r="A23" s="31"/>
      <c r="B23" s="127" t="s">
        <v>68</v>
      </c>
      <c r="C23" s="84"/>
      <c r="D23" s="47"/>
    </row>
    <row r="24" spans="1:4">
      <c r="A24" s="55" t="s">
        <v>39</v>
      </c>
      <c r="B24" s="127">
        <v>0.5</v>
      </c>
      <c r="C24" s="84">
        <f>'Temas políticas -bases de dados'!E25</f>
        <v>0.04</v>
      </c>
      <c r="D24" s="47">
        <f>B24*C24</f>
        <v>0.02</v>
      </c>
    </row>
    <row r="25" spans="1:4" ht="62.1">
      <c r="A25" s="31"/>
      <c r="B25" s="127" t="s">
        <v>64</v>
      </c>
      <c r="C25" s="84"/>
      <c r="D25" s="47"/>
    </row>
    <row r="26" spans="1:4">
      <c r="A26" s="31" t="s">
        <v>40</v>
      </c>
      <c r="B26" s="127">
        <v>0.5</v>
      </c>
      <c r="C26" s="84">
        <f>'Temas políticas -bases de dados'!E27</f>
        <v>0.02</v>
      </c>
      <c r="D26" s="47">
        <f>B26*C26</f>
        <v>0.01</v>
      </c>
    </row>
    <row r="27" spans="1:4" ht="62.1">
      <c r="A27" s="31"/>
      <c r="B27" s="127" t="s">
        <v>64</v>
      </c>
      <c r="C27" s="84"/>
      <c r="D27" s="47"/>
    </row>
    <row r="28" spans="1:4">
      <c r="A28" s="31" t="s">
        <v>41</v>
      </c>
      <c r="B28" s="127">
        <v>0.5</v>
      </c>
      <c r="C28" s="84">
        <f>'Temas políticas -bases de dados'!E29</f>
        <v>0.04</v>
      </c>
      <c r="D28" s="47">
        <f>B28*C28</f>
        <v>0.02</v>
      </c>
    </row>
    <row r="29" spans="1:4" ht="60" customHeight="1">
      <c r="A29" s="31"/>
      <c r="B29" s="127" t="s">
        <v>64</v>
      </c>
      <c r="C29" s="84"/>
      <c r="D29" s="47"/>
    </row>
    <row r="30" spans="1:4">
      <c r="A30" s="31" t="s">
        <v>42</v>
      </c>
      <c r="B30" s="127">
        <v>0.5</v>
      </c>
      <c r="C30" s="84">
        <f>'Temas políticas -bases de dados'!E31</f>
        <v>0.03</v>
      </c>
      <c r="D30" s="47">
        <f>B30*C30</f>
        <v>1.4999999999999999E-2</v>
      </c>
    </row>
    <row r="31" spans="1:4" ht="63.95" customHeight="1">
      <c r="A31" s="31"/>
      <c r="B31" s="127" t="s">
        <v>64</v>
      </c>
      <c r="C31" s="84"/>
      <c r="D31" s="47"/>
    </row>
    <row r="32" spans="1:4">
      <c r="A32" s="31" t="s">
        <v>43</v>
      </c>
      <c r="B32" s="127">
        <v>1</v>
      </c>
      <c r="C32" s="84">
        <f>'Temas políticas -bases de dados'!E33</f>
        <v>0.04</v>
      </c>
      <c r="D32" s="47">
        <f>B32*C32</f>
        <v>0.04</v>
      </c>
    </row>
    <row r="33" spans="1:4" ht="135.6" customHeight="1">
      <c r="A33" s="31"/>
      <c r="B33" s="127" t="s">
        <v>69</v>
      </c>
      <c r="C33" s="84"/>
      <c r="D33" s="47"/>
    </row>
    <row r="34" spans="1:4">
      <c r="A34" s="31" t="s">
        <v>44</v>
      </c>
      <c r="B34" s="127">
        <v>1</v>
      </c>
      <c r="C34" s="84">
        <f>'Temas políticas -bases de dados'!E35</f>
        <v>0.04</v>
      </c>
      <c r="D34" s="47">
        <f>B34*C34</f>
        <v>0.04</v>
      </c>
    </row>
    <row r="35" spans="1:4" ht="93">
      <c r="A35" s="31"/>
      <c r="B35" s="127" t="s">
        <v>70</v>
      </c>
      <c r="C35" s="84"/>
      <c r="D35" s="47"/>
    </row>
    <row r="36" spans="1:4">
      <c r="A36" s="31" t="s">
        <v>45</v>
      </c>
      <c r="B36" s="127">
        <v>0</v>
      </c>
      <c r="C36" s="84">
        <f>'Temas políticas -bases de dados'!E37</f>
        <v>0.04</v>
      </c>
      <c r="D36" s="47">
        <f>B36*C36</f>
        <v>0</v>
      </c>
    </row>
    <row r="37" spans="1:4" ht="30.95">
      <c r="A37" s="31"/>
      <c r="B37" s="127" t="s">
        <v>62</v>
      </c>
      <c r="C37" s="84"/>
      <c r="D37" s="47"/>
    </row>
    <row r="38" spans="1:4">
      <c r="A38" s="31" t="s">
        <v>46</v>
      </c>
      <c r="B38" s="127">
        <v>0</v>
      </c>
      <c r="C38" s="84">
        <f>'Temas políticas -bases de dados'!E39</f>
        <v>0.04</v>
      </c>
      <c r="D38" s="47">
        <f>B38*C38</f>
        <v>0</v>
      </c>
    </row>
    <row r="39" spans="1:4" ht="30.95">
      <c r="A39" s="31"/>
      <c r="B39" s="127" t="s">
        <v>62</v>
      </c>
      <c r="C39" s="84"/>
      <c r="D39" s="47"/>
    </row>
    <row r="40" spans="1:4" ht="30.95">
      <c r="A40" s="55" t="s">
        <v>47</v>
      </c>
      <c r="B40" s="127">
        <v>0</v>
      </c>
      <c r="C40" s="84">
        <f>'Temas políticas -bases de dados'!E41</f>
        <v>0.02</v>
      </c>
      <c r="D40" s="47">
        <f>B40*C40</f>
        <v>0</v>
      </c>
    </row>
    <row r="41" spans="1:4" ht="30.95">
      <c r="A41" s="31"/>
      <c r="B41" s="127" t="s">
        <v>62</v>
      </c>
      <c r="C41" s="84"/>
      <c r="D41" s="47"/>
    </row>
    <row r="42" spans="1:4">
      <c r="A42" s="31" t="s">
        <v>48</v>
      </c>
      <c r="B42" s="127">
        <v>0.5</v>
      </c>
      <c r="C42" s="84">
        <f>'Temas políticas -bases de dados'!E43</f>
        <v>0.04</v>
      </c>
      <c r="D42" s="47">
        <f>B42*C42</f>
        <v>0.02</v>
      </c>
    </row>
    <row r="43" spans="1:4" ht="62.1">
      <c r="A43" s="31"/>
      <c r="B43" s="127" t="s">
        <v>71</v>
      </c>
      <c r="C43" s="84"/>
      <c r="D43" s="47"/>
    </row>
    <row r="44" spans="1:4">
      <c r="A44" s="31" t="s">
        <v>49</v>
      </c>
      <c r="B44" s="127">
        <v>3</v>
      </c>
      <c r="C44" s="84">
        <f>'Temas políticas -bases de dados'!E45</f>
        <v>0.03</v>
      </c>
      <c r="D44" s="47">
        <f>B44*C44</f>
        <v>0.09</v>
      </c>
    </row>
    <row r="45" spans="1:4" ht="93">
      <c r="A45" s="31"/>
      <c r="B45" s="127" t="s">
        <v>72</v>
      </c>
      <c r="C45" s="84"/>
      <c r="D45" s="47"/>
    </row>
    <row r="46" spans="1:4">
      <c r="A46" s="31" t="s">
        <v>50</v>
      </c>
      <c r="B46" s="127">
        <v>0</v>
      </c>
      <c r="C46" s="84">
        <f>'Temas políticas -bases de dados'!E47</f>
        <v>0.02</v>
      </c>
      <c r="D46" s="47">
        <f>B46*C46</f>
        <v>0</v>
      </c>
    </row>
    <row r="47" spans="1:4" ht="30.95">
      <c r="A47" s="31"/>
      <c r="B47" s="127" t="s">
        <v>62</v>
      </c>
      <c r="C47" s="84"/>
      <c r="D47" s="47"/>
    </row>
    <row r="48" spans="1:4">
      <c r="A48" s="31" t="s">
        <v>51</v>
      </c>
      <c r="B48" s="127">
        <v>0</v>
      </c>
      <c r="C48" s="84">
        <f>'Temas políticas -bases de dados'!E49</f>
        <v>0.03</v>
      </c>
      <c r="D48" s="47">
        <f>B48*C48</f>
        <v>0</v>
      </c>
    </row>
    <row r="49" spans="1:5" ht="30.95">
      <c r="A49" s="31"/>
      <c r="B49" s="127" t="s">
        <v>62</v>
      </c>
      <c r="C49" s="84"/>
      <c r="D49" s="47"/>
    </row>
    <row r="50" spans="1:5">
      <c r="A50" s="31" t="s">
        <v>52</v>
      </c>
      <c r="B50" s="127">
        <v>0</v>
      </c>
      <c r="C50" s="84">
        <f>'Temas políticas -bases de dados'!E51</f>
        <v>0.03</v>
      </c>
      <c r="D50" s="47">
        <f>B50*C50</f>
        <v>0</v>
      </c>
    </row>
    <row r="51" spans="1:5" ht="30.95">
      <c r="A51" s="31"/>
      <c r="B51" s="127" t="s">
        <v>62</v>
      </c>
      <c r="C51" s="84"/>
      <c r="D51" s="47"/>
    </row>
    <row r="52" spans="1:5">
      <c r="A52" s="31" t="s">
        <v>53</v>
      </c>
      <c r="B52" s="127">
        <v>0</v>
      </c>
      <c r="C52" s="84">
        <f>'Temas políticas -bases de dados'!E53</f>
        <v>0.02</v>
      </c>
      <c r="D52" s="47">
        <f>B52*C52</f>
        <v>0</v>
      </c>
    </row>
    <row r="53" spans="1:5" ht="30.95">
      <c r="A53" s="31"/>
      <c r="B53" s="127" t="s">
        <v>62</v>
      </c>
      <c r="C53" s="84"/>
      <c r="D53" s="47"/>
    </row>
    <row r="54" spans="1:5">
      <c r="A54" s="31" t="s">
        <v>54</v>
      </c>
      <c r="B54" s="127">
        <v>0.5</v>
      </c>
      <c r="C54" s="84">
        <f>'Temas políticas -bases de dados'!E55</f>
        <v>0.02</v>
      </c>
      <c r="D54" s="47">
        <f>B54*C54</f>
        <v>0.01</v>
      </c>
    </row>
    <row r="55" spans="1:5" ht="62.1">
      <c r="A55" s="31"/>
      <c r="B55" s="127" t="s">
        <v>73</v>
      </c>
      <c r="C55" s="84"/>
      <c r="D55" s="47"/>
    </row>
    <row r="56" spans="1:5">
      <c r="A56" s="31" t="s">
        <v>55</v>
      </c>
      <c r="B56" s="127">
        <v>0</v>
      </c>
      <c r="C56" s="84">
        <f>'Temas políticas -bases de dados'!E57</f>
        <v>0.02</v>
      </c>
      <c r="D56" s="47">
        <f>B56*C56</f>
        <v>0</v>
      </c>
    </row>
    <row r="57" spans="1:5" ht="30.95">
      <c r="A57" s="31"/>
      <c r="B57" s="127" t="s">
        <v>63</v>
      </c>
      <c r="C57" s="84"/>
      <c r="D57" s="47"/>
    </row>
    <row r="58" spans="1:5">
      <c r="A58" s="31" t="s">
        <v>56</v>
      </c>
      <c r="B58" s="127">
        <v>0</v>
      </c>
      <c r="C58" s="84">
        <f>'Temas políticas -bases de dados'!E59</f>
        <v>0.02</v>
      </c>
      <c r="D58" s="47">
        <f>B58*C58</f>
        <v>0</v>
      </c>
    </row>
    <row r="59" spans="1:5" ht="30.95">
      <c r="A59" s="31"/>
      <c r="B59" s="127" t="s">
        <v>63</v>
      </c>
      <c r="C59" s="84"/>
      <c r="D59" s="47"/>
    </row>
    <row r="60" spans="1:5">
      <c r="A60" s="31" t="s">
        <v>57</v>
      </c>
      <c r="B60" s="127">
        <v>0</v>
      </c>
      <c r="C60" s="84">
        <f>'Temas políticas -bases de dados'!E61</f>
        <v>0.03</v>
      </c>
      <c r="D60" s="47">
        <f>B60*C60</f>
        <v>0</v>
      </c>
    </row>
    <row r="61" spans="1:5" ht="30.95">
      <c r="A61" s="31"/>
      <c r="B61" s="127" t="s">
        <v>63</v>
      </c>
      <c r="C61" s="84"/>
      <c r="D61" s="47"/>
    </row>
    <row r="62" spans="1:5">
      <c r="A62"/>
      <c r="B62" s="45" t="s">
        <v>74</v>
      </c>
      <c r="C62" s="84">
        <f>SUM(C2:C60)</f>
        <v>1.0000000000000004</v>
      </c>
      <c r="D62" s="108">
        <f>SUM(D2:D60)</f>
        <v>0.38</v>
      </c>
      <c r="E62" s="68" t="s">
        <v>75</v>
      </c>
    </row>
  </sheetData>
  <sheetProtection algorithmName="SHA-512" hashValue="n11e6oYjih2xGHguEFZ1vYL1Utx+vKJKPX1rWZLzcH9ZEz9K0EPL1S5EA01FpobENAoamJDfnXWAwfP18sa5lQ==" saltValue="6TfgzVMu7i6X4hsKHPWIvg==" spinCount="100000" sheet="1" formatRows="0"/>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CD614-DA37-BE45-8396-EA5DF8BDFA25}">
  <dimension ref="A1:E73"/>
  <sheetViews>
    <sheetView zoomScale="70" zoomScaleNormal="70" workbookViewId="0">
      <pane xSplit="1" ySplit="1" topLeftCell="B4" activePane="bottomRight" state="frozen"/>
      <selection pane="bottomRight" activeCell="B4" sqref="B4"/>
      <selection pane="bottomLeft" activeCell="A2" sqref="A2"/>
      <selection pane="topRight" activeCell="B1" sqref="B1"/>
    </sheetView>
  </sheetViews>
  <sheetFormatPr defaultColWidth="10.875" defaultRowHeight="15.6"/>
  <cols>
    <col min="1" max="1" width="48.625" style="137" customWidth="1"/>
    <col min="2" max="2" width="64.625" style="136" customWidth="1"/>
    <col min="3" max="4" width="16.625" style="137" customWidth="1"/>
    <col min="5" max="5" width="15.375" style="1" customWidth="1"/>
    <col min="6" max="16384" width="10.875" style="1"/>
  </cols>
  <sheetData>
    <row r="1" spans="1:4" ht="32.1" customHeight="1">
      <c r="A1" s="48" t="s">
        <v>21</v>
      </c>
      <c r="B1" s="40" t="s">
        <v>76</v>
      </c>
      <c r="C1" s="48" t="s">
        <v>25</v>
      </c>
      <c r="D1" s="48" t="s">
        <v>61</v>
      </c>
    </row>
    <row r="2" spans="1:4">
      <c r="A2" s="31" t="s">
        <v>28</v>
      </c>
      <c r="B2" s="127">
        <v>0</v>
      </c>
      <c r="C2" s="84">
        <f>'Temas políticas -bases de dados'!E3</f>
        <v>0.05</v>
      </c>
      <c r="D2" s="47">
        <f>B2*C2</f>
        <v>0</v>
      </c>
    </row>
    <row r="3" spans="1:4" ht="30.95">
      <c r="A3" s="31"/>
      <c r="B3" s="127" t="s">
        <v>77</v>
      </c>
      <c r="C3" s="84"/>
      <c r="D3" s="47"/>
    </row>
    <row r="4" spans="1:4">
      <c r="A4" s="31" t="s">
        <v>29</v>
      </c>
      <c r="B4" s="113">
        <v>0</v>
      </c>
      <c r="C4" s="84">
        <f>'Temas políticas -bases de dados'!E5</f>
        <v>0.05</v>
      </c>
      <c r="D4" s="47">
        <f>B4*C4</f>
        <v>0</v>
      </c>
    </row>
    <row r="5" spans="1:4" ht="30.95">
      <c r="A5" s="31"/>
      <c r="B5" s="113" t="s">
        <v>77</v>
      </c>
      <c r="C5" s="84"/>
      <c r="D5" s="47"/>
    </row>
    <row r="6" spans="1:4">
      <c r="A6" s="31" t="s">
        <v>30</v>
      </c>
      <c r="B6" s="127">
        <v>0</v>
      </c>
      <c r="C6" s="84">
        <f>'Temas políticas -bases de dados'!E7</f>
        <v>0.04</v>
      </c>
      <c r="D6" s="47">
        <f>B6*C6</f>
        <v>0</v>
      </c>
    </row>
    <row r="7" spans="1:4" ht="30.95">
      <c r="A7" s="31"/>
      <c r="B7" s="127" t="s">
        <v>77</v>
      </c>
      <c r="C7" s="84"/>
      <c r="D7" s="47"/>
    </row>
    <row r="8" spans="1:4">
      <c r="A8" s="31" t="s">
        <v>31</v>
      </c>
      <c r="B8" s="113">
        <v>0</v>
      </c>
      <c r="C8" s="84">
        <f>'Temas políticas -bases de dados'!E9</f>
        <v>0.04</v>
      </c>
      <c r="D8" s="47">
        <f>B8*C8</f>
        <v>0</v>
      </c>
    </row>
    <row r="9" spans="1:4" ht="30.95">
      <c r="A9" s="31"/>
      <c r="B9" s="113" t="s">
        <v>77</v>
      </c>
      <c r="C9" s="84"/>
      <c r="D9" s="47"/>
    </row>
    <row r="10" spans="1:4">
      <c r="A10" s="31" t="s">
        <v>32</v>
      </c>
      <c r="B10" s="127">
        <v>2</v>
      </c>
      <c r="C10" s="84">
        <f>'Temas políticas -bases de dados'!E11</f>
        <v>0.05</v>
      </c>
      <c r="D10" s="47">
        <f>B10*C10</f>
        <v>0.1</v>
      </c>
    </row>
    <row r="11" spans="1:4">
      <c r="A11" s="31"/>
      <c r="B11" s="127" t="s">
        <v>78</v>
      </c>
      <c r="C11" s="84"/>
      <c r="D11" s="47"/>
    </row>
    <row r="12" spans="1:4">
      <c r="A12" s="31" t="s">
        <v>65</v>
      </c>
      <c r="B12" s="113">
        <v>0</v>
      </c>
      <c r="C12" s="84">
        <f>'Temas políticas -bases de dados'!E13</f>
        <v>0.04</v>
      </c>
      <c r="D12" s="47">
        <f>B12*C12</f>
        <v>0</v>
      </c>
    </row>
    <row r="13" spans="1:4" ht="30.95">
      <c r="A13" s="31"/>
      <c r="B13" s="113" t="s">
        <v>77</v>
      </c>
      <c r="C13" s="84"/>
      <c r="D13" s="47"/>
    </row>
    <row r="14" spans="1:4">
      <c r="A14" s="31" t="s">
        <v>34</v>
      </c>
      <c r="B14" s="127">
        <v>0</v>
      </c>
      <c r="C14" s="84">
        <f>'Temas políticas -bases de dados'!E15</f>
        <v>0.05</v>
      </c>
      <c r="D14" s="47">
        <f>B14*C14</f>
        <v>0</v>
      </c>
    </row>
    <row r="15" spans="1:4" ht="30.95">
      <c r="A15" s="31"/>
      <c r="B15" s="127" t="s">
        <v>77</v>
      </c>
      <c r="C15" s="84"/>
      <c r="D15" s="47"/>
    </row>
    <row r="16" spans="1:4">
      <c r="A16" s="31" t="s">
        <v>66</v>
      </c>
      <c r="B16" s="113">
        <v>0</v>
      </c>
      <c r="C16" s="84">
        <f>'Temas políticas -bases de dados'!E17</f>
        <v>0.03</v>
      </c>
      <c r="D16" s="47">
        <f>B16*C16</f>
        <v>0</v>
      </c>
    </row>
    <row r="17" spans="1:4" ht="30.95">
      <c r="A17" s="31"/>
      <c r="B17" s="113" t="s">
        <v>77</v>
      </c>
      <c r="C17" s="84"/>
      <c r="D17" s="47"/>
    </row>
    <row r="18" spans="1:4">
      <c r="A18" s="31" t="s">
        <v>36</v>
      </c>
      <c r="B18" s="127">
        <v>0</v>
      </c>
      <c r="C18" s="84">
        <f>'Temas políticas -bases de dados'!E19</f>
        <v>0.03</v>
      </c>
      <c r="D18" s="47">
        <f>B18*C18</f>
        <v>0</v>
      </c>
    </row>
    <row r="19" spans="1:4" ht="30.95">
      <c r="A19" s="31"/>
      <c r="B19" s="127" t="s">
        <v>77</v>
      </c>
      <c r="C19" s="84"/>
      <c r="D19" s="47"/>
    </row>
    <row r="20" spans="1:4">
      <c r="A20" s="31" t="s">
        <v>67</v>
      </c>
      <c r="B20" s="113">
        <v>0</v>
      </c>
      <c r="C20" s="84">
        <f>'Temas políticas -bases de dados'!E21</f>
        <v>0.02</v>
      </c>
      <c r="D20" s="47">
        <f>B20*C20</f>
        <v>0</v>
      </c>
    </row>
    <row r="21" spans="1:4" ht="30.95">
      <c r="A21" s="31"/>
      <c r="B21" s="113" t="s">
        <v>77</v>
      </c>
      <c r="C21" s="84"/>
      <c r="D21" s="47"/>
    </row>
    <row r="22" spans="1:4">
      <c r="A22" s="31" t="s">
        <v>38</v>
      </c>
      <c r="B22" s="127">
        <v>0</v>
      </c>
      <c r="C22" s="84">
        <f>'Temas políticas -bases de dados'!E23</f>
        <v>0.03</v>
      </c>
      <c r="D22" s="47">
        <f>B22*C22</f>
        <v>0</v>
      </c>
    </row>
    <row r="23" spans="1:4" ht="30.95">
      <c r="A23" s="31"/>
      <c r="B23" s="127" t="s">
        <v>77</v>
      </c>
      <c r="C23" s="84"/>
      <c r="D23" s="47"/>
    </row>
    <row r="24" spans="1:4" ht="28.5" customHeight="1">
      <c r="A24" s="55" t="s">
        <v>39</v>
      </c>
      <c r="B24" s="113">
        <v>0</v>
      </c>
      <c r="C24" s="84">
        <f>'Temas políticas -bases de dados'!E25</f>
        <v>0.04</v>
      </c>
      <c r="D24" s="47">
        <f>B24*C24</f>
        <v>0</v>
      </c>
    </row>
    <row r="25" spans="1:4" ht="30.95">
      <c r="A25" s="31"/>
      <c r="B25" s="113" t="s">
        <v>77</v>
      </c>
      <c r="C25" s="84"/>
      <c r="D25" s="47"/>
    </row>
    <row r="26" spans="1:4">
      <c r="A26" s="31" t="s">
        <v>40</v>
      </c>
      <c r="B26" s="127">
        <v>0</v>
      </c>
      <c r="C26" s="84">
        <f>'Temas políticas -bases de dados'!E27</f>
        <v>0.02</v>
      </c>
      <c r="D26" s="47">
        <f>B26*C26</f>
        <v>0</v>
      </c>
    </row>
    <row r="27" spans="1:4" ht="30.95">
      <c r="A27" s="31"/>
      <c r="B27" s="127" t="s">
        <v>77</v>
      </c>
      <c r="C27" s="84"/>
      <c r="D27" s="47"/>
    </row>
    <row r="28" spans="1:4">
      <c r="A28" s="31" t="s">
        <v>41</v>
      </c>
      <c r="B28" s="113">
        <v>0</v>
      </c>
      <c r="C28" s="84">
        <f>'Temas políticas -bases de dados'!E29</f>
        <v>0.04</v>
      </c>
      <c r="D28" s="47">
        <f>B28*C28</f>
        <v>0</v>
      </c>
    </row>
    <row r="29" spans="1:4" ht="30.95">
      <c r="A29" s="31"/>
      <c r="B29" s="113" t="s">
        <v>77</v>
      </c>
      <c r="C29" s="84"/>
      <c r="D29" s="47"/>
    </row>
    <row r="30" spans="1:4">
      <c r="A30" s="31" t="s">
        <v>42</v>
      </c>
      <c r="B30" s="127">
        <v>0</v>
      </c>
      <c r="C30" s="84">
        <f>'Temas políticas -bases de dados'!E31</f>
        <v>0.03</v>
      </c>
      <c r="D30" s="47">
        <f>B30*C30</f>
        <v>0</v>
      </c>
    </row>
    <row r="31" spans="1:4" ht="30.95">
      <c r="A31" s="31"/>
      <c r="B31" s="127" t="s">
        <v>77</v>
      </c>
      <c r="C31" s="84"/>
      <c r="D31" s="47"/>
    </row>
    <row r="32" spans="1:4">
      <c r="A32" s="31" t="s">
        <v>43</v>
      </c>
      <c r="B32" s="113">
        <v>1</v>
      </c>
      <c r="C32" s="84">
        <f>'Temas políticas -bases de dados'!E33</f>
        <v>0.04</v>
      </c>
      <c r="D32" s="47">
        <f>B32*C32</f>
        <v>0.04</v>
      </c>
    </row>
    <row r="33" spans="1:4">
      <c r="A33" s="31"/>
      <c r="B33" s="113" t="s">
        <v>79</v>
      </c>
      <c r="C33" s="84"/>
      <c r="D33" s="47"/>
    </row>
    <row r="34" spans="1:4">
      <c r="A34" s="31" t="s">
        <v>44</v>
      </c>
      <c r="B34" s="127">
        <v>0</v>
      </c>
      <c r="C34" s="84">
        <f>'Temas políticas -bases de dados'!E35</f>
        <v>0.04</v>
      </c>
      <c r="D34" s="47">
        <f>B34*C34</f>
        <v>0</v>
      </c>
    </row>
    <row r="35" spans="1:4" ht="30.95">
      <c r="A35" s="31"/>
      <c r="B35" s="127" t="s">
        <v>77</v>
      </c>
      <c r="C35" s="84"/>
      <c r="D35" s="47"/>
    </row>
    <row r="36" spans="1:4">
      <c r="A36" s="31" t="s">
        <v>45</v>
      </c>
      <c r="B36" s="113">
        <v>0</v>
      </c>
      <c r="C36" s="84">
        <f>'Temas políticas -bases de dados'!E37</f>
        <v>0.04</v>
      </c>
      <c r="D36" s="47">
        <f>B36*C36</f>
        <v>0</v>
      </c>
    </row>
    <row r="37" spans="1:4" ht="30.95">
      <c r="A37" s="31"/>
      <c r="B37" s="113" t="s">
        <v>77</v>
      </c>
      <c r="C37" s="84"/>
      <c r="D37" s="47"/>
    </row>
    <row r="38" spans="1:4">
      <c r="A38" s="31" t="s">
        <v>46</v>
      </c>
      <c r="B38" s="127">
        <v>0</v>
      </c>
      <c r="C38" s="84">
        <f>'Temas políticas -bases de dados'!E39</f>
        <v>0.04</v>
      </c>
      <c r="D38" s="47">
        <f>B38*C38</f>
        <v>0</v>
      </c>
    </row>
    <row r="39" spans="1:4" ht="30.95">
      <c r="A39" s="31"/>
      <c r="B39" s="127" t="s">
        <v>77</v>
      </c>
      <c r="C39" s="84"/>
      <c r="D39" s="47"/>
    </row>
    <row r="40" spans="1:4" s="80" customFormat="1" ht="30.6" customHeight="1">
      <c r="A40" s="55" t="s">
        <v>47</v>
      </c>
      <c r="B40" s="113">
        <v>0</v>
      </c>
      <c r="C40" s="86">
        <f>'Temas políticas -bases de dados'!E41</f>
        <v>0.02</v>
      </c>
      <c r="D40" s="87">
        <f>B40*C40</f>
        <v>0</v>
      </c>
    </row>
    <row r="41" spans="1:4" ht="30.95">
      <c r="A41" s="31"/>
      <c r="B41" s="113" t="s">
        <v>77</v>
      </c>
      <c r="C41" s="84"/>
      <c r="D41" s="47"/>
    </row>
    <row r="42" spans="1:4">
      <c r="A42" s="31" t="s">
        <v>48</v>
      </c>
      <c r="B42" s="127">
        <v>0</v>
      </c>
      <c r="C42" s="84">
        <f>'Temas políticas -bases de dados'!E43</f>
        <v>0.04</v>
      </c>
      <c r="D42" s="47">
        <f>B42*C42</f>
        <v>0</v>
      </c>
    </row>
    <row r="43" spans="1:4" ht="30.95">
      <c r="A43" s="31"/>
      <c r="B43" s="127" t="s">
        <v>77</v>
      </c>
      <c r="C43" s="84"/>
      <c r="D43" s="47"/>
    </row>
    <row r="44" spans="1:4">
      <c r="A44" s="31" t="s">
        <v>49</v>
      </c>
      <c r="B44" s="113">
        <v>2</v>
      </c>
      <c r="C44" s="84">
        <f>'Temas políticas -bases de dados'!E45</f>
        <v>0.03</v>
      </c>
      <c r="D44" s="47">
        <f>B44*C44</f>
        <v>0.06</v>
      </c>
    </row>
    <row r="45" spans="1:4">
      <c r="A45" s="31"/>
      <c r="B45" s="113" t="s">
        <v>80</v>
      </c>
      <c r="C45" s="84"/>
      <c r="D45" s="47"/>
    </row>
    <row r="46" spans="1:4">
      <c r="A46" s="31" t="s">
        <v>50</v>
      </c>
      <c r="B46" s="127">
        <v>0</v>
      </c>
      <c r="C46" s="84">
        <f>'Temas políticas -bases de dados'!E47</f>
        <v>0.02</v>
      </c>
      <c r="D46" s="47">
        <f>B46*C46</f>
        <v>0</v>
      </c>
    </row>
    <row r="47" spans="1:4" ht="30.95">
      <c r="A47" s="31"/>
      <c r="B47" s="127" t="s">
        <v>77</v>
      </c>
      <c r="C47" s="84"/>
      <c r="D47" s="47"/>
    </row>
    <row r="48" spans="1:4">
      <c r="A48" s="31" t="s">
        <v>51</v>
      </c>
      <c r="B48" s="113">
        <v>0</v>
      </c>
      <c r="C48" s="84">
        <f>'Temas políticas -bases de dados'!E49</f>
        <v>0.03</v>
      </c>
      <c r="D48" s="47">
        <f>B48*C48</f>
        <v>0</v>
      </c>
    </row>
    <row r="49" spans="1:5" ht="30.95">
      <c r="A49" s="31"/>
      <c r="B49" s="113" t="s">
        <v>77</v>
      </c>
      <c r="C49" s="84"/>
      <c r="D49" s="47"/>
    </row>
    <row r="50" spans="1:5">
      <c r="A50" s="31" t="s">
        <v>52</v>
      </c>
      <c r="B50" s="127">
        <v>0</v>
      </c>
      <c r="C50" s="84">
        <f>'Temas políticas -bases de dados'!E51</f>
        <v>0.03</v>
      </c>
      <c r="D50" s="47">
        <f>B50*C50</f>
        <v>0</v>
      </c>
    </row>
    <row r="51" spans="1:5" ht="30.95">
      <c r="A51" s="31"/>
      <c r="B51" s="127" t="s">
        <v>77</v>
      </c>
      <c r="C51" s="84"/>
      <c r="D51" s="47"/>
    </row>
    <row r="52" spans="1:5">
      <c r="A52" s="31" t="s">
        <v>53</v>
      </c>
      <c r="B52" s="113">
        <v>0</v>
      </c>
      <c r="C52" s="84">
        <f>'Temas políticas -bases de dados'!E53</f>
        <v>0.02</v>
      </c>
      <c r="D52" s="47">
        <f>B52*C52</f>
        <v>0</v>
      </c>
    </row>
    <row r="53" spans="1:5" ht="30.95">
      <c r="A53" s="31"/>
      <c r="B53" s="113" t="s">
        <v>77</v>
      </c>
      <c r="C53" s="84"/>
      <c r="D53" s="47"/>
    </row>
    <row r="54" spans="1:5">
      <c r="A54" s="31" t="s">
        <v>54</v>
      </c>
      <c r="B54" s="127">
        <v>0</v>
      </c>
      <c r="C54" s="84">
        <f>'Temas políticas -bases de dados'!E55</f>
        <v>0.02</v>
      </c>
      <c r="D54" s="47">
        <f>B54*C54</f>
        <v>0</v>
      </c>
    </row>
    <row r="55" spans="1:5" ht="30.95">
      <c r="A55" s="31"/>
      <c r="B55" s="127" t="s">
        <v>77</v>
      </c>
      <c r="C55" s="84"/>
      <c r="D55" s="47"/>
    </row>
    <row r="56" spans="1:5">
      <c r="A56" s="31" t="s">
        <v>55</v>
      </c>
      <c r="B56" s="113">
        <v>0</v>
      </c>
      <c r="C56" s="84">
        <f>'Temas políticas -bases de dados'!E57</f>
        <v>0.02</v>
      </c>
      <c r="D56" s="47">
        <f>B56*C56</f>
        <v>0</v>
      </c>
    </row>
    <row r="57" spans="1:5" ht="30.95">
      <c r="A57" s="31"/>
      <c r="B57" s="113" t="s">
        <v>77</v>
      </c>
      <c r="C57" s="84"/>
      <c r="D57" s="47"/>
    </row>
    <row r="58" spans="1:5">
      <c r="A58" s="31" t="s">
        <v>56</v>
      </c>
      <c r="B58" s="127">
        <v>0</v>
      </c>
      <c r="C58" s="84">
        <f>'Temas políticas -bases de dados'!E59</f>
        <v>0.02</v>
      </c>
      <c r="D58" s="47">
        <f>B58*C58</f>
        <v>0</v>
      </c>
    </row>
    <row r="59" spans="1:5" ht="30.95">
      <c r="A59" s="31"/>
      <c r="B59" s="127" t="s">
        <v>77</v>
      </c>
      <c r="C59" s="84"/>
      <c r="D59" s="47"/>
    </row>
    <row r="60" spans="1:5">
      <c r="A60" s="31" t="s">
        <v>57</v>
      </c>
      <c r="B60" s="113">
        <v>0</v>
      </c>
      <c r="C60" s="84">
        <f>'Temas políticas -bases de dados'!E61</f>
        <v>0.03</v>
      </c>
      <c r="D60" s="47">
        <f>B60*C60</f>
        <v>0</v>
      </c>
    </row>
    <row r="61" spans="1:5" ht="30.95">
      <c r="A61" s="31"/>
      <c r="B61" s="113" t="s">
        <v>77</v>
      </c>
      <c r="C61" s="84"/>
      <c r="D61" s="47"/>
    </row>
    <row r="62" spans="1:5">
      <c r="A62" s="1"/>
      <c r="B62" s="53" t="s">
        <v>74</v>
      </c>
      <c r="C62" s="84">
        <f>SUM(C2:C61)</f>
        <v>1.0000000000000004</v>
      </c>
      <c r="D62" s="108">
        <f>SUM(D2:D60)</f>
        <v>0.2</v>
      </c>
      <c r="E62" s="1" t="s">
        <v>81</v>
      </c>
    </row>
    <row r="63" spans="1:5" ht="111" customHeight="1">
      <c r="A63" s="167" t="s">
        <v>82</v>
      </c>
      <c r="B63" s="167"/>
    </row>
    <row r="64" spans="1:5">
      <c r="B64" s="137"/>
    </row>
    <row r="65" spans="2:2">
      <c r="B65" s="137"/>
    </row>
    <row r="66" spans="2:2">
      <c r="B66" s="137"/>
    </row>
    <row r="67" spans="2:2">
      <c r="B67" s="137"/>
    </row>
    <row r="68" spans="2:2">
      <c r="B68" s="137"/>
    </row>
    <row r="69" spans="2:2">
      <c r="B69" s="137"/>
    </row>
    <row r="70" spans="2:2">
      <c r="B70" s="137"/>
    </row>
    <row r="71" spans="2:2">
      <c r="B71" s="137"/>
    </row>
    <row r="72" spans="2:2">
      <c r="B72" s="137"/>
    </row>
    <row r="73" spans="2:2">
      <c r="B73" s="137"/>
    </row>
  </sheetData>
  <sheetProtection algorithmName="SHA-512" hashValue="Wfkivx+a94QA9kEKobgA0k27xyvhBE/GsY8JIlSBL/nxTMboSB2qOvgxvYzF5IyOFbdC33xtTjZiAU4OHJi0mQ==" saltValue="BZLqF1MEptsOZROC8kEzCw==" spinCount="100000" sheet="1" formatRows="0"/>
  <mergeCells count="1">
    <mergeCell ref="A63:B6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99EF4-12C7-4365-A997-D2AA0760E565}">
  <dimension ref="A1:K135"/>
  <sheetViews>
    <sheetView zoomScale="80" zoomScaleNormal="80" workbookViewId="0">
      <pane xSplit="1" ySplit="1" topLeftCell="B61" activePane="bottomRight" state="frozen"/>
      <selection pane="bottomRight" activeCell="B64" sqref="B64"/>
      <selection pane="bottomLeft" activeCell="A2" sqref="A2"/>
      <selection pane="topRight" activeCell="B1" sqref="B1"/>
    </sheetView>
  </sheetViews>
  <sheetFormatPr defaultColWidth="10.875" defaultRowHeight="15.6"/>
  <cols>
    <col min="1" max="1" width="80.625" style="136" customWidth="1"/>
    <col min="2" max="2" width="64.625" style="136" customWidth="1"/>
    <col min="3" max="3" width="8.625" style="136" customWidth="1"/>
    <col min="4" max="4" width="64.625" style="136" customWidth="1"/>
    <col min="5" max="5" width="8.625" style="136" customWidth="1"/>
    <col min="6" max="6" width="64.625" style="136" customWidth="1"/>
    <col min="7" max="7" width="8.625" style="136" customWidth="1"/>
    <col min="8" max="8" width="64.625" style="136" customWidth="1"/>
    <col min="9" max="9" width="8.625" style="136" customWidth="1"/>
    <col min="10" max="10" width="16.625" style="136" customWidth="1"/>
    <col min="11" max="11" width="15.375" style="8" customWidth="1"/>
    <col min="12" max="12" width="15.5" style="8" customWidth="1"/>
    <col min="13" max="16384" width="10.875" style="8"/>
  </cols>
  <sheetData>
    <row r="1" spans="1:11" ht="77.45">
      <c r="A1" s="7" t="s">
        <v>83</v>
      </c>
      <c r="B1" s="27" t="s">
        <v>84</v>
      </c>
      <c r="C1" s="40" t="s">
        <v>85</v>
      </c>
      <c r="D1" s="27" t="s">
        <v>86</v>
      </c>
      <c r="E1" s="40" t="s">
        <v>87</v>
      </c>
      <c r="F1" s="27" t="s">
        <v>88</v>
      </c>
      <c r="G1" s="40" t="s">
        <v>85</v>
      </c>
      <c r="H1" s="27" t="s">
        <v>89</v>
      </c>
      <c r="I1" s="40" t="s">
        <v>87</v>
      </c>
      <c r="J1" s="49" t="s">
        <v>61</v>
      </c>
      <c r="K1" s="10"/>
    </row>
    <row r="2" spans="1:11" ht="16.5">
      <c r="A2" s="29" t="s">
        <v>90</v>
      </c>
      <c r="B2" s="127"/>
      <c r="C2" s="88">
        <v>0.05</v>
      </c>
      <c r="D2" s="127"/>
      <c r="E2" s="88">
        <v>0.04</v>
      </c>
      <c r="F2" s="127">
        <v>3</v>
      </c>
      <c r="G2" s="88">
        <v>0.04</v>
      </c>
      <c r="H2" s="127"/>
      <c r="I2" s="88">
        <v>0.02</v>
      </c>
      <c r="J2" s="91">
        <f>B2*C2+D2*E2+F2*G2+H2*I2</f>
        <v>0.12</v>
      </c>
    </row>
    <row r="3" spans="1:11" s="16" customFormat="1" ht="113.25">
      <c r="A3" s="35"/>
      <c r="B3" s="127"/>
      <c r="C3" s="89"/>
      <c r="D3" s="127"/>
      <c r="E3" s="89"/>
      <c r="F3" s="127" t="s">
        <v>91</v>
      </c>
      <c r="G3" s="89"/>
      <c r="H3" s="127"/>
      <c r="I3" s="89"/>
      <c r="J3" s="91"/>
    </row>
    <row r="4" spans="1:11" ht="32.25">
      <c r="A4" s="29" t="s">
        <v>92</v>
      </c>
      <c r="B4" s="113">
        <v>0</v>
      </c>
      <c r="C4" s="88">
        <v>0.03</v>
      </c>
      <c r="D4" s="113">
        <v>0</v>
      </c>
      <c r="E4" s="88">
        <v>3.5000000000000003E-2</v>
      </c>
      <c r="F4" s="113">
        <v>0</v>
      </c>
      <c r="G4" s="88">
        <v>3.5000000000000003E-2</v>
      </c>
      <c r="H4" s="113">
        <v>0</v>
      </c>
      <c r="I4" s="88">
        <v>0.02</v>
      </c>
      <c r="J4" s="91">
        <f t="shared" ref="J4:J66" si="0">B4*C4+D4*E4+F4*G4+H4*I4</f>
        <v>0</v>
      </c>
    </row>
    <row r="5" spans="1:11" ht="15.75">
      <c r="A5" s="28"/>
      <c r="B5" s="113"/>
      <c r="C5" s="88"/>
      <c r="D5" s="113"/>
      <c r="E5" s="88"/>
      <c r="F5" s="113"/>
      <c r="G5" s="88"/>
      <c r="H5" s="113"/>
      <c r="I5" s="88"/>
      <c r="J5" s="91"/>
    </row>
    <row r="6" spans="1:11" ht="16.5">
      <c r="A6" s="29" t="s">
        <v>93</v>
      </c>
      <c r="B6" s="127">
        <v>0</v>
      </c>
      <c r="C6" s="88">
        <v>0.04</v>
      </c>
      <c r="D6" s="127">
        <v>0</v>
      </c>
      <c r="E6" s="88">
        <v>0.04</v>
      </c>
      <c r="F6" s="127">
        <v>0</v>
      </c>
      <c r="G6" s="88">
        <v>0.04</v>
      </c>
      <c r="H6" s="127">
        <v>0</v>
      </c>
      <c r="I6" s="88">
        <v>0.02</v>
      </c>
      <c r="J6" s="91">
        <f t="shared" si="0"/>
        <v>0</v>
      </c>
    </row>
    <row r="7" spans="1:11" ht="15.75">
      <c r="A7" s="28"/>
      <c r="B7" s="127"/>
      <c r="C7" s="88"/>
      <c r="D7" s="127"/>
      <c r="E7" s="88"/>
      <c r="F7" s="127"/>
      <c r="G7" s="88"/>
      <c r="H7" s="127"/>
      <c r="I7" s="88"/>
      <c r="J7" s="91"/>
    </row>
    <row r="8" spans="1:11" ht="16.5">
      <c r="A8" s="29" t="s">
        <v>94</v>
      </c>
      <c r="B8" s="113">
        <v>0</v>
      </c>
      <c r="C8" s="88">
        <v>0.04</v>
      </c>
      <c r="D8" s="113">
        <v>0</v>
      </c>
      <c r="E8" s="88">
        <v>0.03</v>
      </c>
      <c r="F8" s="113">
        <v>0</v>
      </c>
      <c r="G8" s="88">
        <v>0.03</v>
      </c>
      <c r="H8" s="113">
        <v>0</v>
      </c>
      <c r="I8" s="88">
        <v>1.4999999999999999E-2</v>
      </c>
      <c r="J8" s="91">
        <f t="shared" si="0"/>
        <v>0</v>
      </c>
    </row>
    <row r="9" spans="1:11" ht="15.75">
      <c r="A9" s="29"/>
      <c r="B9" s="113"/>
      <c r="C9" s="88"/>
      <c r="D9" s="113"/>
      <c r="E9" s="88"/>
      <c r="F9" s="113"/>
      <c r="G9" s="88"/>
      <c r="H9" s="113"/>
      <c r="I9" s="88"/>
      <c r="J9" s="91"/>
    </row>
    <row r="10" spans="1:11" ht="16.5">
      <c r="A10" s="29" t="s">
        <v>95</v>
      </c>
      <c r="B10" s="127">
        <v>0</v>
      </c>
      <c r="C10" s="88">
        <v>0.05</v>
      </c>
      <c r="D10" s="127">
        <v>0</v>
      </c>
      <c r="E10" s="88">
        <v>0.05</v>
      </c>
      <c r="F10" s="127">
        <v>0</v>
      </c>
      <c r="G10" s="88">
        <v>0.05</v>
      </c>
      <c r="H10" s="127">
        <v>0</v>
      </c>
      <c r="I10" s="88">
        <v>0</v>
      </c>
      <c r="J10" s="91">
        <f t="shared" si="0"/>
        <v>0</v>
      </c>
    </row>
    <row r="11" spans="1:11" ht="15.75">
      <c r="A11" s="29"/>
      <c r="B11" s="127"/>
      <c r="C11" s="88"/>
      <c r="D11" s="127"/>
      <c r="E11" s="88"/>
      <c r="F11" s="127"/>
      <c r="G11" s="88"/>
      <c r="H11" s="127"/>
      <c r="I11" s="88"/>
      <c r="J11" s="91"/>
    </row>
    <row r="12" spans="1:11" ht="16.5">
      <c r="A12" s="29" t="s">
        <v>96</v>
      </c>
      <c r="B12" s="113">
        <v>0</v>
      </c>
      <c r="C12" s="88">
        <v>0.02</v>
      </c>
      <c r="D12" s="113">
        <v>0</v>
      </c>
      <c r="E12" s="88">
        <v>1.4999999999999999E-2</v>
      </c>
      <c r="F12" s="113">
        <v>0</v>
      </c>
      <c r="G12" s="88">
        <v>1.4999999999999999E-2</v>
      </c>
      <c r="H12" s="113">
        <v>0</v>
      </c>
      <c r="I12" s="88">
        <v>0</v>
      </c>
      <c r="J12" s="91">
        <f t="shared" si="0"/>
        <v>0</v>
      </c>
    </row>
    <row r="13" spans="1:11" ht="15.75">
      <c r="A13" s="29"/>
      <c r="B13" s="113"/>
      <c r="C13" s="88"/>
      <c r="D13" s="113"/>
      <c r="E13" s="88"/>
      <c r="F13" s="113"/>
      <c r="G13" s="88"/>
      <c r="H13" s="113"/>
      <c r="I13" s="88"/>
      <c r="J13" s="91"/>
    </row>
    <row r="14" spans="1:11" ht="32.25">
      <c r="A14" s="29" t="s">
        <v>97</v>
      </c>
      <c r="B14" s="127">
        <v>0</v>
      </c>
      <c r="C14" s="88">
        <v>0.04</v>
      </c>
      <c r="D14" s="127">
        <v>0</v>
      </c>
      <c r="E14" s="88">
        <v>3.5000000000000003E-2</v>
      </c>
      <c r="F14" s="127">
        <v>0</v>
      </c>
      <c r="G14" s="88">
        <v>3.5000000000000003E-2</v>
      </c>
      <c r="H14" s="127">
        <v>0</v>
      </c>
      <c r="I14" s="88">
        <v>0.02</v>
      </c>
      <c r="J14" s="91">
        <f t="shared" si="0"/>
        <v>0</v>
      </c>
    </row>
    <row r="15" spans="1:11" ht="15.75">
      <c r="A15" s="29"/>
      <c r="B15" s="127"/>
      <c r="C15" s="88"/>
      <c r="D15" s="127"/>
      <c r="E15" s="88"/>
      <c r="F15" s="127"/>
      <c r="G15" s="88"/>
      <c r="H15" s="127"/>
      <c r="I15" s="88"/>
      <c r="J15" s="91"/>
    </row>
    <row r="16" spans="1:11" ht="16.5">
      <c r="A16" s="27" t="s">
        <v>98</v>
      </c>
      <c r="B16" s="127">
        <v>0</v>
      </c>
      <c r="C16" s="88">
        <v>0.03</v>
      </c>
      <c r="D16" s="127">
        <v>0</v>
      </c>
      <c r="E16" s="88">
        <v>0.04</v>
      </c>
      <c r="F16" s="127">
        <v>0</v>
      </c>
      <c r="G16" s="88">
        <v>0.04</v>
      </c>
      <c r="H16" s="127">
        <v>0</v>
      </c>
      <c r="I16" s="88">
        <v>1.4999999999999999E-2</v>
      </c>
      <c r="J16" s="91">
        <f t="shared" si="0"/>
        <v>0</v>
      </c>
    </row>
    <row r="17" spans="1:10" ht="15.75">
      <c r="A17" s="28"/>
      <c r="B17" s="113"/>
      <c r="C17" s="88"/>
      <c r="D17" s="113"/>
      <c r="E17" s="88"/>
      <c r="F17" s="113"/>
      <c r="G17" s="88"/>
      <c r="H17" s="113"/>
      <c r="I17" s="88"/>
      <c r="J17" s="91"/>
    </row>
    <row r="18" spans="1:10" ht="16.5">
      <c r="A18" s="27" t="s">
        <v>99</v>
      </c>
      <c r="B18" s="113">
        <v>0</v>
      </c>
      <c r="C18" s="88">
        <v>0.03</v>
      </c>
      <c r="D18" s="113">
        <v>0</v>
      </c>
      <c r="E18" s="88">
        <v>0.03</v>
      </c>
      <c r="F18" s="113">
        <v>0</v>
      </c>
      <c r="G18" s="88">
        <v>0.03</v>
      </c>
      <c r="H18" s="113">
        <v>0</v>
      </c>
      <c r="I18" s="88">
        <v>0</v>
      </c>
      <c r="J18" s="91">
        <f t="shared" si="0"/>
        <v>0</v>
      </c>
    </row>
    <row r="19" spans="1:10" ht="15.75">
      <c r="A19" s="28"/>
      <c r="B19" s="127"/>
      <c r="C19" s="88"/>
      <c r="D19" s="127"/>
      <c r="E19" s="88"/>
      <c r="F19" s="127"/>
      <c r="G19" s="88"/>
      <c r="H19" s="127"/>
      <c r="I19" s="88"/>
      <c r="J19" s="91"/>
    </row>
    <row r="20" spans="1:10" ht="16.5">
      <c r="A20" s="27" t="s">
        <v>100</v>
      </c>
      <c r="B20" s="127">
        <v>0</v>
      </c>
      <c r="C20" s="88">
        <v>0.03</v>
      </c>
      <c r="D20" s="127">
        <v>0</v>
      </c>
      <c r="E20" s="88">
        <v>2.5000000000000001E-2</v>
      </c>
      <c r="F20" s="127">
        <v>0</v>
      </c>
      <c r="G20" s="88">
        <v>2.5000000000000001E-2</v>
      </c>
      <c r="H20" s="127">
        <v>0</v>
      </c>
      <c r="I20" s="88">
        <v>0</v>
      </c>
      <c r="J20" s="91">
        <f t="shared" si="0"/>
        <v>0</v>
      </c>
    </row>
    <row r="21" spans="1:10" ht="15.75">
      <c r="A21" s="25"/>
      <c r="B21" s="113"/>
      <c r="C21" s="88"/>
      <c r="D21" s="113"/>
      <c r="E21" s="88"/>
      <c r="F21" s="113"/>
      <c r="G21" s="88"/>
      <c r="H21" s="113"/>
      <c r="I21" s="88"/>
      <c r="J21" s="91"/>
    </row>
    <row r="22" spans="1:10" ht="16.5">
      <c r="A22" s="27" t="s">
        <v>101</v>
      </c>
      <c r="B22" s="113">
        <v>0</v>
      </c>
      <c r="C22" s="88">
        <v>0.03</v>
      </c>
      <c r="D22" s="113">
        <v>0</v>
      </c>
      <c r="E22" s="88">
        <v>3.5000000000000003E-2</v>
      </c>
      <c r="F22" s="113">
        <v>0</v>
      </c>
      <c r="G22" s="88">
        <v>3.5000000000000003E-2</v>
      </c>
      <c r="H22" s="113">
        <v>0</v>
      </c>
      <c r="I22" s="88">
        <v>0.02</v>
      </c>
      <c r="J22" s="91">
        <f t="shared" si="0"/>
        <v>0</v>
      </c>
    </row>
    <row r="23" spans="1:10" ht="15.75">
      <c r="A23" s="25"/>
      <c r="B23" s="127"/>
      <c r="C23" s="88"/>
      <c r="D23" s="127"/>
      <c r="E23" s="88"/>
      <c r="F23" s="127"/>
      <c r="G23" s="88"/>
      <c r="H23" s="127"/>
      <c r="I23" s="88"/>
      <c r="J23" s="91"/>
    </row>
    <row r="24" spans="1:10" ht="15.75">
      <c r="A24" s="25" t="s">
        <v>102</v>
      </c>
      <c r="B24" s="127">
        <v>0</v>
      </c>
      <c r="C24" s="88">
        <v>0.03</v>
      </c>
      <c r="D24" s="127">
        <v>0</v>
      </c>
      <c r="E24" s="88">
        <v>3.5000000000000003E-2</v>
      </c>
      <c r="F24" s="127">
        <v>0</v>
      </c>
      <c r="G24" s="88">
        <v>3.5000000000000003E-2</v>
      </c>
      <c r="H24" s="127">
        <v>0</v>
      </c>
      <c r="I24" s="88">
        <v>0.02</v>
      </c>
      <c r="J24" s="91">
        <f t="shared" si="0"/>
        <v>0</v>
      </c>
    </row>
    <row r="25" spans="1:10" ht="15.75">
      <c r="A25" s="25"/>
      <c r="B25" s="113"/>
      <c r="C25" s="88"/>
      <c r="D25" s="113"/>
      <c r="E25" s="88"/>
      <c r="F25" s="113"/>
      <c r="G25" s="88"/>
      <c r="H25" s="113"/>
      <c r="I25" s="88"/>
      <c r="J25" s="91"/>
    </row>
    <row r="26" spans="1:10" ht="16.5">
      <c r="A26" s="27" t="s">
        <v>103</v>
      </c>
      <c r="B26" s="113">
        <v>0</v>
      </c>
      <c r="C26" s="88">
        <v>0.02</v>
      </c>
      <c r="D26" s="113">
        <v>0</v>
      </c>
      <c r="E26" s="88">
        <v>1.4999999999999999E-2</v>
      </c>
      <c r="F26" s="113">
        <v>0</v>
      </c>
      <c r="G26" s="88">
        <v>1.4999999999999999E-2</v>
      </c>
      <c r="H26" s="113">
        <v>0</v>
      </c>
      <c r="I26" s="88">
        <v>0.02</v>
      </c>
      <c r="J26" s="91">
        <f t="shared" si="0"/>
        <v>0</v>
      </c>
    </row>
    <row r="27" spans="1:10" ht="15.75">
      <c r="A27" s="25"/>
      <c r="B27" s="113"/>
      <c r="C27" s="88"/>
      <c r="D27" s="113"/>
      <c r="E27" s="88"/>
      <c r="F27" s="113"/>
      <c r="G27" s="88"/>
      <c r="H27" s="113"/>
      <c r="I27" s="88"/>
      <c r="J27" s="91"/>
    </row>
    <row r="28" spans="1:10" ht="16.5">
      <c r="A28" s="27" t="s">
        <v>104</v>
      </c>
      <c r="B28" s="127">
        <v>0</v>
      </c>
      <c r="C28" s="88">
        <v>0.02</v>
      </c>
      <c r="D28" s="127">
        <v>0</v>
      </c>
      <c r="E28" s="88">
        <v>0.02</v>
      </c>
      <c r="F28" s="127">
        <v>0</v>
      </c>
      <c r="G28" s="88">
        <v>0.02</v>
      </c>
      <c r="H28" s="127">
        <v>0</v>
      </c>
      <c r="I28" s="88">
        <v>0.02</v>
      </c>
      <c r="J28" s="91">
        <f t="shared" si="0"/>
        <v>0</v>
      </c>
    </row>
    <row r="29" spans="1:10" ht="15.75">
      <c r="A29" s="25"/>
      <c r="B29" s="127"/>
      <c r="C29" s="88"/>
      <c r="D29" s="127"/>
      <c r="E29" s="88"/>
      <c r="F29" s="127"/>
      <c r="G29" s="88"/>
      <c r="H29" s="127"/>
      <c r="I29" s="88"/>
      <c r="J29" s="91"/>
    </row>
    <row r="30" spans="1:10" ht="16.5">
      <c r="A30" s="27" t="s">
        <v>105</v>
      </c>
      <c r="B30" s="113">
        <v>0</v>
      </c>
      <c r="C30" s="88">
        <v>0.03</v>
      </c>
      <c r="D30" s="113">
        <v>0</v>
      </c>
      <c r="E30" s="88">
        <v>0.02</v>
      </c>
      <c r="F30" s="113">
        <v>0</v>
      </c>
      <c r="G30" s="88">
        <v>2.5000000000000001E-2</v>
      </c>
      <c r="H30" s="113">
        <v>0</v>
      </c>
      <c r="I30" s="88">
        <v>0.02</v>
      </c>
      <c r="J30" s="91">
        <f t="shared" si="0"/>
        <v>0</v>
      </c>
    </row>
    <row r="31" spans="1:10" ht="15.75">
      <c r="A31" s="25"/>
      <c r="B31" s="113"/>
      <c r="C31" s="88"/>
      <c r="D31" s="113"/>
      <c r="E31" s="88"/>
      <c r="F31" s="113"/>
      <c r="G31" s="88"/>
      <c r="H31" s="113"/>
      <c r="I31" s="88"/>
      <c r="J31" s="91"/>
    </row>
    <row r="32" spans="1:10" ht="15.75">
      <c r="A32" s="25" t="s">
        <v>106</v>
      </c>
      <c r="B32" s="127">
        <v>0</v>
      </c>
      <c r="C32" s="88">
        <v>0.03</v>
      </c>
      <c r="D32" s="127">
        <v>0</v>
      </c>
      <c r="E32" s="88">
        <v>0.02</v>
      </c>
      <c r="F32" s="127">
        <v>0</v>
      </c>
      <c r="G32" s="88">
        <v>0.02</v>
      </c>
      <c r="H32" s="127">
        <v>0</v>
      </c>
      <c r="I32" s="88">
        <v>0.02</v>
      </c>
      <c r="J32" s="91">
        <f t="shared" si="0"/>
        <v>0</v>
      </c>
    </row>
    <row r="33" spans="1:10" ht="15.75">
      <c r="A33" s="25"/>
      <c r="B33" s="127"/>
      <c r="C33" s="88"/>
      <c r="D33" s="127"/>
      <c r="E33" s="88"/>
      <c r="F33" s="127"/>
      <c r="G33" s="88"/>
      <c r="H33" s="127"/>
      <c r="I33" s="88"/>
      <c r="J33" s="91"/>
    </row>
    <row r="34" spans="1:10" ht="16.5">
      <c r="A34" s="27" t="s">
        <v>107</v>
      </c>
      <c r="B34" s="113">
        <v>0</v>
      </c>
      <c r="C34" s="88">
        <v>0.03</v>
      </c>
      <c r="D34" s="113">
        <v>0</v>
      </c>
      <c r="E34" s="88">
        <v>0.02</v>
      </c>
      <c r="F34" s="113">
        <v>0</v>
      </c>
      <c r="G34" s="88">
        <v>0.02</v>
      </c>
      <c r="H34" s="113">
        <v>0</v>
      </c>
      <c r="I34" s="88">
        <v>0.01</v>
      </c>
      <c r="J34" s="91">
        <f t="shared" si="0"/>
        <v>0</v>
      </c>
    </row>
    <row r="35" spans="1:10" ht="15.75">
      <c r="A35" s="25"/>
      <c r="B35" s="113"/>
      <c r="C35" s="88"/>
      <c r="D35" s="113"/>
      <c r="E35" s="88"/>
      <c r="F35" s="113"/>
      <c r="G35" s="88"/>
      <c r="H35" s="113"/>
      <c r="I35" s="88"/>
      <c r="J35" s="91"/>
    </row>
    <row r="36" spans="1:10" ht="16.5">
      <c r="A36" s="27" t="s">
        <v>108</v>
      </c>
      <c r="B36" s="127">
        <v>0</v>
      </c>
      <c r="C36" s="88">
        <v>0.04</v>
      </c>
      <c r="D36" s="127">
        <v>0</v>
      </c>
      <c r="E36" s="88">
        <v>0.04</v>
      </c>
      <c r="F36" s="127">
        <v>0</v>
      </c>
      <c r="G36" s="88">
        <v>0.04</v>
      </c>
      <c r="H36" s="127">
        <v>0</v>
      </c>
      <c r="I36" s="88">
        <v>0.02</v>
      </c>
      <c r="J36" s="91">
        <f t="shared" si="0"/>
        <v>0</v>
      </c>
    </row>
    <row r="37" spans="1:10" ht="15.75">
      <c r="A37" s="25"/>
      <c r="B37" s="127"/>
      <c r="C37" s="88"/>
      <c r="D37" s="127"/>
      <c r="E37" s="88"/>
      <c r="F37" s="127"/>
      <c r="G37" s="88"/>
      <c r="H37" s="127"/>
      <c r="I37" s="88"/>
      <c r="J37" s="91"/>
    </row>
    <row r="38" spans="1:10" ht="16.5">
      <c r="A38" s="27" t="s">
        <v>109</v>
      </c>
      <c r="B38" s="113">
        <v>0</v>
      </c>
      <c r="C38" s="88">
        <v>0.03</v>
      </c>
      <c r="D38" s="113">
        <v>0</v>
      </c>
      <c r="E38" s="88">
        <v>2.5000000000000001E-2</v>
      </c>
      <c r="F38" s="113">
        <v>0</v>
      </c>
      <c r="G38" s="88">
        <v>2.5000000000000001E-2</v>
      </c>
      <c r="H38" s="113">
        <v>0</v>
      </c>
      <c r="I38" s="88">
        <v>0.02</v>
      </c>
      <c r="J38" s="91">
        <f t="shared" si="0"/>
        <v>0</v>
      </c>
    </row>
    <row r="39" spans="1:10" ht="15.75">
      <c r="A39" s="25"/>
      <c r="B39" s="113"/>
      <c r="C39" s="88"/>
      <c r="D39" s="113"/>
      <c r="E39" s="88"/>
      <c r="F39" s="113"/>
      <c r="G39" s="88"/>
      <c r="H39" s="113"/>
      <c r="I39" s="88"/>
      <c r="J39" s="91"/>
    </row>
    <row r="40" spans="1:10" ht="16.5">
      <c r="A40" s="27" t="s">
        <v>110</v>
      </c>
      <c r="B40" s="127">
        <v>0</v>
      </c>
      <c r="C40" s="88">
        <v>0.02</v>
      </c>
      <c r="D40" s="127">
        <v>0</v>
      </c>
      <c r="E40" s="88">
        <v>0.02</v>
      </c>
      <c r="F40" s="127">
        <v>0</v>
      </c>
      <c r="G40" s="88">
        <v>0.02</v>
      </c>
      <c r="H40" s="127">
        <v>0</v>
      </c>
      <c r="I40" s="88">
        <v>0.02</v>
      </c>
      <c r="J40" s="91">
        <f t="shared" si="0"/>
        <v>0</v>
      </c>
    </row>
    <row r="41" spans="1:10" ht="15.75">
      <c r="A41" s="25"/>
      <c r="B41" s="127"/>
      <c r="C41" s="88"/>
      <c r="D41" s="127"/>
      <c r="E41" s="88"/>
      <c r="F41" s="127"/>
      <c r="G41" s="88"/>
      <c r="H41" s="127"/>
      <c r="I41" s="88"/>
      <c r="J41" s="91"/>
    </row>
    <row r="42" spans="1:10" ht="16.5">
      <c r="A42" s="27" t="s">
        <v>111</v>
      </c>
      <c r="B42" s="113">
        <v>0</v>
      </c>
      <c r="C42" s="88">
        <v>0.02</v>
      </c>
      <c r="D42" s="113">
        <v>0</v>
      </c>
      <c r="E42" s="88">
        <v>0.02</v>
      </c>
      <c r="F42" s="113">
        <v>0</v>
      </c>
      <c r="G42" s="88">
        <v>0.02</v>
      </c>
      <c r="H42" s="113">
        <v>0</v>
      </c>
      <c r="I42" s="88">
        <v>0.02</v>
      </c>
      <c r="J42" s="91">
        <f t="shared" si="0"/>
        <v>0</v>
      </c>
    </row>
    <row r="43" spans="1:10" ht="15.75">
      <c r="A43" s="25"/>
      <c r="B43" s="113"/>
      <c r="C43" s="88"/>
      <c r="D43" s="113"/>
      <c r="E43" s="88"/>
      <c r="F43" s="113"/>
      <c r="G43" s="88"/>
      <c r="H43" s="113"/>
      <c r="I43" s="88"/>
      <c r="J43" s="91"/>
    </row>
    <row r="44" spans="1:10" ht="16.5">
      <c r="A44" s="27" t="s">
        <v>112</v>
      </c>
      <c r="B44" s="127">
        <v>0</v>
      </c>
      <c r="C44" s="88">
        <v>0.02</v>
      </c>
      <c r="D44" s="127">
        <v>0</v>
      </c>
      <c r="E44" s="88">
        <v>0.02</v>
      </c>
      <c r="F44" s="127">
        <v>0</v>
      </c>
      <c r="G44" s="88">
        <v>0.02</v>
      </c>
      <c r="H44" s="127">
        <v>0</v>
      </c>
      <c r="I44" s="88">
        <v>0.02</v>
      </c>
      <c r="J44" s="91">
        <f t="shared" si="0"/>
        <v>0</v>
      </c>
    </row>
    <row r="45" spans="1:10" ht="15.75">
      <c r="A45" s="25"/>
      <c r="B45" s="127"/>
      <c r="C45" s="88"/>
      <c r="D45" s="127"/>
      <c r="E45" s="88"/>
      <c r="F45" s="127"/>
      <c r="G45" s="88"/>
      <c r="H45" s="127"/>
      <c r="I45" s="88"/>
      <c r="J45" s="91"/>
    </row>
    <row r="46" spans="1:10" ht="16.5">
      <c r="A46" s="27" t="s">
        <v>113</v>
      </c>
      <c r="B46" s="113">
        <v>0</v>
      </c>
      <c r="C46" s="88">
        <v>0.02</v>
      </c>
      <c r="D46" s="113">
        <v>0</v>
      </c>
      <c r="E46" s="88">
        <v>0.02</v>
      </c>
      <c r="F46" s="113">
        <v>0</v>
      </c>
      <c r="G46" s="88">
        <v>0.02</v>
      </c>
      <c r="H46" s="113">
        <v>0</v>
      </c>
      <c r="I46" s="88">
        <v>0.02</v>
      </c>
      <c r="J46" s="91">
        <f t="shared" si="0"/>
        <v>0</v>
      </c>
    </row>
    <row r="47" spans="1:10" ht="15.75">
      <c r="A47" s="27"/>
      <c r="B47" s="113"/>
      <c r="C47" s="88"/>
      <c r="D47" s="113"/>
      <c r="E47" s="88"/>
      <c r="F47" s="113"/>
      <c r="G47" s="88"/>
      <c r="H47" s="113"/>
      <c r="I47" s="88"/>
      <c r="J47" s="91"/>
    </row>
    <row r="48" spans="1:10" ht="16.5">
      <c r="A48" s="27" t="s">
        <v>114</v>
      </c>
      <c r="B48" s="127">
        <v>0</v>
      </c>
      <c r="C48" s="88">
        <v>0.02</v>
      </c>
      <c r="D48" s="127">
        <v>0</v>
      </c>
      <c r="E48" s="88">
        <v>0.02</v>
      </c>
      <c r="F48" s="127">
        <v>0</v>
      </c>
      <c r="G48" s="88">
        <v>0.02</v>
      </c>
      <c r="H48" s="127">
        <v>0</v>
      </c>
      <c r="I48" s="88">
        <v>0.02</v>
      </c>
      <c r="J48" s="91">
        <f t="shared" si="0"/>
        <v>0</v>
      </c>
    </row>
    <row r="49" spans="1:10" ht="15.75">
      <c r="A49" s="25"/>
      <c r="B49" s="127"/>
      <c r="C49" s="88"/>
      <c r="D49" s="127"/>
      <c r="E49" s="88"/>
      <c r="F49" s="127"/>
      <c r="G49" s="88"/>
      <c r="H49" s="127"/>
      <c r="I49" s="88"/>
      <c r="J49" s="91"/>
    </row>
    <row r="50" spans="1:10" ht="16.5">
      <c r="A50" s="27" t="s">
        <v>115</v>
      </c>
      <c r="B50" s="113"/>
      <c r="C50" s="88">
        <v>0.02</v>
      </c>
      <c r="D50" s="113"/>
      <c r="E50" s="88">
        <v>0.02</v>
      </c>
      <c r="F50" s="113">
        <v>5</v>
      </c>
      <c r="G50" s="88">
        <v>0.02</v>
      </c>
      <c r="H50" s="113"/>
      <c r="I50" s="88">
        <v>0.05</v>
      </c>
      <c r="J50" s="91">
        <f t="shared" si="0"/>
        <v>0.1</v>
      </c>
    </row>
    <row r="51" spans="1:10" ht="162">
      <c r="A51" s="25"/>
      <c r="B51" s="113"/>
      <c r="C51" s="88"/>
      <c r="D51" s="113"/>
      <c r="E51" s="88"/>
      <c r="F51" s="113" t="s">
        <v>116</v>
      </c>
      <c r="G51" s="88"/>
      <c r="H51" s="113"/>
      <c r="I51" s="88"/>
      <c r="J51" s="91"/>
    </row>
    <row r="52" spans="1:10" ht="16.5">
      <c r="A52" s="27" t="s">
        <v>117</v>
      </c>
      <c r="B52" s="127"/>
      <c r="C52" s="88">
        <v>0.02</v>
      </c>
      <c r="D52" s="127"/>
      <c r="E52" s="88">
        <v>0.02</v>
      </c>
      <c r="F52" s="127">
        <v>5</v>
      </c>
      <c r="G52" s="88">
        <v>0.02</v>
      </c>
      <c r="H52" s="127"/>
      <c r="I52" s="88">
        <v>0.03</v>
      </c>
      <c r="J52" s="91">
        <f t="shared" si="0"/>
        <v>0.1</v>
      </c>
    </row>
    <row r="53" spans="1:10" ht="64.5">
      <c r="A53" s="25"/>
      <c r="B53" s="127"/>
      <c r="C53" s="88"/>
      <c r="D53" s="127"/>
      <c r="E53" s="88"/>
      <c r="F53" s="127" t="s">
        <v>118</v>
      </c>
      <c r="G53" s="88"/>
      <c r="H53" s="127"/>
      <c r="I53" s="88"/>
      <c r="J53" s="91"/>
    </row>
    <row r="54" spans="1:10" ht="15.75">
      <c r="A54" s="25" t="s">
        <v>119</v>
      </c>
      <c r="B54" s="113">
        <v>0</v>
      </c>
      <c r="C54" s="88">
        <v>0.02</v>
      </c>
      <c r="D54" s="113">
        <v>0</v>
      </c>
      <c r="E54" s="88">
        <v>0.02</v>
      </c>
      <c r="F54" s="113">
        <v>0</v>
      </c>
      <c r="G54" s="88">
        <v>1.4999999999999999E-2</v>
      </c>
      <c r="H54" s="113">
        <v>0</v>
      </c>
      <c r="I54" s="88">
        <v>0.02</v>
      </c>
      <c r="J54" s="91">
        <f t="shared" si="0"/>
        <v>0</v>
      </c>
    </row>
    <row r="55" spans="1:10" ht="15.75">
      <c r="A55" s="25"/>
      <c r="B55" s="113"/>
      <c r="C55" s="88"/>
      <c r="D55" s="113"/>
      <c r="E55" s="88"/>
      <c r="F55" s="113"/>
      <c r="G55" s="88"/>
      <c r="H55" s="113"/>
      <c r="I55" s="88"/>
      <c r="J55" s="91"/>
    </row>
    <row r="56" spans="1:10" ht="16.5">
      <c r="A56" s="27" t="s">
        <v>120</v>
      </c>
      <c r="B56" s="127"/>
      <c r="C56" s="88">
        <v>0.02</v>
      </c>
      <c r="D56" s="127"/>
      <c r="E56" s="88">
        <v>0.02</v>
      </c>
      <c r="F56" s="127">
        <v>5</v>
      </c>
      <c r="G56" s="88">
        <v>0.02</v>
      </c>
      <c r="H56" s="127"/>
      <c r="I56" s="88">
        <v>0.03</v>
      </c>
      <c r="J56" s="91">
        <f t="shared" si="0"/>
        <v>0.1</v>
      </c>
    </row>
    <row r="57" spans="1:10" ht="96.75">
      <c r="A57" s="25"/>
      <c r="B57" s="127"/>
      <c r="C57" s="88"/>
      <c r="D57" s="127"/>
      <c r="E57" s="88"/>
      <c r="F57" s="127" t="s">
        <v>121</v>
      </c>
      <c r="G57" s="88"/>
      <c r="H57" s="127"/>
      <c r="I57" s="88"/>
      <c r="J57" s="91"/>
    </row>
    <row r="58" spans="1:10" ht="16.5">
      <c r="A58" s="27" t="s">
        <v>122</v>
      </c>
      <c r="B58" s="113"/>
      <c r="C58" s="88">
        <v>0.02</v>
      </c>
      <c r="D58" s="113"/>
      <c r="E58" s="88">
        <v>2.5000000000000001E-2</v>
      </c>
      <c r="F58" s="113">
        <v>5</v>
      </c>
      <c r="G58" s="88">
        <v>2.5000000000000001E-2</v>
      </c>
      <c r="H58" s="113"/>
      <c r="I58" s="88">
        <v>0.03</v>
      </c>
      <c r="J58" s="91">
        <f t="shared" si="0"/>
        <v>0.125</v>
      </c>
    </row>
    <row r="59" spans="1:10" ht="146.25">
      <c r="A59" s="25"/>
      <c r="B59" s="113"/>
      <c r="C59" s="88"/>
      <c r="D59" s="113"/>
      <c r="E59" s="88"/>
      <c r="F59" s="113" t="s">
        <v>123</v>
      </c>
      <c r="G59" s="88"/>
      <c r="H59" s="113"/>
      <c r="I59" s="88"/>
      <c r="J59" s="91"/>
    </row>
    <row r="60" spans="1:10" ht="16.5">
      <c r="A60" s="27" t="s">
        <v>124</v>
      </c>
      <c r="B60" s="127">
        <v>0</v>
      </c>
      <c r="C60" s="88">
        <v>0.02</v>
      </c>
      <c r="D60" s="127">
        <v>0</v>
      </c>
      <c r="E60" s="88">
        <v>1.4999999999999999E-2</v>
      </c>
      <c r="F60" s="127">
        <v>0</v>
      </c>
      <c r="G60" s="88">
        <v>1.4999999999999999E-2</v>
      </c>
      <c r="H60" s="127">
        <v>0</v>
      </c>
      <c r="I60" s="88">
        <v>0.02</v>
      </c>
      <c r="J60" s="91">
        <f t="shared" si="0"/>
        <v>0</v>
      </c>
    </row>
    <row r="61" spans="1:10" ht="15.75">
      <c r="A61" s="25"/>
      <c r="B61" s="127"/>
      <c r="C61" s="88"/>
      <c r="D61" s="127"/>
      <c r="E61" s="88"/>
      <c r="F61" s="127"/>
      <c r="G61" s="88"/>
      <c r="H61" s="127"/>
      <c r="I61" s="88"/>
      <c r="J61" s="91"/>
    </row>
    <row r="62" spans="1:10" ht="16.5">
      <c r="A62" s="27" t="s">
        <v>125</v>
      </c>
      <c r="B62" s="113"/>
      <c r="C62" s="88">
        <v>0.02</v>
      </c>
      <c r="D62" s="113"/>
      <c r="E62" s="88">
        <v>0.02</v>
      </c>
      <c r="F62" s="113">
        <v>1</v>
      </c>
      <c r="G62" s="88">
        <v>0.02</v>
      </c>
      <c r="H62" s="113"/>
      <c r="I62" s="88">
        <v>0.03</v>
      </c>
      <c r="J62" s="91">
        <f t="shared" si="0"/>
        <v>0.02</v>
      </c>
    </row>
    <row r="63" spans="1:10" ht="96.75">
      <c r="A63" s="25"/>
      <c r="B63" s="113"/>
      <c r="C63" s="88"/>
      <c r="D63" s="113"/>
      <c r="E63" s="88"/>
      <c r="F63" s="113" t="s">
        <v>126</v>
      </c>
      <c r="G63" s="88"/>
      <c r="H63" s="113"/>
      <c r="I63" s="88"/>
      <c r="J63" s="91"/>
    </row>
    <row r="64" spans="1:10" ht="16.5">
      <c r="A64" s="27" t="s">
        <v>127</v>
      </c>
      <c r="B64" s="127"/>
      <c r="C64" s="88">
        <v>0.02</v>
      </c>
      <c r="D64" s="127"/>
      <c r="E64" s="88">
        <v>0.02</v>
      </c>
      <c r="F64" s="127">
        <v>1</v>
      </c>
      <c r="G64" s="88">
        <v>0.02</v>
      </c>
      <c r="H64" s="127"/>
      <c r="I64" s="88">
        <v>0.03</v>
      </c>
      <c r="J64" s="91">
        <f t="shared" si="0"/>
        <v>0.02</v>
      </c>
    </row>
    <row r="65" spans="1:10" ht="79.5" customHeight="1">
      <c r="A65" s="25"/>
      <c r="B65" s="127"/>
      <c r="C65" s="88"/>
      <c r="D65" s="127"/>
      <c r="E65" s="88"/>
      <c r="F65" s="127" t="s">
        <v>128</v>
      </c>
      <c r="G65" s="88"/>
      <c r="H65" s="127"/>
      <c r="I65" s="88"/>
      <c r="J65" s="91"/>
    </row>
    <row r="66" spans="1:10" ht="16.5">
      <c r="A66" s="27" t="s">
        <v>129</v>
      </c>
      <c r="B66" s="113">
        <v>0</v>
      </c>
      <c r="C66" s="88">
        <v>0.03</v>
      </c>
      <c r="D66" s="113">
        <v>0</v>
      </c>
      <c r="E66" s="88">
        <v>2.5000000000000001E-2</v>
      </c>
      <c r="F66" s="113">
        <v>0</v>
      </c>
      <c r="G66" s="88">
        <v>0.02</v>
      </c>
      <c r="H66" s="113">
        <v>0</v>
      </c>
      <c r="I66" s="88">
        <v>0</v>
      </c>
      <c r="J66" s="91">
        <f t="shared" si="0"/>
        <v>0</v>
      </c>
    </row>
    <row r="67" spans="1:10" ht="15.75">
      <c r="A67" s="25"/>
      <c r="B67" s="113"/>
      <c r="C67" s="88"/>
      <c r="D67" s="113"/>
      <c r="E67" s="88"/>
      <c r="F67" s="113"/>
      <c r="G67" s="88"/>
      <c r="H67" s="113"/>
      <c r="I67" s="88"/>
      <c r="J67" s="91"/>
    </row>
    <row r="68" spans="1:10" ht="16.5">
      <c r="A68" s="27" t="s">
        <v>130</v>
      </c>
      <c r="B68" s="127">
        <v>0</v>
      </c>
      <c r="C68" s="88">
        <v>1.4999999999999999E-2</v>
      </c>
      <c r="D68" s="127">
        <v>0</v>
      </c>
      <c r="E68" s="88">
        <v>0.01</v>
      </c>
      <c r="F68" s="127">
        <v>0</v>
      </c>
      <c r="G68" s="88">
        <v>0.01</v>
      </c>
      <c r="H68" s="127">
        <v>0</v>
      </c>
      <c r="I68" s="88">
        <v>5.0000000000000001E-3</v>
      </c>
      <c r="J68" s="91">
        <f t="shared" ref="J68:J86" si="1">B68*C68+D68*E68+F68*G68+H68*I68</f>
        <v>0</v>
      </c>
    </row>
    <row r="69" spans="1:10" ht="15.75">
      <c r="A69" s="25"/>
      <c r="B69" s="127"/>
      <c r="C69" s="88"/>
      <c r="D69" s="127"/>
      <c r="E69" s="88"/>
      <c r="F69" s="127"/>
      <c r="G69" s="88"/>
      <c r="H69" s="127"/>
      <c r="I69" s="88"/>
      <c r="J69" s="91"/>
    </row>
    <row r="70" spans="1:10" ht="16.5">
      <c r="A70" s="27" t="s">
        <v>131</v>
      </c>
      <c r="B70" s="113">
        <v>0</v>
      </c>
      <c r="C70" s="88">
        <v>0.02</v>
      </c>
      <c r="D70" s="113">
        <v>0</v>
      </c>
      <c r="E70" s="88">
        <v>1.4999999999999999E-2</v>
      </c>
      <c r="F70" s="113">
        <v>0</v>
      </c>
      <c r="G70" s="88">
        <v>1.4999999999999999E-2</v>
      </c>
      <c r="H70" s="113">
        <v>0</v>
      </c>
      <c r="I70" s="88">
        <v>0</v>
      </c>
      <c r="J70" s="91">
        <f t="shared" si="1"/>
        <v>0</v>
      </c>
    </row>
    <row r="71" spans="1:10" ht="15.75">
      <c r="A71" s="25"/>
      <c r="B71" s="113"/>
      <c r="C71" s="88"/>
      <c r="D71" s="113"/>
      <c r="E71" s="88"/>
      <c r="F71" s="113"/>
      <c r="G71" s="88"/>
      <c r="H71" s="113"/>
      <c r="I71" s="88"/>
      <c r="J71" s="91"/>
    </row>
    <row r="72" spans="1:10" ht="15.75">
      <c r="A72" s="25" t="s">
        <v>132</v>
      </c>
      <c r="B72" s="127">
        <v>0</v>
      </c>
      <c r="C72" s="88">
        <v>1.4999999999999999E-2</v>
      </c>
      <c r="D72" s="127">
        <v>0</v>
      </c>
      <c r="E72" s="88">
        <v>0.02</v>
      </c>
      <c r="F72" s="127">
        <v>0</v>
      </c>
      <c r="G72" s="88">
        <v>0.02</v>
      </c>
      <c r="H72" s="127">
        <v>0</v>
      </c>
      <c r="I72" s="88">
        <v>0.05</v>
      </c>
      <c r="J72" s="91">
        <f t="shared" si="1"/>
        <v>0</v>
      </c>
    </row>
    <row r="73" spans="1:10" ht="15.75">
      <c r="A73" s="25"/>
      <c r="B73" s="127"/>
      <c r="C73" s="88"/>
      <c r="D73" s="127"/>
      <c r="E73" s="88"/>
      <c r="F73" s="127"/>
      <c r="G73" s="88"/>
      <c r="H73" s="127"/>
      <c r="I73" s="88"/>
      <c r="J73" s="91"/>
    </row>
    <row r="74" spans="1:10" ht="16.5">
      <c r="A74" s="27" t="s">
        <v>133</v>
      </c>
      <c r="B74" s="113">
        <v>0</v>
      </c>
      <c r="C74" s="88">
        <v>0.01</v>
      </c>
      <c r="D74" s="113">
        <v>0</v>
      </c>
      <c r="E74" s="88">
        <v>0.02</v>
      </c>
      <c r="F74" s="113">
        <v>0</v>
      </c>
      <c r="G74" s="88">
        <v>0.02</v>
      </c>
      <c r="H74" s="113">
        <v>0</v>
      </c>
      <c r="I74" s="88">
        <v>0</v>
      </c>
      <c r="J74" s="91">
        <f t="shared" si="1"/>
        <v>0</v>
      </c>
    </row>
    <row r="75" spans="1:10" ht="15.75">
      <c r="A75" s="25"/>
      <c r="B75" s="113"/>
      <c r="C75" s="88"/>
      <c r="D75" s="113"/>
      <c r="E75" s="88"/>
      <c r="F75" s="113"/>
      <c r="G75" s="88"/>
      <c r="H75" s="113"/>
      <c r="I75" s="88"/>
      <c r="J75" s="91"/>
    </row>
    <row r="76" spans="1:10" ht="15.75">
      <c r="A76" s="25" t="s">
        <v>134</v>
      </c>
      <c r="B76" s="127">
        <v>0</v>
      </c>
      <c r="C76" s="88">
        <v>0</v>
      </c>
      <c r="D76" s="127">
        <v>0</v>
      </c>
      <c r="E76" s="88">
        <v>0.02</v>
      </c>
      <c r="F76" s="127">
        <v>0</v>
      </c>
      <c r="G76" s="88">
        <v>0.02</v>
      </c>
      <c r="H76" s="127">
        <v>0</v>
      </c>
      <c r="I76" s="88">
        <v>0.03</v>
      </c>
      <c r="J76" s="91">
        <f t="shared" si="1"/>
        <v>0</v>
      </c>
    </row>
    <row r="77" spans="1:10" ht="15.75">
      <c r="A77" s="25"/>
      <c r="B77" s="127"/>
      <c r="C77" s="88"/>
      <c r="D77" s="127"/>
      <c r="E77" s="88"/>
      <c r="F77" s="127"/>
      <c r="G77" s="88"/>
      <c r="H77" s="127"/>
      <c r="I77" s="88"/>
      <c r="J77" s="91"/>
    </row>
    <row r="78" spans="1:10" ht="16.5">
      <c r="A78" s="27" t="s">
        <v>135</v>
      </c>
      <c r="B78" s="113">
        <v>0</v>
      </c>
      <c r="C78" s="88">
        <v>0.01</v>
      </c>
      <c r="D78" s="113">
        <v>0</v>
      </c>
      <c r="E78" s="88">
        <v>0.01</v>
      </c>
      <c r="F78" s="113">
        <v>0</v>
      </c>
      <c r="G78" s="88">
        <v>0.01</v>
      </c>
      <c r="H78" s="113">
        <v>0</v>
      </c>
      <c r="I78" s="88">
        <v>0.02</v>
      </c>
      <c r="J78" s="91">
        <f t="shared" si="1"/>
        <v>0</v>
      </c>
    </row>
    <row r="79" spans="1:10" ht="15.75">
      <c r="A79" s="25"/>
      <c r="B79" s="113"/>
      <c r="C79" s="88"/>
      <c r="D79" s="113"/>
      <c r="E79" s="88"/>
      <c r="F79" s="113"/>
      <c r="G79" s="88"/>
      <c r="H79" s="113"/>
      <c r="I79" s="88"/>
      <c r="J79" s="91"/>
    </row>
    <row r="80" spans="1:10" ht="16.5">
      <c r="A80" s="27" t="s">
        <v>136</v>
      </c>
      <c r="B80" s="127">
        <v>0</v>
      </c>
      <c r="C80" s="88">
        <v>0</v>
      </c>
      <c r="D80" s="127">
        <v>0</v>
      </c>
      <c r="E80" s="88">
        <v>0.01</v>
      </c>
      <c r="F80" s="127">
        <v>0</v>
      </c>
      <c r="G80" s="88">
        <v>0.01</v>
      </c>
      <c r="H80" s="127">
        <v>0</v>
      </c>
      <c r="I80" s="88">
        <v>0.04</v>
      </c>
      <c r="J80" s="91">
        <f t="shared" si="1"/>
        <v>0</v>
      </c>
    </row>
    <row r="81" spans="1:11" ht="15.75">
      <c r="A81" s="25"/>
      <c r="B81" s="127"/>
      <c r="C81" s="88"/>
      <c r="D81" s="127"/>
      <c r="E81" s="88"/>
      <c r="F81" s="127"/>
      <c r="G81" s="88"/>
      <c r="H81" s="127"/>
      <c r="I81" s="88"/>
      <c r="J81" s="91"/>
    </row>
    <row r="82" spans="1:11" ht="16.5">
      <c r="A82" s="27" t="s">
        <v>137</v>
      </c>
      <c r="B82" s="113">
        <v>0</v>
      </c>
      <c r="C82" s="88">
        <v>0.02</v>
      </c>
      <c r="D82" s="113">
        <v>0</v>
      </c>
      <c r="E82" s="88">
        <v>0.01</v>
      </c>
      <c r="F82" s="113">
        <v>0</v>
      </c>
      <c r="G82" s="88">
        <v>1.4999999999999999E-2</v>
      </c>
      <c r="H82" s="113">
        <v>0</v>
      </c>
      <c r="I82" s="88">
        <v>0.04</v>
      </c>
      <c r="J82" s="91">
        <f t="shared" si="1"/>
        <v>0</v>
      </c>
    </row>
    <row r="83" spans="1:11" ht="15.75">
      <c r="A83" s="25"/>
      <c r="B83" s="113"/>
      <c r="C83" s="88"/>
      <c r="D83" s="113"/>
      <c r="E83" s="88"/>
      <c r="F83" s="113"/>
      <c r="G83" s="88"/>
      <c r="H83" s="113"/>
      <c r="I83" s="88"/>
      <c r="J83" s="91"/>
    </row>
    <row r="84" spans="1:11" ht="15.75">
      <c r="A84" s="25" t="s">
        <v>138</v>
      </c>
      <c r="B84" s="127">
        <v>0</v>
      </c>
      <c r="C84" s="88">
        <v>0</v>
      </c>
      <c r="D84" s="127">
        <v>0</v>
      </c>
      <c r="E84" s="88">
        <v>0.01</v>
      </c>
      <c r="F84" s="127">
        <v>0</v>
      </c>
      <c r="G84" s="88">
        <v>0.01</v>
      </c>
      <c r="H84" s="127">
        <v>0</v>
      </c>
      <c r="I84" s="88">
        <v>0.04</v>
      </c>
      <c r="J84" s="91">
        <f t="shared" si="1"/>
        <v>0</v>
      </c>
    </row>
    <row r="85" spans="1:11" ht="15.75">
      <c r="A85" s="25"/>
      <c r="B85" s="127"/>
      <c r="C85" s="88"/>
      <c r="D85" s="127"/>
      <c r="E85" s="88"/>
      <c r="F85" s="127"/>
      <c r="G85" s="88"/>
      <c r="H85" s="127"/>
      <c r="I85" s="88"/>
      <c r="J85" s="91"/>
    </row>
    <row r="86" spans="1:11" ht="16.5">
      <c r="A86" s="29" t="s">
        <v>139</v>
      </c>
      <c r="B86" s="113">
        <v>0</v>
      </c>
      <c r="C86" s="88">
        <v>0</v>
      </c>
      <c r="D86" s="113">
        <v>0</v>
      </c>
      <c r="E86" s="88">
        <v>0.02</v>
      </c>
      <c r="F86" s="113">
        <v>0</v>
      </c>
      <c r="G86" s="88">
        <v>0.02</v>
      </c>
      <c r="H86" s="113">
        <v>0</v>
      </c>
      <c r="I86" s="88">
        <v>0.15</v>
      </c>
      <c r="J86" s="91">
        <f t="shared" si="1"/>
        <v>0</v>
      </c>
    </row>
    <row r="87" spans="1:11" ht="15.75">
      <c r="A87" s="51"/>
      <c r="B87" s="113"/>
      <c r="C87" s="88"/>
      <c r="D87" s="113"/>
      <c r="E87" s="88"/>
      <c r="F87" s="113"/>
      <c r="G87" s="88"/>
      <c r="H87" s="113"/>
      <c r="I87" s="88"/>
      <c r="J87" s="91"/>
    </row>
    <row r="88" spans="1:11">
      <c r="A88" s="7" t="s">
        <v>140</v>
      </c>
      <c r="B88" s="52">
        <f>SUMPRODUCT(B2:B87,C2:C87)</f>
        <v>0</v>
      </c>
      <c r="C88" s="88">
        <f>SUM(C2:C86)</f>
        <v>1.0000000000000007</v>
      </c>
      <c r="D88" s="52">
        <f>SUMPRODUCT(D2:D87,E2:E87)</f>
        <v>0</v>
      </c>
      <c r="E88" s="90">
        <f>SUM(E2:E86)</f>
        <v>1.0000000000000007</v>
      </c>
      <c r="F88" s="52">
        <f>SUMPRODUCT(F2:F87,G2:G87)</f>
        <v>0.58500000000000008</v>
      </c>
      <c r="G88" s="90">
        <f>SUM(G2:G86)</f>
        <v>1.0000000000000007</v>
      </c>
      <c r="H88" s="52">
        <f>SUMPRODUCT(H2:H87,I2:I87)</f>
        <v>0</v>
      </c>
      <c r="I88" s="90">
        <f>SUM(I2:I86)</f>
        <v>0.99500000000000044</v>
      </c>
      <c r="J88" s="107">
        <f>SUM(J2:J86)</f>
        <v>0.58500000000000008</v>
      </c>
      <c r="K88" s="15" t="s">
        <v>141</v>
      </c>
    </row>
    <row r="89" spans="1:11">
      <c r="A89" s="138"/>
      <c r="B89" s="138"/>
      <c r="C89" s="138"/>
      <c r="D89" s="138"/>
      <c r="F89" s="138"/>
      <c r="H89" s="138"/>
    </row>
    <row r="90" spans="1:11">
      <c r="A90" s="138"/>
      <c r="C90" s="138"/>
    </row>
    <row r="91" spans="1:11">
      <c r="A91" s="138"/>
      <c r="B91" s="138"/>
      <c r="C91" s="138"/>
    </row>
    <row r="92" spans="1:11">
      <c r="A92" s="138"/>
      <c r="B92" s="138"/>
      <c r="C92" s="138"/>
    </row>
    <row r="93" spans="1:11">
      <c r="A93" s="138"/>
      <c r="B93" s="138"/>
      <c r="C93" s="138"/>
    </row>
    <row r="94" spans="1:11">
      <c r="A94" s="138"/>
      <c r="B94" s="138"/>
      <c r="C94" s="138"/>
    </row>
    <row r="95" spans="1:11">
      <c r="A95" s="138"/>
      <c r="B95" s="138"/>
      <c r="C95" s="138"/>
    </row>
    <row r="96" spans="1:11">
      <c r="A96" s="138"/>
      <c r="B96" s="138"/>
      <c r="C96" s="138"/>
    </row>
    <row r="97" spans="1:3">
      <c r="A97" s="138"/>
      <c r="B97" s="138"/>
      <c r="C97" s="138"/>
    </row>
    <row r="98" spans="1:3">
      <c r="A98" s="138"/>
      <c r="B98" s="138"/>
      <c r="C98" s="138"/>
    </row>
    <row r="99" spans="1:3">
      <c r="A99" s="138"/>
      <c r="B99" s="138"/>
      <c r="C99" s="138"/>
    </row>
    <row r="100" spans="1:3">
      <c r="A100" s="138"/>
      <c r="B100" s="138"/>
      <c r="C100" s="138"/>
    </row>
    <row r="101" spans="1:3">
      <c r="A101" s="138"/>
      <c r="B101" s="138"/>
      <c r="C101" s="138"/>
    </row>
    <row r="102" spans="1:3">
      <c r="A102" s="138"/>
      <c r="B102" s="138"/>
      <c r="C102" s="138"/>
    </row>
    <row r="103" spans="1:3">
      <c r="A103" s="138"/>
      <c r="B103" s="138"/>
      <c r="C103" s="138"/>
    </row>
    <row r="104" spans="1:3">
      <c r="A104" s="138"/>
      <c r="B104" s="138"/>
      <c r="C104" s="138"/>
    </row>
    <row r="105" spans="1:3">
      <c r="A105" s="138"/>
      <c r="B105" s="138"/>
      <c r="C105" s="138"/>
    </row>
    <row r="106" spans="1:3">
      <c r="A106" s="138"/>
      <c r="B106" s="138"/>
      <c r="C106" s="138"/>
    </row>
    <row r="107" spans="1:3">
      <c r="A107" s="138"/>
      <c r="B107" s="138"/>
      <c r="C107" s="138"/>
    </row>
    <row r="108" spans="1:3">
      <c r="A108" s="138"/>
      <c r="B108" s="138"/>
      <c r="C108" s="138"/>
    </row>
    <row r="109" spans="1:3">
      <c r="A109" s="138"/>
      <c r="B109" s="138"/>
      <c r="C109" s="138"/>
    </row>
    <row r="110" spans="1:3">
      <c r="A110" s="138"/>
      <c r="B110" s="138"/>
      <c r="C110" s="138"/>
    </row>
    <row r="111" spans="1:3">
      <c r="A111" s="138"/>
      <c r="B111" s="138"/>
      <c r="C111" s="138"/>
    </row>
    <row r="112" spans="1:3">
      <c r="A112" s="138"/>
      <c r="B112" s="138"/>
      <c r="C112" s="138"/>
    </row>
    <row r="113" spans="1:3">
      <c r="A113" s="138"/>
      <c r="B113" s="138"/>
      <c r="C113" s="138"/>
    </row>
    <row r="114" spans="1:3">
      <c r="A114" s="138"/>
      <c r="B114" s="138"/>
      <c r="C114" s="138"/>
    </row>
    <row r="115" spans="1:3">
      <c r="A115" s="138"/>
      <c r="B115" s="138"/>
      <c r="C115" s="138"/>
    </row>
    <row r="116" spans="1:3">
      <c r="A116" s="138"/>
      <c r="B116" s="138"/>
      <c r="C116" s="138"/>
    </row>
    <row r="117" spans="1:3">
      <c r="A117" s="138"/>
      <c r="B117" s="138"/>
      <c r="C117" s="138"/>
    </row>
    <row r="118" spans="1:3">
      <c r="A118" s="138"/>
      <c r="B118" s="138"/>
      <c r="C118" s="138"/>
    </row>
    <row r="119" spans="1:3">
      <c r="A119" s="138"/>
      <c r="B119" s="138"/>
      <c r="C119" s="138"/>
    </row>
    <row r="120" spans="1:3">
      <c r="A120" s="138"/>
      <c r="B120" s="138"/>
      <c r="C120" s="138"/>
    </row>
    <row r="121" spans="1:3">
      <c r="A121" s="138"/>
      <c r="B121" s="138"/>
      <c r="C121" s="138"/>
    </row>
    <row r="122" spans="1:3">
      <c r="A122" s="138"/>
      <c r="B122" s="138"/>
      <c r="C122" s="138"/>
    </row>
    <row r="123" spans="1:3">
      <c r="A123" s="138"/>
      <c r="B123" s="138"/>
      <c r="C123" s="138"/>
    </row>
    <row r="124" spans="1:3">
      <c r="A124" s="138"/>
      <c r="B124" s="138"/>
      <c r="C124" s="138"/>
    </row>
    <row r="125" spans="1:3">
      <c r="A125" s="138"/>
      <c r="B125" s="138"/>
      <c r="C125" s="138"/>
    </row>
    <row r="126" spans="1:3">
      <c r="A126" s="138"/>
      <c r="B126" s="138"/>
      <c r="C126" s="138"/>
    </row>
    <row r="127" spans="1:3">
      <c r="A127" s="138"/>
      <c r="B127" s="138"/>
      <c r="C127" s="138"/>
    </row>
    <row r="128" spans="1:3">
      <c r="A128" s="138"/>
      <c r="B128" s="138"/>
      <c r="C128" s="138"/>
    </row>
    <row r="129" spans="1:3">
      <c r="A129" s="138"/>
      <c r="B129" s="138"/>
      <c r="C129" s="138"/>
    </row>
    <row r="130" spans="1:3">
      <c r="A130" s="138"/>
      <c r="B130" s="138"/>
      <c r="C130" s="138"/>
    </row>
    <row r="131" spans="1:3">
      <c r="A131" s="138"/>
      <c r="B131" s="138"/>
      <c r="C131" s="138"/>
    </row>
    <row r="132" spans="1:3">
      <c r="A132" s="138"/>
      <c r="B132" s="138"/>
      <c r="C132" s="138"/>
    </row>
    <row r="133" spans="1:3">
      <c r="A133" s="138"/>
      <c r="B133" s="138"/>
      <c r="C133" s="138"/>
    </row>
    <row r="134" spans="1:3">
      <c r="A134" s="138"/>
      <c r="B134" s="138"/>
      <c r="C134" s="138"/>
    </row>
    <row r="135" spans="1:3">
      <c r="A135" s="138"/>
      <c r="B135" s="138"/>
      <c r="C135" s="138"/>
    </row>
  </sheetData>
  <sheetProtection algorithmName="SHA-512" hashValue="230vTit+W7FY5gNqM6jqTc8Wr0zXUrzvqENV+C2msj31SR6P8jSz0mRnPzm4Yzq/LErVfjxD8A83JsE36dMrCg==" saltValue="Yg38rx4LUBxEztpQWWXi5A==" spinCount="100000" sheet="1" formatRow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E9A5-06FA-524A-B871-D67B0FA4F8F3}">
  <dimension ref="A1:F17"/>
  <sheetViews>
    <sheetView zoomScale="80" zoomScaleNormal="80" workbookViewId="0">
      <pane xSplit="1" ySplit="2" topLeftCell="B17" activePane="bottomRight" state="frozen"/>
      <selection pane="bottomRight" activeCell="B17" sqref="B17"/>
      <selection pane="bottomLeft" activeCell="A3" sqref="A3"/>
      <selection pane="topRight" activeCell="B1" sqref="B1"/>
    </sheetView>
  </sheetViews>
  <sheetFormatPr defaultColWidth="10.875" defaultRowHeight="15.6"/>
  <cols>
    <col min="1" max="1" width="32.375" style="137" customWidth="1"/>
    <col min="2" max="4" width="48.625" style="137" customWidth="1"/>
    <col min="5" max="5" width="13.375" style="137" customWidth="1"/>
    <col min="6" max="6" width="14.875" style="1" customWidth="1"/>
    <col min="7" max="16384" width="10.875" style="1"/>
  </cols>
  <sheetData>
    <row r="1" spans="1:6">
      <c r="A1" s="2"/>
      <c r="B1" s="168" t="s">
        <v>142</v>
      </c>
      <c r="C1" s="168"/>
      <c r="D1" s="168"/>
      <c r="E1" s="1"/>
    </row>
    <row r="2" spans="1:6" ht="66" customHeight="1">
      <c r="A2" s="22" t="s">
        <v>143</v>
      </c>
      <c r="B2" s="50" t="s">
        <v>144</v>
      </c>
      <c r="C2" s="50" t="s">
        <v>145</v>
      </c>
      <c r="D2" s="50" t="s">
        <v>146</v>
      </c>
      <c r="E2" s="37"/>
      <c r="F2" s="11"/>
    </row>
    <row r="3" spans="1:6" ht="15.95" customHeight="1">
      <c r="A3" s="12" t="s">
        <v>147</v>
      </c>
      <c r="B3" s="128"/>
      <c r="C3" s="128"/>
      <c r="D3" s="128"/>
      <c r="E3" s="1"/>
    </row>
    <row r="4" spans="1:6" ht="15.95" customHeight="1">
      <c r="A4" s="12"/>
      <c r="B4" s="128"/>
      <c r="C4" s="128"/>
      <c r="D4" s="128"/>
      <c r="E4" s="1"/>
    </row>
    <row r="5" spans="1:6" ht="15.95" customHeight="1">
      <c r="A5" s="12" t="s">
        <v>148</v>
      </c>
      <c r="B5" s="129"/>
      <c r="C5" s="129"/>
      <c r="D5" s="129"/>
      <c r="E5" s="1"/>
    </row>
    <row r="6" spans="1:6" ht="15.95" customHeight="1">
      <c r="A6" s="12"/>
      <c r="B6" s="129"/>
      <c r="C6" s="129"/>
      <c r="D6" s="129"/>
      <c r="E6" s="1"/>
    </row>
    <row r="7" spans="1:6" ht="15.95" customHeight="1">
      <c r="A7" s="12" t="s">
        <v>149</v>
      </c>
      <c r="B7" s="128"/>
      <c r="C7" s="128"/>
      <c r="D7" s="128"/>
      <c r="E7" s="1"/>
    </row>
    <row r="8" spans="1:6" ht="15.95" customHeight="1">
      <c r="A8" s="12"/>
      <c r="B8" s="128"/>
      <c r="C8" s="115"/>
      <c r="D8" s="115"/>
      <c r="E8" s="1"/>
    </row>
    <row r="9" spans="1:6" ht="50.1" customHeight="1">
      <c r="A9" s="13" t="s">
        <v>150</v>
      </c>
      <c r="B9" s="129"/>
      <c r="C9" s="129"/>
      <c r="D9" s="129"/>
      <c r="E9" s="1"/>
    </row>
    <row r="10" spans="1:6" ht="15.95" customHeight="1">
      <c r="A10" s="12"/>
      <c r="B10" s="129"/>
      <c r="C10" s="129"/>
      <c r="D10" s="129"/>
      <c r="E10" s="1"/>
    </row>
    <row r="11" spans="1:6" ht="15.95" customHeight="1">
      <c r="A11" s="12" t="s">
        <v>151</v>
      </c>
      <c r="B11" s="128"/>
      <c r="C11" s="128"/>
      <c r="D11" s="128"/>
      <c r="E11" s="1"/>
    </row>
    <row r="12" spans="1:6" ht="15.95" customHeight="1">
      <c r="A12" s="12"/>
      <c r="B12" s="128"/>
      <c r="C12" s="115"/>
      <c r="D12" s="115"/>
      <c r="E12" s="1"/>
    </row>
    <row r="13" spans="1:6" ht="15.95" customHeight="1">
      <c r="A13" s="19" t="s">
        <v>152</v>
      </c>
      <c r="B13" s="61">
        <f>B3+B5+B7+B9+B11</f>
        <v>0</v>
      </c>
      <c r="C13" s="61">
        <f t="shared" ref="C13:D13" si="0">C3+C5+C7+C9+C11</f>
        <v>0</v>
      </c>
      <c r="D13" s="61">
        <f t="shared" si="0"/>
        <v>0</v>
      </c>
      <c r="E13" s="1" t="s">
        <v>74</v>
      </c>
    </row>
    <row r="14" spans="1:6" ht="15.95" customHeight="1">
      <c r="A14" s="19" t="s">
        <v>25</v>
      </c>
      <c r="B14" s="92">
        <v>0.3</v>
      </c>
      <c r="C14" s="92">
        <v>0.5</v>
      </c>
      <c r="D14" s="92">
        <v>0.2</v>
      </c>
      <c r="E14" s="93">
        <f>SUM(B14:D14)</f>
        <v>1</v>
      </c>
    </row>
    <row r="15" spans="1:6" ht="15.95" customHeight="1">
      <c r="A15" s="20" t="s">
        <v>61</v>
      </c>
      <c r="B15" s="57">
        <f>B13*B14</f>
        <v>0</v>
      </c>
      <c r="C15" s="57">
        <f t="shared" ref="C15:D15" si="1">C13*C14</f>
        <v>0</v>
      </c>
      <c r="D15" s="57">
        <f t="shared" si="1"/>
        <v>0</v>
      </c>
      <c r="E15" s="103">
        <f>SUM(B15:D15)</f>
        <v>0</v>
      </c>
      <c r="F15" s="8" t="s">
        <v>153</v>
      </c>
    </row>
    <row r="16" spans="1:6">
      <c r="A16" s="140"/>
    </row>
    <row r="17" spans="1:4" ht="243.6" customHeight="1">
      <c r="A17" s="141"/>
      <c r="B17" s="152" t="s">
        <v>154</v>
      </c>
      <c r="C17" s="141"/>
      <c r="D17" s="141"/>
    </row>
  </sheetData>
  <sheetProtection algorithmName="SHA-512" hashValue="dxPEtKJh3KmDQiRJ8Hihau8M8OqzP1svavEK5C6hY95anDfDEIjHy3D1K8JAW5u6w2yesa2tnF15SC7nJWYCzQ==" saltValue="SfU5DgCrfAT8qZGpYA7+Bw==" spinCount="100000" sheet="1" formatRows="0"/>
  <mergeCells count="1">
    <mergeCell ref="B1:D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53E67-BCB2-D64F-AC5B-F66372FB4628}">
  <dimension ref="A1:F11"/>
  <sheetViews>
    <sheetView workbookViewId="0">
      <selection activeCell="A7" sqref="A7"/>
    </sheetView>
  </sheetViews>
  <sheetFormatPr defaultColWidth="10.875" defaultRowHeight="15.6"/>
  <cols>
    <col min="1" max="1" width="39" style="1" customWidth="1"/>
    <col min="2" max="2" width="16" style="1" customWidth="1"/>
    <col min="3" max="4" width="16.625" style="1" customWidth="1"/>
    <col min="5" max="5" width="10.875" style="1" customWidth="1"/>
    <col min="6" max="6" width="14" style="1" customWidth="1"/>
    <col min="7" max="7" width="10.875" style="1" customWidth="1"/>
    <col min="8" max="16384" width="10.875" style="1"/>
  </cols>
  <sheetData>
    <row r="1" spans="1:6" ht="15.6" customHeight="1">
      <c r="A1" s="38"/>
      <c r="B1" s="169" t="s">
        <v>155</v>
      </c>
      <c r="C1" s="169"/>
      <c r="D1" s="169"/>
      <c r="E1" s="8"/>
      <c r="F1" s="8"/>
    </row>
    <row r="2" spans="1:6" ht="80.099999999999994" customHeight="1">
      <c r="A2" s="36" t="s">
        <v>156</v>
      </c>
      <c r="B2" s="50" t="s">
        <v>157</v>
      </c>
      <c r="C2" s="50" t="s">
        <v>158</v>
      </c>
      <c r="D2" s="50" t="s">
        <v>159</v>
      </c>
      <c r="E2" s="8"/>
      <c r="F2" s="32"/>
    </row>
    <row r="3" spans="1:6" ht="15.95" customHeight="1">
      <c r="A3" s="39" t="s">
        <v>160</v>
      </c>
      <c r="B3" s="121"/>
      <c r="C3" s="39"/>
      <c r="D3" s="39"/>
      <c r="E3" s="8"/>
      <c r="F3" s="8"/>
    </row>
    <row r="4" spans="1:6" ht="15.95" customHeight="1">
      <c r="A4" s="39" t="s">
        <v>161</v>
      </c>
      <c r="B4" s="39"/>
      <c r="C4" s="121"/>
      <c r="D4" s="39"/>
      <c r="E4" s="8" t="s">
        <v>74</v>
      </c>
      <c r="F4" s="8"/>
    </row>
    <row r="5" spans="1:6" ht="15.95" customHeight="1">
      <c r="A5" s="39" t="s">
        <v>162</v>
      </c>
      <c r="B5" s="39"/>
      <c r="C5" s="39"/>
      <c r="D5" s="121"/>
      <c r="E5" s="104">
        <f>SUM(B3:D5)</f>
        <v>0</v>
      </c>
      <c r="F5" s="8" t="s">
        <v>163</v>
      </c>
    </row>
    <row r="6" spans="1:6">
      <c r="A6" s="134"/>
      <c r="B6" s="134"/>
      <c r="C6" s="134"/>
      <c r="D6" s="134"/>
    </row>
    <row r="7" spans="1:6" ht="248.1">
      <c r="A7" s="153" t="s">
        <v>164</v>
      </c>
      <c r="B7" s="134"/>
      <c r="C7" s="134"/>
      <c r="D7" s="134"/>
    </row>
    <row r="9" spans="1:6" ht="13.5" customHeight="1">
      <c r="A9" s="139"/>
      <c r="B9" s="139"/>
      <c r="C9" s="139"/>
      <c r="D9" s="139"/>
    </row>
    <row r="11" spans="1:6" ht="12.95" customHeight="1">
      <c r="A11" s="139"/>
      <c r="B11" s="139"/>
      <c r="C11" s="139"/>
      <c r="D11" s="139"/>
    </row>
  </sheetData>
  <sheetProtection algorithmName="SHA-512" hashValue="LMDIcDlub2mMhQAB5alQyPWN8AocK00DLhSyZlWkhkwdCEbIKd0ScciZQYwVBnN4cz1v2PIKnsSASd/HHx7WeA==" saltValue="H/0uB4W+bn/JnrmMV84bDA==" spinCount="100000" sheet="1" formatRows="0"/>
  <mergeCells count="1">
    <mergeCell ref="B1:D1"/>
  </mergeCells>
  <phoneticPr fontId="10"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1120-3F81-2942-8241-ABFBFEDB5188}">
  <dimension ref="A1:K61"/>
  <sheetViews>
    <sheetView zoomScale="90" zoomScaleNormal="90" workbookViewId="0">
      <pane xSplit="1" ySplit="1" topLeftCell="E14" activePane="bottomRight" state="frozen"/>
      <selection pane="bottomRight" activeCell="F15" sqref="F15"/>
      <selection pane="bottomLeft" activeCell="A2" sqref="A2"/>
      <selection pane="topRight" activeCell="B1" sqref="B1"/>
    </sheetView>
  </sheetViews>
  <sheetFormatPr defaultColWidth="10.5" defaultRowHeight="15.6"/>
  <cols>
    <col min="1" max="1" width="80.625" style="135" customWidth="1"/>
    <col min="2" max="6" width="32.625" style="135" customWidth="1"/>
    <col min="7" max="8" width="26.625" style="135" customWidth="1"/>
    <col min="9" max="9" width="15.5" style="135" customWidth="1"/>
    <col min="10" max="10" width="21.875" customWidth="1"/>
  </cols>
  <sheetData>
    <row r="1" spans="1:11" ht="119.1" customHeight="1">
      <c r="A1" s="48" t="s">
        <v>165</v>
      </c>
      <c r="B1" s="27" t="s">
        <v>166</v>
      </c>
      <c r="C1" s="27" t="s">
        <v>167</v>
      </c>
      <c r="D1" s="27" t="s">
        <v>168</v>
      </c>
      <c r="E1" s="27" t="s">
        <v>169</v>
      </c>
      <c r="F1" s="25" t="s">
        <v>170</v>
      </c>
      <c r="G1" s="40" t="s">
        <v>87</v>
      </c>
      <c r="H1" s="40" t="s">
        <v>61</v>
      </c>
      <c r="I1" s="10"/>
      <c r="J1" s="8"/>
    </row>
    <row r="2" spans="1:11" ht="32.1" customHeight="1">
      <c r="A2" s="81" t="s">
        <v>171</v>
      </c>
      <c r="B2" s="127"/>
      <c r="C2" s="127"/>
      <c r="D2" s="127"/>
      <c r="E2" s="127"/>
      <c r="F2" s="127"/>
      <c r="G2" s="94">
        <v>0.3</v>
      </c>
      <c r="H2" s="96">
        <f t="shared" ref="H2" si="0">(SUM(B2:F2)*G2)</f>
        <v>0</v>
      </c>
      <c r="I2" s="18"/>
      <c r="J2" s="18"/>
      <c r="K2" s="17"/>
    </row>
    <row r="3" spans="1:11" ht="32.1" customHeight="1">
      <c r="A3" s="82"/>
      <c r="B3" s="127"/>
      <c r="C3" s="127"/>
      <c r="D3" s="127"/>
      <c r="E3" s="127"/>
      <c r="F3" s="127"/>
      <c r="G3" s="94"/>
      <c r="H3" s="96"/>
      <c r="I3" s="18"/>
      <c r="J3" s="18"/>
      <c r="K3" s="17"/>
    </row>
    <row r="4" spans="1:11" ht="32.1" customHeight="1">
      <c r="A4" s="27" t="s">
        <v>172</v>
      </c>
      <c r="B4" s="113">
        <v>10</v>
      </c>
      <c r="C4" s="113"/>
      <c r="D4" s="113"/>
      <c r="E4" s="113"/>
      <c r="F4" s="113"/>
      <c r="G4" s="95">
        <v>0.1</v>
      </c>
      <c r="H4" s="96">
        <f>(SUM(B4:F4)*G4)</f>
        <v>1</v>
      </c>
      <c r="I4" s="8"/>
      <c r="J4" s="8"/>
    </row>
    <row r="5" spans="1:11" ht="332.45" customHeight="1">
      <c r="A5" s="25"/>
      <c r="B5" s="155" t="s">
        <v>173</v>
      </c>
      <c r="C5" s="113"/>
      <c r="D5" s="113"/>
      <c r="E5" s="113"/>
      <c r="F5" s="113"/>
      <c r="G5" s="95"/>
      <c r="H5" s="96"/>
      <c r="I5" s="8"/>
      <c r="J5" s="8"/>
    </row>
    <row r="6" spans="1:11" ht="32.1" customHeight="1">
      <c r="A6" s="27" t="s">
        <v>174</v>
      </c>
      <c r="B6" s="127"/>
      <c r="C6" s="127"/>
      <c r="D6" s="127"/>
      <c r="E6" s="127"/>
      <c r="F6" s="127"/>
      <c r="G6" s="95">
        <v>0.15</v>
      </c>
      <c r="H6" s="96">
        <f t="shared" ref="H6:H14" si="1">(SUM(B6:F6)*G6)</f>
        <v>0</v>
      </c>
      <c r="I6" s="8"/>
      <c r="J6" s="8"/>
    </row>
    <row r="7" spans="1:11" ht="32.1" customHeight="1">
      <c r="A7" s="25"/>
      <c r="B7" s="127"/>
      <c r="C7" s="127"/>
      <c r="D7" s="127"/>
      <c r="E7" s="127"/>
      <c r="F7" s="127"/>
      <c r="G7" s="95"/>
      <c r="H7" s="96"/>
      <c r="I7" s="8"/>
      <c r="J7" s="8"/>
    </row>
    <row r="8" spans="1:11" ht="45" customHeight="1">
      <c r="A8" s="27" t="s">
        <v>175</v>
      </c>
      <c r="B8" s="113">
        <v>5</v>
      </c>
      <c r="C8" s="113"/>
      <c r="D8" s="113"/>
      <c r="E8" s="113"/>
      <c r="F8" s="113"/>
      <c r="G8" s="95">
        <v>0.15</v>
      </c>
      <c r="H8" s="96">
        <f t="shared" si="1"/>
        <v>0.75</v>
      </c>
      <c r="I8" s="8"/>
      <c r="J8" s="8"/>
    </row>
    <row r="9" spans="1:11" ht="248.1">
      <c r="A9" s="25"/>
      <c r="B9" s="156" t="s">
        <v>176</v>
      </c>
      <c r="C9" s="113"/>
      <c r="D9" s="113"/>
      <c r="E9" s="113"/>
      <c r="F9" s="113"/>
      <c r="G9" s="95"/>
      <c r="H9" s="96"/>
      <c r="I9" s="8"/>
      <c r="J9" s="8"/>
    </row>
    <row r="10" spans="1:11" ht="32.1" customHeight="1">
      <c r="A10" s="27" t="s">
        <v>177</v>
      </c>
      <c r="B10" s="127"/>
      <c r="C10" s="127">
        <v>7</v>
      </c>
      <c r="D10" s="127"/>
      <c r="E10" s="127"/>
      <c r="F10" s="127"/>
      <c r="G10" s="95">
        <v>0.1</v>
      </c>
      <c r="H10" s="96">
        <f t="shared" si="1"/>
        <v>0.70000000000000007</v>
      </c>
      <c r="I10" s="8"/>
      <c r="J10" s="8"/>
    </row>
    <row r="11" spans="1:11" ht="315.60000000000002" customHeight="1">
      <c r="A11" s="27"/>
      <c r="B11" s="127"/>
      <c r="C11" s="157" t="s">
        <v>178</v>
      </c>
      <c r="D11" s="127"/>
      <c r="E11" s="127"/>
      <c r="F11" s="127"/>
      <c r="G11" s="41"/>
      <c r="H11" s="96"/>
      <c r="I11" s="8"/>
      <c r="J11" s="8"/>
    </row>
    <row r="12" spans="1:11" ht="32.1" customHeight="1">
      <c r="A12" s="27" t="s">
        <v>179</v>
      </c>
      <c r="B12" s="113"/>
      <c r="C12" s="113"/>
      <c r="D12" s="113"/>
      <c r="E12" s="113"/>
      <c r="F12" s="113"/>
      <c r="G12" s="95">
        <v>0.15</v>
      </c>
      <c r="H12" s="96">
        <f t="shared" si="1"/>
        <v>0</v>
      </c>
      <c r="I12" s="8"/>
      <c r="J12" s="8"/>
    </row>
    <row r="13" spans="1:11" ht="32.1" customHeight="1">
      <c r="A13" s="27"/>
      <c r="B13" s="113"/>
      <c r="C13" s="113"/>
      <c r="D13" s="113"/>
      <c r="E13" s="113"/>
      <c r="F13" s="113"/>
      <c r="G13" s="95"/>
      <c r="H13" s="96"/>
      <c r="I13" s="8"/>
      <c r="J13" s="8"/>
    </row>
    <row r="14" spans="1:11" ht="32.1" customHeight="1">
      <c r="A14" s="27" t="s">
        <v>180</v>
      </c>
      <c r="B14" s="127"/>
      <c r="C14" s="127"/>
      <c r="D14" s="127"/>
      <c r="E14" s="127"/>
      <c r="F14" s="127"/>
      <c r="G14" s="95">
        <v>0.05</v>
      </c>
      <c r="H14" s="96">
        <f t="shared" si="1"/>
        <v>0</v>
      </c>
      <c r="I14" s="8"/>
      <c r="J14" s="8"/>
    </row>
    <row r="15" spans="1:11" ht="32.1" customHeight="1">
      <c r="A15" s="27"/>
      <c r="B15" s="127"/>
      <c r="C15" s="127"/>
      <c r="D15" s="127"/>
      <c r="E15" s="127"/>
      <c r="F15" s="127"/>
      <c r="G15" s="41"/>
      <c r="H15" s="96"/>
      <c r="I15" s="8"/>
      <c r="J15" s="8"/>
    </row>
    <row r="16" spans="1:11" ht="33" customHeight="1">
      <c r="A16"/>
      <c r="B16"/>
      <c r="C16"/>
      <c r="D16"/>
      <c r="E16"/>
      <c r="F16" s="46" t="s">
        <v>74</v>
      </c>
      <c r="G16" s="9">
        <f>SUM(G2:G14)</f>
        <v>1</v>
      </c>
      <c r="H16" s="110">
        <f>SUM(H2:H15)</f>
        <v>2.4500000000000002</v>
      </c>
      <c r="I16" s="8" t="s">
        <v>153</v>
      </c>
      <c r="J16" s="8"/>
    </row>
    <row r="17" spans="1:10" ht="77.45">
      <c r="A17" s="154" t="s">
        <v>181</v>
      </c>
      <c r="B17" s="136"/>
      <c r="C17" s="136"/>
      <c r="D17" s="136"/>
      <c r="E17" s="136"/>
      <c r="F17" s="136"/>
      <c r="G17" s="136"/>
      <c r="H17" s="136"/>
      <c r="I17" s="136"/>
      <c r="J17" s="8"/>
    </row>
    <row r="18" spans="1:10">
      <c r="A18" s="149"/>
      <c r="B18" s="136"/>
      <c r="C18" s="136"/>
      <c r="D18" s="136"/>
      <c r="E18" s="136"/>
      <c r="F18" s="136"/>
      <c r="G18" s="136"/>
      <c r="H18" s="142"/>
      <c r="I18" s="136"/>
      <c r="J18" s="8"/>
    </row>
    <row r="19" spans="1:10">
      <c r="A19" s="136"/>
      <c r="B19" s="136"/>
      <c r="C19" s="136"/>
      <c r="D19" s="136"/>
      <c r="E19" s="136"/>
      <c r="F19" s="136"/>
      <c r="G19" s="136"/>
      <c r="H19" s="136"/>
      <c r="I19" s="136"/>
      <c r="J19" s="8"/>
    </row>
    <row r="20" spans="1:10">
      <c r="A20" s="146"/>
      <c r="B20" s="136"/>
      <c r="C20" s="136"/>
      <c r="D20" s="136"/>
      <c r="E20" s="136"/>
      <c r="F20" s="136"/>
      <c r="G20" s="136"/>
      <c r="H20" s="142"/>
      <c r="I20" s="136"/>
      <c r="J20" s="8"/>
    </row>
    <row r="21" spans="1:10">
      <c r="A21" s="136"/>
      <c r="B21" s="136"/>
      <c r="C21" s="136"/>
      <c r="D21" s="136"/>
      <c r="E21" s="136"/>
      <c r="F21" s="136"/>
      <c r="G21" s="142"/>
      <c r="H21" s="136"/>
      <c r="I21" s="136"/>
      <c r="J21" s="8"/>
    </row>
    <row r="22" spans="1:10">
      <c r="A22" s="136"/>
      <c r="B22" s="136"/>
      <c r="C22" s="136"/>
      <c r="D22" s="136"/>
      <c r="E22" s="136"/>
      <c r="F22" s="136"/>
      <c r="G22" s="136"/>
      <c r="H22" s="142"/>
      <c r="I22" s="136"/>
      <c r="J22" s="8"/>
    </row>
    <row r="23" spans="1:10">
      <c r="A23" s="136"/>
      <c r="B23" s="136"/>
      <c r="C23" s="136"/>
      <c r="D23" s="136"/>
      <c r="E23" s="136"/>
      <c r="F23" s="136"/>
      <c r="G23" s="142"/>
      <c r="H23" s="138"/>
      <c r="I23" s="136"/>
      <c r="J23" s="8"/>
    </row>
    <row r="24" spans="1:10">
      <c r="A24" s="136"/>
      <c r="B24" s="136"/>
      <c r="C24" s="136"/>
      <c r="D24" s="136"/>
      <c r="E24" s="136"/>
      <c r="F24" s="136"/>
      <c r="G24" s="138"/>
      <c r="H24" s="136"/>
      <c r="I24" s="136"/>
      <c r="J24" s="8"/>
    </row>
    <row r="25" spans="1:10">
      <c r="A25" s="136"/>
      <c r="B25" s="136"/>
      <c r="C25" s="136"/>
      <c r="D25" s="136"/>
      <c r="E25" s="136"/>
      <c r="F25" s="136"/>
      <c r="G25" s="136"/>
    </row>
    <row r="26" spans="1:10">
      <c r="A26" s="136"/>
      <c r="B26" s="136"/>
      <c r="C26" s="136"/>
      <c r="D26" s="136"/>
      <c r="E26" s="136"/>
      <c r="F26" s="136"/>
    </row>
    <row r="27" spans="1:10">
      <c r="A27" s="136"/>
      <c r="B27" s="136"/>
      <c r="C27" s="136"/>
      <c r="D27" s="136"/>
      <c r="E27" s="136"/>
      <c r="F27" s="136"/>
    </row>
    <row r="28" spans="1:10">
      <c r="A28" s="136"/>
      <c r="B28" s="136"/>
      <c r="C28" s="136"/>
      <c r="D28" s="136"/>
      <c r="E28" s="136"/>
      <c r="F28" s="136"/>
    </row>
    <row r="29" spans="1:10">
      <c r="A29" s="136"/>
      <c r="B29" s="136"/>
    </row>
    <row r="30" spans="1:10">
      <c r="A30" s="136"/>
      <c r="B30" s="136"/>
    </row>
    <row r="31" spans="1:10">
      <c r="A31" s="136"/>
      <c r="B31" s="136"/>
    </row>
    <row r="32" spans="1:10">
      <c r="A32" s="136"/>
      <c r="B32" s="136"/>
    </row>
    <row r="33" spans="1:2">
      <c r="A33" s="136"/>
      <c r="B33" s="136"/>
    </row>
    <row r="34" spans="1:2">
      <c r="B34" s="136"/>
    </row>
    <row r="35" spans="1:2">
      <c r="B35" s="136"/>
    </row>
    <row r="36" spans="1:2">
      <c r="B36" s="136"/>
    </row>
    <row r="37" spans="1:2">
      <c r="B37" s="136"/>
    </row>
    <row r="38" spans="1:2">
      <c r="B38" s="136"/>
    </row>
    <row r="39" spans="1:2">
      <c r="B39" s="136"/>
    </row>
    <row r="40" spans="1:2">
      <c r="B40" s="136"/>
    </row>
    <row r="41" spans="1:2">
      <c r="B41" s="136"/>
    </row>
    <row r="42" spans="1:2">
      <c r="B42" s="136"/>
    </row>
    <row r="43" spans="1:2">
      <c r="B43" s="136"/>
    </row>
    <row r="44" spans="1:2">
      <c r="B44" s="136"/>
    </row>
    <row r="45" spans="1:2">
      <c r="B45" s="136"/>
    </row>
    <row r="46" spans="1:2">
      <c r="B46" s="136"/>
    </row>
    <row r="47" spans="1:2">
      <c r="B47" s="136"/>
    </row>
    <row r="48" spans="1:2">
      <c r="B48" s="136"/>
    </row>
    <row r="49" spans="2:2">
      <c r="B49" s="136"/>
    </row>
    <row r="50" spans="2:2">
      <c r="B50" s="136"/>
    </row>
    <row r="51" spans="2:2">
      <c r="B51" s="136"/>
    </row>
    <row r="52" spans="2:2">
      <c r="B52" s="136"/>
    </row>
    <row r="53" spans="2:2">
      <c r="B53" s="136"/>
    </row>
    <row r="54" spans="2:2">
      <c r="B54" s="136"/>
    </row>
    <row r="55" spans="2:2">
      <c r="B55" s="136"/>
    </row>
    <row r="56" spans="2:2">
      <c r="B56" s="136"/>
    </row>
    <row r="57" spans="2:2">
      <c r="B57" s="136"/>
    </row>
    <row r="58" spans="2:2">
      <c r="B58" s="136"/>
    </row>
    <row r="59" spans="2:2">
      <c r="B59" s="136"/>
    </row>
    <row r="60" spans="2:2">
      <c r="B60" s="136"/>
    </row>
    <row r="61" spans="2:2">
      <c r="B61" s="136"/>
    </row>
  </sheetData>
  <sheetProtection sheet="1" objects="1" scenarios="1" forma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Bruno Schiavo</cp:lastModifiedBy>
  <cp:revision/>
  <dcterms:created xsi:type="dcterms:W3CDTF">2022-10-09T23:08:45Z</dcterms:created>
  <dcterms:modified xsi:type="dcterms:W3CDTF">2023-03-25T22:35:35Z</dcterms:modified>
  <cp:category/>
  <cp:contentStatus/>
</cp:coreProperties>
</file>