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2o. ciclo - bancos de desenvolvimento e agências de fomento/Agência de Empreendedorismo de Pernambuco/"/>
    </mc:Choice>
  </mc:AlternateContent>
  <xr:revisionPtr revIDLastSave="712" documentId="8_{66904F75-402E-4ED4-9BA1-1FD61668B431}" xr6:coauthVersionLast="47" xr6:coauthVersionMax="47" xr10:uidLastSave="{8FB10E3D-07F4-4FF0-88D1-B71B1BD27511}"/>
  <bookViews>
    <workbookView xWindow="-120" yWindow="-16320" windowWidth="29040" windowHeight="15720" firstSheet="5" activeTab="9"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8" l="1"/>
  <c r="E5" i="5"/>
  <c r="C60" i="8"/>
  <c r="D60" i="8" s="1"/>
  <c r="D63" i="1"/>
  <c r="F62"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3" i="1"/>
  <c r="J4" i="22"/>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66" i="22"/>
  <c r="J68" i="22"/>
  <c r="J70" i="22"/>
  <c r="J72" i="22"/>
  <c r="J74" i="22"/>
  <c r="J76" i="22"/>
  <c r="J78" i="22"/>
  <c r="J80" i="22"/>
  <c r="J82" i="22"/>
  <c r="J84" i="22"/>
  <c r="J86" i="22"/>
  <c r="J2" i="22"/>
  <c r="H88" i="22"/>
  <c r="F88" i="22"/>
  <c r="D88" i="22"/>
  <c r="B88" i="22"/>
  <c r="F48" i="1" l="1"/>
  <c r="F32" i="1"/>
  <c r="F24" i="1"/>
  <c r="F40" i="1"/>
  <c r="F56" i="1"/>
  <c r="F16" i="1"/>
  <c r="F8" i="1"/>
  <c r="C63" i="1"/>
  <c r="F43" i="1"/>
  <c r="F19" i="1"/>
  <c r="F50" i="1"/>
  <c r="F26" i="1"/>
  <c r="F59" i="1"/>
  <c r="F51" i="1"/>
  <c r="F35" i="1"/>
  <c r="F27" i="1"/>
  <c r="F11" i="1"/>
  <c r="F58" i="1"/>
  <c r="F42" i="1"/>
  <c r="F34" i="1"/>
  <c r="F54" i="1"/>
  <c r="F61" i="1"/>
  <c r="F53" i="1"/>
  <c r="F45" i="1"/>
  <c r="F37" i="1"/>
  <c r="F29" i="1"/>
  <c r="F21" i="1"/>
  <c r="F13" i="1"/>
  <c r="F5" i="1"/>
  <c r="F60" i="1"/>
  <c r="F52" i="1"/>
  <c r="F44" i="1"/>
  <c r="F36" i="1"/>
  <c r="F28" i="1"/>
  <c r="F20" i="1"/>
  <c r="F12" i="1"/>
  <c r="F4" i="1"/>
  <c r="B63" i="1"/>
  <c r="F10" i="1"/>
  <c r="F18" i="1"/>
  <c r="F57" i="1"/>
  <c r="F49" i="1"/>
  <c r="F41" i="1"/>
  <c r="F33" i="1"/>
  <c r="F25" i="1"/>
  <c r="F17" i="1"/>
  <c r="F9" i="1"/>
  <c r="F55" i="1"/>
  <c r="F47" i="1"/>
  <c r="F39" i="1"/>
  <c r="F31" i="1"/>
  <c r="F23" i="1"/>
  <c r="F15" i="1"/>
  <c r="F7" i="1"/>
  <c r="F46" i="1"/>
  <c r="F38" i="1"/>
  <c r="F30" i="1"/>
  <c r="F22" i="1"/>
  <c r="F14" i="1"/>
  <c r="F6" i="1"/>
  <c r="F3" i="1"/>
  <c r="B65" i="1" l="1"/>
  <c r="F18" i="16" l="1"/>
  <c r="F5" i="16"/>
  <c r="F7" i="16"/>
  <c r="F9" i="16"/>
  <c r="F11" i="16"/>
  <c r="F13" i="16"/>
  <c r="F15" i="16"/>
  <c r="F17" i="16"/>
  <c r="F3" i="16"/>
  <c r="C13" i="10"/>
  <c r="D13" i="10"/>
  <c r="B13" i="10"/>
  <c r="C9" i="12"/>
  <c r="D9" i="12"/>
  <c r="E9" i="12"/>
  <c r="B9" i="12"/>
  <c r="C9" i="15"/>
  <c r="D9" i="15"/>
  <c r="B9" i="15"/>
  <c r="E9" i="15"/>
  <c r="G9" i="5"/>
  <c r="G11" i="5"/>
  <c r="G13" i="5"/>
  <c r="F5" i="15"/>
  <c r="F7" i="15"/>
  <c r="F3" i="15"/>
  <c r="F9" i="15" s="1"/>
  <c r="F5" i="12"/>
  <c r="F7" i="12"/>
  <c r="F3" i="12"/>
  <c r="F9" i="12" s="1"/>
  <c r="E62" i="26"/>
  <c r="E5" i="13"/>
  <c r="H9" i="20" s="1"/>
  <c r="J88" i="22" l="1"/>
  <c r="F9" i="20" s="1"/>
  <c r="G88" i="22"/>
  <c r="D64" i="26"/>
  <c r="E60" i="26"/>
  <c r="E58" i="26"/>
  <c r="E56" i="26"/>
  <c r="E54" i="26"/>
  <c r="E52" i="26"/>
  <c r="E50" i="26"/>
  <c r="E48" i="26"/>
  <c r="E46" i="26"/>
  <c r="E44" i="26"/>
  <c r="E42" i="26"/>
  <c r="E40" i="26"/>
  <c r="E38" i="26"/>
  <c r="E36" i="26"/>
  <c r="E34" i="26"/>
  <c r="E32" i="26"/>
  <c r="E30" i="26"/>
  <c r="E28" i="26"/>
  <c r="E26" i="26"/>
  <c r="E24" i="26"/>
  <c r="E22" i="26"/>
  <c r="E20" i="26"/>
  <c r="E18" i="26"/>
  <c r="E16" i="26"/>
  <c r="E14" i="26"/>
  <c r="E12" i="26"/>
  <c r="E10" i="26"/>
  <c r="E8" i="26"/>
  <c r="E6" i="26"/>
  <c r="E4" i="26"/>
  <c r="E2" i="26"/>
  <c r="I88" i="22"/>
  <c r="E88" i="22"/>
  <c r="C88" i="22"/>
  <c r="E64" i="26" l="1"/>
  <c r="J9" i="20" s="1"/>
  <c r="C15" i="10"/>
  <c r="D15" i="10"/>
  <c r="B15" i="10"/>
  <c r="E7" i="5"/>
  <c r="E9" i="5"/>
  <c r="E11" i="5"/>
  <c r="E13" i="5"/>
  <c r="E3" i="5"/>
  <c r="E4" i="2"/>
  <c r="E6" i="2"/>
  <c r="E8" i="2"/>
  <c r="E10" i="2"/>
  <c r="E12" i="2"/>
  <c r="E14" i="2"/>
  <c r="E16" i="2"/>
  <c r="E18" i="2"/>
  <c r="E20" i="2"/>
  <c r="E2" i="2"/>
  <c r="G19" i="16"/>
  <c r="F15" i="5"/>
  <c r="G3" i="5"/>
  <c r="F22" i="2"/>
  <c r="G2" i="2"/>
  <c r="E14" i="10"/>
  <c r="G16" i="11"/>
  <c r="H2" i="11"/>
  <c r="H4" i="11"/>
  <c r="G20" i="2"/>
  <c r="C4" i="9"/>
  <c r="D4" i="9" s="1"/>
  <c r="C6" i="9"/>
  <c r="D6" i="9" s="1"/>
  <c r="C8" i="9"/>
  <c r="D8" i="9" s="1"/>
  <c r="C10" i="9"/>
  <c r="D10" i="9" s="1"/>
  <c r="C12" i="9"/>
  <c r="D12" i="9" s="1"/>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C56" i="8"/>
  <c r="D56" i="8" s="1"/>
  <c r="C58" i="8"/>
  <c r="D58" i="8" s="1"/>
  <c r="D2" i="8"/>
  <c r="E15" i="10" l="1"/>
  <c r="G9" i="20" s="1"/>
  <c r="D62" i="9"/>
  <c r="E9" i="20" s="1"/>
  <c r="D62" i="8"/>
  <c r="D9" i="20" s="1"/>
  <c r="C62" i="8"/>
  <c r="C62" i="9"/>
  <c r="G18" i="2"/>
  <c r="G16" i="2"/>
  <c r="G14" i="2"/>
  <c r="G12" i="2"/>
  <c r="G10" i="2"/>
  <c r="G8" i="2"/>
  <c r="G6" i="2"/>
  <c r="G4" i="2"/>
  <c r="G22" i="2" l="1"/>
  <c r="N9" i="20" s="1"/>
  <c r="H5" i="16"/>
  <c r="H7" i="16"/>
  <c r="H9" i="16"/>
  <c r="H11" i="16"/>
  <c r="H13" i="16"/>
  <c r="H15" i="16"/>
  <c r="H17" i="16"/>
  <c r="H3" i="16"/>
  <c r="H6" i="11"/>
  <c r="H8" i="11"/>
  <c r="H10" i="11"/>
  <c r="H12" i="11"/>
  <c r="H14" i="11"/>
  <c r="G7" i="5"/>
  <c r="G5" i="5"/>
  <c r="G15" i="5" l="1"/>
  <c r="O9" i="20" s="1"/>
  <c r="H19" i="16"/>
  <c r="M9" i="20" s="1"/>
  <c r="H16" i="11"/>
  <c r="I9" i="20" s="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<sst xmlns="http://schemas.openxmlformats.org/spreadsheetml/2006/main" count="487" uniqueCount="277">
  <si>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</si>
  <si>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</si>
  <si>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</si>
  <si>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</si>
  <si>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</si>
  <si>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</si>
  <si>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</si>
  <si>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</si>
  <si>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</si>
  <si>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</si>
  <si>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</si>
  <si>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</si>
  <si>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</si>
  <si>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</si>
  <si>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</si>
  <si>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</si>
  <si>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</si>
  <si>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</si>
  <si>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</si>
  <si>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</si>
  <si>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</si>
  <si>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</si>
  <si>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</si>
  <si>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</si>
  <si>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</si>
  <si>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</si>
  <si>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ponderada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</si>
  <si>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</si>
  <si>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</si>
  <si>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</si>
  <si>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</si>
  <si>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</si>
  <si>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</si>
  <si>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</si>
  <si>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</si>
  <si>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</si>
  <si>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</si>
  <si>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</si>
  <si>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</si>
  <si>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</si>
  <si>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</si>
  <si>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</si>
  <si>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</si>
  <si>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</si>
  <si>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</si>
  <si>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</si>
  <si>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</si>
  <si>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</si>
  <si>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</si>
  <si>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</si>
  <si>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</si>
  <si>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</si>
  <si>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</si>
  <si>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</si>
  <si>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</si>
  <si>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</si>
  <si>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</si>
  <si>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</si>
  <si>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</si>
  <si>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</si>
  <si>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</si>
  <si>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</si>
  <si>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O tema não é mencionado na PRSA nem em demais documentos relacionados às políticas gerais, diretrizes ou adesões a compromissos.</t>
  </si>
  <si>
    <t>O tema não foi mencionado na PRSA nem em demais documentos relacionados às políticas gerais, diretrizes ou adesões a compromissos.</t>
  </si>
  <si>
    <t>O Manual de Gestão de Responsabilidade Socioambiental (p. 6) determina que a AGE realizará avaliações socioambientais de projetos com base nos Princípios do Equador, no entanto o tema não é diretamente mencionado na PRSA.</t>
  </si>
  <si>
    <t>Biodiversidade aquática e poluição da água doce</t>
  </si>
  <si>
    <t>Biodiversidade aquática e poluição marinha</t>
  </si>
  <si>
    <t>Eficiência uso agrícola do solo</t>
  </si>
  <si>
    <t>O Manual de Gestão de Responsabilidade Socioambiental (p. 6) determina que a AGE realizará avaliações socioambientais de projetos com base nos Princípios do Equador, no entanto o tema ambiental não é diretamente mencionado na PRSA.</t>
  </si>
  <si>
    <t>O Manual de Gestão de Responsabilidade Socioambiental (p. 8) determina que a AGE realizará avaliações socioambientais englobando aspectos trabalhista e tb que fará análise de projetos com base nos Princípios do Equador.  A Agência também não trabalha com clientes que possuam "Atividades que atuem no ramo de extração ou fabricação de produtos que contenham amianto" (Manual de Gestão de Responsabilidade Socioambiental, p. 10). A IFD não possui nenhum compromisso voluntário relacionado a esse tema.</t>
  </si>
  <si>
    <t>O Manual de Gestão de Responsabilidade Socioambiental (p. 8) determina que a AGE realizará avaliações socioambientais de seus clientes englobando aspectos trabalhistas, não mencionando diretamente o aspecto de segurança.  Ainda, o mesmo documento (p. 6) determina que a AGE realizará avaliações socioambientais de projetos com base nos Princípios do Equador.
 A IFD não possui nenhum compromisso voluntário relacionado à esse tema.</t>
  </si>
  <si>
    <t>O Manual de Gestão de Responsabilidade Socioambiental (p. 6) determina que a AGE realizará avaliações socioambientais de projetos com base nos Princípios do Equador, no entanto o tema de impactos em comunidades tradicionais não é diretamente mencionado na PRSA.</t>
  </si>
  <si>
    <t>O Manual de Gestão de Responsabilidade Socioambiental (p. 8) determina que a AGE realizará avaliações socioambientais englobando impactos na saúde e segurança da comunidade. Ainda, o mesmo documento (p. 6) determina que a AGE realizará avaliações socioambientais de projetos com base nos Princípios do Equador. A IFD não possui nenhum compromisso voluntário relacionado a esse tema.</t>
  </si>
  <si>
    <t>O Manual de Gestão de Responsabilidade Socioambiental (p. 6) determina que a AGE realizará avaliações socioambientais de projetos com base nos Princípios do Equador, no entanto o tema de impactos em comunidades tradicionais não foi diretamente mencionado na PRSA.</t>
  </si>
  <si>
    <t>TOTAL</t>
  </si>
  <si>
    <t>Máximo de 3</t>
  </si>
  <si>
    <t>Inclusão em política setorial ou em política temática (0 a 7)</t>
  </si>
  <si>
    <t>Não foram encontradas políticas setoriais e o tema não foi mencionado em políticas temáticas ou outros documentos disponibilizados no site.</t>
  </si>
  <si>
    <t>Exigência de certificação para o setor de madeira</t>
  </si>
  <si>
    <t>Política de exclusão de amianto</t>
  </si>
  <si>
    <t>Exclusão do setor de armas de fogo</t>
  </si>
  <si>
    <t>Máximo de 7</t>
  </si>
  <si>
    <t>Manual de Gestão de Respons. Socioambiental (pg. 10) - Política de exclusão: a IFD não trabalha com empresas que, em suas atividades, utilizem trabalho forçado, análogo a trabalho escravo e infantil; atividades ligadas a jogos ilegais e a prostituição; madeireiras e serrarias que trabalham com madeira nativa não certificada selos verdes e CERFLOR; fabricação ou comércios de armas de fogo; atividades que atuem no ramo de extração ou fabricação de produtos que contenham amianto.</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</si>
  <si>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</si>
  <si>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</si>
  <si>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</si>
  <si>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</si>
  <si>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</si>
  <si>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</si>
  <si>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</si>
  <si>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</si>
  <si>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O Questionário de Risco Socioambiental (questão 1 da seção Gestão Ambiental), aplicável para operações acima de R$ 500.000,00, pergunta se a empresa possui licenciamento ambiental. Se sim, pede data de vigência e órgão licenciador. No entanto, a apresentação de cópias da licença não é solicitada pela AGE e, nos demais documentos encontrados, também não há indícios de que exista consulta às bases de dados dos órgãos ambientais competentes.</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</si>
  <si>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</si>
  <si>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</si>
  <si>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</si>
  <si>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</si>
  <si>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</si>
  <si>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</si>
  <si>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</si>
  <si>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</si>
  <si>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</si>
  <si>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</si>
  <si>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</si>
  <si>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</si>
  <si>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</si>
  <si>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</si>
  <si>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</si>
  <si>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</si>
  <si>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</si>
  <si>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</si>
  <si>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</si>
  <si>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</si>
  <si>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</si>
  <si>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</si>
  <si>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</si>
  <si>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</si>
  <si>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O Questionário de Risco Socioambiental, aplicável para operações acima de R$ 500.000,00, na questão 4, seção Gestão Socioambiental, pergunta se a empresa possui projetos documentados em andamento com indicadores de energia e emissões atmosféricas.
Na questão 11, seção Gestão Ambiental, a AGE pergunta se a empresa adota medidas de combate às mudanças climáticas por meio da "adoção de geração de energia de fontes renováveis" (sem uma definição clara a respeito), "adoção de combustíveis renováveis" e "diagnóstico de emissões de gases nocivos e adoção de medidas de redução", assim como a descrição destas. São itens de múltipla escolha e não são solicitados documentos comprobatórios.</t>
  </si>
  <si>
    <t>Dados da própria empresa relativos à eficiência energética</t>
  </si>
  <si>
    <t xml:space="preserve">No Questionário de Risco Socioambiental - aplicável para operações acima de R$ 500.000,00, na questão 4, seção Gestão Socioambiental, a AGE pergunta se a empresa possui projetos documentados em andamento com indicadores de energia. </t>
  </si>
  <si>
    <t xml:space="preserve">Outorga para utilização de recursos hídricos </t>
  </si>
  <si>
    <t>Dados da própria empresa relativos à eficiência hídrica</t>
  </si>
  <si>
    <t>O Questionário de Risco Socioambiental  - aplicável para operações acima de R$ 500.000,00, na questão 4, seção Gestão Socioambiental,  pergunta se a empresa possui projetos documentados em andamento com indicadores relacionados à "água" e "efluentes". Não fica claro se são avaliadas características quantitativas ou qualitativas destas ou se a AGE  realiza a averiguação das informações recebidas.</t>
  </si>
  <si>
    <t>Dados da própria empresa relativos à gestão de resíduos</t>
  </si>
  <si>
    <t>O Questionário de Risco Socioambiental, aplicável para operações acima de R$ 500.000,00, na questão 4, seção Gestão Socioambiental,  pergunta se a empresa possui projetos documentados em andamento com indicadores relacionados à resíduos.
Na questão 2 da seção Gestão Ambiental, a AGE questiona se "a empresa atende exigências legais para destinação de resíduos sólidos e afluentes de seus processos e produtos" (o termo correto é "efluentes") e solicita a cópias destas. Não há indícios de que a AGE  realiza a averiguação das informações recebidas.</t>
  </si>
  <si>
    <t>Dados da própria empresa relativos ao uso de matéria-prima</t>
  </si>
  <si>
    <t>Dados da própria empresa relativos a riscos ambientais na cadeia de produção/valor</t>
  </si>
  <si>
    <t>O Questionário de Risco Socioambiental - aplicável para operações acima de R$ 500.000,00, na questão 5 - seção Gestão Socioambiental, pede para a empresa indicar se esta sugere ou exige o cumprimento de critérios ambientais. Na questão 6 da mesma seção, pergunta se a empresa estende o monitoramento dos impactos ambientais a seus fornecedores, porém não solicita evidências de tais práticas.</t>
  </si>
  <si>
    <t>Dados da própria empresa relativos a riscos sociais na cadeia de produção/valor</t>
  </si>
  <si>
    <t>O Questionário de Risco Socioambiental, aplicável para operações acima de R$ 500.000,00, questão 5 - seção Gestão Socioambiental, pede para a empresa indicar se sugere ou exige o cumprimento de legislações trabalhista e fiscal/previdenciária, porém não solicita evidências de tais práticas.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</si>
  <si>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</si>
  <si>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</si>
  <si>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</si>
  <si>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</si>
  <si>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</si>
  <si>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</si>
  <si>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</si>
  <si>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</si>
  <si>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</si>
  <si>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</si>
  <si>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</si>
  <si>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</si>
  <si>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</si>
  <si>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</si>
  <si>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</si>
  <si>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</si>
  <si>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</si>
  <si>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</si>
  <si>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</si>
  <si>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Anual</t>
  </si>
  <si>
    <t>Bienal</t>
  </si>
  <si>
    <t>Apenas quando tem conhecimento de fato novo relevante ou quando se refere a único ou poucos temas</t>
  </si>
  <si>
    <t>Não adota</t>
  </si>
  <si>
    <t>Total</t>
  </si>
  <si>
    <t>Máximo de 10</t>
  </si>
  <si>
    <t>Relatório de Sustentabilidade 2021 (pg. 24) - Monitoramento e Reporte: caso sejam identificadas deficiências nos indicadores, é dada ciência à alta administração./ Manual de Gestão de Respons. Socioambiental (pg. 10) - Há o acompanhamento das perdas socioambientais por meio de base de dados interna e do cumprimento dos planos de ações propostos nas ações de mitigação./ Manual de Gestão de Respons. Socioambiental (pg. 11) - Aspectos relacionados a risco socioambiental serão divulgados, através da elaboração periódica de relatórios, descrevendo a estrutura de gestão e fornecendo um panorama da situação de exposição aos riscos. Quais setores, quais transações e com que frequência os riscos socioambientais e climáticos são monitorados?</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</si>
  <si>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</si>
  <si>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</si>
  <si>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</si>
  <si>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</si>
  <si>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</si>
  <si>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</si>
  <si>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Mais que 2 a 8%</t>
  </si>
  <si>
    <t>Maior que 8%</t>
  </si>
  <si>
    <t>Máximo de 5</t>
  </si>
  <si>
    <t>Manual de Gestão de Respons. Socioambiental (pg. 9) - Nos contratos das operações de crédito, estão previstas cláusulas que estabelecem a faculdade da IFD antecipar o vencimento da operação nos casos de cassação de licença ambiental e de sentença condenatória transitada em julgado, em razão de prática, pelo tomador, de atos que importem trabalho infantil, trabalho análogo ao escravo, proveito criminoso da prostituição ou danos ao meio ambiente. Houve casos de vencimento antecipado em razão de riscos socioambientais nos últimos 2 anos? Qual o percentual, dentro do universo de operações monitorado?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</si>
  <si>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</si>
  <si>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</si>
  <si>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</si>
  <si>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</si>
  <si>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</si>
  <si>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</si>
  <si>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</si>
  <si>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Cláusula(s) contratual(s) de cumprimento das regulações socioambientais/dever de informar sobre autuações</t>
  </si>
  <si>
    <t>Manual de Gestão de Respons. Socioambiental (pg. 9) - Nos contratos das operações de crédito, estão previstas cláusulas que estabelecem a obrigação do tomador observar a legislação ambiental aplicável; a obrigação do tomador observar a legislação trabalhista, especialmente as normas relativas à saúde e segurança ocupacional e a inexistência de trabalho escravo; a faculdade de a IFD antecipar o vencimento da operação nos casos de cassação de licença ambiental, quando aplicável, e de sentença condenatória transitada em julgado, em razão de prática ilegal/criminosa, incluindo danos ao meio ambiente; a obrigação do tomador monitorar suas atividades de forma a identificar e mitigar impactos ambientais não antevistos no momento da contratação do crédito.</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</si>
  <si>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</si>
  <si>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</si>
  <si>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Manual de Gestão de Respons. Socioambiental (pg. 9) - Nos contratos das operações de crédito estão previstas cláusulas que estabelecem a obrigação do tomador monitorar seus fornecedores diretos e relevantes no que diz respeito a impactos ambientais, respeito às legislações social e trabalhista, normas de saúde e segurança ocupacional, bem como a inexistência de trabalho análogo ao escravo ou infantil. Embora o tema da cadeia de produção seja tratado, não são mencionados deveres de transparência junto à IF.</t>
  </si>
  <si>
    <t xml:space="preserve">Plano de ação ou compromisso equivalente com prazos e metas claros para operações próprias </t>
  </si>
  <si>
    <t>Manual de Gestão de Respons. Socioambiental (pg. 10) - Financiamentos de rating A (risco alto), a empresa tomadora do financiamento deverá apresentar, um plano de gestão Ambiental elaborado por empresa especializada e caso o banco considere aconselhável, para qualquer projeto de categoria B (risco médio)./ Manual de Gestão de Respons. Socioambiental (pg. 9) - As opções de tratamento de riscos deverão ser formalizadas em planos de ações com as propostas a serem implementadas pelo gestor para mitigação e definição de tratamento dado ao risco. As ações propostas devem ser suficientes para mitigar ou pelo menos reduzir os riscos socioambientais identificados.</t>
  </si>
  <si>
    <t>Plano de ação ou compromisso equivalente com  prazos e metas claros para cadeia de produção</t>
  </si>
  <si>
    <t>Garantias adicionais ou seguro</t>
  </si>
  <si>
    <t>Manual de Gestão de Respons. Socioambiental (pg. 10) -  Plano de ação: não existe rating impeditivo, no entanto nos ratings A e B os bancos se comprometem a elaborar relatório socioambiental sugerindo mudanças que reduzam os riscos à comunidade onde será implantado, no qual pode estar incluída a alternativa de não concluir o projeto de análise do financiamento.</t>
  </si>
  <si>
    <t>Existência de indicadores específicos para mensuração de impacto (indicando-se quais são) - até 3,5 pontos</t>
  </si>
  <si>
    <t xml:space="preserve">Percentual no portfólio de crédito - até 6,5 pontos </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</si>
  <si>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</si>
  <si>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</si>
  <si>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</si>
  <si>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</si>
  <si>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</si>
  <si>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</si>
  <si>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</si>
  <si>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</si>
  <si>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</si>
  <si>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</si>
  <si>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</si>
  <si>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</si>
  <si>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</si>
  <si>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</si>
  <si>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</si>
  <si>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</si>
  <si>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</si>
  <si>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</si>
  <si>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</si>
  <si>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</si>
  <si>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</si>
  <si>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</si>
  <si>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</si>
  <si>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</si>
  <si>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</si>
  <si>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Linha de microcrédito com MEI (http://www.age.pe.gov.br/agemicrocredito)</t>
  </si>
  <si>
    <t>Não foram encontradas informações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</si>
  <si>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</si>
  <si>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</si>
  <si>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</si>
  <si>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</si>
  <si>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</si>
  <si>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</si>
  <si>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</si>
  <si>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</si>
  <si>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</si>
  <si>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</si>
  <si>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</si>
  <si>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</si>
  <si>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Setores econômicos de risco socioambiental médio </t>
  </si>
  <si>
    <t>Setores econômicos de risco socioambiental baixo ou nenhum</t>
  </si>
  <si>
    <t xml:space="preserve">Conforme o Relatório de Demonstrações Contábeis 2021 (pg. 8), os setores 'Comércio' e 'Outros serviços' representam 90,6% da composição da carteira de crédito da agência. </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</si>
  <si>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</si>
  <si>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</si>
  <si>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</si>
  <si>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</si>
  <si>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</si>
  <si>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Há conhecimento de dados acerca da localização das atividades financiadas conforme solicitado na Ficha Cadastral e no Questionário de Risco socioambiental; ademais, no Relatório de Sustentabilidade (pg. 20), a AGE informa o ‘Indicador – Distribuição de Atendimento’ com mapas demonstrativos dos Municípios atendidos no Estado de Pernambuco</t>
  </si>
  <si>
    <t>Risco socioambiental médio</t>
  </si>
  <si>
    <t xml:space="preserve">Há conhecimento de dados acerca da localização das atividades financiadas conforme solicitado na Ficha Cadastral e no Questionário de Risco socioambiental; ademais, no Relatório de Sustentabilidade (pg. 20), a AGE informa o ‘Indicador – Distribuição de Atendimento’ com mapas demonstrativos dos Municípios atendidos no Estado de Pernambuco </t>
  </si>
  <si>
    <t>Risco socioambiental baixo ou nenhum risco</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</si>
  <si>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</si>
  <si>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</si>
  <si>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</si>
  <si>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</si>
  <si>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</si>
  <si>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</si>
  <si>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</si>
  <si>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</si>
  <si>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</si>
  <si>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há informação disponível sobre as categorias das empresas financiadas e de suas cadeias de produção</t>
  </si>
  <si>
    <t>SITUAÇÃO NA IF</t>
  </si>
  <si>
    <t>Deficiente – 0 ou 1 ponto</t>
  </si>
  <si>
    <t>Médio – 2 a 6 pontos</t>
  </si>
  <si>
    <t>Bom/ótimo – 7 a 10 pontos</t>
  </si>
  <si>
    <t>Tema tratado em Diretoria de área-fim</t>
  </si>
  <si>
    <t xml:space="preserve">Diretoria de Planejamento e Controle é responsável pelas questões socioambientais em todos os processos decisórios e operacionais. Política de Responsabilidade Socioambiental, pág. 5
</t>
  </si>
  <si>
    <t>Participação feminina na Diretoria</t>
  </si>
  <si>
    <t xml:space="preserve">25% de mulheres compõem a Diretoria Executiva - Relatório de Sustentabilidade 2021 - pág. 2
</t>
  </si>
  <si>
    <t>Participação negra na Diretoria</t>
  </si>
  <si>
    <t>Não há informação</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</si>
  <si>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</si>
  <si>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</si>
  <si>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</si>
  <si>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</si>
  <si>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 xml:space="preserve">A Carta anual de políticas públicas e de governança corporativa cita, na pág 19, a remuneração da diretoria e conselho. Mas não prevê nada a respeito de integração de fatores de sustentabilidade
</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</si>
  <si>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</si>
  <si>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</si>
  <si>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A Presidência deve aprovar e revisar anualmente a Política de Gerenciamento do Risco Socioambiental (Manual de Gestão de Responsabilidade Socioambiental - pág 5).PRSA é atualizada a cada 5 anos (PRSA, pág 5). Cita como stakeholders colaboradores, clientes e sociedade em geral (Relatório de Sustentabilidade, pág 26)</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</si>
  <si>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</si>
  <si>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</si>
  <si>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</si>
  <si>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</si>
  <si>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</si>
  <si>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</si>
  <si>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</si>
  <si>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Não foram identificadas controvérsias</t>
  </si>
  <si>
    <t>Ministério Público Federal (inquéritos civis, TACs e ACPs)</t>
  </si>
  <si>
    <t>Ministério Público Estadual (inquéritos civis, TACs e ACPs)</t>
  </si>
  <si>
    <t>Banco Central do Brasil, CVM, SUSEP e PREVIC</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</si>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</sst>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0.0"/>
  </numFmts>
  <fonts count="18">
    <font>
      <sz val="12"/>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b/>
      <sz val="9"/>
      <color rgb="FF000000"/>
      <name val="Times New Roman"/>
      <family val="1"/>
    </font>
    <font>
      <sz val="12"/>
      <color rgb="FF000000"/>
      <name val="Calibri"/>
    </font>
    <font>
      <sz val="12"/>
      <color rgb="FF000000"/>
      <name val="Calibri"/>
      <family val="2"/>
      <charset val="1"/>
    </font>
    <font>
      <b/>
      <sz val="12"/>
      <color rgb="FF000000"/>
      <name val="Calibri"/>
    </font>
    <font>
      <sz val="12"/>
      <color theme="1"/>
      <name val="Calibri"/>
    </font>
  </fonts>
  <fills count="25">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2F2F2"/>
        <bgColor rgb="FF000000"/>
      </patternFill>
    </fill>
    <fill>
      <patternFill patternType="solid">
        <fgColor rgb="FFFFFFFF"/>
        <bgColor rgb="FF000000"/>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178">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8" borderId="2" xfId="0" applyFill="1" applyBorder="1" applyAlignment="1">
      <alignment horizontal="center" wrapText="1"/>
    </xf>
    <xf numFmtId="0" fontId="0" fillId="7" borderId="2" xfId="0" applyFill="1" applyBorder="1" applyAlignment="1">
      <alignment horizontal="center" wrapText="1"/>
    </xf>
    <xf numFmtId="0" fontId="0" fillId="4" borderId="2" xfId="0" applyFill="1" applyBorder="1" applyAlignment="1">
      <alignment horizontal="center" vertical="center"/>
    </xf>
    <xf numFmtId="0" fontId="0" fillId="7"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7" borderId="2" xfId="0" applyNumberFormat="1" applyFill="1" applyBorder="1" applyAlignment="1">
      <alignment horizontal="center" vertical="center"/>
    </xf>
    <xf numFmtId="0" fontId="4" fillId="13" borderId="2" xfId="0" applyFont="1" applyFill="1" applyBorder="1" applyAlignment="1">
      <alignment horizontal="center"/>
    </xf>
    <xf numFmtId="0" fontId="6" fillId="0" borderId="0" xfId="0" applyFont="1" applyAlignment="1">
      <alignment horizontal="center" vertical="center"/>
    </xf>
    <xf numFmtId="1" fontId="0" fillId="7" borderId="2" xfId="0" applyNumberFormat="1" applyFill="1" applyBorder="1" applyAlignment="1">
      <alignment horizontal="center" wrapText="1"/>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10" borderId="2" xfId="0" applyFill="1" applyBorder="1" applyAlignment="1">
      <alignment horizontal="center" vertical="center"/>
    </xf>
    <xf numFmtId="0" fontId="0" fillId="0" borderId="8" xfId="0" applyBorder="1" applyAlignment="1">
      <alignment horizontal="center"/>
    </xf>
    <xf numFmtId="0" fontId="0" fillId="10" borderId="4" xfId="0" applyFill="1" applyBorder="1" applyAlignment="1">
      <alignment horizontal="center" vertical="center"/>
    </xf>
    <xf numFmtId="0" fontId="0" fillId="10" borderId="4" xfId="0" applyFill="1" applyBorder="1" applyAlignment="1">
      <alignment horizontal="center"/>
    </xf>
    <xf numFmtId="0" fontId="4" fillId="0" borderId="0" xfId="0" applyFont="1" applyAlignment="1">
      <alignment horizontal="right"/>
    </xf>
    <xf numFmtId="0" fontId="0" fillId="0" borderId="0" xfId="0" applyAlignment="1">
      <alignment horizontal="right" vertical="center"/>
    </xf>
    <xf numFmtId="0" fontId="0" fillId="14" borderId="2" xfId="0" applyFill="1" applyBorder="1" applyAlignment="1">
      <alignment horizontal="center"/>
    </xf>
    <xf numFmtId="0" fontId="0" fillId="2" borderId="2" xfId="0" applyFill="1" applyBorder="1" applyAlignment="1">
      <alignment horizontal="center" vertical="center"/>
    </xf>
    <xf numFmtId="0" fontId="8" fillId="17"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4" borderId="2" xfId="0" applyFill="1" applyBorder="1" applyAlignment="1">
      <alignment horizontal="center" vertical="center"/>
    </xf>
    <xf numFmtId="0" fontId="0" fillId="0" borderId="0" xfId="0" applyAlignment="1">
      <alignment horizontal="right"/>
    </xf>
    <xf numFmtId="0" fontId="4" fillId="12" borderId="2" xfId="0" applyFont="1" applyFill="1" applyBorder="1" applyAlignment="1">
      <alignment horizontal="center" vertical="center"/>
    </xf>
    <xf numFmtId="0" fontId="4" fillId="13" borderId="2" xfId="0" applyFont="1" applyFill="1" applyBorder="1" applyAlignment="1">
      <alignment horizontal="center" wrapText="1"/>
    </xf>
    <xf numFmtId="0" fontId="0" fillId="14" borderId="4" xfId="0" applyFill="1" applyBorder="1" applyAlignment="1">
      <alignment horizontal="center"/>
    </xf>
    <xf numFmtId="0" fontId="0" fillId="14" borderId="4" xfId="0" applyFill="1" applyBorder="1" applyAlignment="1">
      <alignment horizontal="center" vertical="center"/>
    </xf>
    <xf numFmtId="9" fontId="0" fillId="14" borderId="2" xfId="0" applyNumberFormat="1" applyFill="1" applyBorder="1" applyAlignment="1">
      <alignment horizontal="center" vertical="center"/>
    </xf>
    <xf numFmtId="0" fontId="0" fillId="20" borderId="2" xfId="0" applyFill="1" applyBorder="1" applyAlignment="1">
      <alignment horizontal="center" vertical="center"/>
    </xf>
    <xf numFmtId="0" fontId="0" fillId="3" borderId="9" xfId="0" applyFill="1" applyBorder="1" applyAlignment="1">
      <alignment horizontal="center" vertical="center"/>
    </xf>
    <xf numFmtId="0" fontId="0" fillId="9" borderId="4" xfId="0" applyFill="1" applyBorder="1" applyAlignment="1">
      <alignment horizontal="center"/>
    </xf>
    <xf numFmtId="9" fontId="0" fillId="14" borderId="2" xfId="2" applyFont="1" applyFill="1" applyBorder="1" applyAlignment="1">
      <alignment horizontal="center" vertical="center" wrapText="1"/>
    </xf>
    <xf numFmtId="0" fontId="0" fillId="7" borderId="0" xfId="0" applyFill="1" applyAlignment="1">
      <alignment horizontal="center"/>
    </xf>
    <xf numFmtId="0" fontId="7" fillId="7" borderId="0" xfId="0" applyFont="1" applyFill="1" applyAlignment="1">
      <alignment horizontal="center"/>
    </xf>
    <xf numFmtId="0" fontId="0" fillId="8" borderId="2" xfId="0" applyFill="1" applyBorder="1" applyAlignment="1">
      <alignment horizontal="center"/>
    </xf>
    <xf numFmtId="0" fontId="7" fillId="0" borderId="0" xfId="0" applyFont="1" applyAlignment="1">
      <alignment horizontal="center"/>
    </xf>
    <xf numFmtId="0" fontId="12" fillId="0" borderId="0" xfId="0" applyFont="1" applyAlignment="1">
      <alignment vertical="center"/>
    </xf>
    <xf numFmtId="0" fontId="0" fillId="0" borderId="0" xfId="0" applyAlignment="1">
      <alignment horizontal="left"/>
    </xf>
    <xf numFmtId="0" fontId="0" fillId="14" borderId="8" xfId="0" applyFill="1" applyBorder="1" applyAlignment="1">
      <alignment horizontal="center"/>
    </xf>
    <xf numFmtId="0" fontId="0" fillId="0" borderId="13" xfId="0" applyBorder="1" applyAlignment="1">
      <alignment horizontal="center"/>
    </xf>
    <xf numFmtId="0" fontId="0" fillId="14" borderId="13" xfId="0" applyFill="1" applyBorder="1" applyAlignment="1">
      <alignment horizontal="center"/>
    </xf>
    <xf numFmtId="9" fontId="3" fillId="5" borderId="2" xfId="0" applyNumberFormat="1" applyFont="1" applyFill="1" applyBorder="1" applyAlignment="1">
      <alignment horizontal="center"/>
    </xf>
    <xf numFmtId="0" fontId="0" fillId="7" borderId="2" xfId="0" applyFill="1" applyBorder="1" applyAlignment="1">
      <alignment horizontal="center"/>
    </xf>
    <xf numFmtId="14" fontId="0" fillId="0" borderId="0" xfId="0" applyNumberFormat="1" applyAlignment="1">
      <alignment horizontal="center"/>
    </xf>
    <xf numFmtId="0" fontId="0" fillId="7" borderId="19" xfId="0" applyFill="1" applyBorder="1" applyAlignment="1">
      <alignment horizontal="center" vertical="center"/>
    </xf>
    <xf numFmtId="1" fontId="0" fillId="8" borderId="19" xfId="0" applyNumberFormat="1" applyFill="1" applyBorder="1" applyAlignment="1">
      <alignment horizontal="center" vertical="center" wrapText="1"/>
    </xf>
    <xf numFmtId="0" fontId="0" fillId="8" borderId="19" xfId="0" applyFill="1" applyBorder="1" applyAlignment="1">
      <alignment horizontal="center" vertical="center" wrapText="1"/>
    </xf>
    <xf numFmtId="0" fontId="0" fillId="7"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4" fillId="13" borderId="2" xfId="0" applyFont="1" applyFill="1" applyBorder="1" applyAlignment="1">
      <alignment horizontal="center" vertical="center" wrapText="1"/>
    </xf>
    <xf numFmtId="0" fontId="4" fillId="13" borderId="2" xfId="0" applyFont="1" applyFill="1" applyBorder="1" applyAlignment="1">
      <alignment horizontal="center" vertical="center"/>
    </xf>
    <xf numFmtId="0" fontId="0" fillId="2" borderId="2" xfId="0" applyFill="1" applyBorder="1" applyAlignment="1">
      <alignment horizontal="center"/>
    </xf>
    <xf numFmtId="9" fontId="0" fillId="10" borderId="2" xfId="0" applyNumberFormat="1" applyFill="1" applyBorder="1" applyAlignment="1">
      <alignment horizontal="center"/>
    </xf>
    <xf numFmtId="9" fontId="3" fillId="10" borderId="2" xfId="0" applyNumberFormat="1" applyFont="1" applyFill="1" applyBorder="1" applyAlignment="1">
      <alignment horizontal="center"/>
    </xf>
    <xf numFmtId="9" fontId="0" fillId="10" borderId="2" xfId="0" applyNumberFormat="1" applyFill="1" applyBorder="1" applyAlignment="1">
      <alignment horizontal="center" wrapText="1"/>
    </xf>
    <xf numFmtId="0" fontId="0" fillId="14" borderId="2" xfId="0" applyFill="1" applyBorder="1" applyAlignment="1">
      <alignment horizontal="center" wrapText="1"/>
    </xf>
    <xf numFmtId="165" fontId="0" fillId="10" borderId="2" xfId="0" applyNumberFormat="1" applyFill="1" applyBorder="1" applyAlignment="1">
      <alignment horizontal="center" vertical="center"/>
    </xf>
    <xf numFmtId="165" fontId="0" fillId="10" borderId="2" xfId="0" applyNumberFormat="1" applyFill="1" applyBorder="1" applyAlignment="1">
      <alignment horizontal="fill" vertical="center"/>
    </xf>
    <xf numFmtId="9" fontId="0" fillId="10" borderId="2" xfId="0" applyNumberFormat="1" applyFill="1" applyBorder="1" applyAlignment="1">
      <alignment horizontal="center" vertical="center"/>
    </xf>
    <xf numFmtId="0" fontId="8" fillId="15" borderId="2" xfId="0" applyFont="1" applyFill="1" applyBorder="1" applyAlignment="1">
      <alignment horizontal="center" vertical="center"/>
    </xf>
    <xf numFmtId="9" fontId="0" fillId="10" borderId="4" xfId="0" applyNumberFormat="1" applyFill="1" applyBorder="1" applyAlignment="1">
      <alignment horizontal="center"/>
    </xf>
    <xf numFmtId="9" fontId="0" fillId="10" borderId="0" xfId="0" applyNumberFormat="1" applyFill="1" applyAlignment="1">
      <alignment horizontal="center" vertical="center"/>
    </xf>
    <xf numFmtId="9" fontId="4" fillId="19" borderId="2" xfId="2" applyFont="1" applyFill="1" applyBorder="1" applyAlignment="1">
      <alignment horizontal="center" vertical="center" wrapText="1"/>
    </xf>
    <xf numFmtId="9" fontId="0" fillId="10" borderId="2" xfId="2" applyFont="1" applyFill="1" applyBorder="1" applyAlignment="1">
      <alignment horizontal="center" vertical="center"/>
    </xf>
    <xf numFmtId="2" fontId="0" fillId="14" borderId="2" xfId="1" applyNumberFormat="1" applyFont="1" applyFill="1" applyBorder="1" applyAlignment="1">
      <alignment horizontal="center" vertical="center"/>
    </xf>
    <xf numFmtId="10" fontId="0" fillId="10" borderId="20" xfId="0" applyNumberFormat="1" applyFill="1" applyBorder="1" applyAlignment="1">
      <alignment horizontal="center" vertical="center"/>
    </xf>
    <xf numFmtId="9" fontId="0" fillId="10" borderId="4" xfId="0" applyNumberFormat="1" applyFill="1" applyBorder="1" applyAlignment="1">
      <alignment horizontal="center" vertical="center"/>
    </xf>
    <xf numFmtId="9" fontId="0" fillId="10" borderId="2" xfId="0" applyNumberFormat="1" applyFill="1" applyBorder="1" applyAlignment="1">
      <alignment horizontal="center" vertical="center" wrapText="1"/>
    </xf>
    <xf numFmtId="0" fontId="0" fillId="10" borderId="2" xfId="0" applyFill="1" applyBorder="1" applyAlignment="1">
      <alignment horizontal="center" vertical="center" wrapText="1"/>
    </xf>
    <xf numFmtId="9" fontId="0" fillId="10" borderId="11" xfId="0" applyNumberFormat="1" applyFill="1" applyBorder="1" applyAlignment="1">
      <alignment horizontal="center" vertical="center"/>
    </xf>
    <xf numFmtId="10" fontId="0" fillId="10" borderId="2" xfId="0" applyNumberFormat="1" applyFill="1" applyBorder="1" applyAlignment="1">
      <alignment horizontal="center" vertical="center"/>
    </xf>
    <xf numFmtId="0" fontId="0" fillId="21" borderId="0" xfId="0" applyFill="1" applyAlignment="1">
      <alignment horizontal="center" vertical="center"/>
    </xf>
    <xf numFmtId="0" fontId="0" fillId="21" borderId="4" xfId="0" applyFill="1" applyBorder="1" applyAlignment="1">
      <alignment horizontal="center" vertical="center"/>
    </xf>
    <xf numFmtId="0" fontId="0" fillId="21" borderId="2" xfId="0" applyFill="1" applyBorder="1" applyAlignment="1">
      <alignment horizontal="center" vertical="center"/>
    </xf>
    <xf numFmtId="0" fontId="0" fillId="21" borderId="20" xfId="0" applyFill="1" applyBorder="1" applyAlignment="1">
      <alignment horizontal="center" vertical="center"/>
    </xf>
    <xf numFmtId="0" fontId="8" fillId="22" borderId="2" xfId="0" applyFont="1" applyFill="1" applyBorder="1" applyAlignment="1">
      <alignment horizontal="center" vertical="center"/>
    </xf>
    <xf numFmtId="0" fontId="0" fillId="21" borderId="0" xfId="0" applyFill="1" applyAlignment="1">
      <alignment horizontal="center"/>
    </xf>
    <xf numFmtId="0" fontId="0" fillId="16" borderId="8" xfId="0" applyFill="1" applyBorder="1" applyAlignment="1">
      <alignment horizontal="center" vertical="center" wrapText="1"/>
    </xf>
    <xf numFmtId="2" fontId="0" fillId="21" borderId="21" xfId="0" applyNumberFormat="1" applyFill="1" applyBorder="1" applyAlignment="1">
      <alignment horizontal="center" vertical="center"/>
    </xf>
    <xf numFmtId="0" fontId="0" fillId="11" borderId="2" xfId="0" applyFill="1" applyBorder="1" applyAlignment="1" applyProtection="1">
      <alignment horizontal="center" wrapText="1"/>
      <protection locked="0"/>
    </xf>
    <xf numFmtId="0" fontId="0" fillId="11" borderId="2" xfId="0" applyFill="1" applyBorder="1" applyAlignment="1" applyProtection="1">
      <alignment horizontal="center" vertical="center"/>
      <protection locked="0"/>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18" borderId="2" xfId="0" applyFill="1" applyBorder="1" applyAlignment="1" applyProtection="1">
      <alignment horizontal="center" vertical="center"/>
      <protection locked="0"/>
    </xf>
    <xf numFmtId="9" fontId="0" fillId="10" borderId="4" xfId="2" applyFont="1" applyFill="1" applyBorder="1" applyAlignment="1">
      <alignment horizontal="center" vertical="center"/>
    </xf>
    <xf numFmtId="0" fontId="0" fillId="4" borderId="18" xfId="0" applyFill="1" applyBorder="1" applyAlignment="1">
      <alignment vertical="center" wrapText="1"/>
    </xf>
    <xf numFmtId="9" fontId="0" fillId="10" borderId="22" xfId="0" applyNumberFormat="1" applyFill="1" applyBorder="1" applyAlignment="1">
      <alignment horizontal="center" vertical="center"/>
    </xf>
    <xf numFmtId="0" fontId="0" fillId="21" borderId="22" xfId="0" applyFill="1" applyBorder="1" applyAlignment="1">
      <alignment horizontal="center" vertical="center"/>
    </xf>
    <xf numFmtId="0" fontId="0" fillId="0" borderId="4" xfId="0" applyBorder="1" applyAlignment="1" applyProtection="1">
      <alignment horizontal="center" vertical="center"/>
      <protection locked="0"/>
    </xf>
    <xf numFmtId="0" fontId="0" fillId="8" borderId="2" xfId="0" applyFill="1" applyBorder="1" applyAlignment="1" applyProtection="1">
      <alignment horizontal="left" vertical="center" wrapText="1"/>
      <protection locked="0"/>
    </xf>
    <xf numFmtId="166" fontId="0" fillId="11" borderId="2" xfId="0" applyNumberFormat="1" applyFill="1" applyBorder="1" applyAlignment="1">
      <alignment horizontal="center" wrapText="1"/>
    </xf>
    <xf numFmtId="166" fontId="0" fillId="14" borderId="2" xfId="0" applyNumberFormat="1" applyFill="1" applyBorder="1" applyAlignment="1">
      <alignment horizontal="center"/>
    </xf>
    <xf numFmtId="0" fontId="0" fillId="14" borderId="2" xfId="2" applyNumberFormat="1" applyFont="1" applyFill="1" applyBorder="1" applyAlignment="1">
      <alignment horizontal="center" vertical="center"/>
    </xf>
    <xf numFmtId="0" fontId="0" fillId="14" borderId="2" xfId="2" applyNumberFormat="1" applyFont="1" applyFill="1" applyBorder="1" applyAlignment="1">
      <alignment horizontal="center" vertical="center" wrapText="1"/>
    </xf>
    <xf numFmtId="0" fontId="0" fillId="11"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8"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8" borderId="4" xfId="0" applyFill="1" applyBorder="1" applyAlignment="1" applyProtection="1">
      <alignment vertical="center" wrapText="1"/>
      <protection locked="0"/>
    </xf>
    <xf numFmtId="0" fontId="0" fillId="8" borderId="4" xfId="0" applyFill="1" applyBorder="1" applyAlignment="1" applyProtection="1">
      <alignment horizontal="center" vertical="center" wrapText="1"/>
      <protection locked="0"/>
    </xf>
    <xf numFmtId="0" fontId="0" fillId="18"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lignment vertical="top" wrapText="1"/>
    </xf>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18" xfId="0" applyBorder="1" applyProtection="1">
      <protection locked="0"/>
    </xf>
    <xf numFmtId="1" fontId="0" fillId="0" borderId="0" xfId="0" applyNumberFormat="1" applyAlignment="1" applyProtection="1">
      <alignment horizontal="center"/>
      <protection locked="0"/>
    </xf>
    <xf numFmtId="0" fontId="6" fillId="0" borderId="0" xfId="0" applyFont="1" applyAlignment="1" applyProtection="1">
      <alignment horizontal="left"/>
      <protection locked="0"/>
    </xf>
    <xf numFmtId="0" fontId="13" fillId="0" borderId="0" xfId="0" applyFont="1" applyAlignment="1" applyProtection="1">
      <alignment horizontal="center" vertical="center"/>
      <protection locked="0"/>
    </xf>
    <xf numFmtId="0" fontId="14" fillId="8" borderId="4" xfId="0" applyFont="1" applyFill="1" applyBorder="1" applyAlignment="1" applyProtection="1">
      <alignment vertical="center" wrapText="1"/>
      <protection locked="0"/>
    </xf>
    <xf numFmtId="0" fontId="15" fillId="0" borderId="0" xfId="0" applyFont="1" applyProtection="1">
      <protection locked="0"/>
    </xf>
    <xf numFmtId="0" fontId="16" fillId="0" borderId="0" xfId="0" applyFont="1" applyAlignment="1" applyProtection="1">
      <alignment horizontal="center" vertical="center"/>
      <protection locked="0"/>
    </xf>
    <xf numFmtId="0" fontId="0" fillId="14" borderId="2" xfId="0" applyFill="1" applyBorder="1" applyAlignment="1">
      <alignment horizontal="center" vertical="center" wrapText="1"/>
    </xf>
    <xf numFmtId="0" fontId="4" fillId="12" borderId="2" xfId="0" applyFont="1" applyFill="1" applyBorder="1" applyAlignment="1">
      <alignment horizontal="center" vertical="center" wrapText="1"/>
    </xf>
    <xf numFmtId="0" fontId="17" fillId="0" borderId="0" xfId="0" applyFont="1" applyAlignment="1" applyProtection="1">
      <alignment horizontal="center" vertical="top" wrapText="1"/>
      <protection locked="0"/>
    </xf>
    <xf numFmtId="0" fontId="17"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7" fillId="23" borderId="2"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17" fillId="24" borderId="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0" fillId="16" borderId="8" xfId="0" applyFill="1" applyBorder="1" applyAlignment="1">
      <alignment horizontal="center"/>
    </xf>
    <xf numFmtId="0" fontId="7" fillId="16" borderId="14" xfId="0" applyFont="1" applyFill="1" applyBorder="1" applyAlignment="1">
      <alignment horizontal="center" vertical="center"/>
    </xf>
    <xf numFmtId="0" fontId="7" fillId="16" borderId="15" xfId="0" applyFont="1" applyFill="1" applyBorder="1" applyAlignment="1">
      <alignment horizontal="center" vertical="center"/>
    </xf>
    <xf numFmtId="0" fontId="7" fillId="16" borderId="16" xfId="0" applyFont="1" applyFill="1" applyBorder="1" applyAlignment="1">
      <alignment horizontal="center" vertical="center"/>
    </xf>
    <xf numFmtId="0" fontId="7" fillId="16"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166" fontId="12" fillId="6" borderId="0" xfId="0" applyNumberFormat="1" applyFont="1" applyFill="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3">
    <dxf>
      <fill>
        <patternFill>
          <bgColor rgb="FFFF0000"/>
        </patternFill>
      </fill>
    </dxf>
    <dxf>
      <font>
        <b/>
        <i/>
      </font>
      <fill>
        <patternFill>
          <bgColor theme="5"/>
        </patternFill>
      </fill>
    </dxf>
    <dxf>
      <font>
        <b/>
        <i/>
      </font>
      <fill>
        <patternFill>
          <bgColor theme="5"/>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opLeftCell="A7" zoomScale="70" zoomScaleNormal="70" workbookViewId="0">
      <selection activeCell="D23" sqref="D23"/>
    </sheetView>
  </sheetViews>
  <sheetFormatPr defaultColWidth="8.625" defaultRowHeight="15.6"/>
  <cols>
    <col min="1" max="1" width="12.625" bestFit="1" customWidth="1"/>
    <col min="2" max="15" width="16.625" customWidth="1"/>
  </cols>
  <sheetData>
    <row r="2" spans="1:15" ht="21">
      <c r="B2" s="67" t="s">
        <v>0</v>
      </c>
      <c r="C2" s="67"/>
    </row>
    <row r="7" spans="1:15">
      <c r="A7" s="4"/>
      <c r="B7" s="1"/>
      <c r="C7" s="1"/>
    </row>
    <row r="8" spans="1:15" ht="45.6" customHeight="1">
      <c r="A8" s="1"/>
      <c r="B8" s="1"/>
      <c r="C8" s="1"/>
      <c r="D8" s="109" t="s">
        <v>1</v>
      </c>
      <c r="E8" s="109" t="s">
        <v>2</v>
      </c>
      <c r="F8" s="109" t="s">
        <v>3</v>
      </c>
      <c r="G8" s="109" t="s">
        <v>4</v>
      </c>
      <c r="H8" s="109" t="s">
        <v>5</v>
      </c>
      <c r="I8" s="109" t="s">
        <v>6</v>
      </c>
      <c r="J8" s="109" t="s">
        <v>7</v>
      </c>
      <c r="K8" s="109" t="s">
        <v>8</v>
      </c>
      <c r="L8" s="109" t="s">
        <v>9</v>
      </c>
      <c r="M8" s="109" t="s">
        <v>10</v>
      </c>
      <c r="N8" s="109" t="s">
        <v>11</v>
      </c>
      <c r="O8" s="109" t="s">
        <v>12</v>
      </c>
    </row>
    <row r="9" spans="1:15">
      <c r="A9" s="1"/>
      <c r="B9" s="159" t="s">
        <v>13</v>
      </c>
      <c r="C9" s="159"/>
      <c r="D9" s="70">
        <f>'Temas nas políticas gerais'!D62</f>
        <v>0.38</v>
      </c>
      <c r="E9" s="42">
        <f>'Temas nas políticas setoriais'!D62</f>
        <v>0.2</v>
      </c>
      <c r="F9" s="42">
        <f>'Bases de dados'!J88</f>
        <v>0.58500000000000008</v>
      </c>
      <c r="G9" s="42">
        <f>'Monitoramento de riscos'!E15</f>
        <v>0</v>
      </c>
      <c r="H9" s="42">
        <f>'Relevância processo decisório'!E5</f>
        <v>0</v>
      </c>
      <c r="I9" s="42">
        <f>'Ações de mitigação de riscos'!H16</f>
        <v>2.4500000000000002</v>
      </c>
      <c r="J9" s="42">
        <f>'Prod fin imp positivo'!E64</f>
        <v>0.06</v>
      </c>
      <c r="K9" s="42">
        <f>'Portfólio (setor)'!F9</f>
        <v>4</v>
      </c>
      <c r="L9" s="42">
        <f>'Portfólio (localização)'!F9</f>
        <v>5</v>
      </c>
      <c r="M9" s="42">
        <f>'Portfólio (empresa)'!H19</f>
        <v>0</v>
      </c>
      <c r="N9" s="42">
        <f>Governança!G22</f>
        <v>1.2899999999999998</v>
      </c>
      <c r="O9" s="42">
        <f>' Controvérsias socioambientais'!G15</f>
        <v>0</v>
      </c>
    </row>
    <row r="10" spans="1:15">
      <c r="A10" s="1"/>
      <c r="B10" s="159" t="s">
        <v>14</v>
      </c>
      <c r="C10" s="159"/>
      <c r="D10" s="71">
        <v>3</v>
      </c>
      <c r="E10" s="69">
        <v>7</v>
      </c>
      <c r="F10" s="69">
        <v>20</v>
      </c>
      <c r="G10" s="69">
        <v>10</v>
      </c>
      <c r="H10" s="69">
        <v>5</v>
      </c>
      <c r="I10" s="69">
        <v>10</v>
      </c>
      <c r="J10" s="69">
        <v>10</v>
      </c>
      <c r="K10" s="69">
        <v>10</v>
      </c>
      <c r="L10" s="69">
        <v>10</v>
      </c>
      <c r="M10" s="69">
        <v>5</v>
      </c>
      <c r="N10" s="69">
        <v>10</v>
      </c>
      <c r="O10" s="69">
        <v>0</v>
      </c>
    </row>
    <row r="11" spans="1:15">
      <c r="A11" s="1"/>
      <c r="B11" s="1"/>
    </row>
    <row r="12" spans="1:15">
      <c r="A12" s="1"/>
      <c r="B12" s="1"/>
      <c r="C12" s="1"/>
    </row>
    <row r="13" spans="1:15">
      <c r="A13" s="1"/>
      <c r="B13" s="160" t="s">
        <v>15</v>
      </c>
      <c r="C13" s="161"/>
      <c r="D13" s="164">
        <f>SUM(D9:O9)</f>
        <v>13.965</v>
      </c>
    </row>
    <row r="14" spans="1:15">
      <c r="A14" s="1"/>
      <c r="B14" s="162"/>
      <c r="C14" s="163"/>
      <c r="D14" s="165"/>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62.1">
      <c r="A70" s="10" t="s">
        <v>16</v>
      </c>
      <c r="B70" s="10" t="s">
        <v>17</v>
      </c>
      <c r="C70" s="10"/>
    </row>
  </sheetData>
  <sheetProtection algorithmName="SHA-512" hashValue="7lfSU8VUy3zCDkgHprz6PtJRgfqjxjUv0TmC6fSH5AdFAqkQ2yYsLRA4tYRTLTcLs2sIFCqu/kzfHMoq+EVKFA==" saltValue="6GOr9ntU8KpgT3UxQDswoA==" spinCount="100000" sheet="1" objects="1" scenarios="1"/>
  <mergeCells count="4">
    <mergeCell ref="B9:C9"/>
    <mergeCell ref="B10:C10"/>
    <mergeCell ref="B13:C14"/>
    <mergeCell ref="D13:D14"/>
  </mergeCells>
  <conditionalFormatting sqref="E9">
    <cfRule type="colorScale" priority="16">
      <colorScale>
        <cfvo type="num" val="0"/>
        <cfvo type="num" val="7"/>
        <color rgb="FFFFCCCC"/>
        <color theme="9" tint="0.79998168889431442"/>
      </colorScale>
    </cfRule>
  </conditionalFormatting>
  <conditionalFormatting sqref="D9">
    <cfRule type="colorScale" priority="15">
      <colorScale>
        <cfvo type="num" val="0"/>
        <cfvo type="num" val="3"/>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A1:P1">
    <cfRule type="expression" dxfId="2" priority="3">
      <formula>"ZELLE(""Schutz"",A1)=1"</formula>
    </cfRule>
  </conditionalFormatting>
  <conditionalFormatting sqref="A3:P3">
    <cfRule type="expression" dxfId="1" priority="2">
      <formula>"ZELLE(""Schutz"",A1)=1"</formula>
    </cfRule>
  </conditionalFormatting>
  <conditionalFormatting sqref="A1">
    <cfRule type="expression" dxfId="0" priority="1">
      <formula>"ZELLE(""Schutz"";A1)=1"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6" t="s">
        <v>18</v>
      </c>
      <c r="C2" s="66" t="s">
        <v>19</v>
      </c>
      <c r="D2" s="66"/>
    </row>
    <row r="3" spans="2:4">
      <c r="B3" s="1" t="s">
        <v>20</v>
      </c>
      <c r="C3" s="74">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66"/>
  <sheetViews>
    <sheetView topLeftCell="C1" zoomScale="60" zoomScaleNormal="60" workbookViewId="0">
      <selection activeCell="D3" sqref="D3"/>
    </sheetView>
  </sheetViews>
  <sheetFormatPr defaultColWidth="10.875" defaultRowHeight="15.6"/>
  <cols>
    <col min="1" max="1" width="65.625" style="137" customWidth="1"/>
    <col min="2" max="2" width="24.625" style="144" customWidth="1"/>
    <col min="3" max="3" width="21.875" style="137" customWidth="1"/>
    <col min="4" max="4" width="20.5" style="137" customWidth="1"/>
    <col min="5" max="5" width="14.875" style="137" customWidth="1"/>
    <col min="6" max="6" width="10.875" style="137" customWidth="1"/>
    <col min="7" max="16384" width="10.875" style="1"/>
  </cols>
  <sheetData>
    <row r="1" spans="1:6" ht="165.6" customHeight="1">
      <c r="A1" s="75" t="s">
        <v>21</v>
      </c>
      <c r="B1" s="76" t="s">
        <v>22</v>
      </c>
      <c r="C1" s="77" t="s">
        <v>23</v>
      </c>
      <c r="D1" s="77" t="s">
        <v>24</v>
      </c>
      <c r="E1" s="75" t="s">
        <v>25</v>
      </c>
      <c r="F1" s="78" t="s">
        <v>26</v>
      </c>
    </row>
    <row r="2" spans="1:6" ht="24.95" customHeight="1">
      <c r="A2" s="26" t="s">
        <v>27</v>
      </c>
      <c r="B2" s="62">
        <v>0.03</v>
      </c>
      <c r="C2" s="58">
        <v>7.0000000000000007E-2</v>
      </c>
      <c r="D2" s="58">
        <v>0.2</v>
      </c>
      <c r="E2" s="26"/>
      <c r="F2" s="30"/>
    </row>
    <row r="3" spans="1:6">
      <c r="A3" s="65" t="s">
        <v>28</v>
      </c>
      <c r="B3" s="123">
        <f>'Temas nas políticas gerais'!B2</f>
        <v>0</v>
      </c>
      <c r="C3" s="123">
        <f>'Temas nas políticas setoriais'!B2</f>
        <v>0</v>
      </c>
      <c r="D3" s="111">
        <v>2.5</v>
      </c>
      <c r="E3" s="84">
        <v>0.05</v>
      </c>
      <c r="F3" s="124">
        <f>SUM(B3:D3)*E3</f>
        <v>0.125</v>
      </c>
    </row>
    <row r="4" spans="1:6" ht="108.6" hidden="1">
      <c r="A4" s="65"/>
      <c r="B4" s="123" t="str">
        <f>'Temas nas políticas gerais'!B3</f>
        <v>O tema não é mencionado na PRSA nem em demais documentos relacionados às políticas gerais, diretrizes ou adesões a compromissos.</v>
      </c>
      <c r="C4" s="123" t="str">
        <f>'Temas nas políticas setoriais'!B3</f>
        <v>Não foram encontradas políticas setoriais e o tema não foi mencionado em políticas temáticas ou outros documentos disponibilizados no site.</v>
      </c>
      <c r="D4" s="111"/>
      <c r="E4" s="84"/>
      <c r="F4" s="124">
        <f t="shared" ref="F4:F61" si="0">SUM(B4:D4)*E4</f>
        <v>0</v>
      </c>
    </row>
    <row r="5" spans="1:6">
      <c r="A5" s="65" t="s">
        <v>29</v>
      </c>
      <c r="B5" s="123">
        <f>'Temas nas políticas gerais'!B4</f>
        <v>0</v>
      </c>
      <c r="C5" s="123">
        <f>'Temas nas políticas setoriais'!B4</f>
        <v>0</v>
      </c>
      <c r="D5" s="111">
        <v>2.5</v>
      </c>
      <c r="E5" s="84">
        <v>0.05</v>
      </c>
      <c r="F5" s="124">
        <f t="shared" si="0"/>
        <v>0.125</v>
      </c>
    </row>
    <row r="6" spans="1:6" ht="108.6" hidden="1">
      <c r="A6" s="65"/>
      <c r="B6" s="123" t="str">
        <f>'Temas nas políticas gerais'!B5</f>
        <v>O tema não foi mencionado na PRSA nem em demais documentos relacionados às políticas gerais, diretrizes ou adesões a compromissos.</v>
      </c>
      <c r="C6" s="123" t="str">
        <f>'Temas nas políticas setoriais'!B5</f>
        <v>Não foram encontradas políticas setoriais e o tema não foi mencionado em políticas temáticas ou outros documentos disponibilizados no site.</v>
      </c>
      <c r="D6" s="111"/>
      <c r="E6" s="84"/>
      <c r="F6" s="124">
        <f t="shared" si="0"/>
        <v>0</v>
      </c>
    </row>
    <row r="7" spans="1:6">
      <c r="A7" s="65" t="s">
        <v>30</v>
      </c>
      <c r="B7" s="123">
        <f>'Temas nas políticas gerais'!B6</f>
        <v>0</v>
      </c>
      <c r="C7" s="123">
        <f>'Temas nas políticas setoriais'!B6</f>
        <v>0</v>
      </c>
      <c r="D7" s="111">
        <v>3.53</v>
      </c>
      <c r="E7" s="84">
        <v>0.04</v>
      </c>
      <c r="F7" s="124">
        <f t="shared" si="0"/>
        <v>0.14119999999999999</v>
      </c>
    </row>
    <row r="8" spans="1:6" ht="108.6" hidden="1">
      <c r="A8" s="65"/>
      <c r="B8" s="123" t="str">
        <f>'Temas nas políticas gerais'!B7</f>
        <v>O tema não foi mencionado na PRSA nem em demais documentos relacionados às políticas gerais, diretrizes ou adesões a compromissos.</v>
      </c>
      <c r="C8" s="123" t="str">
        <f>'Temas nas políticas setoriais'!B7</f>
        <v>Não foram encontradas políticas setoriais e o tema não foi mencionado em políticas temáticas ou outros documentos disponibilizados no site.</v>
      </c>
      <c r="D8" s="111"/>
      <c r="E8" s="84"/>
      <c r="F8" s="124">
        <f t="shared" si="0"/>
        <v>0</v>
      </c>
    </row>
    <row r="9" spans="1:6">
      <c r="A9" s="65" t="s">
        <v>31</v>
      </c>
      <c r="B9" s="123">
        <f>'Temas nas políticas gerais'!B8</f>
        <v>0</v>
      </c>
      <c r="C9" s="123">
        <f>'Temas nas políticas setoriais'!B8</f>
        <v>0</v>
      </c>
      <c r="D9" s="111">
        <v>3.53</v>
      </c>
      <c r="E9" s="84">
        <v>0.04</v>
      </c>
      <c r="F9" s="124">
        <f t="shared" si="0"/>
        <v>0.14119999999999999</v>
      </c>
    </row>
    <row r="10" spans="1:6" ht="108.6" hidden="1">
      <c r="A10" s="65"/>
      <c r="B10" s="123" t="str">
        <f>'Temas nas políticas gerais'!B9</f>
        <v>O tema não foi mencionado na PRSA nem em demais documentos relacionados às políticas gerais, diretrizes ou adesões a compromissos.</v>
      </c>
      <c r="C10" s="123" t="str">
        <f>'Temas nas políticas setoriais'!B9</f>
        <v>Não foram encontradas políticas setoriais e o tema não foi mencionado em políticas temáticas ou outros documentos disponibilizados no site.</v>
      </c>
      <c r="D10" s="111"/>
      <c r="E10" s="84"/>
      <c r="F10" s="124">
        <f t="shared" si="0"/>
        <v>0</v>
      </c>
    </row>
    <row r="11" spans="1:6">
      <c r="A11" s="65" t="s">
        <v>32</v>
      </c>
      <c r="B11" s="123">
        <f>'Temas nas políticas gerais'!B10</f>
        <v>0.5</v>
      </c>
      <c r="C11" s="123">
        <f>'Temas nas políticas setoriais'!B10</f>
        <v>2</v>
      </c>
      <c r="D11" s="111">
        <v>1.82</v>
      </c>
      <c r="E11" s="84">
        <v>0.05</v>
      </c>
      <c r="F11" s="124">
        <f t="shared" si="0"/>
        <v>0.21600000000000003</v>
      </c>
    </row>
    <row r="12" spans="1:6" ht="155.1" hidden="1">
      <c r="A12" s="65"/>
      <c r="B12" s="123" t="str">
        <f>'Temas nas políticas gerais'!B11</f>
        <v>O Manual de Gestão de Responsabilidade Socioambiental (p. 6) determina que a AGE realizará avaliações socioambientais de projetos com base nos Princípios do Equador, no entanto o tema não é diretamente mencionado na PRSA.</v>
      </c>
      <c r="C12" s="123" t="str">
        <f>'Temas nas políticas setoriais'!B11</f>
        <v>Exigência de certificação para o setor de madeira</v>
      </c>
      <c r="D12" s="111"/>
      <c r="E12" s="84"/>
      <c r="F12" s="124">
        <f t="shared" si="0"/>
        <v>0</v>
      </c>
    </row>
    <row r="13" spans="1:6">
      <c r="A13" s="65" t="s">
        <v>33</v>
      </c>
      <c r="B13" s="123">
        <f>'Temas nas políticas gerais'!B12</f>
        <v>0.5</v>
      </c>
      <c r="C13" s="123">
        <f>'Temas nas políticas setoriais'!B12</f>
        <v>0</v>
      </c>
      <c r="D13" s="111">
        <v>2.5</v>
      </c>
      <c r="E13" s="84">
        <v>0.04</v>
      </c>
      <c r="F13" s="124">
        <f t="shared" si="0"/>
        <v>0.12</v>
      </c>
    </row>
    <row r="14" spans="1:6" ht="155.1" hidden="1">
      <c r="A14" s="65"/>
      <c r="B14" s="123" t="str">
        <f>'Temas nas políticas gerais'!B13</f>
        <v>O Manual de Gestão de Responsabilidade Socioambiental (p. 6) determina que a AGE realizará avaliações socioambientais de projetos com base nos Princípios do Equador, no entanto o tema não é diretamente mencionado na PRSA.</v>
      </c>
      <c r="C14" s="123" t="str">
        <f>'Temas nas políticas setoriais'!B13</f>
        <v>Não foram encontradas políticas setoriais e o tema não foi mencionado em políticas temáticas ou outros documentos disponibilizados no site.</v>
      </c>
      <c r="D14" s="111"/>
      <c r="E14" s="84"/>
      <c r="F14" s="124">
        <f t="shared" si="0"/>
        <v>0</v>
      </c>
    </row>
    <row r="15" spans="1:6">
      <c r="A15" s="65" t="s">
        <v>34</v>
      </c>
      <c r="B15" s="123">
        <f>'Temas nas políticas gerais'!B14</f>
        <v>0.5</v>
      </c>
      <c r="C15" s="123">
        <f>'Temas nas políticas setoriais'!B14</f>
        <v>0</v>
      </c>
      <c r="D15" s="111">
        <v>3.53</v>
      </c>
      <c r="E15" s="84">
        <v>0.05</v>
      </c>
      <c r="F15" s="124">
        <f t="shared" si="0"/>
        <v>0.20149999999999998</v>
      </c>
    </row>
    <row r="16" spans="1:6" ht="155.1" hidden="1">
      <c r="A16" s="65"/>
      <c r="B16" s="123" t="str">
        <f>'Temas nas políticas gerais'!B15</f>
        <v>O Manual de Gestão de Responsabilidade Socioambiental (p. 6) determina que a AGE realizará avaliações socioambientais de projetos com base nos Princípios do Equador, no entanto o tema não é diretamente mencionado na PRSA.</v>
      </c>
      <c r="C16" s="123" t="str">
        <f>'Temas nas políticas setoriais'!B15</f>
        <v>Não foram encontradas políticas setoriais e o tema não foi mencionado em políticas temáticas ou outros documentos disponibilizados no site.</v>
      </c>
      <c r="D16" s="111"/>
      <c r="E16" s="84"/>
      <c r="F16" s="124">
        <f t="shared" si="0"/>
        <v>0</v>
      </c>
    </row>
    <row r="17" spans="1:6">
      <c r="A17" s="65" t="s">
        <v>35</v>
      </c>
      <c r="B17" s="123">
        <f>'Temas nas políticas gerais'!B16</f>
        <v>0.5</v>
      </c>
      <c r="C17" s="123">
        <f>'Temas nas políticas setoriais'!B16</f>
        <v>0</v>
      </c>
      <c r="D17" s="111">
        <v>2.5</v>
      </c>
      <c r="E17" s="84">
        <v>0.03</v>
      </c>
      <c r="F17" s="124">
        <f t="shared" si="0"/>
        <v>0.09</v>
      </c>
    </row>
    <row r="18" spans="1:6" ht="155.1" hidden="1">
      <c r="A18" s="65"/>
      <c r="B18" s="123" t="str">
        <f>'Temas nas políticas gerais'!B17</f>
        <v>O Manual de Gestão de Responsabilidade Socioambiental (p. 6) determina que a AGE realizará avaliações socioambientais de projetos com base nos Princípios do Equador, no entanto o tema não é diretamente mencionado na PRSA.</v>
      </c>
      <c r="C18" s="123" t="str">
        <f>'Temas nas políticas setoriais'!B17</f>
        <v>Não foram encontradas políticas setoriais e o tema não foi mencionado em políticas temáticas ou outros documentos disponibilizados no site.</v>
      </c>
      <c r="D18" s="111"/>
      <c r="E18" s="84"/>
      <c r="F18" s="124">
        <f t="shared" si="0"/>
        <v>0</v>
      </c>
    </row>
    <row r="19" spans="1:6">
      <c r="A19" s="65" t="s">
        <v>36</v>
      </c>
      <c r="B19" s="123">
        <f>'Temas nas políticas gerais'!B18</f>
        <v>0.5</v>
      </c>
      <c r="C19" s="123">
        <f>'Temas nas políticas setoriais'!B18</f>
        <v>0</v>
      </c>
      <c r="D19" s="111">
        <v>2.5</v>
      </c>
      <c r="E19" s="84">
        <v>0.03</v>
      </c>
      <c r="F19" s="124">
        <f t="shared" si="0"/>
        <v>0.09</v>
      </c>
    </row>
    <row r="20" spans="1:6" ht="155.1" hidden="1">
      <c r="A20" s="65"/>
      <c r="B20" s="123" t="str">
        <f>'Temas nas políticas gerais'!B19</f>
        <v>O Manual de Gestão de Responsabilidade Socioambiental (p. 6) determina que a AGE realizará avaliações socioambientais de projetos com base nos Princípios do Equador, no entanto o tema não é diretamente mencionado na PRSA.</v>
      </c>
      <c r="C20" s="123" t="str">
        <f>'Temas nas políticas setoriais'!B19</f>
        <v>Não foram encontradas políticas setoriais e o tema não foi mencionado em políticas temáticas ou outros documentos disponibilizados no site.</v>
      </c>
      <c r="D20" s="111"/>
      <c r="E20" s="84"/>
      <c r="F20" s="124">
        <f t="shared" si="0"/>
        <v>0</v>
      </c>
    </row>
    <row r="21" spans="1:6">
      <c r="A21" s="65" t="s">
        <v>37</v>
      </c>
      <c r="B21" s="123">
        <f>'Temas nas políticas gerais'!B20</f>
        <v>0</v>
      </c>
      <c r="C21" s="123">
        <f>'Temas nas políticas setoriais'!B20</f>
        <v>0</v>
      </c>
      <c r="D21" s="111">
        <v>2.5</v>
      </c>
      <c r="E21" s="84">
        <v>0.02</v>
      </c>
      <c r="F21" s="124">
        <f t="shared" si="0"/>
        <v>0.05</v>
      </c>
    </row>
    <row r="22" spans="1:6" ht="108.6" hidden="1">
      <c r="A22" s="65"/>
      <c r="B22" s="123" t="str">
        <f>'Temas nas políticas gerais'!B21</f>
        <v>O tema não é mencionado na PRSA nem em demais documentos relacionados às políticas gerais, diretrizes ou adesões a compromissos.</v>
      </c>
      <c r="C22" s="123" t="str">
        <f>'Temas nas políticas setoriais'!B21</f>
        <v>Não foram encontradas políticas setoriais e o tema não foi mencionado em políticas temáticas ou outros documentos disponibilizados no site.</v>
      </c>
      <c r="D22" s="111"/>
      <c r="E22" s="84"/>
      <c r="F22" s="124">
        <f t="shared" si="0"/>
        <v>0</v>
      </c>
    </row>
    <row r="23" spans="1:6">
      <c r="A23" s="65" t="s">
        <v>38</v>
      </c>
      <c r="B23" s="123">
        <f>'Temas nas políticas gerais'!B22</f>
        <v>0.5</v>
      </c>
      <c r="C23" s="123">
        <f>'Temas nas políticas setoriais'!B22</f>
        <v>0</v>
      </c>
      <c r="D23" s="111">
        <v>2.5</v>
      </c>
      <c r="E23" s="84">
        <v>0.03</v>
      </c>
      <c r="F23" s="124">
        <f t="shared" si="0"/>
        <v>0.09</v>
      </c>
    </row>
    <row r="24" spans="1:6" ht="170.45" hidden="1">
      <c r="A24" s="65"/>
      <c r="B24" s="123" t="str">
        <f>'Temas nas políticas gerais'!B23</f>
        <v>O Manual de Gestão de Responsabilidade Socioambiental (p. 6) determina que a AGE realizará avaliações socioambientais de projetos com base nos Princípios do Equador, no entanto o tema ambiental não é diretamente mencionado na PRSA.</v>
      </c>
      <c r="C24" s="123" t="str">
        <f>'Temas nas políticas setoriais'!B23</f>
        <v>Não foram encontradas políticas setoriais e o tema não foi mencionado em políticas temáticas ou outros documentos disponibilizados no site.</v>
      </c>
      <c r="D24" s="111"/>
      <c r="E24" s="84"/>
      <c r="F24" s="124">
        <f t="shared" si="0"/>
        <v>0</v>
      </c>
    </row>
    <row r="25" spans="1:6" ht="18.600000000000001" customHeight="1">
      <c r="A25" s="23" t="s">
        <v>39</v>
      </c>
      <c r="B25" s="123">
        <f>'Temas nas políticas gerais'!B24</f>
        <v>0.5</v>
      </c>
      <c r="C25" s="123">
        <f>'Temas nas políticas setoriais'!B24</f>
        <v>0</v>
      </c>
      <c r="D25" s="111">
        <v>3.53</v>
      </c>
      <c r="E25" s="84">
        <v>0.04</v>
      </c>
      <c r="F25" s="124">
        <f t="shared" si="0"/>
        <v>0.16119999999999998</v>
      </c>
    </row>
    <row r="26" spans="1:6" ht="155.1" hidden="1">
      <c r="A26" s="65"/>
      <c r="B26" s="123" t="str">
        <f>'Temas nas políticas gerais'!B25</f>
        <v>O Manual de Gestão de Responsabilidade Socioambiental (p. 6) determina que a AGE realizará avaliações socioambientais de projetos com base nos Princípios do Equador, no entanto o tema não é diretamente mencionado na PRSA.</v>
      </c>
      <c r="C26" s="123" t="str">
        <f>'Temas nas políticas setoriais'!B25</f>
        <v>Não foram encontradas políticas setoriais e o tema não foi mencionado em políticas temáticas ou outros documentos disponibilizados no site.</v>
      </c>
      <c r="D26" s="111"/>
      <c r="E26" s="84"/>
      <c r="F26" s="124">
        <f t="shared" si="0"/>
        <v>0</v>
      </c>
    </row>
    <row r="27" spans="1:6">
      <c r="A27" s="65" t="s">
        <v>40</v>
      </c>
      <c r="B27" s="123">
        <f>'Temas nas políticas gerais'!B26</f>
        <v>0.5</v>
      </c>
      <c r="C27" s="123">
        <f>'Temas nas políticas setoriais'!B26</f>
        <v>0</v>
      </c>
      <c r="D27" s="111">
        <v>2.2200000000000002</v>
      </c>
      <c r="E27" s="84">
        <v>0.02</v>
      </c>
      <c r="F27" s="124">
        <f t="shared" si="0"/>
        <v>5.4400000000000004E-2</v>
      </c>
    </row>
    <row r="28" spans="1:6" ht="155.1" hidden="1">
      <c r="A28" s="65"/>
      <c r="B28" s="123" t="str">
        <f>'Temas nas políticas gerais'!B27</f>
        <v>O Manual de Gestão de Responsabilidade Socioambiental (p. 6) determina que a AGE realizará avaliações socioambientais de projetos com base nos Princípios do Equador, no entanto o tema não é diretamente mencionado na PRSA.</v>
      </c>
      <c r="C28" s="123" t="str">
        <f>'Temas nas políticas setoriais'!B27</f>
        <v>Não foram encontradas políticas setoriais e o tema não foi mencionado em políticas temáticas ou outros documentos disponibilizados no site.</v>
      </c>
      <c r="D28" s="111"/>
      <c r="E28" s="84"/>
      <c r="F28" s="124">
        <f t="shared" si="0"/>
        <v>0</v>
      </c>
    </row>
    <row r="29" spans="1:6">
      <c r="A29" s="65" t="s">
        <v>41</v>
      </c>
      <c r="B29" s="123">
        <f>'Temas nas políticas gerais'!B28</f>
        <v>0.5</v>
      </c>
      <c r="C29" s="123">
        <f>'Temas nas políticas setoriais'!B28</f>
        <v>0</v>
      </c>
      <c r="D29" s="111">
        <v>1.54</v>
      </c>
      <c r="E29" s="84">
        <v>0.04</v>
      </c>
      <c r="F29" s="124">
        <f t="shared" si="0"/>
        <v>8.1600000000000006E-2</v>
      </c>
    </row>
    <row r="30" spans="1:6" ht="155.1" hidden="1">
      <c r="A30" s="65"/>
      <c r="B30" s="123" t="str">
        <f>'Temas nas políticas gerais'!B29</f>
        <v>O Manual de Gestão de Responsabilidade Socioambiental (p. 6) determina que a AGE realizará avaliações socioambientais de projetos com base nos Princípios do Equador, no entanto o tema não é diretamente mencionado na PRSA.</v>
      </c>
      <c r="C30" s="123" t="str">
        <f>'Temas nas políticas setoriais'!B29</f>
        <v>Não foram encontradas políticas setoriais e o tema não foi mencionado em políticas temáticas ou outros documentos disponibilizados no site.</v>
      </c>
      <c r="D30" s="111"/>
      <c r="E30" s="84"/>
      <c r="F30" s="124">
        <f t="shared" si="0"/>
        <v>0</v>
      </c>
    </row>
    <row r="31" spans="1:6">
      <c r="A31" s="65" t="s">
        <v>42</v>
      </c>
      <c r="B31" s="123">
        <f>'Temas nas políticas gerais'!B30</f>
        <v>0.5</v>
      </c>
      <c r="C31" s="123">
        <f>'Temas nas políticas setoriais'!B30</f>
        <v>0</v>
      </c>
      <c r="D31" s="111">
        <v>1.67</v>
      </c>
      <c r="E31" s="84">
        <v>0.03</v>
      </c>
      <c r="F31" s="124">
        <f t="shared" si="0"/>
        <v>6.5099999999999991E-2</v>
      </c>
    </row>
    <row r="32" spans="1:6" ht="155.1" hidden="1">
      <c r="A32" s="65"/>
      <c r="B32" s="123" t="str">
        <f>'Temas nas políticas gerais'!B31</f>
        <v>O Manual de Gestão de Responsabilidade Socioambiental (p. 6) determina que a AGE realizará avaliações socioambientais de projetos com base nos Princípios do Equador, no entanto o tema não é diretamente mencionado na PRSA.</v>
      </c>
      <c r="C32" s="123" t="str">
        <f>'Temas nas políticas setoriais'!B31</f>
        <v>Não foram encontradas políticas setoriais e o tema não foi mencionado em políticas temáticas ou outros documentos disponibilizados no site.</v>
      </c>
      <c r="D32" s="111"/>
      <c r="E32" s="84"/>
      <c r="F32" s="124">
        <f t="shared" si="0"/>
        <v>0</v>
      </c>
    </row>
    <row r="33" spans="1:6">
      <c r="A33" s="65" t="s">
        <v>43</v>
      </c>
      <c r="B33" s="123">
        <f>'Temas nas políticas gerais'!B32</f>
        <v>1</v>
      </c>
      <c r="C33" s="123">
        <f>'Temas nas políticas setoriais'!B32</f>
        <v>1</v>
      </c>
      <c r="D33" s="111">
        <v>1.43</v>
      </c>
      <c r="E33" s="84">
        <v>0.04</v>
      </c>
      <c r="F33" s="124">
        <f t="shared" si="0"/>
        <v>0.13719999999999999</v>
      </c>
    </row>
    <row r="34" spans="1:6" ht="356.45" hidden="1">
      <c r="A34" s="65"/>
      <c r="B34" s="123" t="str">
        <f>'Temas nas políticas gerais'!B33</f>
        <v>O Manual de Gestão de Responsabilidade Socioambiental (p. 8) determina que a AGE realizará avaliações socioambientais englobando aspectos trabalhista e tb que fará análise de projetos com base nos Princípios do Equador.  A Agência também não trabalha com clientes que possuam "Atividades que atuem no ramo de extração ou fabricação de produtos que contenham amianto" (Manual de Gestão de Responsabilidade Socioambiental, p. 10). A IFD não possui nenhum compromisso voluntário relacionado a esse tema.</v>
      </c>
      <c r="C34" s="123" t="str">
        <f>'Temas nas políticas setoriais'!B33</f>
        <v>Política de exclusão de amianto</v>
      </c>
      <c r="D34" s="111"/>
      <c r="E34" s="84"/>
      <c r="F34" s="124">
        <f t="shared" si="0"/>
        <v>0</v>
      </c>
    </row>
    <row r="35" spans="1:6">
      <c r="A35" s="65" t="s">
        <v>44</v>
      </c>
      <c r="B35" s="123">
        <f>'Temas nas políticas gerais'!B34</f>
        <v>1</v>
      </c>
      <c r="C35" s="123">
        <f>'Temas nas políticas setoriais'!B34</f>
        <v>0</v>
      </c>
      <c r="D35" s="111">
        <v>1.67</v>
      </c>
      <c r="E35" s="84">
        <v>0.04</v>
      </c>
      <c r="F35" s="124">
        <f t="shared" si="0"/>
        <v>0.10680000000000001</v>
      </c>
    </row>
    <row r="36" spans="1:6" ht="294.60000000000002" hidden="1">
      <c r="A36" s="65"/>
      <c r="B36" s="123" t="str">
        <f>'Temas nas políticas gerais'!B35</f>
        <v>O Manual de Gestão de Responsabilidade Socioambiental (p. 8) determina que a AGE realizará avaliações socioambientais de seus clientes englobando aspectos trabalhistas, não mencionando diretamente o aspecto de segurança.  Ainda, o mesmo documento (p. 6) determina que a AGE realizará avaliações socioambientais de projetos com base nos Princípios do Equador.
 A IFD não possui nenhum compromisso voluntário relacionado à esse tema.</v>
      </c>
      <c r="C36" s="123" t="str">
        <f>'Temas nas políticas setoriais'!B35</f>
        <v>Não foram encontradas políticas setoriais e o tema não foi mencionado em políticas temáticas ou outros documentos disponibilizados no site.</v>
      </c>
      <c r="D36" s="111"/>
      <c r="E36" s="84"/>
      <c r="F36" s="124">
        <f t="shared" si="0"/>
        <v>0</v>
      </c>
    </row>
    <row r="37" spans="1:6">
      <c r="A37" s="65" t="s">
        <v>45</v>
      </c>
      <c r="B37" s="123">
        <f>'Temas nas políticas gerais'!B36</f>
        <v>0</v>
      </c>
      <c r="C37" s="123">
        <f>'Temas nas políticas setoriais'!B36</f>
        <v>0</v>
      </c>
      <c r="D37" s="111">
        <v>1.67</v>
      </c>
      <c r="E37" s="84">
        <v>0.04</v>
      </c>
      <c r="F37" s="124">
        <f t="shared" si="0"/>
        <v>6.6799999999999998E-2</v>
      </c>
    </row>
    <row r="38" spans="1:6" ht="108.6" hidden="1">
      <c r="A38" s="65"/>
      <c r="B38" s="123" t="str">
        <f>'Temas nas políticas gerais'!B37</f>
        <v>O tema não é mencionado na PRSA nem em demais documentos relacionados às políticas gerais, diretrizes ou adesões a compromissos.</v>
      </c>
      <c r="C38" s="123" t="str">
        <f>'Temas nas políticas setoriais'!B37</f>
        <v>Não foram encontradas políticas setoriais e o tema não foi mencionado em políticas temáticas ou outros documentos disponibilizados no site.</v>
      </c>
      <c r="D38" s="111"/>
      <c r="E38" s="84"/>
      <c r="F38" s="124">
        <f t="shared" si="0"/>
        <v>0</v>
      </c>
    </row>
    <row r="39" spans="1:6">
      <c r="A39" s="65" t="s">
        <v>46</v>
      </c>
      <c r="B39" s="123">
        <f>'Temas nas políticas gerais'!B38</f>
        <v>0</v>
      </c>
      <c r="C39" s="123">
        <f>'Temas nas políticas setoriais'!B38</f>
        <v>0</v>
      </c>
      <c r="D39" s="111">
        <v>2</v>
      </c>
      <c r="E39" s="84">
        <v>0.04</v>
      </c>
      <c r="F39" s="124">
        <f t="shared" si="0"/>
        <v>0.08</v>
      </c>
    </row>
    <row r="40" spans="1:6" ht="108.6" hidden="1">
      <c r="A40" s="65"/>
      <c r="B40" s="123" t="str">
        <f>'Temas nas políticas gerais'!B39</f>
        <v>O tema não é mencionado na PRSA nem em demais documentos relacionados às políticas gerais, diretrizes ou adesões a compromissos.</v>
      </c>
      <c r="C40" s="123" t="str">
        <f>'Temas nas políticas setoriais'!B39</f>
        <v>Não foram encontradas políticas setoriais e o tema não foi mencionado em políticas temáticas ou outros documentos disponibilizados no site.</v>
      </c>
      <c r="D40" s="111"/>
      <c r="E40" s="84"/>
      <c r="F40" s="124">
        <f t="shared" si="0"/>
        <v>0</v>
      </c>
    </row>
    <row r="41" spans="1:6" ht="18.95" customHeight="1">
      <c r="A41" s="23" t="s">
        <v>47</v>
      </c>
      <c r="B41" s="123">
        <f>'Temas nas políticas gerais'!B40</f>
        <v>0</v>
      </c>
      <c r="C41" s="123">
        <f>'Temas nas políticas setoriais'!B40</f>
        <v>0</v>
      </c>
      <c r="D41" s="111">
        <v>2.2200000000000002</v>
      </c>
      <c r="E41" s="84">
        <v>0.02</v>
      </c>
      <c r="F41" s="124">
        <f t="shared" si="0"/>
        <v>4.4400000000000002E-2</v>
      </c>
    </row>
    <row r="42" spans="1:6" ht="108.6" hidden="1">
      <c r="A42" s="65"/>
      <c r="B42" s="123" t="str">
        <f>'Temas nas políticas gerais'!B41</f>
        <v>O tema não é mencionado na PRSA nem em demais documentos relacionados às políticas gerais, diretrizes ou adesões a compromissos.</v>
      </c>
      <c r="C42" s="123" t="str">
        <f>'Temas nas políticas setoriais'!B41</f>
        <v>Não foram encontradas políticas setoriais e o tema não foi mencionado em políticas temáticas ou outros documentos disponibilizados no site.</v>
      </c>
      <c r="D42" s="111"/>
      <c r="E42" s="84"/>
      <c r="F42" s="124">
        <f t="shared" si="0"/>
        <v>0</v>
      </c>
    </row>
    <row r="43" spans="1:6">
      <c r="A43" s="65" t="s">
        <v>48</v>
      </c>
      <c r="B43" s="123">
        <f>'Temas nas políticas gerais'!B42</f>
        <v>0.5</v>
      </c>
      <c r="C43" s="123">
        <f>'Temas nas políticas setoriais'!B42</f>
        <v>0</v>
      </c>
      <c r="D43" s="111">
        <v>1.82</v>
      </c>
      <c r="E43" s="84">
        <v>0.04</v>
      </c>
      <c r="F43" s="124">
        <f t="shared" si="0"/>
        <v>9.2800000000000007E-2</v>
      </c>
    </row>
    <row r="44" spans="1:6" ht="186" hidden="1">
      <c r="A44" s="65"/>
      <c r="B44" s="123" t="str">
        <f>'Temas nas políticas gerais'!B43</f>
        <v>O Manual de Gestão de Responsabilidade Socioambiental (p. 6) determina que a AGE realizará avaliações socioambientais de projetos com base nos Princípios do Equador, no entanto o tema de impactos em comunidades tradicionais não é diretamente mencionado na PRSA.</v>
      </c>
      <c r="C44" s="123" t="str">
        <f>'Temas nas políticas setoriais'!B43</f>
        <v>Não foram encontradas políticas setoriais e o tema não foi mencionado em políticas temáticas ou outros documentos disponibilizados no site.</v>
      </c>
      <c r="D44" s="111"/>
      <c r="E44" s="84"/>
      <c r="F44" s="124">
        <f t="shared" si="0"/>
        <v>0</v>
      </c>
    </row>
    <row r="45" spans="1:6">
      <c r="A45" s="65" t="s">
        <v>49</v>
      </c>
      <c r="B45" s="123">
        <f>'Temas nas políticas gerais'!B44</f>
        <v>3</v>
      </c>
      <c r="C45" s="123">
        <f>'Temas nas políticas setoriais'!B44</f>
        <v>2</v>
      </c>
      <c r="D45" s="111">
        <v>2.2200000000000002</v>
      </c>
      <c r="E45" s="84">
        <v>0.03</v>
      </c>
      <c r="F45" s="124">
        <f t="shared" si="0"/>
        <v>0.21660000000000001</v>
      </c>
    </row>
    <row r="46" spans="1:6" ht="279" hidden="1">
      <c r="A46" s="65"/>
      <c r="B46" s="123" t="str">
        <f>'Temas nas políticas gerais'!B45</f>
        <v>O Manual de Gestão de Responsabilidade Socioambiental (p. 8) determina que a AGE realizará avaliações socioambientais englobando impactos na saúde e segurança da comunidade. Ainda, o mesmo documento (p. 6) determina que a AGE realizará avaliações socioambientais de projetos com base nos Princípios do Equador. A IFD não possui nenhum compromisso voluntário relacionado a esse tema.</v>
      </c>
      <c r="C46" s="123" t="str">
        <f>'Temas nas políticas setoriais'!B45</f>
        <v>Exclusão do setor de armas de fogo</v>
      </c>
      <c r="D46" s="111"/>
      <c r="E46" s="84"/>
      <c r="F46" s="124">
        <f t="shared" si="0"/>
        <v>0</v>
      </c>
    </row>
    <row r="47" spans="1:6">
      <c r="A47" s="65" t="s">
        <v>50</v>
      </c>
      <c r="B47" s="123">
        <f>'Temas nas políticas gerais'!B46</f>
        <v>0</v>
      </c>
      <c r="C47" s="123">
        <f>'Temas nas políticas setoriais'!B46</f>
        <v>0</v>
      </c>
      <c r="D47" s="111">
        <v>2.5</v>
      </c>
      <c r="E47" s="84">
        <v>0.02</v>
      </c>
      <c r="F47" s="124">
        <f t="shared" si="0"/>
        <v>0.05</v>
      </c>
    </row>
    <row r="48" spans="1:6" ht="108.6" hidden="1">
      <c r="A48" s="65"/>
      <c r="B48" s="123" t="str">
        <f>'Temas nas políticas gerais'!B47</f>
        <v>O tema não é mencionado na PRSA nem em demais documentos relacionados às políticas gerais, diretrizes ou adesões a compromissos.</v>
      </c>
      <c r="C48" s="123" t="str">
        <f>'Temas nas políticas setoriais'!B47</f>
        <v>Não foram encontradas políticas setoriais e o tema não foi mencionado em políticas temáticas ou outros documentos disponibilizados no site.</v>
      </c>
      <c r="D48" s="111"/>
      <c r="E48" s="84"/>
      <c r="F48" s="124">
        <f t="shared" si="0"/>
        <v>0</v>
      </c>
    </row>
    <row r="49" spans="1:6">
      <c r="A49" s="65" t="s">
        <v>51</v>
      </c>
      <c r="B49" s="123">
        <f>'Temas nas políticas gerais'!B48</f>
        <v>0</v>
      </c>
      <c r="C49" s="123">
        <f>'Temas nas políticas setoriais'!B48</f>
        <v>0</v>
      </c>
      <c r="D49" s="111">
        <v>2.2200000000000002</v>
      </c>
      <c r="E49" s="84">
        <v>0.03</v>
      </c>
      <c r="F49" s="124">
        <f t="shared" si="0"/>
        <v>6.6600000000000006E-2</v>
      </c>
    </row>
    <row r="50" spans="1:6" ht="108.6" hidden="1">
      <c r="A50" s="65"/>
      <c r="B50" s="123" t="str">
        <f>'Temas nas políticas gerais'!B49</f>
        <v>O tema não é mencionado na PRSA nem em demais documentos relacionados às políticas gerais, diretrizes ou adesões a compromissos.</v>
      </c>
      <c r="C50" s="123" t="str">
        <f>'Temas nas políticas setoriais'!B49</f>
        <v>Não foram encontradas políticas setoriais e o tema não foi mencionado em políticas temáticas ou outros documentos disponibilizados no site.</v>
      </c>
      <c r="D50" s="111"/>
      <c r="E50" s="84"/>
      <c r="F50" s="124">
        <f t="shared" si="0"/>
        <v>0</v>
      </c>
    </row>
    <row r="51" spans="1:6">
      <c r="A51" s="65" t="s">
        <v>52</v>
      </c>
      <c r="B51" s="123">
        <f>'Temas nas políticas gerais'!B50</f>
        <v>0</v>
      </c>
      <c r="C51" s="123">
        <f>'Temas nas políticas setoriais'!B50</f>
        <v>0</v>
      </c>
      <c r="D51" s="111">
        <v>2.5</v>
      </c>
      <c r="E51" s="84">
        <v>0.03</v>
      </c>
      <c r="F51" s="124">
        <f t="shared" si="0"/>
        <v>7.4999999999999997E-2</v>
      </c>
    </row>
    <row r="52" spans="1:6" ht="108.6" hidden="1">
      <c r="A52" s="65"/>
      <c r="B52" s="123" t="str">
        <f>'Temas nas políticas gerais'!B51</f>
        <v>O tema não é mencionado na PRSA nem em demais documentos relacionados às políticas gerais, diretrizes ou adesões a compromissos.</v>
      </c>
      <c r="C52" s="123" t="str">
        <f>'Temas nas políticas setoriais'!B51</f>
        <v>Não foram encontradas políticas setoriais e o tema não foi mencionado em políticas temáticas ou outros documentos disponibilizados no site.</v>
      </c>
      <c r="D52" s="111"/>
      <c r="E52" s="84"/>
      <c r="F52" s="124">
        <f t="shared" si="0"/>
        <v>0</v>
      </c>
    </row>
    <row r="53" spans="1:6">
      <c r="A53" s="65" t="s">
        <v>53</v>
      </c>
      <c r="B53" s="123">
        <f>'Temas nas políticas gerais'!B52</f>
        <v>0</v>
      </c>
      <c r="C53" s="123">
        <f>'Temas nas políticas setoriais'!B52</f>
        <v>0</v>
      </c>
      <c r="D53" s="111">
        <v>2.5</v>
      </c>
      <c r="E53" s="84">
        <v>0.02</v>
      </c>
      <c r="F53" s="124">
        <f t="shared" si="0"/>
        <v>0.05</v>
      </c>
    </row>
    <row r="54" spans="1:6" ht="108.6" hidden="1">
      <c r="A54" s="65"/>
      <c r="B54" s="123" t="str">
        <f>'Temas nas políticas gerais'!B53</f>
        <v>O tema não é mencionado na PRSA nem em demais documentos relacionados às políticas gerais, diretrizes ou adesões a compromissos.</v>
      </c>
      <c r="C54" s="123" t="str">
        <f>'Temas nas políticas setoriais'!B53</f>
        <v>Não foram encontradas políticas setoriais e o tema não foi mencionado em políticas temáticas ou outros documentos disponibilizados no site.</v>
      </c>
      <c r="D54" s="111"/>
      <c r="E54" s="84"/>
      <c r="F54" s="124">
        <f t="shared" si="0"/>
        <v>0</v>
      </c>
    </row>
    <row r="55" spans="1:6">
      <c r="A55" s="65" t="s">
        <v>54</v>
      </c>
      <c r="B55" s="123">
        <f>'Temas nas políticas gerais'!B54</f>
        <v>0.5</v>
      </c>
      <c r="C55" s="123">
        <f>'Temas nas políticas setoriais'!B54</f>
        <v>0</v>
      </c>
      <c r="D55" s="111">
        <v>0</v>
      </c>
      <c r="E55" s="84">
        <v>0.02</v>
      </c>
      <c r="F55" s="124">
        <f t="shared" si="0"/>
        <v>0.01</v>
      </c>
    </row>
    <row r="56" spans="1:6" ht="186" hidden="1">
      <c r="A56" s="65"/>
      <c r="B56" s="123" t="str">
        <f>'Temas nas políticas gerais'!B55</f>
        <v>O Manual de Gestão de Responsabilidade Socioambiental (p. 6) determina que a AGE realizará avaliações socioambientais de projetos com base nos Princípios do Equador, no entanto o tema de impactos em comunidades tradicionais não foi diretamente mencionado na PRSA.</v>
      </c>
      <c r="C56" s="123" t="str">
        <f>'Temas nas políticas setoriais'!B55</f>
        <v>Não foram encontradas políticas setoriais e o tema não foi mencionado em políticas temáticas ou outros documentos disponibilizados no site.</v>
      </c>
      <c r="D56" s="111"/>
      <c r="E56" s="84"/>
      <c r="F56" s="124">
        <f t="shared" si="0"/>
        <v>0</v>
      </c>
    </row>
    <row r="57" spans="1:6">
      <c r="A57" s="65" t="s">
        <v>55</v>
      </c>
      <c r="B57" s="123">
        <f>'Temas nas políticas gerais'!B56</f>
        <v>0</v>
      </c>
      <c r="C57" s="123">
        <f>'Temas nas políticas setoriais'!B56</f>
        <v>0</v>
      </c>
      <c r="D57" s="111">
        <v>0</v>
      </c>
      <c r="E57" s="84">
        <v>0.02</v>
      </c>
      <c r="F57" s="124">
        <f t="shared" si="0"/>
        <v>0</v>
      </c>
    </row>
    <row r="58" spans="1:6" ht="108.6" hidden="1">
      <c r="A58" s="65"/>
      <c r="B58" s="123" t="str">
        <f>'Temas nas políticas gerais'!B57</f>
        <v>O tema não foi mencionado na PRSA nem em demais documentos relacionados às políticas gerais, diretrizes ou adesões a compromissos.</v>
      </c>
      <c r="C58" s="123" t="str">
        <f>'Temas nas políticas setoriais'!B57</f>
        <v>Não foram encontradas políticas setoriais e o tema não foi mencionado em políticas temáticas ou outros documentos disponibilizados no site.</v>
      </c>
      <c r="D58" s="111"/>
      <c r="E58" s="84"/>
      <c r="F58" s="124">
        <f t="shared" si="0"/>
        <v>0</v>
      </c>
    </row>
    <row r="59" spans="1:6" ht="18.95" customHeight="1">
      <c r="A59" s="65" t="s">
        <v>56</v>
      </c>
      <c r="B59" s="123">
        <f>'Temas nas políticas gerais'!B58</f>
        <v>0</v>
      </c>
      <c r="C59" s="123">
        <f>'Temas nas políticas setoriais'!B58</f>
        <v>0</v>
      </c>
      <c r="D59" s="111">
        <v>0</v>
      </c>
      <c r="E59" s="84">
        <v>0.02</v>
      </c>
      <c r="F59" s="124">
        <f t="shared" si="0"/>
        <v>0</v>
      </c>
    </row>
    <row r="60" spans="1:6" ht="18.95" hidden="1" customHeight="1">
      <c r="A60" s="65"/>
      <c r="B60" s="123" t="str">
        <f>'Temas nas políticas gerais'!B59</f>
        <v>O tema não foi mencionado na PRSA nem em demais documentos relacionados às políticas gerais, diretrizes ou adesões a compromissos.</v>
      </c>
      <c r="C60" s="123" t="str">
        <f>'Temas nas políticas setoriais'!B59</f>
        <v>Não foram encontradas políticas setoriais e o tema não foi mencionado em políticas temáticas ou outros documentos disponibilizados no site.</v>
      </c>
      <c r="D60" s="111"/>
      <c r="E60" s="84"/>
      <c r="F60" s="124">
        <f t="shared" si="0"/>
        <v>0</v>
      </c>
    </row>
    <row r="61" spans="1:6" ht="18.95" customHeight="1">
      <c r="A61" s="65" t="s">
        <v>57</v>
      </c>
      <c r="B61" s="123">
        <f>'Temas nas políticas gerais'!B60</f>
        <v>0</v>
      </c>
      <c r="C61" s="123">
        <f>'Temas nas políticas setoriais'!B60</f>
        <v>0</v>
      </c>
      <c r="D61" s="111">
        <v>0</v>
      </c>
      <c r="E61" s="85">
        <v>0.03</v>
      </c>
      <c r="F61" s="124">
        <f t="shared" si="0"/>
        <v>0</v>
      </c>
    </row>
    <row r="62" spans="1:6" ht="17.25" hidden="1" customHeight="1">
      <c r="A62" s="21"/>
      <c r="B62" s="33"/>
      <c r="C62" s="24"/>
      <c r="D62" s="23"/>
      <c r="E62" s="72"/>
      <c r="F62" s="47">
        <f t="shared" ref="F62" si="1">SUMPRODUCT(B62:D62,$B$2:$D$2)</f>
        <v>0</v>
      </c>
    </row>
    <row r="63" spans="1:6" ht="17.25" customHeight="1">
      <c r="A63" s="73" t="s">
        <v>58</v>
      </c>
      <c r="B63" s="124">
        <f>SUMPRODUCT(B3:B61,$E$3:$E$61)</f>
        <v>0.38</v>
      </c>
      <c r="C63" s="124">
        <f t="shared" ref="C63:D63" si="2">SUMPRODUCT(C3:C61,$E$3:$E$61)</f>
        <v>0.2</v>
      </c>
      <c r="D63" s="124">
        <f t="shared" si="2"/>
        <v>2.1684000000000001</v>
      </c>
      <c r="E63" s="1"/>
      <c r="F63" s="1"/>
    </row>
    <row r="64" spans="1:6" ht="24.6" customHeight="1">
      <c r="A64" s="1"/>
      <c r="B64" s="14"/>
      <c r="C64" s="1"/>
      <c r="D64" s="1"/>
      <c r="E64" s="1"/>
      <c r="F64" s="1"/>
    </row>
    <row r="65" spans="1:2" s="1" customFormat="1" ht="15.6" customHeight="1">
      <c r="A65" s="64" t="s">
        <v>15</v>
      </c>
      <c r="B65" s="166">
        <f>SUM(F3:F61)</f>
        <v>2.7484000000000002</v>
      </c>
    </row>
    <row r="66" spans="1:2" s="1" customFormat="1" ht="15.6" customHeight="1">
      <c r="A66" s="63" t="s">
        <v>59</v>
      </c>
      <c r="B66" s="166"/>
    </row>
  </sheetData>
  <sheetProtection algorithmName="SHA-512" hashValue="AP7hpgngCIMw8B+45Ch6ix950OxkggojBevYyiZNvW7t6tM6cibjnf15bHZdBtfQrnYEyn/KwH4fiCT528AHWQ==" saltValue="3NyRfCM3BiqyxrXVJhEFcg==" spinCount="100000" sheet="1" objects="1" scenarios="1" formatRows="0"/>
  <mergeCells count="1">
    <mergeCell ref="B65:B66"/>
  </mergeCells>
  <conditionalFormatting sqref="B65:B66">
    <cfRule type="colorScale" priority="6">
      <colorScale>
        <cfvo type="num" val="0"/>
        <cfvo type="num" val="30"/>
        <color rgb="FFFFCCCC"/>
        <color theme="9" tint="0.79998168889431442"/>
      </colorScale>
    </cfRule>
  </conditionalFormatting>
  <conditionalFormatting sqref="B3:B61">
    <cfRule type="colorScale" priority="2">
      <colorScale>
        <cfvo type="num" val="0"/>
        <cfvo type="num" val="3"/>
        <color rgb="FFFFCCCC"/>
        <color theme="9" tint="0.79998168889431442"/>
      </colorScale>
    </cfRule>
    <cfRule type="colorScale" priority="5">
      <colorScale>
        <cfvo type="num" val="0"/>
        <cfvo type="num" val="30"/>
        <color rgb="FFFF0000"/>
        <color theme="9"/>
      </colorScale>
    </cfRule>
  </conditionalFormatting>
  <conditionalFormatting sqref="C3:C61">
    <cfRule type="colorScale" priority="3">
      <colorScale>
        <cfvo type="num" val="0"/>
        <cfvo type="num" val="7"/>
        <color rgb="FFFFCCCC"/>
        <color theme="9" tint="0.79998168889431442"/>
      </colorScale>
    </cfRule>
    <cfRule type="colorScale" priority="4">
      <colorScale>
        <cfvo type="num" val="0"/>
        <cfvo type="num" val="0"/>
        <color rgb="FFFFCCCC"/>
        <color theme="9" tint="0.79998168889431442"/>
      </colorScale>
    </cfRule>
  </conditionalFormatting>
  <conditionalFormatting sqref="D3:D61">
    <cfRule type="colorScale" priority="1">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2"/>
  <sheetViews>
    <sheetView zoomScale="80" zoomScaleNormal="80" workbookViewId="0">
      <pane xSplit="1" ySplit="1" topLeftCell="B66" activePane="bottomRight" state="frozen"/>
      <selection pane="bottomRight" activeCell="B1" sqref="B1"/>
      <selection pane="bottomLeft" activeCell="A2" sqref="A2"/>
      <selection pane="topRight" activeCell="B1" sqref="B1"/>
    </sheetView>
  </sheetViews>
  <sheetFormatPr defaultColWidth="10.5" defaultRowHeight="15.6"/>
  <cols>
    <col min="1" max="1" width="48.625" style="135" customWidth="1"/>
    <col min="2" max="2" width="64.625" style="136" customWidth="1"/>
    <col min="3" max="4" width="16.625" style="135" customWidth="1"/>
    <col min="5" max="5" width="12.375" customWidth="1"/>
  </cols>
  <sheetData>
    <row r="1" spans="1:4" ht="39.950000000000003" customHeight="1">
      <c r="A1" s="54" t="s">
        <v>21</v>
      </c>
      <c r="B1" s="151" t="s">
        <v>60</v>
      </c>
      <c r="C1" s="54" t="s">
        <v>25</v>
      </c>
      <c r="D1" s="54" t="s">
        <v>61</v>
      </c>
    </row>
    <row r="2" spans="1:4">
      <c r="A2" s="31" t="s">
        <v>28</v>
      </c>
      <c r="B2" s="127">
        <v>0</v>
      </c>
      <c r="C2" s="84">
        <f>'Temas políticas -bases de dados'!E3</f>
        <v>0.05</v>
      </c>
      <c r="D2" s="47">
        <f>B2*C2</f>
        <v>0</v>
      </c>
    </row>
    <row r="3" spans="1:4" ht="30.95">
      <c r="A3" s="31"/>
      <c r="B3" s="127" t="s">
        <v>62</v>
      </c>
      <c r="C3" s="84"/>
      <c r="D3" s="47"/>
    </row>
    <row r="4" spans="1:4">
      <c r="A4" s="31" t="s">
        <v>29</v>
      </c>
      <c r="B4" s="127">
        <v>0</v>
      </c>
      <c r="C4" s="84">
        <f>'Temas políticas -bases de dados'!E5</f>
        <v>0.05</v>
      </c>
      <c r="D4" s="47">
        <f>B4*C4</f>
        <v>0</v>
      </c>
    </row>
    <row r="5" spans="1:4" ht="30.95">
      <c r="A5" s="31"/>
      <c r="B5" s="127" t="s">
        <v>63</v>
      </c>
      <c r="C5" s="84"/>
      <c r="D5" s="47"/>
    </row>
    <row r="6" spans="1:4">
      <c r="A6" s="31" t="s">
        <v>30</v>
      </c>
      <c r="B6" s="127">
        <v>0</v>
      </c>
      <c r="C6" s="84">
        <f>'Temas políticas -bases de dados'!E7</f>
        <v>0.04</v>
      </c>
      <c r="D6" s="47">
        <f>B6*C6</f>
        <v>0</v>
      </c>
    </row>
    <row r="7" spans="1:4" ht="30.95">
      <c r="A7" s="31"/>
      <c r="B7" s="127" t="s">
        <v>63</v>
      </c>
      <c r="C7" s="84"/>
      <c r="D7" s="47"/>
    </row>
    <row r="8" spans="1:4">
      <c r="A8" s="31" t="s">
        <v>31</v>
      </c>
      <c r="B8" s="127">
        <v>0</v>
      </c>
      <c r="C8" s="84">
        <f>'Temas políticas -bases de dados'!E9</f>
        <v>0.04</v>
      </c>
      <c r="D8" s="47">
        <f>B8*C8</f>
        <v>0</v>
      </c>
    </row>
    <row r="9" spans="1:4" ht="30.95">
      <c r="A9" s="31"/>
      <c r="B9" s="127" t="s">
        <v>63</v>
      </c>
      <c r="C9" s="84"/>
      <c r="D9" s="47"/>
    </row>
    <row r="10" spans="1:4">
      <c r="A10" s="31" t="s">
        <v>32</v>
      </c>
      <c r="B10" s="127">
        <v>0.5</v>
      </c>
      <c r="C10" s="84">
        <f>'Temas políticas -bases de dados'!E11</f>
        <v>0.05</v>
      </c>
      <c r="D10" s="47">
        <f>B10*C10</f>
        <v>2.5000000000000001E-2</v>
      </c>
    </row>
    <row r="11" spans="1:4" ht="62.1">
      <c r="A11" s="31"/>
      <c r="B11" s="127" t="s">
        <v>64</v>
      </c>
      <c r="C11" s="84"/>
      <c r="D11" s="47"/>
    </row>
    <row r="12" spans="1:4">
      <c r="A12" s="31" t="s">
        <v>65</v>
      </c>
      <c r="B12" s="127">
        <v>0.5</v>
      </c>
      <c r="C12" s="84">
        <f>'Temas políticas -bases de dados'!E13</f>
        <v>0.04</v>
      </c>
      <c r="D12" s="47">
        <f>B12*C12</f>
        <v>0.02</v>
      </c>
    </row>
    <row r="13" spans="1:4" ht="62.1">
      <c r="A13" s="31"/>
      <c r="B13" s="127" t="s">
        <v>64</v>
      </c>
      <c r="C13" s="84"/>
      <c r="D13" s="47"/>
    </row>
    <row r="14" spans="1:4">
      <c r="A14" s="31" t="s">
        <v>34</v>
      </c>
      <c r="B14" s="127">
        <v>0.5</v>
      </c>
      <c r="C14" s="84">
        <f>'Temas políticas -bases de dados'!E15</f>
        <v>0.05</v>
      </c>
      <c r="D14" s="47">
        <f>B14*C14</f>
        <v>2.5000000000000001E-2</v>
      </c>
    </row>
    <row r="15" spans="1:4" ht="62.1">
      <c r="A15" s="31"/>
      <c r="B15" s="127" t="s">
        <v>64</v>
      </c>
      <c r="C15" s="84"/>
      <c r="D15" s="47"/>
    </row>
    <row r="16" spans="1:4">
      <c r="A16" s="31" t="s">
        <v>66</v>
      </c>
      <c r="B16" s="127">
        <v>0.5</v>
      </c>
      <c r="C16" s="84">
        <f>'Temas políticas -bases de dados'!E17</f>
        <v>0.03</v>
      </c>
      <c r="D16" s="47">
        <f>B16*C16</f>
        <v>1.4999999999999999E-2</v>
      </c>
    </row>
    <row r="17" spans="1:4" ht="62.1">
      <c r="A17" s="31"/>
      <c r="B17" s="127" t="s">
        <v>64</v>
      </c>
      <c r="C17" s="84"/>
      <c r="D17" s="47"/>
    </row>
    <row r="18" spans="1:4">
      <c r="A18" s="31" t="s">
        <v>36</v>
      </c>
      <c r="B18" s="127">
        <v>0.5</v>
      </c>
      <c r="C18" s="84">
        <f>'Temas políticas -bases de dados'!E19</f>
        <v>0.03</v>
      </c>
      <c r="D18" s="47">
        <f>B18*C18</f>
        <v>1.4999999999999999E-2</v>
      </c>
    </row>
    <row r="19" spans="1:4" ht="62.1">
      <c r="A19" s="31"/>
      <c r="B19" s="127" t="s">
        <v>64</v>
      </c>
      <c r="C19" s="84"/>
      <c r="D19" s="47"/>
    </row>
    <row r="20" spans="1:4">
      <c r="A20" s="31" t="s">
        <v>67</v>
      </c>
      <c r="B20" s="127">
        <v>0</v>
      </c>
      <c r="C20" s="84">
        <f>'Temas políticas -bases de dados'!E21</f>
        <v>0.02</v>
      </c>
      <c r="D20" s="47">
        <f>B20*C20</f>
        <v>0</v>
      </c>
    </row>
    <row r="21" spans="1:4" ht="30.95">
      <c r="A21" s="31"/>
      <c r="B21" s="127" t="s">
        <v>62</v>
      </c>
      <c r="C21" s="84"/>
      <c r="D21" s="47"/>
    </row>
    <row r="22" spans="1:4">
      <c r="A22" s="31" t="s">
        <v>38</v>
      </c>
      <c r="B22" s="127">
        <v>0.5</v>
      </c>
      <c r="C22" s="84">
        <f>'Temas políticas -bases de dados'!E23</f>
        <v>0.03</v>
      </c>
      <c r="D22" s="47">
        <f>B22*C22</f>
        <v>1.4999999999999999E-2</v>
      </c>
    </row>
    <row r="23" spans="1:4" ht="62.1">
      <c r="A23" s="31"/>
      <c r="B23" s="127" t="s">
        <v>68</v>
      </c>
      <c r="C23" s="84"/>
      <c r="D23" s="47"/>
    </row>
    <row r="24" spans="1:4">
      <c r="A24" s="55" t="s">
        <v>39</v>
      </c>
      <c r="B24" s="127">
        <v>0.5</v>
      </c>
      <c r="C24" s="84">
        <f>'Temas políticas -bases de dados'!E25</f>
        <v>0.04</v>
      </c>
      <c r="D24" s="47">
        <f>B24*C24</f>
        <v>0.02</v>
      </c>
    </row>
    <row r="25" spans="1:4" ht="62.1">
      <c r="A25" s="31"/>
      <c r="B25" s="127" t="s">
        <v>64</v>
      </c>
      <c r="C25" s="84"/>
      <c r="D25" s="47"/>
    </row>
    <row r="26" spans="1:4">
      <c r="A26" s="31" t="s">
        <v>40</v>
      </c>
      <c r="B26" s="127">
        <v>0.5</v>
      </c>
      <c r="C26" s="84">
        <f>'Temas políticas -bases de dados'!E27</f>
        <v>0.02</v>
      </c>
      <c r="D26" s="47">
        <f>B26*C26</f>
        <v>0.01</v>
      </c>
    </row>
    <row r="27" spans="1:4" ht="62.1">
      <c r="A27" s="31"/>
      <c r="B27" s="127" t="s">
        <v>64</v>
      </c>
      <c r="C27" s="84"/>
      <c r="D27" s="47"/>
    </row>
    <row r="28" spans="1:4">
      <c r="A28" s="31" t="s">
        <v>41</v>
      </c>
      <c r="B28" s="127">
        <v>0.5</v>
      </c>
      <c r="C28" s="84">
        <f>'Temas políticas -bases de dados'!E29</f>
        <v>0.04</v>
      </c>
      <c r="D28" s="47">
        <f>B28*C28</f>
        <v>0.02</v>
      </c>
    </row>
    <row r="29" spans="1:4" ht="60" customHeight="1">
      <c r="A29" s="31"/>
      <c r="B29" s="127" t="s">
        <v>64</v>
      </c>
      <c r="C29" s="84"/>
      <c r="D29" s="47"/>
    </row>
    <row r="30" spans="1:4">
      <c r="A30" s="31" t="s">
        <v>42</v>
      </c>
      <c r="B30" s="127">
        <v>0.5</v>
      </c>
      <c r="C30" s="84">
        <f>'Temas políticas -bases de dados'!E31</f>
        <v>0.03</v>
      </c>
      <c r="D30" s="47">
        <f>B30*C30</f>
        <v>1.4999999999999999E-2</v>
      </c>
    </row>
    <row r="31" spans="1:4" ht="63.95" customHeight="1">
      <c r="A31" s="31"/>
      <c r="B31" s="127" t="s">
        <v>64</v>
      </c>
      <c r="C31" s="84"/>
      <c r="D31" s="47"/>
    </row>
    <row r="32" spans="1:4">
      <c r="A32" s="31" t="s">
        <v>43</v>
      </c>
      <c r="B32" s="127">
        <v>1</v>
      </c>
      <c r="C32" s="84">
        <f>'Temas políticas -bases de dados'!E33</f>
        <v>0.04</v>
      </c>
      <c r="D32" s="47">
        <f>B32*C32</f>
        <v>0.04</v>
      </c>
    </row>
    <row r="33" spans="1:4" ht="135.6" customHeight="1">
      <c r="A33" s="31"/>
      <c r="B33" s="127" t="s">
        <v>69</v>
      </c>
      <c r="C33" s="84"/>
      <c r="D33" s="47"/>
    </row>
    <row r="34" spans="1:4">
      <c r="A34" s="31" t="s">
        <v>44</v>
      </c>
      <c r="B34" s="127">
        <v>1</v>
      </c>
      <c r="C34" s="84">
        <f>'Temas políticas -bases de dados'!E35</f>
        <v>0.04</v>
      </c>
      <c r="D34" s="47">
        <f>B34*C34</f>
        <v>0.04</v>
      </c>
    </row>
    <row r="35" spans="1:4" ht="93">
      <c r="A35" s="31"/>
      <c r="B35" s="127" t="s">
        <v>70</v>
      </c>
      <c r="C35" s="84"/>
      <c r="D35" s="47"/>
    </row>
    <row r="36" spans="1:4">
      <c r="A36" s="31" t="s">
        <v>45</v>
      </c>
      <c r="B36" s="127">
        <v>0</v>
      </c>
      <c r="C36" s="84">
        <f>'Temas políticas -bases de dados'!E37</f>
        <v>0.04</v>
      </c>
      <c r="D36" s="47">
        <f>B36*C36</f>
        <v>0</v>
      </c>
    </row>
    <row r="37" spans="1:4" ht="30.95">
      <c r="A37" s="31"/>
      <c r="B37" s="127" t="s">
        <v>62</v>
      </c>
      <c r="C37" s="84"/>
      <c r="D37" s="47"/>
    </row>
    <row r="38" spans="1:4">
      <c r="A38" s="31" t="s">
        <v>46</v>
      </c>
      <c r="B38" s="127">
        <v>0</v>
      </c>
      <c r="C38" s="84">
        <f>'Temas políticas -bases de dados'!E39</f>
        <v>0.04</v>
      </c>
      <c r="D38" s="47">
        <f>B38*C38</f>
        <v>0</v>
      </c>
    </row>
    <row r="39" spans="1:4" ht="30.95">
      <c r="A39" s="31"/>
      <c r="B39" s="127" t="s">
        <v>62</v>
      </c>
      <c r="C39" s="84"/>
      <c r="D39" s="47"/>
    </row>
    <row r="40" spans="1:4" ht="30.95">
      <c r="A40" s="55" t="s">
        <v>47</v>
      </c>
      <c r="B40" s="127">
        <v>0</v>
      </c>
      <c r="C40" s="84">
        <f>'Temas políticas -bases de dados'!E41</f>
        <v>0.02</v>
      </c>
      <c r="D40" s="47">
        <f>B40*C40</f>
        <v>0</v>
      </c>
    </row>
    <row r="41" spans="1:4" ht="30.95">
      <c r="A41" s="31"/>
      <c r="B41" s="127" t="s">
        <v>62</v>
      </c>
      <c r="C41" s="84"/>
      <c r="D41" s="47"/>
    </row>
    <row r="42" spans="1:4">
      <c r="A42" s="31" t="s">
        <v>48</v>
      </c>
      <c r="B42" s="127">
        <v>0.5</v>
      </c>
      <c r="C42" s="84">
        <f>'Temas políticas -bases de dados'!E43</f>
        <v>0.04</v>
      </c>
      <c r="D42" s="47">
        <f>B42*C42</f>
        <v>0.02</v>
      </c>
    </row>
    <row r="43" spans="1:4" ht="62.1">
      <c r="A43" s="31"/>
      <c r="B43" s="127" t="s">
        <v>71</v>
      </c>
      <c r="C43" s="84"/>
      <c r="D43" s="47"/>
    </row>
    <row r="44" spans="1:4">
      <c r="A44" s="31" t="s">
        <v>49</v>
      </c>
      <c r="B44" s="127">
        <v>3</v>
      </c>
      <c r="C44" s="84">
        <f>'Temas políticas -bases de dados'!E45</f>
        <v>0.03</v>
      </c>
      <c r="D44" s="47">
        <f>B44*C44</f>
        <v>0.09</v>
      </c>
    </row>
    <row r="45" spans="1:4" ht="93">
      <c r="A45" s="31"/>
      <c r="B45" s="127" t="s">
        <v>72</v>
      </c>
      <c r="C45" s="84"/>
      <c r="D45" s="47"/>
    </row>
    <row r="46" spans="1:4">
      <c r="A46" s="31" t="s">
        <v>50</v>
      </c>
      <c r="B46" s="127">
        <v>0</v>
      </c>
      <c r="C46" s="84">
        <f>'Temas políticas -bases de dados'!E47</f>
        <v>0.02</v>
      </c>
      <c r="D46" s="47">
        <f>B46*C46</f>
        <v>0</v>
      </c>
    </row>
    <row r="47" spans="1:4" ht="30.95">
      <c r="A47" s="31"/>
      <c r="B47" s="127" t="s">
        <v>62</v>
      </c>
      <c r="C47" s="84"/>
      <c r="D47" s="47"/>
    </row>
    <row r="48" spans="1:4">
      <c r="A48" s="31" t="s">
        <v>51</v>
      </c>
      <c r="B48" s="127">
        <v>0</v>
      </c>
      <c r="C48" s="84">
        <f>'Temas políticas -bases de dados'!E49</f>
        <v>0.03</v>
      </c>
      <c r="D48" s="47">
        <f>B48*C48</f>
        <v>0</v>
      </c>
    </row>
    <row r="49" spans="1:5" ht="30.95">
      <c r="A49" s="31"/>
      <c r="B49" s="127" t="s">
        <v>62</v>
      </c>
      <c r="C49" s="84"/>
      <c r="D49" s="47"/>
    </row>
    <row r="50" spans="1:5">
      <c r="A50" s="31" t="s">
        <v>52</v>
      </c>
      <c r="B50" s="127">
        <v>0</v>
      </c>
      <c r="C50" s="84">
        <f>'Temas políticas -bases de dados'!E51</f>
        <v>0.03</v>
      </c>
      <c r="D50" s="47">
        <f>B50*C50</f>
        <v>0</v>
      </c>
    </row>
    <row r="51" spans="1:5" ht="30.95">
      <c r="A51" s="31"/>
      <c r="B51" s="127" t="s">
        <v>62</v>
      </c>
      <c r="C51" s="84"/>
      <c r="D51" s="47"/>
    </row>
    <row r="52" spans="1:5">
      <c r="A52" s="31" t="s">
        <v>53</v>
      </c>
      <c r="B52" s="127">
        <v>0</v>
      </c>
      <c r="C52" s="84">
        <f>'Temas políticas -bases de dados'!E53</f>
        <v>0.02</v>
      </c>
      <c r="D52" s="47">
        <f>B52*C52</f>
        <v>0</v>
      </c>
    </row>
    <row r="53" spans="1:5" ht="30.95">
      <c r="A53" s="31"/>
      <c r="B53" s="127" t="s">
        <v>62</v>
      </c>
      <c r="C53" s="84"/>
      <c r="D53" s="47"/>
    </row>
    <row r="54" spans="1:5">
      <c r="A54" s="31" t="s">
        <v>54</v>
      </c>
      <c r="B54" s="127">
        <v>0.5</v>
      </c>
      <c r="C54" s="84">
        <f>'Temas políticas -bases de dados'!E55</f>
        <v>0.02</v>
      </c>
      <c r="D54" s="47">
        <f>B54*C54</f>
        <v>0.01</v>
      </c>
    </row>
    <row r="55" spans="1:5" ht="62.1">
      <c r="A55" s="31"/>
      <c r="B55" s="127" t="s">
        <v>73</v>
      </c>
      <c r="C55" s="84"/>
      <c r="D55" s="47"/>
    </row>
    <row r="56" spans="1:5">
      <c r="A56" s="31" t="s">
        <v>55</v>
      </c>
      <c r="B56" s="127">
        <v>0</v>
      </c>
      <c r="C56" s="84">
        <f>'Temas políticas -bases de dados'!E57</f>
        <v>0.02</v>
      </c>
      <c r="D56" s="47">
        <f>B56*C56</f>
        <v>0</v>
      </c>
    </row>
    <row r="57" spans="1:5" ht="30.95">
      <c r="A57" s="31"/>
      <c r="B57" s="127" t="s">
        <v>63</v>
      </c>
      <c r="C57" s="84"/>
      <c r="D57" s="47"/>
    </row>
    <row r="58" spans="1:5">
      <c r="A58" s="31" t="s">
        <v>56</v>
      </c>
      <c r="B58" s="127">
        <v>0</v>
      </c>
      <c r="C58" s="84">
        <f>'Temas políticas -bases de dados'!E59</f>
        <v>0.02</v>
      </c>
      <c r="D58" s="47">
        <f>B58*C58</f>
        <v>0</v>
      </c>
    </row>
    <row r="59" spans="1:5" ht="30.95">
      <c r="A59" s="31"/>
      <c r="B59" s="127" t="s">
        <v>63</v>
      </c>
      <c r="C59" s="84"/>
      <c r="D59" s="47"/>
    </row>
    <row r="60" spans="1:5">
      <c r="A60" s="31" t="s">
        <v>57</v>
      </c>
      <c r="B60" s="127">
        <v>0</v>
      </c>
      <c r="C60" s="84">
        <f>'Temas políticas -bases de dados'!E61</f>
        <v>0.03</v>
      </c>
      <c r="D60" s="47">
        <f>B60*C60</f>
        <v>0</v>
      </c>
    </row>
    <row r="61" spans="1:5" ht="30.95">
      <c r="A61" s="31"/>
      <c r="B61" s="127" t="s">
        <v>63</v>
      </c>
      <c r="C61" s="84"/>
      <c r="D61" s="47"/>
    </row>
    <row r="62" spans="1:5">
      <c r="A62"/>
      <c r="B62" s="45" t="s">
        <v>74</v>
      </c>
      <c r="C62" s="84">
        <f>SUM(C2:C60)</f>
        <v>1.0000000000000004</v>
      </c>
      <c r="D62" s="108">
        <f>SUM(D2:D60)</f>
        <v>0.38</v>
      </c>
      <c r="E62" s="68" t="s">
        <v>75</v>
      </c>
    </row>
  </sheetData>
  <sheetProtection algorithmName="SHA-512" hashValue="n11e6oYjih2xGHguEFZ1vYL1Utx+vKJKPX1rWZLzcH9ZEz9K0EPL1S5EA01FpobENAoamJDfnXWAwfP18sa5lQ==" saltValue="6TfgzVMu7i6X4hsKHPWIvg==" spinCount="100000" sheet="1"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 activePane="bottomRight" state="frozen"/>
      <selection pane="bottomRight" activeCell="B4" sqref="B4"/>
      <selection pane="bottomLeft" activeCell="A2" sqref="A2"/>
      <selection pane="topRight" activeCell="B1" sqref="B1"/>
    </sheetView>
  </sheetViews>
  <sheetFormatPr defaultColWidth="10.875" defaultRowHeight="15.6"/>
  <cols>
    <col min="1" max="1" width="48.625" style="137" customWidth="1"/>
    <col min="2" max="2" width="64.625" style="136" customWidth="1"/>
    <col min="3" max="4" width="16.625" style="137" customWidth="1"/>
    <col min="5" max="5" width="15.375" style="1" customWidth="1"/>
    <col min="6" max="16384" width="10.875" style="1"/>
  </cols>
  <sheetData>
    <row r="1" spans="1:4" ht="32.1" customHeight="1">
      <c r="A1" s="48" t="s">
        <v>21</v>
      </c>
      <c r="B1" s="40" t="s">
        <v>76</v>
      </c>
      <c r="C1" s="48" t="s">
        <v>25</v>
      </c>
      <c r="D1" s="48" t="s">
        <v>61</v>
      </c>
    </row>
    <row r="2" spans="1:4">
      <c r="A2" s="31" t="s">
        <v>28</v>
      </c>
      <c r="B2" s="127">
        <v>0</v>
      </c>
      <c r="C2" s="84">
        <f>'Temas políticas -bases de dados'!E3</f>
        <v>0.05</v>
      </c>
      <c r="D2" s="47">
        <f>B2*C2</f>
        <v>0</v>
      </c>
    </row>
    <row r="3" spans="1:4" ht="30.95">
      <c r="A3" s="31"/>
      <c r="B3" s="127" t="s">
        <v>77</v>
      </c>
      <c r="C3" s="84"/>
      <c r="D3" s="47"/>
    </row>
    <row r="4" spans="1:4">
      <c r="A4" s="31" t="s">
        <v>29</v>
      </c>
      <c r="B4" s="113">
        <v>0</v>
      </c>
      <c r="C4" s="84">
        <f>'Temas políticas -bases de dados'!E5</f>
        <v>0.05</v>
      </c>
      <c r="D4" s="47">
        <f>B4*C4</f>
        <v>0</v>
      </c>
    </row>
    <row r="5" spans="1:4" ht="30.95">
      <c r="A5" s="31"/>
      <c r="B5" s="113" t="s">
        <v>77</v>
      </c>
      <c r="C5" s="84"/>
      <c r="D5" s="47"/>
    </row>
    <row r="6" spans="1:4">
      <c r="A6" s="31" t="s">
        <v>30</v>
      </c>
      <c r="B6" s="127">
        <v>0</v>
      </c>
      <c r="C6" s="84">
        <f>'Temas políticas -bases de dados'!E7</f>
        <v>0.04</v>
      </c>
      <c r="D6" s="47">
        <f>B6*C6</f>
        <v>0</v>
      </c>
    </row>
    <row r="7" spans="1:4" ht="30.95">
      <c r="A7" s="31"/>
      <c r="B7" s="127" t="s">
        <v>77</v>
      </c>
      <c r="C7" s="84"/>
      <c r="D7" s="47"/>
    </row>
    <row r="8" spans="1:4">
      <c r="A8" s="31" t="s">
        <v>31</v>
      </c>
      <c r="B8" s="113">
        <v>0</v>
      </c>
      <c r="C8" s="84">
        <f>'Temas políticas -bases de dados'!E9</f>
        <v>0.04</v>
      </c>
      <c r="D8" s="47">
        <f>B8*C8</f>
        <v>0</v>
      </c>
    </row>
    <row r="9" spans="1:4" ht="30.95">
      <c r="A9" s="31"/>
      <c r="B9" s="113" t="s">
        <v>77</v>
      </c>
      <c r="C9" s="84"/>
      <c r="D9" s="47"/>
    </row>
    <row r="10" spans="1:4">
      <c r="A10" s="31" t="s">
        <v>32</v>
      </c>
      <c r="B10" s="127">
        <v>2</v>
      </c>
      <c r="C10" s="84">
        <f>'Temas políticas -bases de dados'!E11</f>
        <v>0.05</v>
      </c>
      <c r="D10" s="47">
        <f>B10*C10</f>
        <v>0.1</v>
      </c>
    </row>
    <row r="11" spans="1:4">
      <c r="A11" s="31"/>
      <c r="B11" s="127" t="s">
        <v>78</v>
      </c>
      <c r="C11" s="84"/>
      <c r="D11" s="47"/>
    </row>
    <row r="12" spans="1:4">
      <c r="A12" s="31" t="s">
        <v>65</v>
      </c>
      <c r="B12" s="113">
        <v>0</v>
      </c>
      <c r="C12" s="84">
        <f>'Temas políticas -bases de dados'!E13</f>
        <v>0.04</v>
      </c>
      <c r="D12" s="47">
        <f>B12*C12</f>
        <v>0</v>
      </c>
    </row>
    <row r="13" spans="1:4" ht="30.95">
      <c r="A13" s="31"/>
      <c r="B13" s="113" t="s">
        <v>77</v>
      </c>
      <c r="C13" s="84"/>
      <c r="D13" s="47"/>
    </row>
    <row r="14" spans="1:4">
      <c r="A14" s="31" t="s">
        <v>34</v>
      </c>
      <c r="B14" s="127">
        <v>0</v>
      </c>
      <c r="C14" s="84">
        <f>'Temas políticas -bases de dados'!E15</f>
        <v>0.05</v>
      </c>
      <c r="D14" s="47">
        <f>B14*C14</f>
        <v>0</v>
      </c>
    </row>
    <row r="15" spans="1:4" ht="30.95">
      <c r="A15" s="31"/>
      <c r="B15" s="127" t="s">
        <v>77</v>
      </c>
      <c r="C15" s="84"/>
      <c r="D15" s="47"/>
    </row>
    <row r="16" spans="1:4">
      <c r="A16" s="31" t="s">
        <v>66</v>
      </c>
      <c r="B16" s="113">
        <v>0</v>
      </c>
      <c r="C16" s="84">
        <f>'Temas políticas -bases de dados'!E17</f>
        <v>0.03</v>
      </c>
      <c r="D16" s="47">
        <f>B16*C16</f>
        <v>0</v>
      </c>
    </row>
    <row r="17" spans="1:4" ht="30.95">
      <c r="A17" s="31"/>
      <c r="B17" s="113" t="s">
        <v>77</v>
      </c>
      <c r="C17" s="84"/>
      <c r="D17" s="47"/>
    </row>
    <row r="18" spans="1:4">
      <c r="A18" s="31" t="s">
        <v>36</v>
      </c>
      <c r="B18" s="127">
        <v>0</v>
      </c>
      <c r="C18" s="84">
        <f>'Temas políticas -bases de dados'!E19</f>
        <v>0.03</v>
      </c>
      <c r="D18" s="47">
        <f>B18*C18</f>
        <v>0</v>
      </c>
    </row>
    <row r="19" spans="1:4" ht="30.95">
      <c r="A19" s="31"/>
      <c r="B19" s="127" t="s">
        <v>77</v>
      </c>
      <c r="C19" s="84"/>
      <c r="D19" s="47"/>
    </row>
    <row r="20" spans="1:4">
      <c r="A20" s="31" t="s">
        <v>67</v>
      </c>
      <c r="B20" s="113">
        <v>0</v>
      </c>
      <c r="C20" s="84">
        <f>'Temas políticas -bases de dados'!E21</f>
        <v>0.02</v>
      </c>
      <c r="D20" s="47">
        <f>B20*C20</f>
        <v>0</v>
      </c>
    </row>
    <row r="21" spans="1:4" ht="30.95">
      <c r="A21" s="31"/>
      <c r="B21" s="113" t="s">
        <v>77</v>
      </c>
      <c r="C21" s="84"/>
      <c r="D21" s="47"/>
    </row>
    <row r="22" spans="1:4">
      <c r="A22" s="31" t="s">
        <v>38</v>
      </c>
      <c r="B22" s="127">
        <v>0</v>
      </c>
      <c r="C22" s="84">
        <f>'Temas políticas -bases de dados'!E23</f>
        <v>0.03</v>
      </c>
      <c r="D22" s="47">
        <f>B22*C22</f>
        <v>0</v>
      </c>
    </row>
    <row r="23" spans="1:4" ht="30.95">
      <c r="A23" s="31"/>
      <c r="B23" s="127" t="s">
        <v>77</v>
      </c>
      <c r="C23" s="84"/>
      <c r="D23" s="47"/>
    </row>
    <row r="24" spans="1:4" ht="28.5" customHeight="1">
      <c r="A24" s="55" t="s">
        <v>39</v>
      </c>
      <c r="B24" s="113">
        <v>0</v>
      </c>
      <c r="C24" s="84">
        <f>'Temas políticas -bases de dados'!E25</f>
        <v>0.04</v>
      </c>
      <c r="D24" s="47">
        <f>B24*C24</f>
        <v>0</v>
      </c>
    </row>
    <row r="25" spans="1:4" ht="30.95">
      <c r="A25" s="31"/>
      <c r="B25" s="113" t="s">
        <v>77</v>
      </c>
      <c r="C25" s="84"/>
      <c r="D25" s="47"/>
    </row>
    <row r="26" spans="1:4">
      <c r="A26" s="31" t="s">
        <v>40</v>
      </c>
      <c r="B26" s="127">
        <v>0</v>
      </c>
      <c r="C26" s="84">
        <f>'Temas políticas -bases de dados'!E27</f>
        <v>0.02</v>
      </c>
      <c r="D26" s="47">
        <f>B26*C26</f>
        <v>0</v>
      </c>
    </row>
    <row r="27" spans="1:4" ht="30.95">
      <c r="A27" s="31"/>
      <c r="B27" s="127" t="s">
        <v>77</v>
      </c>
      <c r="C27" s="84"/>
      <c r="D27" s="47"/>
    </row>
    <row r="28" spans="1:4">
      <c r="A28" s="31" t="s">
        <v>41</v>
      </c>
      <c r="B28" s="113">
        <v>0</v>
      </c>
      <c r="C28" s="84">
        <f>'Temas políticas -bases de dados'!E29</f>
        <v>0.04</v>
      </c>
      <c r="D28" s="47">
        <f>B28*C28</f>
        <v>0</v>
      </c>
    </row>
    <row r="29" spans="1:4" ht="30.95">
      <c r="A29" s="31"/>
      <c r="B29" s="113" t="s">
        <v>77</v>
      </c>
      <c r="C29" s="84"/>
      <c r="D29" s="47"/>
    </row>
    <row r="30" spans="1:4">
      <c r="A30" s="31" t="s">
        <v>42</v>
      </c>
      <c r="B30" s="127">
        <v>0</v>
      </c>
      <c r="C30" s="84">
        <f>'Temas políticas -bases de dados'!E31</f>
        <v>0.03</v>
      </c>
      <c r="D30" s="47">
        <f>B30*C30</f>
        <v>0</v>
      </c>
    </row>
    <row r="31" spans="1:4" ht="30.95">
      <c r="A31" s="31"/>
      <c r="B31" s="127" t="s">
        <v>77</v>
      </c>
      <c r="C31" s="84"/>
      <c r="D31" s="47"/>
    </row>
    <row r="32" spans="1:4">
      <c r="A32" s="31" t="s">
        <v>43</v>
      </c>
      <c r="B32" s="113">
        <v>1</v>
      </c>
      <c r="C32" s="84">
        <f>'Temas políticas -bases de dados'!E33</f>
        <v>0.04</v>
      </c>
      <c r="D32" s="47">
        <f>B32*C32</f>
        <v>0.04</v>
      </c>
    </row>
    <row r="33" spans="1:4">
      <c r="A33" s="31"/>
      <c r="B33" s="113" t="s">
        <v>79</v>
      </c>
      <c r="C33" s="84"/>
      <c r="D33" s="47"/>
    </row>
    <row r="34" spans="1:4">
      <c r="A34" s="31" t="s">
        <v>44</v>
      </c>
      <c r="B34" s="127">
        <v>0</v>
      </c>
      <c r="C34" s="84">
        <f>'Temas políticas -bases de dados'!E35</f>
        <v>0.04</v>
      </c>
      <c r="D34" s="47">
        <f>B34*C34</f>
        <v>0</v>
      </c>
    </row>
    <row r="35" spans="1:4" ht="30.95">
      <c r="A35" s="31"/>
      <c r="B35" s="127" t="s">
        <v>77</v>
      </c>
      <c r="C35" s="84"/>
      <c r="D35" s="47"/>
    </row>
    <row r="36" spans="1:4">
      <c r="A36" s="31" t="s">
        <v>45</v>
      </c>
      <c r="B36" s="113">
        <v>0</v>
      </c>
      <c r="C36" s="84">
        <f>'Temas políticas -bases de dados'!E37</f>
        <v>0.04</v>
      </c>
      <c r="D36" s="47">
        <f>B36*C36</f>
        <v>0</v>
      </c>
    </row>
    <row r="37" spans="1:4" ht="30.95">
      <c r="A37" s="31"/>
      <c r="B37" s="113" t="s">
        <v>77</v>
      </c>
      <c r="C37" s="84"/>
      <c r="D37" s="47"/>
    </row>
    <row r="38" spans="1:4">
      <c r="A38" s="31" t="s">
        <v>46</v>
      </c>
      <c r="B38" s="127">
        <v>0</v>
      </c>
      <c r="C38" s="84">
        <f>'Temas políticas -bases de dados'!E39</f>
        <v>0.04</v>
      </c>
      <c r="D38" s="47">
        <f>B38*C38</f>
        <v>0</v>
      </c>
    </row>
    <row r="39" spans="1:4" ht="30.95">
      <c r="A39" s="31"/>
      <c r="B39" s="127" t="s">
        <v>77</v>
      </c>
      <c r="C39" s="84"/>
      <c r="D39" s="47"/>
    </row>
    <row r="40" spans="1:4" s="80" customFormat="1" ht="30.6" customHeight="1">
      <c r="A40" s="55" t="s">
        <v>47</v>
      </c>
      <c r="B40" s="113">
        <v>0</v>
      </c>
      <c r="C40" s="86">
        <f>'Temas políticas -bases de dados'!E41</f>
        <v>0.02</v>
      </c>
      <c r="D40" s="87">
        <f>B40*C40</f>
        <v>0</v>
      </c>
    </row>
    <row r="41" spans="1:4" ht="30.95">
      <c r="A41" s="31"/>
      <c r="B41" s="113" t="s">
        <v>77</v>
      </c>
      <c r="C41" s="84"/>
      <c r="D41" s="47"/>
    </row>
    <row r="42" spans="1:4">
      <c r="A42" s="31" t="s">
        <v>48</v>
      </c>
      <c r="B42" s="127">
        <v>0</v>
      </c>
      <c r="C42" s="84">
        <f>'Temas políticas -bases de dados'!E43</f>
        <v>0.04</v>
      </c>
      <c r="D42" s="47">
        <f>B42*C42</f>
        <v>0</v>
      </c>
    </row>
    <row r="43" spans="1:4" ht="30.95">
      <c r="A43" s="31"/>
      <c r="B43" s="127" t="s">
        <v>77</v>
      </c>
      <c r="C43" s="84"/>
      <c r="D43" s="47"/>
    </row>
    <row r="44" spans="1:4">
      <c r="A44" s="31" t="s">
        <v>49</v>
      </c>
      <c r="B44" s="113">
        <v>2</v>
      </c>
      <c r="C44" s="84">
        <f>'Temas políticas -bases de dados'!E45</f>
        <v>0.03</v>
      </c>
      <c r="D44" s="47">
        <f>B44*C44</f>
        <v>0.06</v>
      </c>
    </row>
    <row r="45" spans="1:4">
      <c r="A45" s="31"/>
      <c r="B45" s="113" t="s">
        <v>80</v>
      </c>
      <c r="C45" s="84"/>
      <c r="D45" s="47"/>
    </row>
    <row r="46" spans="1:4">
      <c r="A46" s="31" t="s">
        <v>50</v>
      </c>
      <c r="B46" s="127">
        <v>0</v>
      </c>
      <c r="C46" s="84">
        <f>'Temas políticas -bases de dados'!E47</f>
        <v>0.02</v>
      </c>
      <c r="D46" s="47">
        <f>B46*C46</f>
        <v>0</v>
      </c>
    </row>
    <row r="47" spans="1:4" ht="30.95">
      <c r="A47" s="31"/>
      <c r="B47" s="127" t="s">
        <v>77</v>
      </c>
      <c r="C47" s="84"/>
      <c r="D47" s="47"/>
    </row>
    <row r="48" spans="1:4">
      <c r="A48" s="31" t="s">
        <v>51</v>
      </c>
      <c r="B48" s="113">
        <v>0</v>
      </c>
      <c r="C48" s="84">
        <f>'Temas políticas -bases de dados'!E49</f>
        <v>0.03</v>
      </c>
      <c r="D48" s="47">
        <f>B48*C48</f>
        <v>0</v>
      </c>
    </row>
    <row r="49" spans="1:5" ht="30.95">
      <c r="A49" s="31"/>
      <c r="B49" s="113" t="s">
        <v>77</v>
      </c>
      <c r="C49" s="84"/>
      <c r="D49" s="47"/>
    </row>
    <row r="50" spans="1:5">
      <c r="A50" s="31" t="s">
        <v>52</v>
      </c>
      <c r="B50" s="127">
        <v>0</v>
      </c>
      <c r="C50" s="84">
        <f>'Temas políticas -bases de dados'!E51</f>
        <v>0.03</v>
      </c>
      <c r="D50" s="47">
        <f>B50*C50</f>
        <v>0</v>
      </c>
    </row>
    <row r="51" spans="1:5" ht="30.95">
      <c r="A51" s="31"/>
      <c r="B51" s="127" t="s">
        <v>77</v>
      </c>
      <c r="C51" s="84"/>
      <c r="D51" s="47"/>
    </row>
    <row r="52" spans="1:5">
      <c r="A52" s="31" t="s">
        <v>53</v>
      </c>
      <c r="B52" s="113">
        <v>0</v>
      </c>
      <c r="C52" s="84">
        <f>'Temas políticas -bases de dados'!E53</f>
        <v>0.02</v>
      </c>
      <c r="D52" s="47">
        <f>B52*C52</f>
        <v>0</v>
      </c>
    </row>
    <row r="53" spans="1:5" ht="30.95">
      <c r="A53" s="31"/>
      <c r="B53" s="113" t="s">
        <v>77</v>
      </c>
      <c r="C53" s="84"/>
      <c r="D53" s="47"/>
    </row>
    <row r="54" spans="1:5">
      <c r="A54" s="31" t="s">
        <v>54</v>
      </c>
      <c r="B54" s="127">
        <v>0</v>
      </c>
      <c r="C54" s="84">
        <f>'Temas políticas -bases de dados'!E55</f>
        <v>0.02</v>
      </c>
      <c r="D54" s="47">
        <f>B54*C54</f>
        <v>0</v>
      </c>
    </row>
    <row r="55" spans="1:5" ht="30.95">
      <c r="A55" s="31"/>
      <c r="B55" s="127" t="s">
        <v>77</v>
      </c>
      <c r="C55" s="84"/>
      <c r="D55" s="47"/>
    </row>
    <row r="56" spans="1:5">
      <c r="A56" s="31" t="s">
        <v>55</v>
      </c>
      <c r="B56" s="113">
        <v>0</v>
      </c>
      <c r="C56" s="84">
        <f>'Temas políticas -bases de dados'!E57</f>
        <v>0.02</v>
      </c>
      <c r="D56" s="47">
        <f>B56*C56</f>
        <v>0</v>
      </c>
    </row>
    <row r="57" spans="1:5" ht="30.95">
      <c r="A57" s="31"/>
      <c r="B57" s="113" t="s">
        <v>77</v>
      </c>
      <c r="C57" s="84"/>
      <c r="D57" s="47"/>
    </row>
    <row r="58" spans="1:5">
      <c r="A58" s="31" t="s">
        <v>56</v>
      </c>
      <c r="B58" s="127">
        <v>0</v>
      </c>
      <c r="C58" s="84">
        <f>'Temas políticas -bases de dados'!E59</f>
        <v>0.02</v>
      </c>
      <c r="D58" s="47">
        <f>B58*C58</f>
        <v>0</v>
      </c>
    </row>
    <row r="59" spans="1:5" ht="30.95">
      <c r="A59" s="31"/>
      <c r="B59" s="127" t="s">
        <v>77</v>
      </c>
      <c r="C59" s="84"/>
      <c r="D59" s="47"/>
    </row>
    <row r="60" spans="1:5">
      <c r="A60" s="31" t="s">
        <v>57</v>
      </c>
      <c r="B60" s="113">
        <v>0</v>
      </c>
      <c r="C60" s="84">
        <f>'Temas políticas -bases de dados'!E61</f>
        <v>0.03</v>
      </c>
      <c r="D60" s="47">
        <f>B60*C60</f>
        <v>0</v>
      </c>
    </row>
    <row r="61" spans="1:5" ht="30.95">
      <c r="A61" s="31"/>
      <c r="B61" s="113" t="s">
        <v>77</v>
      </c>
      <c r="C61" s="84"/>
      <c r="D61" s="47"/>
    </row>
    <row r="62" spans="1:5">
      <c r="A62" s="1"/>
      <c r="B62" s="53" t="s">
        <v>74</v>
      </c>
      <c r="C62" s="84">
        <f>SUM(C2:C61)</f>
        <v>1.0000000000000004</v>
      </c>
      <c r="D62" s="108">
        <f>SUM(D2:D60)</f>
        <v>0.2</v>
      </c>
      <c r="E62" s="1" t="s">
        <v>81</v>
      </c>
    </row>
    <row r="63" spans="1:5" ht="111" customHeight="1">
      <c r="A63" s="167" t="s">
        <v>82</v>
      </c>
      <c r="B63" s="167"/>
    </row>
    <row r="64" spans="1:5">
      <c r="B64" s="137"/>
    </row>
    <row r="65" spans="2:2">
      <c r="B65" s="137"/>
    </row>
    <row r="66" spans="2:2">
      <c r="B66" s="137"/>
    </row>
    <row r="67" spans="2:2">
      <c r="B67" s="137"/>
    </row>
    <row r="68" spans="2:2">
      <c r="B68" s="137"/>
    </row>
    <row r="69" spans="2:2">
      <c r="B69" s="137"/>
    </row>
    <row r="70" spans="2:2">
      <c r="B70" s="137"/>
    </row>
    <row r="71" spans="2:2">
      <c r="B71" s="137"/>
    </row>
    <row r="72" spans="2:2">
      <c r="B72" s="137"/>
    </row>
    <row r="73" spans="2:2">
      <c r="B73" s="137"/>
    </row>
  </sheetData>
  <sheetProtection algorithmName="SHA-512" hashValue="Wfkivx+a94QA9kEKobgA0k27xyvhBE/GsY8JIlSBL/nxTMboSB2qOvgxvYzF5IyOFbdC33xtTjZiAU4OHJi0mQ==" saltValue="BZLqF1MEptsOZROC8kEzCw==" spinCount="100000" sheet="1" formatRows="0"/>
  <mergeCells count="1">
    <mergeCell ref="A63:B6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5"/>
  <sheetViews>
    <sheetView zoomScale="80" zoomScaleNormal="80" workbookViewId="0">
      <pane xSplit="1" ySplit="1" topLeftCell="B61" activePane="bottomRight" state="frozen"/>
      <selection pane="bottomRight" activeCell="B64" sqref="B64"/>
      <selection pane="bottomLeft" activeCell="A2" sqref="A2"/>
      <selection pane="topRight" activeCell="B1" sqref="B1"/>
    </sheetView>
  </sheetViews>
  <sheetFormatPr defaultColWidth="10.875" defaultRowHeight="15.6"/>
  <cols>
    <col min="1" max="1" width="80.625" style="136" customWidth="1"/>
    <col min="2" max="2" width="64.625" style="136" customWidth="1"/>
    <col min="3" max="3" width="8.625" style="136" customWidth="1"/>
    <col min="4" max="4" width="64.625" style="136" customWidth="1"/>
    <col min="5" max="5" width="8.625" style="136" customWidth="1"/>
    <col min="6" max="6" width="64.625" style="136" customWidth="1"/>
    <col min="7" max="7" width="8.625" style="136" customWidth="1"/>
    <col min="8" max="8" width="64.625" style="136" customWidth="1"/>
    <col min="9" max="9" width="8.625" style="136" customWidth="1"/>
    <col min="10" max="10" width="16.625" style="136" customWidth="1"/>
    <col min="11" max="11" width="15.375" style="8" customWidth="1"/>
    <col min="12" max="12" width="15.5" style="8" customWidth="1"/>
    <col min="13" max="16384" width="10.875" style="8"/>
  </cols>
  <sheetData>
    <row r="1" spans="1:11" ht="77.45">
      <c r="A1" s="7" t="s">
        <v>83</v>
      </c>
      <c r="B1" s="27" t="s">
        <v>84</v>
      </c>
      <c r="C1" s="40" t="s">
        <v>85</v>
      </c>
      <c r="D1" s="27" t="s">
        <v>86</v>
      </c>
      <c r="E1" s="40" t="s">
        <v>87</v>
      </c>
      <c r="F1" s="27" t="s">
        <v>88</v>
      </c>
      <c r="G1" s="40" t="s">
        <v>85</v>
      </c>
      <c r="H1" s="27" t="s">
        <v>89</v>
      </c>
      <c r="I1" s="40" t="s">
        <v>87</v>
      </c>
      <c r="J1" s="49" t="s">
        <v>61</v>
      </c>
      <c r="K1" s="10"/>
    </row>
    <row r="2" spans="1:11" ht="16.5">
      <c r="A2" s="29" t="s">
        <v>90</v>
      </c>
      <c r="B2" s="127"/>
      <c r="C2" s="88">
        <v>0.05</v>
      </c>
      <c r="D2" s="127"/>
      <c r="E2" s="88">
        <v>0.04</v>
      </c>
      <c r="F2" s="127">
        <v>3</v>
      </c>
      <c r="G2" s="88">
        <v>0.04</v>
      </c>
      <c r="H2" s="127"/>
      <c r="I2" s="88">
        <v>0.02</v>
      </c>
      <c r="J2" s="91">
        <f>B2*C2+D2*E2+F2*G2+H2*I2</f>
        <v>0.12</v>
      </c>
    </row>
    <row r="3" spans="1:11" s="16" customFormat="1" ht="113.25">
      <c r="A3" s="35"/>
      <c r="B3" s="127"/>
      <c r="C3" s="89"/>
      <c r="D3" s="127"/>
      <c r="E3" s="89"/>
      <c r="F3" s="127" t="s">
        <v>91</v>
      </c>
      <c r="G3" s="89"/>
      <c r="H3" s="127"/>
      <c r="I3" s="89"/>
      <c r="J3" s="91"/>
    </row>
    <row r="4" spans="1:11" ht="32.25">
      <c r="A4" s="29" t="s">
        <v>92</v>
      </c>
      <c r="B4" s="113">
        <v>0</v>
      </c>
      <c r="C4" s="88">
        <v>0.03</v>
      </c>
      <c r="D4" s="113">
        <v>0</v>
      </c>
      <c r="E4" s="88">
        <v>3.5000000000000003E-2</v>
      </c>
      <c r="F4" s="113">
        <v>0</v>
      </c>
      <c r="G4" s="88">
        <v>3.5000000000000003E-2</v>
      </c>
      <c r="H4" s="113">
        <v>0</v>
      </c>
      <c r="I4" s="88">
        <v>0.02</v>
      </c>
      <c r="J4" s="91">
        <f t="shared" ref="J4:J66" si="0">B4*C4+D4*E4+F4*G4+H4*I4</f>
        <v>0</v>
      </c>
    </row>
    <row r="5" spans="1:11" ht="15.75">
      <c r="A5" s="28"/>
      <c r="B5" s="113"/>
      <c r="C5" s="88"/>
      <c r="D5" s="113"/>
      <c r="E5" s="88"/>
      <c r="F5" s="113"/>
      <c r="G5" s="88"/>
      <c r="H5" s="113"/>
      <c r="I5" s="88"/>
      <c r="J5" s="91"/>
    </row>
    <row r="6" spans="1:11" ht="16.5">
      <c r="A6" s="29" t="s">
        <v>93</v>
      </c>
      <c r="B6" s="127">
        <v>0</v>
      </c>
      <c r="C6" s="88">
        <v>0.04</v>
      </c>
      <c r="D6" s="127">
        <v>0</v>
      </c>
      <c r="E6" s="88">
        <v>0.04</v>
      </c>
      <c r="F6" s="127">
        <v>0</v>
      </c>
      <c r="G6" s="88">
        <v>0.04</v>
      </c>
      <c r="H6" s="127">
        <v>0</v>
      </c>
      <c r="I6" s="88">
        <v>0.02</v>
      </c>
      <c r="J6" s="91">
        <f t="shared" si="0"/>
        <v>0</v>
      </c>
    </row>
    <row r="7" spans="1:11" ht="15.75">
      <c r="A7" s="28"/>
      <c r="B7" s="127"/>
      <c r="C7" s="88"/>
      <c r="D7" s="127"/>
      <c r="E7" s="88"/>
      <c r="F7" s="127"/>
      <c r="G7" s="88"/>
      <c r="H7" s="127"/>
      <c r="I7" s="88"/>
      <c r="J7" s="91"/>
    </row>
    <row r="8" spans="1:11" ht="16.5">
      <c r="A8" s="29" t="s">
        <v>94</v>
      </c>
      <c r="B8" s="113">
        <v>0</v>
      </c>
      <c r="C8" s="88">
        <v>0.04</v>
      </c>
      <c r="D8" s="113">
        <v>0</v>
      </c>
      <c r="E8" s="88">
        <v>0.03</v>
      </c>
      <c r="F8" s="113">
        <v>0</v>
      </c>
      <c r="G8" s="88">
        <v>0.03</v>
      </c>
      <c r="H8" s="113">
        <v>0</v>
      </c>
      <c r="I8" s="88">
        <v>1.4999999999999999E-2</v>
      </c>
      <c r="J8" s="91">
        <f t="shared" si="0"/>
        <v>0</v>
      </c>
    </row>
    <row r="9" spans="1:11" ht="15.75">
      <c r="A9" s="29"/>
      <c r="B9" s="113"/>
      <c r="C9" s="88"/>
      <c r="D9" s="113"/>
      <c r="E9" s="88"/>
      <c r="F9" s="113"/>
      <c r="G9" s="88"/>
      <c r="H9" s="113"/>
      <c r="I9" s="88"/>
      <c r="J9" s="91"/>
    </row>
    <row r="10" spans="1:11" ht="16.5">
      <c r="A10" s="29" t="s">
        <v>95</v>
      </c>
      <c r="B10" s="127">
        <v>0</v>
      </c>
      <c r="C10" s="88">
        <v>0.05</v>
      </c>
      <c r="D10" s="127">
        <v>0</v>
      </c>
      <c r="E10" s="88">
        <v>0.05</v>
      </c>
      <c r="F10" s="127">
        <v>0</v>
      </c>
      <c r="G10" s="88">
        <v>0.05</v>
      </c>
      <c r="H10" s="127">
        <v>0</v>
      </c>
      <c r="I10" s="88">
        <v>0</v>
      </c>
      <c r="J10" s="91">
        <f t="shared" si="0"/>
        <v>0</v>
      </c>
    </row>
    <row r="11" spans="1:11" ht="15.75">
      <c r="A11" s="29"/>
      <c r="B11" s="127"/>
      <c r="C11" s="88"/>
      <c r="D11" s="127"/>
      <c r="E11" s="88"/>
      <c r="F11" s="127"/>
      <c r="G11" s="88"/>
      <c r="H11" s="127"/>
      <c r="I11" s="88"/>
      <c r="J11" s="91"/>
    </row>
    <row r="12" spans="1:11" ht="16.5">
      <c r="A12" s="29" t="s">
        <v>96</v>
      </c>
      <c r="B12" s="113">
        <v>0</v>
      </c>
      <c r="C12" s="88">
        <v>0.02</v>
      </c>
      <c r="D12" s="113">
        <v>0</v>
      </c>
      <c r="E12" s="88">
        <v>1.4999999999999999E-2</v>
      </c>
      <c r="F12" s="113">
        <v>0</v>
      </c>
      <c r="G12" s="88">
        <v>1.4999999999999999E-2</v>
      </c>
      <c r="H12" s="113">
        <v>0</v>
      </c>
      <c r="I12" s="88">
        <v>0</v>
      </c>
      <c r="J12" s="91">
        <f t="shared" si="0"/>
        <v>0</v>
      </c>
    </row>
    <row r="13" spans="1:11" ht="15.75">
      <c r="A13" s="29"/>
      <c r="B13" s="113"/>
      <c r="C13" s="88"/>
      <c r="D13" s="113"/>
      <c r="E13" s="88"/>
      <c r="F13" s="113"/>
      <c r="G13" s="88"/>
      <c r="H13" s="113"/>
      <c r="I13" s="88"/>
      <c r="J13" s="91"/>
    </row>
    <row r="14" spans="1:11" ht="32.25">
      <c r="A14" s="29" t="s">
        <v>97</v>
      </c>
      <c r="B14" s="127">
        <v>0</v>
      </c>
      <c r="C14" s="88">
        <v>0.04</v>
      </c>
      <c r="D14" s="127">
        <v>0</v>
      </c>
      <c r="E14" s="88">
        <v>3.5000000000000003E-2</v>
      </c>
      <c r="F14" s="127">
        <v>0</v>
      </c>
      <c r="G14" s="88">
        <v>3.5000000000000003E-2</v>
      </c>
      <c r="H14" s="127">
        <v>0</v>
      </c>
      <c r="I14" s="88">
        <v>0.02</v>
      </c>
      <c r="J14" s="91">
        <f t="shared" si="0"/>
        <v>0</v>
      </c>
    </row>
    <row r="15" spans="1:11" ht="15.75">
      <c r="A15" s="29"/>
      <c r="B15" s="127"/>
      <c r="C15" s="88"/>
      <c r="D15" s="127"/>
      <c r="E15" s="88"/>
      <c r="F15" s="127"/>
      <c r="G15" s="88"/>
      <c r="H15" s="127"/>
      <c r="I15" s="88"/>
      <c r="J15" s="91"/>
    </row>
    <row r="16" spans="1:11" ht="16.5">
      <c r="A16" s="27" t="s">
        <v>98</v>
      </c>
      <c r="B16" s="127">
        <v>0</v>
      </c>
      <c r="C16" s="88">
        <v>0.03</v>
      </c>
      <c r="D16" s="127">
        <v>0</v>
      </c>
      <c r="E16" s="88">
        <v>0.04</v>
      </c>
      <c r="F16" s="127">
        <v>0</v>
      </c>
      <c r="G16" s="88">
        <v>0.04</v>
      </c>
      <c r="H16" s="127">
        <v>0</v>
      </c>
      <c r="I16" s="88">
        <v>1.4999999999999999E-2</v>
      </c>
      <c r="J16" s="91">
        <f t="shared" si="0"/>
        <v>0</v>
      </c>
    </row>
    <row r="17" spans="1:10" ht="15.75">
      <c r="A17" s="28"/>
      <c r="B17" s="113"/>
      <c r="C17" s="88"/>
      <c r="D17" s="113"/>
      <c r="E17" s="88"/>
      <c r="F17" s="113"/>
      <c r="G17" s="88"/>
      <c r="H17" s="113"/>
      <c r="I17" s="88"/>
      <c r="J17" s="91"/>
    </row>
    <row r="18" spans="1:10" ht="16.5">
      <c r="A18" s="27" t="s">
        <v>99</v>
      </c>
      <c r="B18" s="113">
        <v>0</v>
      </c>
      <c r="C18" s="88">
        <v>0.03</v>
      </c>
      <c r="D18" s="113">
        <v>0</v>
      </c>
      <c r="E18" s="88">
        <v>0.03</v>
      </c>
      <c r="F18" s="113">
        <v>0</v>
      </c>
      <c r="G18" s="88">
        <v>0.03</v>
      </c>
      <c r="H18" s="113">
        <v>0</v>
      </c>
      <c r="I18" s="88">
        <v>0</v>
      </c>
      <c r="J18" s="91">
        <f t="shared" si="0"/>
        <v>0</v>
      </c>
    </row>
    <row r="19" spans="1:10" ht="15.75">
      <c r="A19" s="28"/>
      <c r="B19" s="127"/>
      <c r="C19" s="88"/>
      <c r="D19" s="127"/>
      <c r="E19" s="88"/>
      <c r="F19" s="127"/>
      <c r="G19" s="88"/>
      <c r="H19" s="127"/>
      <c r="I19" s="88"/>
      <c r="J19" s="91"/>
    </row>
    <row r="20" spans="1:10" ht="16.5">
      <c r="A20" s="27" t="s">
        <v>100</v>
      </c>
      <c r="B20" s="127">
        <v>0</v>
      </c>
      <c r="C20" s="88">
        <v>0.03</v>
      </c>
      <c r="D20" s="127">
        <v>0</v>
      </c>
      <c r="E20" s="88">
        <v>2.5000000000000001E-2</v>
      </c>
      <c r="F20" s="127">
        <v>0</v>
      </c>
      <c r="G20" s="88">
        <v>2.5000000000000001E-2</v>
      </c>
      <c r="H20" s="127">
        <v>0</v>
      </c>
      <c r="I20" s="88">
        <v>0</v>
      </c>
      <c r="J20" s="91">
        <f t="shared" si="0"/>
        <v>0</v>
      </c>
    </row>
    <row r="21" spans="1:10" ht="15.75">
      <c r="A21" s="25"/>
      <c r="B21" s="113"/>
      <c r="C21" s="88"/>
      <c r="D21" s="113"/>
      <c r="E21" s="88"/>
      <c r="F21" s="113"/>
      <c r="G21" s="88"/>
      <c r="H21" s="113"/>
      <c r="I21" s="88"/>
      <c r="J21" s="91"/>
    </row>
    <row r="22" spans="1:10" ht="16.5">
      <c r="A22" s="27" t="s">
        <v>101</v>
      </c>
      <c r="B22" s="113">
        <v>0</v>
      </c>
      <c r="C22" s="88">
        <v>0.03</v>
      </c>
      <c r="D22" s="113">
        <v>0</v>
      </c>
      <c r="E22" s="88">
        <v>3.5000000000000003E-2</v>
      </c>
      <c r="F22" s="113">
        <v>0</v>
      </c>
      <c r="G22" s="88">
        <v>3.5000000000000003E-2</v>
      </c>
      <c r="H22" s="113">
        <v>0</v>
      </c>
      <c r="I22" s="88">
        <v>0.02</v>
      </c>
      <c r="J22" s="91">
        <f t="shared" si="0"/>
        <v>0</v>
      </c>
    </row>
    <row r="23" spans="1:10" ht="15.75">
      <c r="A23" s="25"/>
      <c r="B23" s="127"/>
      <c r="C23" s="88"/>
      <c r="D23" s="127"/>
      <c r="E23" s="88"/>
      <c r="F23" s="127"/>
      <c r="G23" s="88"/>
      <c r="H23" s="127"/>
      <c r="I23" s="88"/>
      <c r="J23" s="91"/>
    </row>
    <row r="24" spans="1:10" ht="15.75">
      <c r="A24" s="25" t="s">
        <v>102</v>
      </c>
      <c r="B24" s="127">
        <v>0</v>
      </c>
      <c r="C24" s="88">
        <v>0.03</v>
      </c>
      <c r="D24" s="127">
        <v>0</v>
      </c>
      <c r="E24" s="88">
        <v>3.5000000000000003E-2</v>
      </c>
      <c r="F24" s="127">
        <v>0</v>
      </c>
      <c r="G24" s="88">
        <v>3.5000000000000003E-2</v>
      </c>
      <c r="H24" s="127">
        <v>0</v>
      </c>
      <c r="I24" s="88">
        <v>0.02</v>
      </c>
      <c r="J24" s="91">
        <f t="shared" si="0"/>
        <v>0</v>
      </c>
    </row>
    <row r="25" spans="1:10" ht="15.75">
      <c r="A25" s="25"/>
      <c r="B25" s="113"/>
      <c r="C25" s="88"/>
      <c r="D25" s="113"/>
      <c r="E25" s="88"/>
      <c r="F25" s="113"/>
      <c r="G25" s="88"/>
      <c r="H25" s="113"/>
      <c r="I25" s="88"/>
      <c r="J25" s="91"/>
    </row>
    <row r="26" spans="1:10" ht="16.5">
      <c r="A26" s="27" t="s">
        <v>103</v>
      </c>
      <c r="B26" s="113">
        <v>0</v>
      </c>
      <c r="C26" s="88">
        <v>0.02</v>
      </c>
      <c r="D26" s="113">
        <v>0</v>
      </c>
      <c r="E26" s="88">
        <v>1.4999999999999999E-2</v>
      </c>
      <c r="F26" s="113">
        <v>0</v>
      </c>
      <c r="G26" s="88">
        <v>1.4999999999999999E-2</v>
      </c>
      <c r="H26" s="113">
        <v>0</v>
      </c>
      <c r="I26" s="88">
        <v>0.02</v>
      </c>
      <c r="J26" s="91">
        <f t="shared" si="0"/>
        <v>0</v>
      </c>
    </row>
    <row r="27" spans="1:10" ht="15.75">
      <c r="A27" s="25"/>
      <c r="B27" s="113"/>
      <c r="C27" s="88"/>
      <c r="D27" s="113"/>
      <c r="E27" s="88"/>
      <c r="F27" s="113"/>
      <c r="G27" s="88"/>
      <c r="H27" s="113"/>
      <c r="I27" s="88"/>
      <c r="J27" s="91"/>
    </row>
    <row r="28" spans="1:10" ht="16.5">
      <c r="A28" s="27" t="s">
        <v>104</v>
      </c>
      <c r="B28" s="127">
        <v>0</v>
      </c>
      <c r="C28" s="88">
        <v>0.02</v>
      </c>
      <c r="D28" s="127">
        <v>0</v>
      </c>
      <c r="E28" s="88">
        <v>0.02</v>
      </c>
      <c r="F28" s="127">
        <v>0</v>
      </c>
      <c r="G28" s="88">
        <v>0.02</v>
      </c>
      <c r="H28" s="127">
        <v>0</v>
      </c>
      <c r="I28" s="88">
        <v>0.02</v>
      </c>
      <c r="J28" s="91">
        <f t="shared" si="0"/>
        <v>0</v>
      </c>
    </row>
    <row r="29" spans="1:10" ht="15.75">
      <c r="A29" s="25"/>
      <c r="B29" s="127"/>
      <c r="C29" s="88"/>
      <c r="D29" s="127"/>
      <c r="E29" s="88"/>
      <c r="F29" s="127"/>
      <c r="G29" s="88"/>
      <c r="H29" s="127"/>
      <c r="I29" s="88"/>
      <c r="J29" s="91"/>
    </row>
    <row r="30" spans="1:10" ht="16.5">
      <c r="A30" s="27" t="s">
        <v>105</v>
      </c>
      <c r="B30" s="113">
        <v>0</v>
      </c>
      <c r="C30" s="88">
        <v>0.03</v>
      </c>
      <c r="D30" s="113">
        <v>0</v>
      </c>
      <c r="E30" s="88">
        <v>0.02</v>
      </c>
      <c r="F30" s="113">
        <v>0</v>
      </c>
      <c r="G30" s="88">
        <v>2.5000000000000001E-2</v>
      </c>
      <c r="H30" s="113">
        <v>0</v>
      </c>
      <c r="I30" s="88">
        <v>0.02</v>
      </c>
      <c r="J30" s="91">
        <f t="shared" si="0"/>
        <v>0</v>
      </c>
    </row>
    <row r="31" spans="1:10" ht="15.75">
      <c r="A31" s="25"/>
      <c r="B31" s="113"/>
      <c r="C31" s="88"/>
      <c r="D31" s="113"/>
      <c r="E31" s="88"/>
      <c r="F31" s="113"/>
      <c r="G31" s="88"/>
      <c r="H31" s="113"/>
      <c r="I31" s="88"/>
      <c r="J31" s="91"/>
    </row>
    <row r="32" spans="1:10" ht="15.75">
      <c r="A32" s="25" t="s">
        <v>106</v>
      </c>
      <c r="B32" s="127">
        <v>0</v>
      </c>
      <c r="C32" s="88">
        <v>0.03</v>
      </c>
      <c r="D32" s="127">
        <v>0</v>
      </c>
      <c r="E32" s="88">
        <v>0.02</v>
      </c>
      <c r="F32" s="127">
        <v>0</v>
      </c>
      <c r="G32" s="88">
        <v>0.02</v>
      </c>
      <c r="H32" s="127">
        <v>0</v>
      </c>
      <c r="I32" s="88">
        <v>0.02</v>
      </c>
      <c r="J32" s="91">
        <f t="shared" si="0"/>
        <v>0</v>
      </c>
    </row>
    <row r="33" spans="1:10" ht="15.75">
      <c r="A33" s="25"/>
      <c r="B33" s="127"/>
      <c r="C33" s="88"/>
      <c r="D33" s="127"/>
      <c r="E33" s="88"/>
      <c r="F33" s="127"/>
      <c r="G33" s="88"/>
      <c r="H33" s="127"/>
      <c r="I33" s="88"/>
      <c r="J33" s="91"/>
    </row>
    <row r="34" spans="1:10" ht="16.5">
      <c r="A34" s="27" t="s">
        <v>107</v>
      </c>
      <c r="B34" s="113">
        <v>0</v>
      </c>
      <c r="C34" s="88">
        <v>0.03</v>
      </c>
      <c r="D34" s="113">
        <v>0</v>
      </c>
      <c r="E34" s="88">
        <v>0.02</v>
      </c>
      <c r="F34" s="113">
        <v>0</v>
      </c>
      <c r="G34" s="88">
        <v>0.02</v>
      </c>
      <c r="H34" s="113">
        <v>0</v>
      </c>
      <c r="I34" s="88">
        <v>0.01</v>
      </c>
      <c r="J34" s="91">
        <f t="shared" si="0"/>
        <v>0</v>
      </c>
    </row>
    <row r="35" spans="1:10" ht="15.75">
      <c r="A35" s="25"/>
      <c r="B35" s="113"/>
      <c r="C35" s="88"/>
      <c r="D35" s="113"/>
      <c r="E35" s="88"/>
      <c r="F35" s="113"/>
      <c r="G35" s="88"/>
      <c r="H35" s="113"/>
      <c r="I35" s="88"/>
      <c r="J35" s="91"/>
    </row>
    <row r="36" spans="1:10" ht="16.5">
      <c r="A36" s="27" t="s">
        <v>108</v>
      </c>
      <c r="B36" s="127">
        <v>0</v>
      </c>
      <c r="C36" s="88">
        <v>0.04</v>
      </c>
      <c r="D36" s="127">
        <v>0</v>
      </c>
      <c r="E36" s="88">
        <v>0.04</v>
      </c>
      <c r="F36" s="127">
        <v>0</v>
      </c>
      <c r="G36" s="88">
        <v>0.04</v>
      </c>
      <c r="H36" s="127">
        <v>0</v>
      </c>
      <c r="I36" s="88">
        <v>0.02</v>
      </c>
      <c r="J36" s="91">
        <f t="shared" si="0"/>
        <v>0</v>
      </c>
    </row>
    <row r="37" spans="1:10" ht="15.75">
      <c r="A37" s="25"/>
      <c r="B37" s="127"/>
      <c r="C37" s="88"/>
      <c r="D37" s="127"/>
      <c r="E37" s="88"/>
      <c r="F37" s="127"/>
      <c r="G37" s="88"/>
      <c r="H37" s="127"/>
      <c r="I37" s="88"/>
      <c r="J37" s="91"/>
    </row>
    <row r="38" spans="1:10" ht="16.5">
      <c r="A38" s="27" t="s">
        <v>109</v>
      </c>
      <c r="B38" s="113">
        <v>0</v>
      </c>
      <c r="C38" s="88">
        <v>0.03</v>
      </c>
      <c r="D38" s="113">
        <v>0</v>
      </c>
      <c r="E38" s="88">
        <v>2.5000000000000001E-2</v>
      </c>
      <c r="F38" s="113">
        <v>0</v>
      </c>
      <c r="G38" s="88">
        <v>2.5000000000000001E-2</v>
      </c>
      <c r="H38" s="113">
        <v>0</v>
      </c>
      <c r="I38" s="88">
        <v>0.02</v>
      </c>
      <c r="J38" s="91">
        <f t="shared" si="0"/>
        <v>0</v>
      </c>
    </row>
    <row r="39" spans="1:10" ht="15.75">
      <c r="A39" s="25"/>
      <c r="B39" s="113"/>
      <c r="C39" s="88"/>
      <c r="D39" s="113"/>
      <c r="E39" s="88"/>
      <c r="F39" s="113"/>
      <c r="G39" s="88"/>
      <c r="H39" s="113"/>
      <c r="I39" s="88"/>
      <c r="J39" s="91"/>
    </row>
    <row r="40" spans="1:10" ht="16.5">
      <c r="A40" s="27" t="s">
        <v>110</v>
      </c>
      <c r="B40" s="127">
        <v>0</v>
      </c>
      <c r="C40" s="88">
        <v>0.02</v>
      </c>
      <c r="D40" s="127">
        <v>0</v>
      </c>
      <c r="E40" s="88">
        <v>0.02</v>
      </c>
      <c r="F40" s="127">
        <v>0</v>
      </c>
      <c r="G40" s="88">
        <v>0.02</v>
      </c>
      <c r="H40" s="127">
        <v>0</v>
      </c>
      <c r="I40" s="88">
        <v>0.02</v>
      </c>
      <c r="J40" s="91">
        <f t="shared" si="0"/>
        <v>0</v>
      </c>
    </row>
    <row r="41" spans="1:10" ht="15.75">
      <c r="A41" s="25"/>
      <c r="B41" s="127"/>
      <c r="C41" s="88"/>
      <c r="D41" s="127"/>
      <c r="E41" s="88"/>
      <c r="F41" s="127"/>
      <c r="G41" s="88"/>
      <c r="H41" s="127"/>
      <c r="I41" s="88"/>
      <c r="J41" s="91"/>
    </row>
    <row r="42" spans="1:10" ht="16.5">
      <c r="A42" s="27" t="s">
        <v>111</v>
      </c>
      <c r="B42" s="113">
        <v>0</v>
      </c>
      <c r="C42" s="88">
        <v>0.02</v>
      </c>
      <c r="D42" s="113">
        <v>0</v>
      </c>
      <c r="E42" s="88">
        <v>0.02</v>
      </c>
      <c r="F42" s="113">
        <v>0</v>
      </c>
      <c r="G42" s="88">
        <v>0.02</v>
      </c>
      <c r="H42" s="113">
        <v>0</v>
      </c>
      <c r="I42" s="88">
        <v>0.02</v>
      </c>
      <c r="J42" s="91">
        <f t="shared" si="0"/>
        <v>0</v>
      </c>
    </row>
    <row r="43" spans="1:10" ht="15.75">
      <c r="A43" s="25"/>
      <c r="B43" s="113"/>
      <c r="C43" s="88"/>
      <c r="D43" s="113"/>
      <c r="E43" s="88"/>
      <c r="F43" s="113"/>
      <c r="G43" s="88"/>
      <c r="H43" s="113"/>
      <c r="I43" s="88"/>
      <c r="J43" s="91"/>
    </row>
    <row r="44" spans="1:10" ht="16.5">
      <c r="A44" s="27" t="s">
        <v>112</v>
      </c>
      <c r="B44" s="127">
        <v>0</v>
      </c>
      <c r="C44" s="88">
        <v>0.02</v>
      </c>
      <c r="D44" s="127">
        <v>0</v>
      </c>
      <c r="E44" s="88">
        <v>0.02</v>
      </c>
      <c r="F44" s="127">
        <v>0</v>
      </c>
      <c r="G44" s="88">
        <v>0.02</v>
      </c>
      <c r="H44" s="127">
        <v>0</v>
      </c>
      <c r="I44" s="88">
        <v>0.02</v>
      </c>
      <c r="J44" s="91">
        <f t="shared" si="0"/>
        <v>0</v>
      </c>
    </row>
    <row r="45" spans="1:10" ht="15.75">
      <c r="A45" s="25"/>
      <c r="B45" s="127"/>
      <c r="C45" s="88"/>
      <c r="D45" s="127"/>
      <c r="E45" s="88"/>
      <c r="F45" s="127"/>
      <c r="G45" s="88"/>
      <c r="H45" s="127"/>
      <c r="I45" s="88"/>
      <c r="J45" s="91"/>
    </row>
    <row r="46" spans="1:10" ht="16.5">
      <c r="A46" s="27" t="s">
        <v>113</v>
      </c>
      <c r="B46" s="113">
        <v>0</v>
      </c>
      <c r="C46" s="88">
        <v>0.02</v>
      </c>
      <c r="D46" s="113">
        <v>0</v>
      </c>
      <c r="E46" s="88">
        <v>0.02</v>
      </c>
      <c r="F46" s="113">
        <v>0</v>
      </c>
      <c r="G46" s="88">
        <v>0.02</v>
      </c>
      <c r="H46" s="113">
        <v>0</v>
      </c>
      <c r="I46" s="88">
        <v>0.02</v>
      </c>
      <c r="J46" s="91">
        <f t="shared" si="0"/>
        <v>0</v>
      </c>
    </row>
    <row r="47" spans="1:10" ht="15.75">
      <c r="A47" s="27"/>
      <c r="B47" s="113"/>
      <c r="C47" s="88"/>
      <c r="D47" s="113"/>
      <c r="E47" s="88"/>
      <c r="F47" s="113"/>
      <c r="G47" s="88"/>
      <c r="H47" s="113"/>
      <c r="I47" s="88"/>
      <c r="J47" s="91"/>
    </row>
    <row r="48" spans="1:10" ht="16.5">
      <c r="A48" s="27" t="s">
        <v>114</v>
      </c>
      <c r="B48" s="127">
        <v>0</v>
      </c>
      <c r="C48" s="88">
        <v>0.02</v>
      </c>
      <c r="D48" s="127">
        <v>0</v>
      </c>
      <c r="E48" s="88">
        <v>0.02</v>
      </c>
      <c r="F48" s="127">
        <v>0</v>
      </c>
      <c r="G48" s="88">
        <v>0.02</v>
      </c>
      <c r="H48" s="127">
        <v>0</v>
      </c>
      <c r="I48" s="88">
        <v>0.02</v>
      </c>
      <c r="J48" s="91">
        <f t="shared" si="0"/>
        <v>0</v>
      </c>
    </row>
    <row r="49" spans="1:10" ht="15.75">
      <c r="A49" s="25"/>
      <c r="B49" s="127"/>
      <c r="C49" s="88"/>
      <c r="D49" s="127"/>
      <c r="E49" s="88"/>
      <c r="F49" s="127"/>
      <c r="G49" s="88"/>
      <c r="H49" s="127"/>
      <c r="I49" s="88"/>
      <c r="J49" s="91"/>
    </row>
    <row r="50" spans="1:10" ht="16.5">
      <c r="A50" s="27" t="s">
        <v>115</v>
      </c>
      <c r="B50" s="113"/>
      <c r="C50" s="88">
        <v>0.02</v>
      </c>
      <c r="D50" s="113"/>
      <c r="E50" s="88">
        <v>0.02</v>
      </c>
      <c r="F50" s="113">
        <v>5</v>
      </c>
      <c r="G50" s="88">
        <v>0.02</v>
      </c>
      <c r="H50" s="113"/>
      <c r="I50" s="88">
        <v>0.05</v>
      </c>
      <c r="J50" s="91">
        <f t="shared" si="0"/>
        <v>0.1</v>
      </c>
    </row>
    <row r="51" spans="1:10" ht="162">
      <c r="A51" s="25"/>
      <c r="B51" s="113"/>
      <c r="C51" s="88"/>
      <c r="D51" s="113"/>
      <c r="E51" s="88"/>
      <c r="F51" s="113" t="s">
        <v>116</v>
      </c>
      <c r="G51" s="88"/>
      <c r="H51" s="113"/>
      <c r="I51" s="88"/>
      <c r="J51" s="91"/>
    </row>
    <row r="52" spans="1:10" ht="16.5">
      <c r="A52" s="27" t="s">
        <v>117</v>
      </c>
      <c r="B52" s="127"/>
      <c r="C52" s="88">
        <v>0.02</v>
      </c>
      <c r="D52" s="127"/>
      <c r="E52" s="88">
        <v>0.02</v>
      </c>
      <c r="F52" s="127">
        <v>5</v>
      </c>
      <c r="G52" s="88">
        <v>0.02</v>
      </c>
      <c r="H52" s="127"/>
      <c r="I52" s="88">
        <v>0.03</v>
      </c>
      <c r="J52" s="91">
        <f t="shared" si="0"/>
        <v>0.1</v>
      </c>
    </row>
    <row r="53" spans="1:10" ht="64.5">
      <c r="A53" s="25"/>
      <c r="B53" s="127"/>
      <c r="C53" s="88"/>
      <c r="D53" s="127"/>
      <c r="E53" s="88"/>
      <c r="F53" s="127" t="s">
        <v>118</v>
      </c>
      <c r="G53" s="88"/>
      <c r="H53" s="127"/>
      <c r="I53" s="88"/>
      <c r="J53" s="91"/>
    </row>
    <row r="54" spans="1:10" ht="15.75">
      <c r="A54" s="25" t="s">
        <v>119</v>
      </c>
      <c r="B54" s="113">
        <v>0</v>
      </c>
      <c r="C54" s="88">
        <v>0.02</v>
      </c>
      <c r="D54" s="113">
        <v>0</v>
      </c>
      <c r="E54" s="88">
        <v>0.02</v>
      </c>
      <c r="F54" s="113">
        <v>0</v>
      </c>
      <c r="G54" s="88">
        <v>1.4999999999999999E-2</v>
      </c>
      <c r="H54" s="113">
        <v>0</v>
      </c>
      <c r="I54" s="88">
        <v>0.02</v>
      </c>
      <c r="J54" s="91">
        <f t="shared" si="0"/>
        <v>0</v>
      </c>
    </row>
    <row r="55" spans="1:10" ht="15.75">
      <c r="A55" s="25"/>
      <c r="B55" s="113"/>
      <c r="C55" s="88"/>
      <c r="D55" s="113"/>
      <c r="E55" s="88"/>
      <c r="F55" s="113"/>
      <c r="G55" s="88"/>
      <c r="H55" s="113"/>
      <c r="I55" s="88"/>
      <c r="J55" s="91"/>
    </row>
    <row r="56" spans="1:10" ht="16.5">
      <c r="A56" s="27" t="s">
        <v>120</v>
      </c>
      <c r="B56" s="127"/>
      <c r="C56" s="88">
        <v>0.02</v>
      </c>
      <c r="D56" s="127"/>
      <c r="E56" s="88">
        <v>0.02</v>
      </c>
      <c r="F56" s="127">
        <v>5</v>
      </c>
      <c r="G56" s="88">
        <v>0.02</v>
      </c>
      <c r="H56" s="127"/>
      <c r="I56" s="88">
        <v>0.03</v>
      </c>
      <c r="J56" s="91">
        <f t="shared" si="0"/>
        <v>0.1</v>
      </c>
    </row>
    <row r="57" spans="1:10" ht="96.75">
      <c r="A57" s="25"/>
      <c r="B57" s="127"/>
      <c r="C57" s="88"/>
      <c r="D57" s="127"/>
      <c r="E57" s="88"/>
      <c r="F57" s="127" t="s">
        <v>121</v>
      </c>
      <c r="G57" s="88"/>
      <c r="H57" s="127"/>
      <c r="I57" s="88"/>
      <c r="J57" s="91"/>
    </row>
    <row r="58" spans="1:10" ht="16.5">
      <c r="A58" s="27" t="s">
        <v>122</v>
      </c>
      <c r="B58" s="113"/>
      <c r="C58" s="88">
        <v>0.02</v>
      </c>
      <c r="D58" s="113"/>
      <c r="E58" s="88">
        <v>2.5000000000000001E-2</v>
      </c>
      <c r="F58" s="113">
        <v>5</v>
      </c>
      <c r="G58" s="88">
        <v>2.5000000000000001E-2</v>
      </c>
      <c r="H58" s="113"/>
      <c r="I58" s="88">
        <v>0.03</v>
      </c>
      <c r="J58" s="91">
        <f t="shared" si="0"/>
        <v>0.125</v>
      </c>
    </row>
    <row r="59" spans="1:10" ht="146.25">
      <c r="A59" s="25"/>
      <c r="B59" s="113"/>
      <c r="C59" s="88"/>
      <c r="D59" s="113"/>
      <c r="E59" s="88"/>
      <c r="F59" s="113" t="s">
        <v>123</v>
      </c>
      <c r="G59" s="88"/>
      <c r="H59" s="113"/>
      <c r="I59" s="88"/>
      <c r="J59" s="91"/>
    </row>
    <row r="60" spans="1:10" ht="16.5">
      <c r="A60" s="27" t="s">
        <v>124</v>
      </c>
      <c r="B60" s="127">
        <v>0</v>
      </c>
      <c r="C60" s="88">
        <v>0.02</v>
      </c>
      <c r="D60" s="127">
        <v>0</v>
      </c>
      <c r="E60" s="88">
        <v>1.4999999999999999E-2</v>
      </c>
      <c r="F60" s="127">
        <v>0</v>
      </c>
      <c r="G60" s="88">
        <v>1.4999999999999999E-2</v>
      </c>
      <c r="H60" s="127">
        <v>0</v>
      </c>
      <c r="I60" s="88">
        <v>0.02</v>
      </c>
      <c r="J60" s="91">
        <f t="shared" si="0"/>
        <v>0</v>
      </c>
    </row>
    <row r="61" spans="1:10" ht="15.75">
      <c r="A61" s="25"/>
      <c r="B61" s="127"/>
      <c r="C61" s="88"/>
      <c r="D61" s="127"/>
      <c r="E61" s="88"/>
      <c r="F61" s="127"/>
      <c r="G61" s="88"/>
      <c r="H61" s="127"/>
      <c r="I61" s="88"/>
      <c r="J61" s="91"/>
    </row>
    <row r="62" spans="1:10" ht="16.5">
      <c r="A62" s="27" t="s">
        <v>125</v>
      </c>
      <c r="B62" s="113"/>
      <c r="C62" s="88">
        <v>0.02</v>
      </c>
      <c r="D62" s="113"/>
      <c r="E62" s="88">
        <v>0.02</v>
      </c>
      <c r="F62" s="113">
        <v>1</v>
      </c>
      <c r="G62" s="88">
        <v>0.02</v>
      </c>
      <c r="H62" s="113"/>
      <c r="I62" s="88">
        <v>0.03</v>
      </c>
      <c r="J62" s="91">
        <f t="shared" si="0"/>
        <v>0.02</v>
      </c>
    </row>
    <row r="63" spans="1:10" ht="96.75">
      <c r="A63" s="25"/>
      <c r="B63" s="113"/>
      <c r="C63" s="88"/>
      <c r="D63" s="113"/>
      <c r="E63" s="88"/>
      <c r="F63" s="113" t="s">
        <v>126</v>
      </c>
      <c r="G63" s="88"/>
      <c r="H63" s="113"/>
      <c r="I63" s="88"/>
      <c r="J63" s="91"/>
    </row>
    <row r="64" spans="1:10" ht="16.5">
      <c r="A64" s="27" t="s">
        <v>127</v>
      </c>
      <c r="B64" s="127"/>
      <c r="C64" s="88">
        <v>0.02</v>
      </c>
      <c r="D64" s="127"/>
      <c r="E64" s="88">
        <v>0.02</v>
      </c>
      <c r="F64" s="127">
        <v>1</v>
      </c>
      <c r="G64" s="88">
        <v>0.02</v>
      </c>
      <c r="H64" s="127"/>
      <c r="I64" s="88">
        <v>0.03</v>
      </c>
      <c r="J64" s="91">
        <f t="shared" si="0"/>
        <v>0.02</v>
      </c>
    </row>
    <row r="65" spans="1:10" ht="79.5" customHeight="1">
      <c r="A65" s="25"/>
      <c r="B65" s="127"/>
      <c r="C65" s="88"/>
      <c r="D65" s="127"/>
      <c r="E65" s="88"/>
      <c r="F65" s="127" t="s">
        <v>128</v>
      </c>
      <c r="G65" s="88"/>
      <c r="H65" s="127"/>
      <c r="I65" s="88"/>
      <c r="J65" s="91"/>
    </row>
    <row r="66" spans="1:10" ht="16.5">
      <c r="A66" s="27" t="s">
        <v>129</v>
      </c>
      <c r="B66" s="113">
        <v>0</v>
      </c>
      <c r="C66" s="88">
        <v>0.03</v>
      </c>
      <c r="D66" s="113">
        <v>0</v>
      </c>
      <c r="E66" s="88">
        <v>2.5000000000000001E-2</v>
      </c>
      <c r="F66" s="113">
        <v>0</v>
      </c>
      <c r="G66" s="88">
        <v>0.02</v>
      </c>
      <c r="H66" s="113">
        <v>0</v>
      </c>
      <c r="I66" s="88">
        <v>0</v>
      </c>
      <c r="J66" s="91">
        <f t="shared" si="0"/>
        <v>0</v>
      </c>
    </row>
    <row r="67" spans="1:10" ht="15.75">
      <c r="A67" s="25"/>
      <c r="B67" s="113"/>
      <c r="C67" s="88"/>
      <c r="D67" s="113"/>
      <c r="E67" s="88"/>
      <c r="F67" s="113"/>
      <c r="G67" s="88"/>
      <c r="H67" s="113"/>
      <c r="I67" s="88"/>
      <c r="J67" s="91"/>
    </row>
    <row r="68" spans="1:10" ht="16.5">
      <c r="A68" s="27" t="s">
        <v>130</v>
      </c>
      <c r="B68" s="127">
        <v>0</v>
      </c>
      <c r="C68" s="88">
        <v>1.4999999999999999E-2</v>
      </c>
      <c r="D68" s="127">
        <v>0</v>
      </c>
      <c r="E68" s="88">
        <v>0.01</v>
      </c>
      <c r="F68" s="127">
        <v>0</v>
      </c>
      <c r="G68" s="88">
        <v>0.01</v>
      </c>
      <c r="H68" s="127">
        <v>0</v>
      </c>
      <c r="I68" s="88">
        <v>5.0000000000000001E-3</v>
      </c>
      <c r="J68" s="91">
        <f t="shared" ref="J68:J86" si="1">B68*C68+D68*E68+F68*G68+H68*I68</f>
        <v>0</v>
      </c>
    </row>
    <row r="69" spans="1:10" ht="15.75">
      <c r="A69" s="25"/>
      <c r="B69" s="127"/>
      <c r="C69" s="88"/>
      <c r="D69" s="127"/>
      <c r="E69" s="88"/>
      <c r="F69" s="127"/>
      <c r="G69" s="88"/>
      <c r="H69" s="127"/>
      <c r="I69" s="88"/>
      <c r="J69" s="91"/>
    </row>
    <row r="70" spans="1:10" ht="16.5">
      <c r="A70" s="27" t="s">
        <v>131</v>
      </c>
      <c r="B70" s="113">
        <v>0</v>
      </c>
      <c r="C70" s="88">
        <v>0.02</v>
      </c>
      <c r="D70" s="113">
        <v>0</v>
      </c>
      <c r="E70" s="88">
        <v>1.4999999999999999E-2</v>
      </c>
      <c r="F70" s="113">
        <v>0</v>
      </c>
      <c r="G70" s="88">
        <v>1.4999999999999999E-2</v>
      </c>
      <c r="H70" s="113">
        <v>0</v>
      </c>
      <c r="I70" s="88">
        <v>0</v>
      </c>
      <c r="J70" s="91">
        <f t="shared" si="1"/>
        <v>0</v>
      </c>
    </row>
    <row r="71" spans="1:10" ht="15.75">
      <c r="A71" s="25"/>
      <c r="B71" s="113"/>
      <c r="C71" s="88"/>
      <c r="D71" s="113"/>
      <c r="E71" s="88"/>
      <c r="F71" s="113"/>
      <c r="G71" s="88"/>
      <c r="H71" s="113"/>
      <c r="I71" s="88"/>
      <c r="J71" s="91"/>
    </row>
    <row r="72" spans="1:10" ht="15.75">
      <c r="A72" s="25" t="s">
        <v>132</v>
      </c>
      <c r="B72" s="127">
        <v>0</v>
      </c>
      <c r="C72" s="88">
        <v>1.4999999999999999E-2</v>
      </c>
      <c r="D72" s="127">
        <v>0</v>
      </c>
      <c r="E72" s="88">
        <v>0.02</v>
      </c>
      <c r="F72" s="127">
        <v>0</v>
      </c>
      <c r="G72" s="88">
        <v>0.02</v>
      </c>
      <c r="H72" s="127">
        <v>0</v>
      </c>
      <c r="I72" s="88">
        <v>0.05</v>
      </c>
      <c r="J72" s="91">
        <f t="shared" si="1"/>
        <v>0</v>
      </c>
    </row>
    <row r="73" spans="1:10" ht="15.75">
      <c r="A73" s="25"/>
      <c r="B73" s="127"/>
      <c r="C73" s="88"/>
      <c r="D73" s="127"/>
      <c r="E73" s="88"/>
      <c r="F73" s="127"/>
      <c r="G73" s="88"/>
      <c r="H73" s="127"/>
      <c r="I73" s="88"/>
      <c r="J73" s="91"/>
    </row>
    <row r="74" spans="1:10" ht="16.5">
      <c r="A74" s="27" t="s">
        <v>133</v>
      </c>
      <c r="B74" s="113">
        <v>0</v>
      </c>
      <c r="C74" s="88">
        <v>0.01</v>
      </c>
      <c r="D74" s="113">
        <v>0</v>
      </c>
      <c r="E74" s="88">
        <v>0.02</v>
      </c>
      <c r="F74" s="113">
        <v>0</v>
      </c>
      <c r="G74" s="88">
        <v>0.02</v>
      </c>
      <c r="H74" s="113">
        <v>0</v>
      </c>
      <c r="I74" s="88">
        <v>0</v>
      </c>
      <c r="J74" s="91">
        <f t="shared" si="1"/>
        <v>0</v>
      </c>
    </row>
    <row r="75" spans="1:10" ht="15.75">
      <c r="A75" s="25"/>
      <c r="B75" s="113"/>
      <c r="C75" s="88"/>
      <c r="D75" s="113"/>
      <c r="E75" s="88"/>
      <c r="F75" s="113"/>
      <c r="G75" s="88"/>
      <c r="H75" s="113"/>
      <c r="I75" s="88"/>
      <c r="J75" s="91"/>
    </row>
    <row r="76" spans="1:10" ht="15.75">
      <c r="A76" s="25" t="s">
        <v>134</v>
      </c>
      <c r="B76" s="127">
        <v>0</v>
      </c>
      <c r="C76" s="88">
        <v>0</v>
      </c>
      <c r="D76" s="127">
        <v>0</v>
      </c>
      <c r="E76" s="88">
        <v>0.02</v>
      </c>
      <c r="F76" s="127">
        <v>0</v>
      </c>
      <c r="G76" s="88">
        <v>0.02</v>
      </c>
      <c r="H76" s="127">
        <v>0</v>
      </c>
      <c r="I76" s="88">
        <v>0.03</v>
      </c>
      <c r="J76" s="91">
        <f t="shared" si="1"/>
        <v>0</v>
      </c>
    </row>
    <row r="77" spans="1:10" ht="15.75">
      <c r="A77" s="25"/>
      <c r="B77" s="127"/>
      <c r="C77" s="88"/>
      <c r="D77" s="127"/>
      <c r="E77" s="88"/>
      <c r="F77" s="127"/>
      <c r="G77" s="88"/>
      <c r="H77" s="127"/>
      <c r="I77" s="88"/>
      <c r="J77" s="91"/>
    </row>
    <row r="78" spans="1:10" ht="16.5">
      <c r="A78" s="27" t="s">
        <v>135</v>
      </c>
      <c r="B78" s="113">
        <v>0</v>
      </c>
      <c r="C78" s="88">
        <v>0.01</v>
      </c>
      <c r="D78" s="113">
        <v>0</v>
      </c>
      <c r="E78" s="88">
        <v>0.01</v>
      </c>
      <c r="F78" s="113">
        <v>0</v>
      </c>
      <c r="G78" s="88">
        <v>0.01</v>
      </c>
      <c r="H78" s="113">
        <v>0</v>
      </c>
      <c r="I78" s="88">
        <v>0.02</v>
      </c>
      <c r="J78" s="91">
        <f t="shared" si="1"/>
        <v>0</v>
      </c>
    </row>
    <row r="79" spans="1:10" ht="15.75">
      <c r="A79" s="25"/>
      <c r="B79" s="113"/>
      <c r="C79" s="88"/>
      <c r="D79" s="113"/>
      <c r="E79" s="88"/>
      <c r="F79" s="113"/>
      <c r="G79" s="88"/>
      <c r="H79" s="113"/>
      <c r="I79" s="88"/>
      <c r="J79" s="91"/>
    </row>
    <row r="80" spans="1:10" ht="16.5">
      <c r="A80" s="27" t="s">
        <v>136</v>
      </c>
      <c r="B80" s="127">
        <v>0</v>
      </c>
      <c r="C80" s="88">
        <v>0</v>
      </c>
      <c r="D80" s="127">
        <v>0</v>
      </c>
      <c r="E80" s="88">
        <v>0.01</v>
      </c>
      <c r="F80" s="127">
        <v>0</v>
      </c>
      <c r="G80" s="88">
        <v>0.01</v>
      </c>
      <c r="H80" s="127">
        <v>0</v>
      </c>
      <c r="I80" s="88">
        <v>0.04</v>
      </c>
      <c r="J80" s="91">
        <f t="shared" si="1"/>
        <v>0</v>
      </c>
    </row>
    <row r="81" spans="1:11" ht="15.75">
      <c r="A81" s="25"/>
      <c r="B81" s="127"/>
      <c r="C81" s="88"/>
      <c r="D81" s="127"/>
      <c r="E81" s="88"/>
      <c r="F81" s="127"/>
      <c r="G81" s="88"/>
      <c r="H81" s="127"/>
      <c r="I81" s="88"/>
      <c r="J81" s="91"/>
    </row>
    <row r="82" spans="1:11" ht="16.5">
      <c r="A82" s="27" t="s">
        <v>137</v>
      </c>
      <c r="B82" s="113">
        <v>0</v>
      </c>
      <c r="C82" s="88">
        <v>0.02</v>
      </c>
      <c r="D82" s="113">
        <v>0</v>
      </c>
      <c r="E82" s="88">
        <v>0.01</v>
      </c>
      <c r="F82" s="113">
        <v>0</v>
      </c>
      <c r="G82" s="88">
        <v>1.4999999999999999E-2</v>
      </c>
      <c r="H82" s="113">
        <v>0</v>
      </c>
      <c r="I82" s="88">
        <v>0.04</v>
      </c>
      <c r="J82" s="91">
        <f t="shared" si="1"/>
        <v>0</v>
      </c>
    </row>
    <row r="83" spans="1:11" ht="15.75">
      <c r="A83" s="25"/>
      <c r="B83" s="113"/>
      <c r="C83" s="88"/>
      <c r="D83" s="113"/>
      <c r="E83" s="88"/>
      <c r="F83" s="113"/>
      <c r="G83" s="88"/>
      <c r="H83" s="113"/>
      <c r="I83" s="88"/>
      <c r="J83" s="91"/>
    </row>
    <row r="84" spans="1:11" ht="15.75">
      <c r="A84" s="25" t="s">
        <v>138</v>
      </c>
      <c r="B84" s="127">
        <v>0</v>
      </c>
      <c r="C84" s="88">
        <v>0</v>
      </c>
      <c r="D84" s="127">
        <v>0</v>
      </c>
      <c r="E84" s="88">
        <v>0.01</v>
      </c>
      <c r="F84" s="127">
        <v>0</v>
      </c>
      <c r="G84" s="88">
        <v>0.01</v>
      </c>
      <c r="H84" s="127">
        <v>0</v>
      </c>
      <c r="I84" s="88">
        <v>0.04</v>
      </c>
      <c r="J84" s="91">
        <f t="shared" si="1"/>
        <v>0</v>
      </c>
    </row>
    <row r="85" spans="1:11" ht="15.75">
      <c r="A85" s="25"/>
      <c r="B85" s="127"/>
      <c r="C85" s="88"/>
      <c r="D85" s="127"/>
      <c r="E85" s="88"/>
      <c r="F85" s="127"/>
      <c r="G85" s="88"/>
      <c r="H85" s="127"/>
      <c r="I85" s="88"/>
      <c r="J85" s="91"/>
    </row>
    <row r="86" spans="1:11" ht="16.5">
      <c r="A86" s="29" t="s">
        <v>139</v>
      </c>
      <c r="B86" s="113">
        <v>0</v>
      </c>
      <c r="C86" s="88">
        <v>0</v>
      </c>
      <c r="D86" s="113">
        <v>0</v>
      </c>
      <c r="E86" s="88">
        <v>0.02</v>
      </c>
      <c r="F86" s="113">
        <v>0</v>
      </c>
      <c r="G86" s="88">
        <v>0.02</v>
      </c>
      <c r="H86" s="113">
        <v>0</v>
      </c>
      <c r="I86" s="88">
        <v>0.15</v>
      </c>
      <c r="J86" s="91">
        <f t="shared" si="1"/>
        <v>0</v>
      </c>
    </row>
    <row r="87" spans="1:11" ht="15.75">
      <c r="A87" s="51"/>
      <c r="B87" s="113"/>
      <c r="C87" s="88"/>
      <c r="D87" s="113"/>
      <c r="E87" s="88"/>
      <c r="F87" s="113"/>
      <c r="G87" s="88"/>
      <c r="H87" s="113"/>
      <c r="I87" s="88"/>
      <c r="J87" s="91"/>
    </row>
    <row r="88" spans="1:11">
      <c r="A88" s="7" t="s">
        <v>140</v>
      </c>
      <c r="B88" s="52">
        <f>SUMPRODUCT(B2:B87,C2:C87)</f>
        <v>0</v>
      </c>
      <c r="C88" s="88">
        <f>SUM(C2:C86)</f>
        <v>1.0000000000000007</v>
      </c>
      <c r="D88" s="52">
        <f>SUMPRODUCT(D2:D87,E2:E87)</f>
        <v>0</v>
      </c>
      <c r="E88" s="90">
        <f>SUM(E2:E86)</f>
        <v>1.0000000000000007</v>
      </c>
      <c r="F88" s="52">
        <f>SUMPRODUCT(F2:F87,G2:G87)</f>
        <v>0.58500000000000008</v>
      </c>
      <c r="G88" s="90">
        <f>SUM(G2:G86)</f>
        <v>1.0000000000000007</v>
      </c>
      <c r="H88" s="52">
        <f>SUMPRODUCT(H2:H87,I2:I87)</f>
        <v>0</v>
      </c>
      <c r="I88" s="90">
        <f>SUM(I2:I86)</f>
        <v>0.99500000000000044</v>
      </c>
      <c r="J88" s="107">
        <f>SUM(J2:J86)</f>
        <v>0.58500000000000008</v>
      </c>
      <c r="K88" s="15" t="s">
        <v>141</v>
      </c>
    </row>
    <row r="89" spans="1:11">
      <c r="A89" s="138"/>
      <c r="B89" s="138"/>
      <c r="C89" s="138"/>
      <c r="D89" s="138"/>
      <c r="F89" s="138"/>
      <c r="H89" s="138"/>
    </row>
    <row r="90" spans="1:11">
      <c r="A90" s="138"/>
      <c r="C90" s="138"/>
    </row>
    <row r="91" spans="1:11">
      <c r="A91" s="138"/>
      <c r="B91" s="138"/>
      <c r="C91" s="138"/>
    </row>
    <row r="92" spans="1:11">
      <c r="A92" s="138"/>
      <c r="B92" s="138"/>
      <c r="C92" s="138"/>
    </row>
    <row r="93" spans="1:11">
      <c r="A93" s="138"/>
      <c r="B93" s="138"/>
      <c r="C93" s="138"/>
    </row>
    <row r="94" spans="1:11">
      <c r="A94" s="138"/>
      <c r="B94" s="138"/>
      <c r="C94" s="138"/>
    </row>
    <row r="95" spans="1:11">
      <c r="A95" s="138"/>
      <c r="B95" s="138"/>
      <c r="C95" s="138"/>
    </row>
    <row r="96" spans="1:11">
      <c r="A96" s="138"/>
      <c r="B96" s="138"/>
      <c r="C96" s="138"/>
    </row>
    <row r="97" spans="1:3">
      <c r="A97" s="138"/>
      <c r="B97" s="138"/>
      <c r="C97" s="138"/>
    </row>
    <row r="98" spans="1:3">
      <c r="A98" s="138"/>
      <c r="B98" s="138"/>
      <c r="C98" s="138"/>
    </row>
    <row r="99" spans="1:3">
      <c r="A99" s="138"/>
      <c r="B99" s="138"/>
      <c r="C99" s="138"/>
    </row>
    <row r="100" spans="1:3">
      <c r="A100" s="138"/>
      <c r="B100" s="138"/>
      <c r="C100" s="138"/>
    </row>
    <row r="101" spans="1:3">
      <c r="A101" s="138"/>
      <c r="B101" s="138"/>
      <c r="C101" s="138"/>
    </row>
    <row r="102" spans="1:3">
      <c r="A102" s="138"/>
      <c r="B102" s="138"/>
      <c r="C102" s="138"/>
    </row>
    <row r="103" spans="1:3">
      <c r="A103" s="138"/>
      <c r="B103" s="138"/>
      <c r="C103" s="138"/>
    </row>
    <row r="104" spans="1:3">
      <c r="A104" s="138"/>
      <c r="B104" s="138"/>
      <c r="C104" s="138"/>
    </row>
    <row r="105" spans="1:3">
      <c r="A105" s="138"/>
      <c r="B105" s="138"/>
      <c r="C105" s="138"/>
    </row>
    <row r="106" spans="1:3">
      <c r="A106" s="138"/>
      <c r="B106" s="138"/>
      <c r="C106" s="138"/>
    </row>
    <row r="107" spans="1:3">
      <c r="A107" s="138"/>
      <c r="B107" s="138"/>
      <c r="C107" s="138"/>
    </row>
    <row r="108" spans="1:3">
      <c r="A108" s="138"/>
      <c r="B108" s="138"/>
      <c r="C108" s="138"/>
    </row>
    <row r="109" spans="1:3">
      <c r="A109" s="138"/>
      <c r="B109" s="138"/>
      <c r="C109" s="138"/>
    </row>
    <row r="110" spans="1:3">
      <c r="A110" s="138"/>
      <c r="B110" s="138"/>
      <c r="C110" s="138"/>
    </row>
    <row r="111" spans="1:3">
      <c r="A111" s="138"/>
      <c r="B111" s="138"/>
      <c r="C111" s="138"/>
    </row>
    <row r="112" spans="1:3">
      <c r="A112" s="138"/>
      <c r="B112" s="138"/>
      <c r="C112" s="138"/>
    </row>
    <row r="113" spans="1:3">
      <c r="A113" s="138"/>
      <c r="B113" s="138"/>
      <c r="C113" s="138"/>
    </row>
    <row r="114" spans="1:3">
      <c r="A114" s="138"/>
      <c r="B114" s="138"/>
      <c r="C114" s="138"/>
    </row>
    <row r="115" spans="1:3">
      <c r="A115" s="138"/>
      <c r="B115" s="138"/>
      <c r="C115" s="138"/>
    </row>
    <row r="116" spans="1:3">
      <c r="A116" s="138"/>
      <c r="B116" s="138"/>
      <c r="C116" s="138"/>
    </row>
    <row r="117" spans="1:3">
      <c r="A117" s="138"/>
      <c r="B117" s="138"/>
      <c r="C117" s="138"/>
    </row>
    <row r="118" spans="1:3">
      <c r="A118" s="138"/>
      <c r="B118" s="138"/>
      <c r="C118" s="138"/>
    </row>
    <row r="119" spans="1:3">
      <c r="A119" s="138"/>
      <c r="B119" s="138"/>
      <c r="C119" s="138"/>
    </row>
    <row r="120" spans="1:3">
      <c r="A120" s="138"/>
      <c r="B120" s="138"/>
      <c r="C120" s="138"/>
    </row>
    <row r="121" spans="1:3">
      <c r="A121" s="138"/>
      <c r="B121" s="138"/>
      <c r="C121" s="138"/>
    </row>
    <row r="122" spans="1:3">
      <c r="A122" s="138"/>
      <c r="B122" s="138"/>
      <c r="C122" s="138"/>
    </row>
    <row r="123" spans="1:3">
      <c r="A123" s="138"/>
      <c r="B123" s="138"/>
      <c r="C123" s="138"/>
    </row>
    <row r="124" spans="1:3">
      <c r="A124" s="138"/>
      <c r="B124" s="138"/>
      <c r="C124" s="138"/>
    </row>
    <row r="125" spans="1:3">
      <c r="A125" s="138"/>
      <c r="B125" s="138"/>
      <c r="C125" s="138"/>
    </row>
    <row r="126" spans="1:3">
      <c r="A126" s="138"/>
      <c r="B126" s="138"/>
      <c r="C126" s="138"/>
    </row>
    <row r="127" spans="1:3">
      <c r="A127" s="138"/>
      <c r="B127" s="138"/>
      <c r="C127" s="138"/>
    </row>
    <row r="128" spans="1:3">
      <c r="A128" s="138"/>
      <c r="B128" s="138"/>
      <c r="C128" s="138"/>
    </row>
    <row r="129" spans="1:3">
      <c r="A129" s="138"/>
      <c r="B129" s="138"/>
      <c r="C129" s="138"/>
    </row>
    <row r="130" spans="1:3">
      <c r="A130" s="138"/>
      <c r="B130" s="138"/>
      <c r="C130" s="138"/>
    </row>
    <row r="131" spans="1:3">
      <c r="A131" s="138"/>
      <c r="B131" s="138"/>
      <c r="C131" s="138"/>
    </row>
    <row r="132" spans="1:3">
      <c r="A132" s="138"/>
      <c r="B132" s="138"/>
      <c r="C132" s="138"/>
    </row>
    <row r="133" spans="1:3">
      <c r="A133" s="138"/>
      <c r="B133" s="138"/>
      <c r="C133" s="138"/>
    </row>
    <row r="134" spans="1:3">
      <c r="A134" s="138"/>
      <c r="B134" s="138"/>
      <c r="C134" s="138"/>
    </row>
    <row r="135" spans="1:3">
      <c r="A135" s="138"/>
      <c r="B135" s="138"/>
      <c r="C135" s="138"/>
    </row>
  </sheetData>
  <sheetProtection algorithmName="SHA-512" hashValue="230vTit+W7FY5gNqM6jqTc8Wr0zXUrzvqENV+C2msj31SR6P8jSz0mRnPzm4Yzq/LErVfjxD8A83JsE36dMrCg==" saltValue="Yg38rx4LUBxEztpQWWXi5A==" spinCount="100000" sheet="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7"/>
  <sheetViews>
    <sheetView zoomScale="80" zoomScaleNormal="80" workbookViewId="0">
      <pane xSplit="1" ySplit="2" topLeftCell="B17" activePane="bottomRight" state="frozen"/>
      <selection pane="bottomRight" activeCell="B17" sqref="B17"/>
      <selection pane="bottomLeft" activeCell="A3" sqref="A3"/>
      <selection pane="topRight" activeCell="B1" sqref="B1"/>
    </sheetView>
  </sheetViews>
  <sheetFormatPr defaultColWidth="10.875" defaultRowHeight="15.6"/>
  <cols>
    <col min="1" max="1" width="32.375" style="137" customWidth="1"/>
    <col min="2" max="4" width="48.625" style="137" customWidth="1"/>
    <col min="5" max="5" width="13.375" style="137" customWidth="1"/>
    <col min="6" max="6" width="14.875" style="1" customWidth="1"/>
    <col min="7" max="16384" width="10.875" style="1"/>
  </cols>
  <sheetData>
    <row r="1" spans="1:6">
      <c r="A1" s="2"/>
      <c r="B1" s="168" t="s">
        <v>142</v>
      </c>
      <c r="C1" s="168"/>
      <c r="D1" s="168"/>
      <c r="E1" s="1"/>
    </row>
    <row r="2" spans="1:6" ht="66" customHeight="1">
      <c r="A2" s="22" t="s">
        <v>143</v>
      </c>
      <c r="B2" s="50" t="s">
        <v>144</v>
      </c>
      <c r="C2" s="50" t="s">
        <v>145</v>
      </c>
      <c r="D2" s="50" t="s">
        <v>146</v>
      </c>
      <c r="E2" s="37"/>
      <c r="F2" s="11"/>
    </row>
    <row r="3" spans="1:6" ht="15.95" customHeight="1">
      <c r="A3" s="12" t="s">
        <v>147</v>
      </c>
      <c r="B3" s="128"/>
      <c r="C3" s="128"/>
      <c r="D3" s="128"/>
      <c r="E3" s="1"/>
    </row>
    <row r="4" spans="1:6" ht="15.95" customHeight="1">
      <c r="A4" s="12"/>
      <c r="B4" s="128"/>
      <c r="C4" s="128"/>
      <c r="D4" s="128"/>
      <c r="E4" s="1"/>
    </row>
    <row r="5" spans="1:6" ht="15.95" customHeight="1">
      <c r="A5" s="12" t="s">
        <v>148</v>
      </c>
      <c r="B5" s="129"/>
      <c r="C5" s="129"/>
      <c r="D5" s="129"/>
      <c r="E5" s="1"/>
    </row>
    <row r="6" spans="1:6" ht="15.95" customHeight="1">
      <c r="A6" s="12"/>
      <c r="B6" s="129"/>
      <c r="C6" s="129"/>
      <c r="D6" s="129"/>
      <c r="E6" s="1"/>
    </row>
    <row r="7" spans="1:6" ht="15.95" customHeight="1">
      <c r="A7" s="12" t="s">
        <v>149</v>
      </c>
      <c r="B7" s="128"/>
      <c r="C7" s="128"/>
      <c r="D7" s="128"/>
      <c r="E7" s="1"/>
    </row>
    <row r="8" spans="1:6" ht="15.95" customHeight="1">
      <c r="A8" s="12"/>
      <c r="B8" s="128"/>
      <c r="C8" s="115"/>
      <c r="D8" s="115"/>
      <c r="E8" s="1"/>
    </row>
    <row r="9" spans="1:6" ht="50.1" customHeight="1">
      <c r="A9" s="13" t="s">
        <v>150</v>
      </c>
      <c r="B9" s="129"/>
      <c r="C9" s="129"/>
      <c r="D9" s="129"/>
      <c r="E9" s="1"/>
    </row>
    <row r="10" spans="1:6" ht="15.95" customHeight="1">
      <c r="A10" s="12"/>
      <c r="B10" s="129"/>
      <c r="C10" s="129"/>
      <c r="D10" s="129"/>
      <c r="E10" s="1"/>
    </row>
    <row r="11" spans="1:6" ht="15.95" customHeight="1">
      <c r="A11" s="12" t="s">
        <v>151</v>
      </c>
      <c r="B11" s="128"/>
      <c r="C11" s="128"/>
      <c r="D11" s="128"/>
      <c r="E11" s="1"/>
    </row>
    <row r="12" spans="1:6" ht="15.95" customHeight="1">
      <c r="A12" s="12"/>
      <c r="B12" s="128"/>
      <c r="C12" s="115"/>
      <c r="D12" s="115"/>
      <c r="E12" s="1"/>
    </row>
    <row r="13" spans="1:6" ht="15.95" customHeight="1">
      <c r="A13" s="19" t="s">
        <v>152</v>
      </c>
      <c r="B13" s="61">
        <f>B3+B5+B7+B9+B11</f>
        <v>0</v>
      </c>
      <c r="C13" s="61">
        <f t="shared" ref="C13:D13" si="0">C3+C5+C7+C9+C11</f>
        <v>0</v>
      </c>
      <c r="D13" s="61">
        <f t="shared" si="0"/>
        <v>0</v>
      </c>
      <c r="E13" s="1" t="s">
        <v>74</v>
      </c>
    </row>
    <row r="14" spans="1:6" ht="15.95" customHeight="1">
      <c r="A14" s="19" t="s">
        <v>25</v>
      </c>
      <c r="B14" s="92">
        <v>0.3</v>
      </c>
      <c r="C14" s="92">
        <v>0.5</v>
      </c>
      <c r="D14" s="92">
        <v>0.2</v>
      </c>
      <c r="E14" s="93">
        <f>SUM(B14:D14)</f>
        <v>1</v>
      </c>
    </row>
    <row r="15" spans="1:6" ht="15.95" customHeight="1">
      <c r="A15" s="20" t="s">
        <v>61</v>
      </c>
      <c r="B15" s="57">
        <f>B13*B14</f>
        <v>0</v>
      </c>
      <c r="C15" s="57">
        <f t="shared" ref="C15:D15" si="1">C13*C14</f>
        <v>0</v>
      </c>
      <c r="D15" s="57">
        <f t="shared" si="1"/>
        <v>0</v>
      </c>
      <c r="E15" s="103">
        <f>SUM(B15:D15)</f>
        <v>0</v>
      </c>
      <c r="F15" s="8" t="s">
        <v>153</v>
      </c>
    </row>
    <row r="16" spans="1:6">
      <c r="A16" s="140"/>
    </row>
    <row r="17" spans="1:4" ht="243.6" customHeight="1">
      <c r="A17" s="141"/>
      <c r="B17" s="152" t="s">
        <v>154</v>
      </c>
      <c r="C17" s="141"/>
      <c r="D17" s="141"/>
    </row>
  </sheetData>
  <sheetProtection algorithmName="SHA-512" hashValue="dxPEtKJh3KmDQiRJ8Hihau8M8OqzP1svavEK5C6hY95anDfDEIjHy3D1K8JAW5u6w2yesa2tnF15SC7nJWYCzQ==" saltValue="SfU5DgCrfAT8qZGpYA7+Bw==" spinCount="100000" sheet="1" formatRows="0"/>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7" sqref="A7"/>
    </sheetView>
  </sheetViews>
  <sheetFormatPr defaultColWidth="10.875" defaultRowHeight="15.6"/>
  <cols>
    <col min="1" max="1" width="39" style="1" customWidth="1"/>
    <col min="2" max="2" width="16" style="1" customWidth="1"/>
    <col min="3" max="4" width="16.625" style="1" customWidth="1"/>
    <col min="5" max="5" width="10.875" style="1" customWidth="1"/>
    <col min="6" max="6" width="14" style="1" customWidth="1"/>
    <col min="7" max="7" width="10.875" style="1" customWidth="1"/>
    <col min="8" max="16384" width="10.875" style="1"/>
  </cols>
  <sheetData>
    <row r="1" spans="1:6" ht="15.6" customHeight="1">
      <c r="A1" s="38"/>
      <c r="B1" s="169" t="s">
        <v>155</v>
      </c>
      <c r="C1" s="169"/>
      <c r="D1" s="169"/>
      <c r="E1" s="8"/>
      <c r="F1" s="8"/>
    </row>
    <row r="2" spans="1:6" ht="80.099999999999994" customHeight="1">
      <c r="A2" s="36" t="s">
        <v>156</v>
      </c>
      <c r="B2" s="50" t="s">
        <v>157</v>
      </c>
      <c r="C2" s="50" t="s">
        <v>158</v>
      </c>
      <c r="D2" s="50" t="s">
        <v>159</v>
      </c>
      <c r="E2" s="8"/>
      <c r="F2" s="32"/>
    </row>
    <row r="3" spans="1:6" ht="15.95" customHeight="1">
      <c r="A3" s="39" t="s">
        <v>160</v>
      </c>
      <c r="B3" s="121"/>
      <c r="C3" s="39"/>
      <c r="D3" s="39"/>
      <c r="E3" s="8"/>
      <c r="F3" s="8"/>
    </row>
    <row r="4" spans="1:6" ht="15.95" customHeight="1">
      <c r="A4" s="39" t="s">
        <v>161</v>
      </c>
      <c r="B4" s="39"/>
      <c r="C4" s="121"/>
      <c r="D4" s="39"/>
      <c r="E4" s="8" t="s">
        <v>74</v>
      </c>
      <c r="F4" s="8"/>
    </row>
    <row r="5" spans="1:6" ht="15.95" customHeight="1">
      <c r="A5" s="39" t="s">
        <v>162</v>
      </c>
      <c r="B5" s="39"/>
      <c r="C5" s="39"/>
      <c r="D5" s="121"/>
      <c r="E5" s="104">
        <f>SUM(B3:D5)</f>
        <v>0</v>
      </c>
      <c r="F5" s="8" t="s">
        <v>163</v>
      </c>
    </row>
    <row r="6" spans="1:6">
      <c r="A6" s="134"/>
      <c r="B6" s="134"/>
      <c r="C6" s="134"/>
      <c r="D6" s="134"/>
    </row>
    <row r="7" spans="1:6" ht="248.1">
      <c r="A7" s="153" t="s">
        <v>164</v>
      </c>
      <c r="B7" s="134"/>
      <c r="C7" s="134"/>
      <c r="D7" s="134"/>
    </row>
    <row r="9" spans="1:6" ht="13.5" customHeight="1">
      <c r="A9" s="139"/>
      <c r="B9" s="139"/>
      <c r="C9" s="139"/>
      <c r="D9" s="139"/>
    </row>
    <row r="11" spans="1:6" ht="12.95" customHeight="1">
      <c r="A11" s="139"/>
      <c r="B11" s="139"/>
      <c r="C11" s="139"/>
      <c r="D11" s="139"/>
    </row>
  </sheetData>
  <sheetProtection algorithmName="SHA-512" hashValue="LMDIcDlub2mMhQAB5alQyPWN8AocK00DLhSyZlWkhkwdCEbIKd0ScciZQYwVBnN4cz1v2PIKnsSASd/HHx7WeA==" saltValue="H/0uB4W+bn/JnrmMV84bDA==" spinCount="100000" sheet="1" formatRows="0"/>
  <mergeCells count="1">
    <mergeCell ref="B1:D1"/>
  </mergeCells>
  <phoneticPr fontId="1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90" zoomScaleNormal="90" workbookViewId="0">
      <pane xSplit="1" ySplit="1" topLeftCell="E14" activePane="bottomRight" state="frozen"/>
      <selection pane="bottomRight" activeCell="F15" sqref="F15"/>
      <selection pane="bottomLeft" activeCell="A2" sqref="A2"/>
      <selection pane="topRight" activeCell="B1" sqref="B1"/>
    </sheetView>
  </sheetViews>
  <sheetFormatPr defaultColWidth="10.5" defaultRowHeight="15.6"/>
  <cols>
    <col min="1" max="1" width="80.625" style="135" customWidth="1"/>
    <col min="2" max="6" width="32.625" style="135" customWidth="1"/>
    <col min="7" max="8" width="26.625" style="135" customWidth="1"/>
    <col min="9" max="9" width="15.5" style="135" customWidth="1"/>
    <col min="10" max="10" width="21.875" customWidth="1"/>
  </cols>
  <sheetData>
    <row r="1" spans="1:11" ht="119.1" customHeight="1">
      <c r="A1" s="48" t="s">
        <v>165</v>
      </c>
      <c r="B1" s="27" t="s">
        <v>166</v>
      </c>
      <c r="C1" s="27" t="s">
        <v>167</v>
      </c>
      <c r="D1" s="27" t="s">
        <v>168</v>
      </c>
      <c r="E1" s="27" t="s">
        <v>169</v>
      </c>
      <c r="F1" s="25" t="s">
        <v>170</v>
      </c>
      <c r="G1" s="40" t="s">
        <v>87</v>
      </c>
      <c r="H1" s="40" t="s">
        <v>61</v>
      </c>
      <c r="I1" s="10"/>
      <c r="J1" s="8"/>
    </row>
    <row r="2" spans="1:11" ht="32.1" customHeight="1">
      <c r="A2" s="81" t="s">
        <v>171</v>
      </c>
      <c r="B2" s="127"/>
      <c r="C2" s="127"/>
      <c r="D2" s="127"/>
      <c r="E2" s="127"/>
      <c r="F2" s="127"/>
      <c r="G2" s="94">
        <v>0.3</v>
      </c>
      <c r="H2" s="96">
        <f t="shared" ref="H2" si="0">(SUM(B2:F2)*G2)</f>
        <v>0</v>
      </c>
      <c r="I2" s="18"/>
      <c r="J2" s="18"/>
      <c r="K2" s="17"/>
    </row>
    <row r="3" spans="1:11" ht="32.1" customHeight="1">
      <c r="A3" s="82"/>
      <c r="B3" s="127"/>
      <c r="C3" s="127"/>
      <c r="D3" s="127"/>
      <c r="E3" s="127"/>
      <c r="F3" s="127"/>
      <c r="G3" s="94"/>
      <c r="H3" s="96"/>
      <c r="I3" s="18"/>
      <c r="J3" s="18"/>
      <c r="K3" s="17"/>
    </row>
    <row r="4" spans="1:11" ht="32.1" customHeight="1">
      <c r="A4" s="27" t="s">
        <v>172</v>
      </c>
      <c r="B4" s="113">
        <v>10</v>
      </c>
      <c r="C4" s="113"/>
      <c r="D4" s="113"/>
      <c r="E4" s="113"/>
      <c r="F4" s="113"/>
      <c r="G4" s="95">
        <v>0.1</v>
      </c>
      <c r="H4" s="96">
        <f>(SUM(B4:F4)*G4)</f>
        <v>1</v>
      </c>
      <c r="I4" s="8"/>
      <c r="J4" s="8"/>
    </row>
    <row r="5" spans="1:11" ht="332.45" customHeight="1">
      <c r="A5" s="25"/>
      <c r="B5" s="155" t="s">
        <v>173</v>
      </c>
      <c r="C5" s="113"/>
      <c r="D5" s="113"/>
      <c r="E5" s="113"/>
      <c r="F5" s="113"/>
      <c r="G5" s="95"/>
      <c r="H5" s="96"/>
      <c r="I5" s="8"/>
      <c r="J5" s="8"/>
    </row>
    <row r="6" spans="1:11" ht="32.1" customHeight="1">
      <c r="A6" s="27" t="s">
        <v>174</v>
      </c>
      <c r="B6" s="127"/>
      <c r="C6" s="127"/>
      <c r="D6" s="127"/>
      <c r="E6" s="127"/>
      <c r="F6" s="127"/>
      <c r="G6" s="95">
        <v>0.15</v>
      </c>
      <c r="H6" s="96">
        <f t="shared" ref="H6:H14" si="1">(SUM(B6:F6)*G6)</f>
        <v>0</v>
      </c>
      <c r="I6" s="8"/>
      <c r="J6" s="8"/>
    </row>
    <row r="7" spans="1:11" ht="32.1" customHeight="1">
      <c r="A7" s="25"/>
      <c r="B7" s="127"/>
      <c r="C7" s="127"/>
      <c r="D7" s="127"/>
      <c r="E7" s="127"/>
      <c r="F7" s="127"/>
      <c r="G7" s="95"/>
      <c r="H7" s="96"/>
      <c r="I7" s="8"/>
      <c r="J7" s="8"/>
    </row>
    <row r="8" spans="1:11" ht="45" customHeight="1">
      <c r="A8" s="27" t="s">
        <v>175</v>
      </c>
      <c r="B8" s="113">
        <v>5</v>
      </c>
      <c r="C8" s="113"/>
      <c r="D8" s="113"/>
      <c r="E8" s="113"/>
      <c r="F8" s="113"/>
      <c r="G8" s="95">
        <v>0.15</v>
      </c>
      <c r="H8" s="96">
        <f t="shared" si="1"/>
        <v>0.75</v>
      </c>
      <c r="I8" s="8"/>
      <c r="J8" s="8"/>
    </row>
    <row r="9" spans="1:11" ht="248.1">
      <c r="A9" s="25"/>
      <c r="B9" s="156" t="s">
        <v>176</v>
      </c>
      <c r="C9" s="113"/>
      <c r="D9" s="113"/>
      <c r="E9" s="113"/>
      <c r="F9" s="113"/>
      <c r="G9" s="95"/>
      <c r="H9" s="96"/>
      <c r="I9" s="8"/>
      <c r="J9" s="8"/>
    </row>
    <row r="10" spans="1:11" ht="32.1" customHeight="1">
      <c r="A10" s="27" t="s">
        <v>177</v>
      </c>
      <c r="B10" s="127"/>
      <c r="C10" s="127">
        <v>7</v>
      </c>
      <c r="D10" s="127"/>
      <c r="E10" s="127"/>
      <c r="F10" s="127"/>
      <c r="G10" s="95">
        <v>0.1</v>
      </c>
      <c r="H10" s="96">
        <f t="shared" si="1"/>
        <v>0.70000000000000007</v>
      </c>
      <c r="I10" s="8"/>
      <c r="J10" s="8"/>
    </row>
    <row r="11" spans="1:11" ht="315.60000000000002" customHeight="1">
      <c r="A11" s="27"/>
      <c r="B11" s="127"/>
      <c r="C11" s="157" t="s">
        <v>178</v>
      </c>
      <c r="D11" s="127"/>
      <c r="E11" s="127"/>
      <c r="F11" s="127"/>
      <c r="G11" s="41"/>
      <c r="H11" s="96"/>
      <c r="I11" s="8"/>
      <c r="J11" s="8"/>
    </row>
    <row r="12" spans="1:11" ht="32.1" customHeight="1">
      <c r="A12" s="27" t="s">
        <v>179</v>
      </c>
      <c r="B12" s="113"/>
      <c r="C12" s="113"/>
      <c r="D12" s="113"/>
      <c r="E12" s="113"/>
      <c r="F12" s="113"/>
      <c r="G12" s="95">
        <v>0.15</v>
      </c>
      <c r="H12" s="96">
        <f t="shared" si="1"/>
        <v>0</v>
      </c>
      <c r="I12" s="8"/>
      <c r="J12" s="8"/>
    </row>
    <row r="13" spans="1:11" ht="32.1" customHeight="1">
      <c r="A13" s="27"/>
      <c r="B13" s="113"/>
      <c r="C13" s="113"/>
      <c r="D13" s="113"/>
      <c r="E13" s="113"/>
      <c r="F13" s="113"/>
      <c r="G13" s="95"/>
      <c r="H13" s="96"/>
      <c r="I13" s="8"/>
      <c r="J13" s="8"/>
    </row>
    <row r="14" spans="1:11" ht="32.1" customHeight="1">
      <c r="A14" s="27" t="s">
        <v>180</v>
      </c>
      <c r="B14" s="127"/>
      <c r="C14" s="127"/>
      <c r="D14" s="127"/>
      <c r="E14" s="127"/>
      <c r="F14" s="127"/>
      <c r="G14" s="95">
        <v>0.05</v>
      </c>
      <c r="H14" s="96">
        <f t="shared" si="1"/>
        <v>0</v>
      </c>
      <c r="I14" s="8"/>
      <c r="J14" s="8"/>
    </row>
    <row r="15" spans="1:11" ht="32.1" customHeight="1">
      <c r="A15" s="27"/>
      <c r="B15" s="127"/>
      <c r="C15" s="127"/>
      <c r="D15" s="127"/>
      <c r="E15" s="127"/>
      <c r="F15" s="127"/>
      <c r="G15" s="41"/>
      <c r="H15" s="96"/>
      <c r="I15" s="8"/>
      <c r="J15" s="8"/>
    </row>
    <row r="16" spans="1:11" ht="33" customHeight="1">
      <c r="A16"/>
      <c r="B16"/>
      <c r="C16"/>
      <c r="D16"/>
      <c r="E16"/>
      <c r="F16" s="46" t="s">
        <v>74</v>
      </c>
      <c r="G16" s="9">
        <f>SUM(G2:G14)</f>
        <v>1</v>
      </c>
      <c r="H16" s="110">
        <f>SUM(H2:H15)</f>
        <v>2.4500000000000002</v>
      </c>
      <c r="I16" s="8" t="s">
        <v>153</v>
      </c>
      <c r="J16" s="8"/>
    </row>
    <row r="17" spans="1:10" ht="77.45">
      <c r="A17" s="154" t="s">
        <v>181</v>
      </c>
      <c r="B17" s="136"/>
      <c r="C17" s="136"/>
      <c r="D17" s="136"/>
      <c r="E17" s="136"/>
      <c r="F17" s="136"/>
      <c r="G17" s="136"/>
      <c r="H17" s="136"/>
      <c r="I17" s="136"/>
      <c r="J17" s="8"/>
    </row>
    <row r="18" spans="1:10">
      <c r="A18" s="149"/>
      <c r="B18" s="136"/>
      <c r="C18" s="136"/>
      <c r="D18" s="136"/>
      <c r="E18" s="136"/>
      <c r="F18" s="136"/>
      <c r="G18" s="136"/>
      <c r="H18" s="142"/>
      <c r="I18" s="136"/>
      <c r="J18" s="8"/>
    </row>
    <row r="19" spans="1:10">
      <c r="A19" s="136"/>
      <c r="B19" s="136"/>
      <c r="C19" s="136"/>
      <c r="D19" s="136"/>
      <c r="E19" s="136"/>
      <c r="F19" s="136"/>
      <c r="G19" s="136"/>
      <c r="H19" s="136"/>
      <c r="I19" s="136"/>
      <c r="J19" s="8"/>
    </row>
    <row r="20" spans="1:10">
      <c r="A20" s="146"/>
      <c r="B20" s="136"/>
      <c r="C20" s="136"/>
      <c r="D20" s="136"/>
      <c r="E20" s="136"/>
      <c r="F20" s="136"/>
      <c r="G20" s="136"/>
      <c r="H20" s="142"/>
      <c r="I20" s="136"/>
      <c r="J20" s="8"/>
    </row>
    <row r="21" spans="1:10">
      <c r="A21" s="136"/>
      <c r="B21" s="136"/>
      <c r="C21" s="136"/>
      <c r="D21" s="136"/>
      <c r="E21" s="136"/>
      <c r="F21" s="136"/>
      <c r="G21" s="142"/>
      <c r="H21" s="136"/>
      <c r="I21" s="136"/>
      <c r="J21" s="8"/>
    </row>
    <row r="22" spans="1:10">
      <c r="A22" s="136"/>
      <c r="B22" s="136"/>
      <c r="C22" s="136"/>
      <c r="D22" s="136"/>
      <c r="E22" s="136"/>
      <c r="F22" s="136"/>
      <c r="G22" s="136"/>
      <c r="H22" s="142"/>
      <c r="I22" s="136"/>
      <c r="J22" s="8"/>
    </row>
    <row r="23" spans="1:10">
      <c r="A23" s="136"/>
      <c r="B23" s="136"/>
      <c r="C23" s="136"/>
      <c r="D23" s="136"/>
      <c r="E23" s="136"/>
      <c r="F23" s="136"/>
      <c r="G23" s="142"/>
      <c r="H23" s="138"/>
      <c r="I23" s="136"/>
      <c r="J23" s="8"/>
    </row>
    <row r="24" spans="1:10">
      <c r="A24" s="136"/>
      <c r="B24" s="136"/>
      <c r="C24" s="136"/>
      <c r="D24" s="136"/>
      <c r="E24" s="136"/>
      <c r="F24" s="136"/>
      <c r="G24" s="138"/>
      <c r="H24" s="136"/>
      <c r="I24" s="136"/>
      <c r="J24" s="8"/>
    </row>
    <row r="25" spans="1:10">
      <c r="A25" s="136"/>
      <c r="B25" s="136"/>
      <c r="C25" s="136"/>
      <c r="D25" s="136"/>
      <c r="E25" s="136"/>
      <c r="F25" s="136"/>
      <c r="G25" s="136"/>
    </row>
    <row r="26" spans="1:10">
      <c r="A26" s="136"/>
      <c r="B26" s="136"/>
      <c r="C26" s="136"/>
      <c r="D26" s="136"/>
      <c r="E26" s="136"/>
      <c r="F26" s="136"/>
    </row>
    <row r="27" spans="1:10">
      <c r="A27" s="136"/>
      <c r="B27" s="136"/>
      <c r="C27" s="136"/>
      <c r="D27" s="136"/>
      <c r="E27" s="136"/>
      <c r="F27" s="136"/>
    </row>
    <row r="28" spans="1:10">
      <c r="A28" s="136"/>
      <c r="B28" s="136"/>
      <c r="C28" s="136"/>
      <c r="D28" s="136"/>
      <c r="E28" s="136"/>
      <c r="F28" s="136"/>
    </row>
    <row r="29" spans="1:10">
      <c r="A29" s="136"/>
      <c r="B29" s="136"/>
    </row>
    <row r="30" spans="1:10">
      <c r="A30" s="136"/>
      <c r="B30" s="136"/>
    </row>
    <row r="31" spans="1:10">
      <c r="A31" s="136"/>
      <c r="B31" s="136"/>
    </row>
    <row r="32" spans="1:10">
      <c r="A32" s="136"/>
      <c r="B32" s="136"/>
    </row>
    <row r="33" spans="1:2">
      <c r="A33" s="136"/>
      <c r="B33" s="136"/>
    </row>
    <row r="34" spans="1:2">
      <c r="B34" s="136"/>
    </row>
    <row r="35" spans="1:2">
      <c r="B35" s="136"/>
    </row>
    <row r="36" spans="1:2">
      <c r="B36" s="136"/>
    </row>
    <row r="37" spans="1:2">
      <c r="B37" s="136"/>
    </row>
    <row r="38" spans="1:2">
      <c r="B38" s="136"/>
    </row>
    <row r="39" spans="1:2">
      <c r="B39" s="136"/>
    </row>
    <row r="40" spans="1:2">
      <c r="B40" s="136"/>
    </row>
    <row r="41" spans="1:2">
      <c r="B41" s="136"/>
    </row>
    <row r="42" spans="1:2">
      <c r="B42" s="136"/>
    </row>
    <row r="43" spans="1:2">
      <c r="B43" s="136"/>
    </row>
    <row r="44" spans="1:2">
      <c r="B44" s="136"/>
    </row>
    <row r="45" spans="1:2">
      <c r="B45" s="136"/>
    </row>
    <row r="46" spans="1:2">
      <c r="B46" s="136"/>
    </row>
    <row r="47" spans="1:2">
      <c r="B47" s="136"/>
    </row>
    <row r="48" spans="1:2">
      <c r="B48" s="136"/>
    </row>
    <row r="49" spans="2:2">
      <c r="B49" s="136"/>
    </row>
    <row r="50" spans="2:2">
      <c r="B50" s="136"/>
    </row>
    <row r="51" spans="2:2">
      <c r="B51" s="136"/>
    </row>
    <row r="52" spans="2:2">
      <c r="B52" s="136"/>
    </row>
    <row r="53" spans="2:2">
      <c r="B53" s="136"/>
    </row>
    <row r="54" spans="2:2">
      <c r="B54" s="136"/>
    </row>
    <row r="55" spans="2:2">
      <c r="B55" s="136"/>
    </row>
    <row r="56" spans="2:2">
      <c r="B56" s="136"/>
    </row>
    <row r="57" spans="2:2">
      <c r="B57" s="136"/>
    </row>
    <row r="58" spans="2:2">
      <c r="B58" s="136"/>
    </row>
    <row r="59" spans="2:2">
      <c r="B59" s="136"/>
    </row>
    <row r="60" spans="2:2">
      <c r="B60" s="136"/>
    </row>
    <row r="61" spans="2:2">
      <c r="B61" s="136"/>
    </row>
  </sheetData>
  <sheetProtection sheet="1" objects="1" scenarios="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tabSelected="1" zoomScale="70" zoomScaleNormal="70" workbookViewId="0">
      <pane xSplit="1" ySplit="1" topLeftCell="B2" activePane="bottomRight" state="frozen"/>
      <selection pane="bottomRight" activeCell="B65" sqref="B65:C65"/>
      <selection pane="bottomLeft" activeCell="A2" sqref="A2"/>
      <selection pane="topRight" activeCell="B1" sqref="B1"/>
    </sheetView>
  </sheetViews>
  <sheetFormatPr defaultColWidth="10.875" defaultRowHeight="15.75" customHeight="1"/>
  <cols>
    <col min="1" max="1" width="64.625" style="134" customWidth="1"/>
    <col min="2" max="3" width="64.625" style="136" customWidth="1"/>
    <col min="4" max="5" width="16.625" style="136" customWidth="1"/>
    <col min="6" max="6" width="18.5" style="136" customWidth="1"/>
    <col min="7" max="16384" width="10.875" style="8"/>
  </cols>
  <sheetData>
    <row r="1" spans="1:6" ht="32.1" customHeight="1">
      <c r="A1" s="40" t="s">
        <v>21</v>
      </c>
      <c r="B1" s="27" t="s">
        <v>182</v>
      </c>
      <c r="C1" s="27" t="s">
        <v>183</v>
      </c>
      <c r="D1" s="40" t="s">
        <v>25</v>
      </c>
      <c r="E1" s="40" t="s">
        <v>61</v>
      </c>
      <c r="F1" s="8"/>
    </row>
    <row r="2" spans="1:6" ht="16.5">
      <c r="A2" s="27" t="s">
        <v>184</v>
      </c>
      <c r="B2" s="112">
        <v>0</v>
      </c>
      <c r="C2" s="112">
        <v>0</v>
      </c>
      <c r="D2" s="95">
        <v>0.04</v>
      </c>
      <c r="E2" s="52">
        <f t="shared" ref="E2:E32" si="0">(B2+C2)*D2</f>
        <v>0</v>
      </c>
      <c r="F2" s="9"/>
    </row>
    <row r="3" spans="1:6">
      <c r="A3" s="27"/>
      <c r="B3" s="127"/>
      <c r="C3" s="127"/>
      <c r="D3" s="95"/>
      <c r="E3" s="52"/>
      <c r="F3" s="9"/>
    </row>
    <row r="4" spans="1:6" ht="16.5">
      <c r="A4" s="27" t="s">
        <v>185</v>
      </c>
      <c r="B4" s="116">
        <v>0</v>
      </c>
      <c r="C4" s="116">
        <v>0</v>
      </c>
      <c r="D4" s="90">
        <v>0.04</v>
      </c>
      <c r="E4" s="52">
        <f t="shared" si="0"/>
        <v>0</v>
      </c>
      <c r="F4" s="8"/>
    </row>
    <row r="5" spans="1:6">
      <c r="A5" s="27"/>
      <c r="B5" s="133"/>
      <c r="C5" s="116"/>
      <c r="D5" s="90"/>
      <c r="E5" s="52"/>
      <c r="F5" s="8"/>
    </row>
    <row r="6" spans="1:6" ht="16.5">
      <c r="A6" s="27" t="s">
        <v>186</v>
      </c>
      <c r="B6" s="112">
        <v>0</v>
      </c>
      <c r="C6" s="112">
        <v>0</v>
      </c>
      <c r="D6" s="90">
        <v>0.04</v>
      </c>
      <c r="E6" s="52">
        <f t="shared" si="0"/>
        <v>0</v>
      </c>
      <c r="F6" s="8"/>
    </row>
    <row r="7" spans="1:6">
      <c r="A7" s="27"/>
      <c r="B7" s="127"/>
      <c r="C7" s="127"/>
      <c r="D7" s="90"/>
      <c r="E7" s="52"/>
      <c r="F7" s="8"/>
    </row>
    <row r="8" spans="1:6" ht="16.5">
      <c r="A8" s="27" t="s">
        <v>31</v>
      </c>
      <c r="B8" s="116">
        <v>0</v>
      </c>
      <c r="C8" s="116">
        <v>0</v>
      </c>
      <c r="D8" s="90">
        <v>0.04</v>
      </c>
      <c r="E8" s="52">
        <f t="shared" si="0"/>
        <v>0</v>
      </c>
      <c r="F8" s="8"/>
    </row>
    <row r="9" spans="1:6">
      <c r="A9" s="27"/>
      <c r="B9" s="133"/>
      <c r="C9" s="116"/>
      <c r="D9" s="90"/>
      <c r="E9" s="52"/>
      <c r="F9" s="8"/>
    </row>
    <row r="10" spans="1:6" ht="16.5">
      <c r="A10" s="27" t="s">
        <v>187</v>
      </c>
      <c r="B10" s="112">
        <v>0</v>
      </c>
      <c r="C10" s="112">
        <v>0</v>
      </c>
      <c r="D10" s="90">
        <v>0.05</v>
      </c>
      <c r="E10" s="52">
        <f t="shared" si="0"/>
        <v>0</v>
      </c>
      <c r="F10" s="8"/>
    </row>
    <row r="11" spans="1:6">
      <c r="A11" s="27"/>
      <c r="B11" s="127"/>
      <c r="C11" s="127"/>
      <c r="D11" s="90"/>
      <c r="E11" s="52"/>
      <c r="F11" s="8"/>
    </row>
    <row r="12" spans="1:6" ht="16.5">
      <c r="A12" s="27" t="s">
        <v>188</v>
      </c>
      <c r="B12" s="116">
        <v>0</v>
      </c>
      <c r="C12" s="116">
        <v>0</v>
      </c>
      <c r="D12" s="90">
        <v>0.04</v>
      </c>
      <c r="E12" s="52">
        <f t="shared" si="0"/>
        <v>0</v>
      </c>
      <c r="F12" s="8"/>
    </row>
    <row r="13" spans="1:6">
      <c r="A13" s="27"/>
      <c r="B13" s="133"/>
      <c r="C13" s="116"/>
      <c r="D13" s="90"/>
      <c r="E13" s="52"/>
      <c r="F13" s="8"/>
    </row>
    <row r="14" spans="1:6" ht="32.25">
      <c r="A14" s="27" t="s">
        <v>189</v>
      </c>
      <c r="B14" s="112">
        <v>0</v>
      </c>
      <c r="C14" s="112">
        <v>0</v>
      </c>
      <c r="D14" s="90">
        <v>0.04</v>
      </c>
      <c r="E14" s="52">
        <f t="shared" si="0"/>
        <v>0</v>
      </c>
      <c r="F14" s="8"/>
    </row>
    <row r="15" spans="1:6">
      <c r="A15" s="27"/>
      <c r="B15" s="127"/>
      <c r="C15" s="127"/>
      <c r="D15" s="90"/>
      <c r="E15" s="52"/>
      <c r="F15" s="8"/>
    </row>
    <row r="16" spans="1:6" ht="16.5">
      <c r="A16" s="27" t="s">
        <v>190</v>
      </c>
      <c r="B16" s="116">
        <v>0</v>
      </c>
      <c r="C16" s="116">
        <v>0</v>
      </c>
      <c r="D16" s="90">
        <v>0.04</v>
      </c>
      <c r="E16" s="52">
        <f t="shared" si="0"/>
        <v>0</v>
      </c>
      <c r="F16" s="8"/>
    </row>
    <row r="17" spans="1:6">
      <c r="A17" s="27"/>
      <c r="B17" s="133"/>
      <c r="C17" s="116"/>
      <c r="D17" s="90"/>
      <c r="E17" s="52"/>
      <c r="F17" s="8"/>
    </row>
    <row r="18" spans="1:6" ht="16.5">
      <c r="A18" s="27" t="s">
        <v>34</v>
      </c>
      <c r="B18" s="112">
        <v>0</v>
      </c>
      <c r="C18" s="112">
        <v>0</v>
      </c>
      <c r="D18" s="90">
        <v>0.04</v>
      </c>
      <c r="E18" s="52">
        <f t="shared" si="0"/>
        <v>0</v>
      </c>
      <c r="F18" s="8"/>
    </row>
    <row r="19" spans="1:6" ht="16.5">
      <c r="A19" s="27"/>
      <c r="B19" s="127" t="s">
        <v>191</v>
      </c>
      <c r="C19" s="127" t="s">
        <v>191</v>
      </c>
      <c r="D19" s="90"/>
      <c r="E19" s="52"/>
      <c r="F19" s="8"/>
    </row>
    <row r="20" spans="1:6" ht="32.25">
      <c r="A20" s="27" t="s">
        <v>192</v>
      </c>
      <c r="B20" s="116">
        <v>0</v>
      </c>
      <c r="C20" s="116">
        <v>0</v>
      </c>
      <c r="D20" s="90">
        <v>0.04</v>
      </c>
      <c r="E20" s="52">
        <f t="shared" si="0"/>
        <v>0</v>
      </c>
      <c r="F20" s="8"/>
    </row>
    <row r="21" spans="1:6" ht="16.5">
      <c r="A21" s="27"/>
      <c r="B21" s="133" t="s">
        <v>191</v>
      </c>
      <c r="C21" s="116" t="s">
        <v>191</v>
      </c>
      <c r="D21" s="90"/>
      <c r="E21" s="52"/>
      <c r="F21" s="8"/>
    </row>
    <row r="22" spans="1:6" ht="16.5">
      <c r="A22" s="27" t="s">
        <v>193</v>
      </c>
      <c r="B22" s="112">
        <v>0</v>
      </c>
      <c r="C22" s="112">
        <v>0</v>
      </c>
      <c r="D22" s="90">
        <v>0.04</v>
      </c>
      <c r="E22" s="52">
        <f t="shared" si="0"/>
        <v>0</v>
      </c>
      <c r="F22" s="8"/>
    </row>
    <row r="23" spans="1:6" ht="16.5">
      <c r="A23" s="27"/>
      <c r="B23" s="127" t="s">
        <v>191</v>
      </c>
      <c r="C23" s="127" t="s">
        <v>191</v>
      </c>
      <c r="D23" s="90"/>
      <c r="E23" s="52"/>
      <c r="F23" s="8"/>
    </row>
    <row r="24" spans="1:6" ht="16.5">
      <c r="A24" s="27" t="s">
        <v>194</v>
      </c>
      <c r="B24" s="116">
        <v>0</v>
      </c>
      <c r="C24" s="116">
        <v>0</v>
      </c>
      <c r="D24" s="90">
        <v>0.04</v>
      </c>
      <c r="E24" s="52">
        <f t="shared" si="0"/>
        <v>0</v>
      </c>
      <c r="F24" s="8"/>
    </row>
    <row r="25" spans="1:6" ht="16.5">
      <c r="A25" s="27"/>
      <c r="B25" s="133" t="s">
        <v>191</v>
      </c>
      <c r="C25" s="116" t="s">
        <v>191</v>
      </c>
      <c r="D25" s="90"/>
      <c r="E25" s="52"/>
      <c r="F25" s="8"/>
    </row>
    <row r="26" spans="1:6" ht="16.5">
      <c r="A26" s="27" t="s">
        <v>195</v>
      </c>
      <c r="B26" s="112">
        <v>0</v>
      </c>
      <c r="C26" s="112">
        <v>0</v>
      </c>
      <c r="D26" s="90">
        <v>0.03</v>
      </c>
      <c r="E26" s="52">
        <f t="shared" si="0"/>
        <v>0</v>
      </c>
      <c r="F26" s="8"/>
    </row>
    <row r="27" spans="1:6" ht="16.5">
      <c r="A27" s="27"/>
      <c r="B27" s="127" t="s">
        <v>191</v>
      </c>
      <c r="C27" s="127" t="s">
        <v>191</v>
      </c>
      <c r="D27" s="90"/>
      <c r="E27" s="52"/>
      <c r="F27" s="8"/>
    </row>
    <row r="28" spans="1:6" ht="16.5">
      <c r="A28" s="27" t="s">
        <v>196</v>
      </c>
      <c r="B28" s="116">
        <v>0</v>
      </c>
      <c r="C28" s="116">
        <v>0</v>
      </c>
      <c r="D28" s="90">
        <v>0.02</v>
      </c>
      <c r="E28" s="52">
        <f t="shared" si="0"/>
        <v>0</v>
      </c>
      <c r="F28" s="9"/>
    </row>
    <row r="29" spans="1:6" ht="16.5">
      <c r="A29" s="27"/>
      <c r="B29" s="133" t="s">
        <v>191</v>
      </c>
      <c r="C29" s="116" t="s">
        <v>191</v>
      </c>
      <c r="D29" s="90"/>
      <c r="E29" s="52"/>
      <c r="F29" s="9"/>
    </row>
    <row r="30" spans="1:6" ht="16.5">
      <c r="A30" s="27" t="s">
        <v>197</v>
      </c>
      <c r="B30" s="112">
        <v>0</v>
      </c>
      <c r="C30" s="112">
        <v>0</v>
      </c>
      <c r="D30" s="90">
        <v>0.03</v>
      </c>
      <c r="E30" s="52">
        <f t="shared" si="0"/>
        <v>0</v>
      </c>
      <c r="F30" s="9"/>
    </row>
    <row r="31" spans="1:6" ht="16.5">
      <c r="A31" s="27"/>
      <c r="B31" s="127" t="s">
        <v>191</v>
      </c>
      <c r="C31" s="127" t="s">
        <v>191</v>
      </c>
      <c r="D31" s="90"/>
      <c r="E31" s="52"/>
      <c r="F31" s="9"/>
    </row>
    <row r="32" spans="1:6" ht="16.5">
      <c r="A32" s="27" t="s">
        <v>198</v>
      </c>
      <c r="B32" s="116">
        <v>0</v>
      </c>
      <c r="C32" s="116">
        <v>0</v>
      </c>
      <c r="D32" s="90">
        <v>0.02</v>
      </c>
      <c r="E32" s="52">
        <f t="shared" si="0"/>
        <v>0</v>
      </c>
      <c r="F32" s="9"/>
    </row>
    <row r="33" spans="1:6" ht="16.5">
      <c r="A33" s="27"/>
      <c r="B33" s="133" t="s">
        <v>191</v>
      </c>
      <c r="C33" s="116" t="s">
        <v>191</v>
      </c>
      <c r="D33" s="90"/>
      <c r="E33" s="52"/>
      <c r="F33" s="9"/>
    </row>
    <row r="34" spans="1:6" ht="16.5">
      <c r="A34" s="27" t="s">
        <v>199</v>
      </c>
      <c r="B34" s="112">
        <v>0</v>
      </c>
      <c r="C34" s="112">
        <v>0</v>
      </c>
      <c r="D34" s="90">
        <v>0.03</v>
      </c>
      <c r="E34" s="52">
        <f t="shared" ref="E34:E62" si="1">(B34+C34)*D34</f>
        <v>0</v>
      </c>
      <c r="F34" s="9"/>
    </row>
    <row r="35" spans="1:6" ht="16.5">
      <c r="A35" s="27"/>
      <c r="B35" s="127" t="s">
        <v>191</v>
      </c>
      <c r="C35" s="127" t="s">
        <v>191</v>
      </c>
      <c r="D35" s="90"/>
      <c r="E35" s="52"/>
      <c r="F35" s="9"/>
    </row>
    <row r="36" spans="1:6" ht="16.5">
      <c r="A36" s="27" t="s">
        <v>200</v>
      </c>
      <c r="B36" s="116">
        <v>0</v>
      </c>
      <c r="C36" s="116">
        <v>0</v>
      </c>
      <c r="D36" s="90">
        <v>0.03</v>
      </c>
      <c r="E36" s="52">
        <f t="shared" si="1"/>
        <v>0</v>
      </c>
      <c r="F36" s="9"/>
    </row>
    <row r="37" spans="1:6" ht="16.5">
      <c r="A37" s="27"/>
      <c r="B37" s="133" t="s">
        <v>191</v>
      </c>
      <c r="C37" s="116" t="s">
        <v>191</v>
      </c>
      <c r="D37" s="90"/>
      <c r="E37" s="52"/>
      <c r="F37" s="9"/>
    </row>
    <row r="38" spans="1:6" ht="16.5">
      <c r="A38" s="27" t="s">
        <v>201</v>
      </c>
      <c r="B38" s="112">
        <v>0</v>
      </c>
      <c r="C38" s="112">
        <v>0</v>
      </c>
      <c r="D38" s="90">
        <v>0.03</v>
      </c>
      <c r="E38" s="52">
        <f t="shared" si="1"/>
        <v>0</v>
      </c>
      <c r="F38" s="9"/>
    </row>
    <row r="39" spans="1:6" ht="16.5">
      <c r="A39" s="27"/>
      <c r="B39" s="127" t="s">
        <v>191</v>
      </c>
      <c r="C39" s="127" t="s">
        <v>191</v>
      </c>
      <c r="D39" s="90"/>
      <c r="E39" s="52"/>
      <c r="F39" s="9"/>
    </row>
    <row r="40" spans="1:6" ht="16.5">
      <c r="A40" s="27" t="s">
        <v>202</v>
      </c>
      <c r="B40" s="116">
        <v>0</v>
      </c>
      <c r="C40" s="116">
        <v>0</v>
      </c>
      <c r="D40" s="90">
        <v>0.03</v>
      </c>
      <c r="E40" s="52">
        <f t="shared" si="1"/>
        <v>0</v>
      </c>
      <c r="F40" s="9"/>
    </row>
    <row r="41" spans="1:6" ht="16.5">
      <c r="A41" s="27"/>
      <c r="B41" s="133" t="s">
        <v>191</v>
      </c>
      <c r="C41" s="116" t="s">
        <v>191</v>
      </c>
      <c r="D41" s="90"/>
      <c r="E41" s="52"/>
      <c r="F41" s="9"/>
    </row>
    <row r="42" spans="1:6" ht="16.5">
      <c r="A42" s="27" t="s">
        <v>203</v>
      </c>
      <c r="B42" s="112">
        <v>0</v>
      </c>
      <c r="C42" s="112">
        <v>0</v>
      </c>
      <c r="D42" s="90">
        <v>0.02</v>
      </c>
      <c r="E42" s="52">
        <f t="shared" si="1"/>
        <v>0</v>
      </c>
      <c r="F42" s="9"/>
    </row>
    <row r="43" spans="1:6" ht="16.5">
      <c r="A43" s="27"/>
      <c r="B43" s="127" t="s">
        <v>191</v>
      </c>
      <c r="C43" s="127" t="s">
        <v>191</v>
      </c>
      <c r="D43" s="90"/>
      <c r="E43" s="52"/>
      <c r="F43" s="9"/>
    </row>
    <row r="44" spans="1:6" ht="16.5">
      <c r="A44" s="27" t="s">
        <v>204</v>
      </c>
      <c r="B44" s="116">
        <v>0</v>
      </c>
      <c r="C44" s="116">
        <v>0</v>
      </c>
      <c r="D44" s="90">
        <v>0.03</v>
      </c>
      <c r="E44" s="52">
        <f t="shared" si="1"/>
        <v>0</v>
      </c>
      <c r="F44" s="9"/>
    </row>
    <row r="45" spans="1:6" ht="16.5">
      <c r="A45" s="27"/>
      <c r="B45" s="133" t="s">
        <v>191</v>
      </c>
      <c r="C45" s="116" t="s">
        <v>191</v>
      </c>
      <c r="D45" s="90"/>
      <c r="E45" s="52"/>
      <c r="F45" s="9"/>
    </row>
    <row r="46" spans="1:6" ht="16.5">
      <c r="A46" s="27" t="s">
        <v>205</v>
      </c>
      <c r="B46" s="112">
        <v>0</v>
      </c>
      <c r="C46" s="112">
        <v>0</v>
      </c>
      <c r="D46" s="90">
        <v>0.02</v>
      </c>
      <c r="E46" s="52">
        <f t="shared" si="1"/>
        <v>0</v>
      </c>
      <c r="F46" s="9"/>
    </row>
    <row r="47" spans="1:6" ht="16.5">
      <c r="A47" s="27"/>
      <c r="B47" s="127" t="s">
        <v>191</v>
      </c>
      <c r="C47" s="127" t="s">
        <v>191</v>
      </c>
      <c r="D47" s="90"/>
      <c r="E47" s="52"/>
      <c r="F47" s="9"/>
    </row>
    <row r="48" spans="1:6" ht="16.5">
      <c r="A48" s="27" t="s">
        <v>206</v>
      </c>
      <c r="B48" s="116">
        <v>0</v>
      </c>
      <c r="C48" s="116">
        <v>0</v>
      </c>
      <c r="D48" s="90">
        <v>0.03</v>
      </c>
      <c r="E48" s="52">
        <f t="shared" si="1"/>
        <v>0</v>
      </c>
      <c r="F48" s="9"/>
    </row>
    <row r="49" spans="1:6" ht="16.5">
      <c r="A49" s="27"/>
      <c r="B49" s="133" t="s">
        <v>191</v>
      </c>
      <c r="C49" s="116" t="s">
        <v>191</v>
      </c>
      <c r="D49" s="90"/>
      <c r="E49" s="52"/>
      <c r="F49" s="9"/>
    </row>
    <row r="50" spans="1:6" ht="16.5">
      <c r="A50" s="27" t="s">
        <v>207</v>
      </c>
      <c r="B50" s="112">
        <v>0</v>
      </c>
      <c r="C50" s="112">
        <v>0</v>
      </c>
      <c r="D50" s="90">
        <v>0.03</v>
      </c>
      <c r="E50" s="52">
        <f t="shared" si="1"/>
        <v>0</v>
      </c>
      <c r="F50" s="9"/>
    </row>
    <row r="51" spans="1:6" ht="16.5">
      <c r="A51" s="27"/>
      <c r="B51" s="127" t="s">
        <v>191</v>
      </c>
      <c r="C51" s="127" t="s">
        <v>191</v>
      </c>
      <c r="D51" s="90"/>
      <c r="E51" s="52"/>
      <c r="F51" s="9"/>
    </row>
    <row r="52" spans="1:6" ht="16.5">
      <c r="A52" s="27" t="s">
        <v>208</v>
      </c>
      <c r="B52" s="116">
        <v>2</v>
      </c>
      <c r="C52" s="116">
        <v>0</v>
      </c>
      <c r="D52" s="90">
        <v>0.03</v>
      </c>
      <c r="E52" s="52">
        <f t="shared" si="1"/>
        <v>0.06</v>
      </c>
      <c r="F52" s="9"/>
    </row>
    <row r="53" spans="1:6" ht="16.5">
      <c r="A53" s="27"/>
      <c r="B53" s="133" t="s">
        <v>209</v>
      </c>
      <c r="C53" s="116" t="s">
        <v>210</v>
      </c>
      <c r="D53" s="90"/>
      <c r="E53" s="52"/>
      <c r="F53" s="9"/>
    </row>
    <row r="54" spans="1:6" ht="16.5">
      <c r="A54" s="27" t="s">
        <v>211</v>
      </c>
      <c r="B54" s="112">
        <v>0</v>
      </c>
      <c r="C54" s="112">
        <v>0</v>
      </c>
      <c r="D54" s="90">
        <v>0.03</v>
      </c>
      <c r="E54" s="52">
        <f t="shared" si="1"/>
        <v>0</v>
      </c>
      <c r="F54" s="9"/>
    </row>
    <row r="55" spans="1:6" ht="16.5">
      <c r="A55" s="27"/>
      <c r="B55" s="127" t="s">
        <v>191</v>
      </c>
      <c r="C55" s="127" t="s">
        <v>191</v>
      </c>
      <c r="D55" s="90"/>
      <c r="E55" s="52"/>
      <c r="F55" s="9"/>
    </row>
    <row r="56" spans="1:6" ht="16.5">
      <c r="A56" s="27" t="s">
        <v>212</v>
      </c>
      <c r="B56" s="116">
        <v>0</v>
      </c>
      <c r="C56" s="116">
        <v>0</v>
      </c>
      <c r="D56" s="90">
        <v>0.03</v>
      </c>
      <c r="E56" s="52">
        <f t="shared" si="1"/>
        <v>0</v>
      </c>
      <c r="F56" s="9"/>
    </row>
    <row r="57" spans="1:6" ht="16.5">
      <c r="A57" s="27"/>
      <c r="B57" s="133" t="s">
        <v>191</v>
      </c>
      <c r="C57" s="116" t="s">
        <v>191</v>
      </c>
      <c r="D57" s="90"/>
      <c r="E57" s="52"/>
      <c r="F57" s="9"/>
    </row>
    <row r="58" spans="1:6" ht="16.5">
      <c r="A58" s="27" t="s">
        <v>213</v>
      </c>
      <c r="B58" s="112">
        <v>0</v>
      </c>
      <c r="C58" s="112">
        <v>0</v>
      </c>
      <c r="D58" s="90">
        <v>0.02</v>
      </c>
      <c r="E58" s="52">
        <f t="shared" si="1"/>
        <v>0</v>
      </c>
      <c r="F58" s="9"/>
    </row>
    <row r="59" spans="1:6" ht="16.5">
      <c r="A59" s="27"/>
      <c r="B59" s="127" t="s">
        <v>191</v>
      </c>
      <c r="C59" s="127" t="s">
        <v>191</v>
      </c>
      <c r="D59" s="90"/>
      <c r="E59" s="52"/>
      <c r="F59" s="9"/>
    </row>
    <row r="60" spans="1:6" ht="16.5">
      <c r="A60" s="27" t="s">
        <v>214</v>
      </c>
      <c r="B60" s="116">
        <v>0</v>
      </c>
      <c r="C60" s="116">
        <v>0</v>
      </c>
      <c r="D60" s="90">
        <v>0.02</v>
      </c>
      <c r="E60" s="52">
        <f t="shared" si="1"/>
        <v>0</v>
      </c>
      <c r="F60" s="9"/>
    </row>
    <row r="61" spans="1:6" ht="16.5">
      <c r="A61" s="27"/>
      <c r="B61" s="133" t="s">
        <v>191</v>
      </c>
      <c r="C61" s="116" t="s">
        <v>191</v>
      </c>
      <c r="D61" s="90"/>
      <c r="E61" s="52"/>
      <c r="F61" s="9"/>
    </row>
    <row r="62" spans="1:6" ht="16.5">
      <c r="A62" s="27" t="s">
        <v>215</v>
      </c>
      <c r="B62" s="112">
        <v>0</v>
      </c>
      <c r="C62" s="112">
        <v>0</v>
      </c>
      <c r="D62" s="90">
        <v>0.03</v>
      </c>
      <c r="E62" s="52">
        <f t="shared" si="1"/>
        <v>0</v>
      </c>
      <c r="F62" s="9"/>
    </row>
    <row r="63" spans="1:6" ht="16.5">
      <c r="A63" s="27"/>
      <c r="B63" s="127" t="s">
        <v>191</v>
      </c>
      <c r="C63" s="127" t="s">
        <v>191</v>
      </c>
      <c r="D63" s="90"/>
      <c r="E63" s="52"/>
      <c r="F63" s="8"/>
    </row>
    <row r="64" spans="1:6" ht="15.6">
      <c r="A64" s="8"/>
      <c r="B64" s="8"/>
      <c r="C64" s="8" t="s">
        <v>74</v>
      </c>
      <c r="D64" s="97">
        <f>SUM(D2:D62)</f>
        <v>1.0000000000000002</v>
      </c>
      <c r="E64" s="106">
        <f>SUM(E2:E63)</f>
        <v>0.06</v>
      </c>
      <c r="F64" s="8" t="s">
        <v>153</v>
      </c>
    </row>
    <row r="65" spans="1:4" ht="53.25" customHeight="1">
      <c r="A65" s="136"/>
      <c r="D65" s="134"/>
    </row>
    <row r="66" spans="1:4" ht="20.100000000000001" customHeight="1">
      <c r="A66" s="136"/>
      <c r="D66" s="134"/>
    </row>
    <row r="67" spans="1:4" ht="18.600000000000001" customHeight="1">
      <c r="A67" s="136"/>
    </row>
    <row r="68" spans="1:4" ht="15.6">
      <c r="A68" s="136"/>
    </row>
    <row r="69" spans="1:4" ht="15.6">
      <c r="A69" s="136"/>
    </row>
    <row r="70" spans="1:4" ht="15.6">
      <c r="A70" s="136"/>
    </row>
    <row r="71" spans="1:4" ht="15.6">
      <c r="A71" s="136"/>
    </row>
    <row r="72" spans="1:4" ht="15.6">
      <c r="A72" s="136"/>
    </row>
    <row r="73" spans="1:4" ht="15.6">
      <c r="A73" s="136"/>
    </row>
    <row r="74" spans="1:4" ht="15.6">
      <c r="A74" s="136"/>
    </row>
    <row r="75" spans="1:4" ht="15.6">
      <c r="A75" s="136"/>
    </row>
    <row r="76" spans="1:4" ht="15.6">
      <c r="A76" s="136"/>
    </row>
    <row r="77" spans="1:4" ht="15.6">
      <c r="A77" s="136"/>
      <c r="D77" s="134"/>
    </row>
    <row r="78" spans="1:4" ht="15.6">
      <c r="A78" s="136"/>
    </row>
    <row r="79" spans="1:4" ht="15.6">
      <c r="A79" s="136"/>
    </row>
    <row r="80" spans="1:4" ht="15.6">
      <c r="A80" s="136"/>
    </row>
    <row r="81" spans="1:1" ht="15.6">
      <c r="A81" s="136"/>
    </row>
    <row r="82" spans="1:1" ht="15.6">
      <c r="A82" s="136"/>
    </row>
    <row r="83" spans="1:1" ht="15.6">
      <c r="A83" s="136"/>
    </row>
    <row r="84" spans="1:1" ht="15.6"/>
    <row r="85" spans="1:1" ht="15.6"/>
    <row r="86" spans="1:1" ht="15.6"/>
    <row r="87" spans="1:1" ht="15.6"/>
  </sheetData>
  <sheetProtection algorithmName="SHA-512" hashValue="6bLS5gWmBIhf+WtnLbAxOuab72JNiL9Z9pR5URgjFTt67BxG97tvOYgsn7YTDNN9wkyKENoQSfkFfkvjCdGCJg==" saltValue="yPCXpy38kIHaV7262lPSGg==" spinCount="100000" sheet="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3"/>
  <sheetViews>
    <sheetView zoomScale="70" zoomScaleNormal="70" workbookViewId="0">
      <pane xSplit="1" ySplit="2" topLeftCell="B7" activePane="bottomRight" state="frozen"/>
      <selection pane="bottomRight" activeCell="B8" sqref="B8"/>
      <selection pane="bottomLeft" activeCell="A3" sqref="A3"/>
      <selection pane="topRight" activeCell="B1" sqref="B1"/>
    </sheetView>
  </sheetViews>
  <sheetFormatPr defaultColWidth="10.875" defaultRowHeight="15.6"/>
  <cols>
    <col min="1" max="1" width="45.25" style="137" customWidth="1"/>
    <col min="2" max="5" width="32.625" style="137" customWidth="1"/>
    <col min="6" max="6" width="15" style="137" customWidth="1"/>
    <col min="7" max="7" width="17" style="137" customWidth="1"/>
    <col min="8" max="16384" width="10.875" style="1"/>
  </cols>
  <sheetData>
    <row r="1" spans="1:7" ht="15.95" customHeight="1">
      <c r="A1" s="83"/>
      <c r="B1" s="170" t="s">
        <v>216</v>
      </c>
      <c r="C1" s="170"/>
      <c r="D1" s="170"/>
      <c r="E1" s="170"/>
      <c r="F1" s="48" t="s">
        <v>74</v>
      </c>
      <c r="G1" s="37"/>
    </row>
    <row r="2" spans="1:7" ht="30.95">
      <c r="A2" s="40" t="s">
        <v>217</v>
      </c>
      <c r="B2" s="27" t="s">
        <v>218</v>
      </c>
      <c r="C2" s="27" t="s">
        <v>219</v>
      </c>
      <c r="D2" s="27" t="s">
        <v>220</v>
      </c>
      <c r="E2" s="27" t="s">
        <v>221</v>
      </c>
      <c r="F2" s="48"/>
      <c r="G2" s="1"/>
    </row>
    <row r="3" spans="1:7">
      <c r="A3" s="21" t="s">
        <v>222</v>
      </c>
      <c r="B3" s="130"/>
      <c r="C3" s="130"/>
      <c r="D3" s="130"/>
      <c r="E3" s="130"/>
      <c r="F3" s="47">
        <f>SUM(B3:E3)</f>
        <v>0</v>
      </c>
      <c r="G3" s="1"/>
    </row>
    <row r="4" spans="1:7">
      <c r="A4" s="21"/>
      <c r="B4" s="130"/>
      <c r="C4" s="130"/>
      <c r="D4" s="130"/>
      <c r="E4" s="130"/>
      <c r="F4" s="47"/>
      <c r="G4" s="1"/>
    </row>
    <row r="5" spans="1:7">
      <c r="A5" s="21" t="s">
        <v>223</v>
      </c>
      <c r="B5" s="113"/>
      <c r="C5" s="113"/>
      <c r="D5" s="113"/>
      <c r="E5" s="113"/>
      <c r="F5" s="47">
        <f t="shared" ref="F5:F7" si="0">SUM(B5:E5)</f>
        <v>0</v>
      </c>
      <c r="G5" s="1"/>
    </row>
    <row r="6" spans="1:7">
      <c r="A6" s="21"/>
      <c r="B6" s="113"/>
      <c r="C6" s="113"/>
      <c r="D6" s="113"/>
      <c r="E6" s="122"/>
      <c r="F6" s="47"/>
      <c r="G6" s="1"/>
    </row>
    <row r="7" spans="1:7" ht="30.95">
      <c r="A7" s="79" t="s">
        <v>224</v>
      </c>
      <c r="B7" s="130">
        <v>4</v>
      </c>
      <c r="D7" s="130"/>
      <c r="E7" s="130"/>
      <c r="F7" s="47">
        <f t="shared" si="0"/>
        <v>4</v>
      </c>
      <c r="G7" s="1"/>
    </row>
    <row r="8" spans="1:7" ht="93">
      <c r="A8" s="21"/>
      <c r="B8" s="130" t="s">
        <v>225</v>
      </c>
      <c r="C8" s="130"/>
      <c r="D8" s="130"/>
      <c r="E8" s="130"/>
      <c r="F8" s="47"/>
      <c r="G8" s="1"/>
    </row>
    <row r="9" spans="1:7">
      <c r="A9" s="40" t="s">
        <v>74</v>
      </c>
      <c r="B9" s="52">
        <f>B3+B5+B7</f>
        <v>4</v>
      </c>
      <c r="C9" s="52">
        <f>C3+C5+C8</f>
        <v>0</v>
      </c>
      <c r="D9" s="52">
        <f t="shared" ref="D9:E9" si="1">D3+D5+D7</f>
        <v>0</v>
      </c>
      <c r="E9" s="52">
        <f t="shared" si="1"/>
        <v>0</v>
      </c>
      <c r="F9" s="105">
        <f>MIN(SUM(F3:F7),10)</f>
        <v>4</v>
      </c>
      <c r="G9" s="8" t="s">
        <v>153</v>
      </c>
    </row>
    <row r="10" spans="1:7">
      <c r="A10" s="135"/>
      <c r="B10" s="148"/>
    </row>
    <row r="12" spans="1:7" ht="18.600000000000001" customHeight="1"/>
    <row r="13" spans="1:7">
      <c r="F13" s="136"/>
      <c r="G13" s="134"/>
    </row>
  </sheetData>
  <sheetProtection algorithmName="SHA-512" hashValue="VjY07mNNESOLnbP9X9Z7oVXnw/MTaNxIzWgaTbDJohvDcdhHT+XFGKl3Is/rE+8wGgUUSsySlfgkzqeJAu4Eiw==" saltValue="pKJYSKFiR0dgVACPpAcZuw=="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bottomRight" activeCell="E4" sqref="D2:E4"/>
      <selection pane="bottomLeft" activeCell="A3" sqref="A3"/>
      <selection pane="topRight" activeCell="B1" sqref="B1"/>
    </sheetView>
  </sheetViews>
  <sheetFormatPr defaultColWidth="10.875" defaultRowHeight="15.6"/>
  <cols>
    <col min="1" max="1" width="38.75" style="137" customWidth="1"/>
    <col min="2" max="4" width="32.625" style="137" customWidth="1"/>
    <col min="5" max="5" width="15" style="137" customWidth="1"/>
    <col min="6" max="6" width="12.5" style="137" customWidth="1"/>
    <col min="7" max="7" width="15" style="137" customWidth="1"/>
    <col min="8" max="16384" width="10.875" style="1"/>
  </cols>
  <sheetData>
    <row r="1" spans="1:7">
      <c r="A1" s="2"/>
      <c r="B1" s="171" t="s">
        <v>216</v>
      </c>
      <c r="C1" s="171"/>
      <c r="D1" s="171"/>
      <c r="E1" s="2"/>
      <c r="F1" s="2"/>
      <c r="G1" s="1"/>
    </row>
    <row r="2" spans="1:7" ht="89.1" customHeight="1">
      <c r="A2" s="36" t="s">
        <v>226</v>
      </c>
      <c r="B2" s="50" t="s">
        <v>227</v>
      </c>
      <c r="C2" s="50" t="s">
        <v>228</v>
      </c>
      <c r="D2" s="50" t="s">
        <v>229</v>
      </c>
      <c r="E2" s="20" t="s">
        <v>25</v>
      </c>
      <c r="F2" s="20" t="s">
        <v>74</v>
      </c>
      <c r="G2" s="37"/>
    </row>
    <row r="3" spans="1:7" ht="15.95" customHeight="1">
      <c r="A3" s="12" t="s">
        <v>230</v>
      </c>
      <c r="B3" s="114"/>
      <c r="C3" s="114">
        <v>5</v>
      </c>
      <c r="D3" s="114"/>
      <c r="E3" s="92">
        <v>0.45</v>
      </c>
      <c r="F3" s="56">
        <f>SUM(B3:D3)*E3</f>
        <v>2.25</v>
      </c>
      <c r="G3" s="1"/>
    </row>
    <row r="4" spans="1:7" ht="177" customHeight="1">
      <c r="A4" s="12"/>
      <c r="B4" s="128"/>
      <c r="C4" s="128" t="s">
        <v>231</v>
      </c>
      <c r="D4" s="128"/>
      <c r="E4" s="44"/>
      <c r="F4" s="56"/>
      <c r="G4" s="1"/>
    </row>
    <row r="5" spans="1:7" ht="15.95" customHeight="1">
      <c r="A5" s="12" t="s">
        <v>232</v>
      </c>
      <c r="B5" s="132"/>
      <c r="C5" s="132">
        <v>5</v>
      </c>
      <c r="D5" s="132"/>
      <c r="E5" s="92">
        <v>0.3</v>
      </c>
      <c r="F5" s="56">
        <f t="shared" ref="F5:F7" si="0">SUM(B5:D5)*E5</f>
        <v>1.5</v>
      </c>
      <c r="G5" s="1"/>
    </row>
    <row r="6" spans="1:7" ht="183" customHeight="1">
      <c r="A6" s="12"/>
      <c r="B6" s="131"/>
      <c r="C6" s="147" t="s">
        <v>233</v>
      </c>
      <c r="D6" s="131"/>
      <c r="E6" s="44"/>
      <c r="F6" s="56"/>
      <c r="G6" s="1"/>
    </row>
    <row r="7" spans="1:7" ht="15.95" customHeight="1">
      <c r="A7" s="13" t="s">
        <v>234</v>
      </c>
      <c r="B7" s="128"/>
      <c r="C7" s="128">
        <v>5</v>
      </c>
      <c r="D7" s="128"/>
      <c r="E7" s="92">
        <v>0.25</v>
      </c>
      <c r="F7" s="56">
        <f t="shared" si="0"/>
        <v>1.25</v>
      </c>
      <c r="G7" s="1"/>
    </row>
    <row r="8" spans="1:7" ht="178.5" customHeight="1">
      <c r="A8" s="12"/>
      <c r="B8" s="128"/>
      <c r="C8" s="128" t="s">
        <v>233</v>
      </c>
      <c r="D8" s="128"/>
      <c r="E8" s="44"/>
      <c r="F8" s="56"/>
      <c r="G8" s="1"/>
    </row>
    <row r="9" spans="1:7" ht="15.95" customHeight="1">
      <c r="A9" s="36" t="s">
        <v>152</v>
      </c>
      <c r="B9" s="43">
        <f>B3+B5+B7</f>
        <v>0</v>
      </c>
      <c r="C9" s="43">
        <f>C3+C5+C7</f>
        <v>15</v>
      </c>
      <c r="D9" s="43">
        <f t="shared" ref="D9" si="1">D3+D5+D7</f>
        <v>0</v>
      </c>
      <c r="E9" s="117">
        <f>SUM(E3:E8)</f>
        <v>1</v>
      </c>
      <c r="F9" s="104">
        <f>MIN(SUM(F3:F7),10)</f>
        <v>5</v>
      </c>
      <c r="G9" s="8" t="s">
        <v>153</v>
      </c>
    </row>
    <row r="10" spans="1:7">
      <c r="A10" s="143"/>
      <c r="B10" s="143"/>
    </row>
    <row r="13" spans="1:7" ht="17.100000000000001" customHeight="1">
      <c r="E13" s="136"/>
      <c r="F13" s="134"/>
    </row>
  </sheetData>
  <sheetProtection algorithmName="SHA-512" hashValue="qpfrOjIw8dW/+9ZgpUIT926tKrLxwl2xd1NumU7HZx0VHFwTaXb0xhlbSlnoNgim+dbYb7p0qCZsKpHOinP/hw==" saltValue="7+4qPUANko66USG9GZOLqQ=="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B18" activePane="bottomRight" state="frozen"/>
      <selection pane="bottomRight" activeCell="B20" sqref="B20"/>
      <selection pane="bottomLeft" activeCell="A3" sqref="A3"/>
      <selection pane="topRight" activeCell="B1" sqref="B1"/>
    </sheetView>
  </sheetViews>
  <sheetFormatPr defaultColWidth="10.875" defaultRowHeight="15.6"/>
  <cols>
    <col min="1" max="5" width="32.625" style="137" customWidth="1"/>
    <col min="6" max="6" width="29.5" style="137" customWidth="1"/>
    <col min="7" max="7" width="15" style="137" customWidth="1"/>
    <col min="8" max="8" width="17" style="137" customWidth="1"/>
    <col min="9" max="9" width="16.5" style="137" customWidth="1"/>
    <col min="10" max="16384" width="10.875" style="1"/>
  </cols>
  <sheetData>
    <row r="1" spans="1:9">
      <c r="A1" s="36"/>
      <c r="B1" s="174" t="s">
        <v>235</v>
      </c>
      <c r="C1" s="175"/>
      <c r="D1" s="175"/>
      <c r="E1" s="176"/>
      <c r="F1" s="36"/>
      <c r="G1" s="36"/>
      <c r="H1" s="36"/>
      <c r="I1" s="1"/>
    </row>
    <row r="2" spans="1:9" ht="92.45" customHeight="1">
      <c r="A2" s="36" t="s">
        <v>236</v>
      </c>
      <c r="B2" s="50" t="s">
        <v>218</v>
      </c>
      <c r="C2" s="50" t="s">
        <v>219</v>
      </c>
      <c r="D2" s="50" t="s">
        <v>237</v>
      </c>
      <c r="E2" s="50" t="s">
        <v>221</v>
      </c>
      <c r="F2" s="36" t="s">
        <v>152</v>
      </c>
      <c r="G2" s="36" t="s">
        <v>25</v>
      </c>
      <c r="H2" s="36" t="s">
        <v>61</v>
      </c>
      <c r="I2" s="37"/>
    </row>
    <row r="3" spans="1:9" ht="32.1" customHeight="1">
      <c r="A3" s="39" t="s">
        <v>230</v>
      </c>
      <c r="B3" s="128"/>
      <c r="C3" s="128"/>
      <c r="D3" s="128"/>
      <c r="E3" s="128"/>
      <c r="F3" s="56">
        <f>SUM(B3:E3)</f>
        <v>0</v>
      </c>
      <c r="G3" s="98">
        <v>0.2</v>
      </c>
      <c r="H3" s="56">
        <f>SUM(B3:E3)*G3</f>
        <v>0</v>
      </c>
      <c r="I3" s="1"/>
    </row>
    <row r="4" spans="1:9" ht="32.1" customHeight="1">
      <c r="A4" s="39"/>
      <c r="B4" s="128"/>
      <c r="C4" s="128"/>
      <c r="D4" s="128"/>
      <c r="E4" s="128"/>
      <c r="F4" s="56"/>
      <c r="G4" s="43"/>
      <c r="H4" s="56"/>
      <c r="I4" s="1"/>
    </row>
    <row r="5" spans="1:9" ht="32.1" customHeight="1">
      <c r="A5" s="39" t="s">
        <v>232</v>
      </c>
      <c r="B5" s="129"/>
      <c r="C5" s="129"/>
      <c r="D5" s="129"/>
      <c r="E5" s="129"/>
      <c r="F5" s="56">
        <f t="shared" ref="F5:F18" si="0">SUM(B5:E5)</f>
        <v>0</v>
      </c>
      <c r="G5" s="98">
        <v>0.1</v>
      </c>
      <c r="H5" s="56">
        <f t="shared" ref="H5:H17" si="1">SUM(B5:E5)*G5</f>
        <v>0</v>
      </c>
      <c r="I5" s="1"/>
    </row>
    <row r="6" spans="1:9" ht="36.75" customHeight="1">
      <c r="A6" s="12"/>
      <c r="B6" s="129"/>
      <c r="C6" s="129"/>
      <c r="D6" s="129"/>
      <c r="E6" s="129"/>
      <c r="F6" s="56"/>
      <c r="G6" s="43"/>
      <c r="H6" s="56"/>
      <c r="I6" s="1"/>
    </row>
    <row r="7" spans="1:9" ht="32.1" customHeight="1">
      <c r="A7" s="13" t="s">
        <v>238</v>
      </c>
      <c r="B7" s="128"/>
      <c r="C7" s="128"/>
      <c r="D7" s="128"/>
      <c r="E7" s="128"/>
      <c r="F7" s="56">
        <f t="shared" si="0"/>
        <v>0</v>
      </c>
      <c r="G7" s="98">
        <v>0.05</v>
      </c>
      <c r="H7" s="56">
        <f t="shared" si="1"/>
        <v>0</v>
      </c>
      <c r="I7" s="1"/>
    </row>
    <row r="8" spans="1:9" ht="41.25" customHeight="1">
      <c r="A8" s="12"/>
      <c r="B8" s="128"/>
      <c r="C8" s="128"/>
      <c r="D8" s="128"/>
      <c r="E8" s="128"/>
      <c r="F8" s="56"/>
      <c r="G8" s="43"/>
      <c r="H8" s="56"/>
      <c r="I8" s="1"/>
    </row>
    <row r="9" spans="1:9" ht="32.1" customHeight="1">
      <c r="A9" s="13" t="s">
        <v>239</v>
      </c>
      <c r="B9" s="129"/>
      <c r="C9" s="129"/>
      <c r="D9" s="129"/>
      <c r="E9" s="129"/>
      <c r="F9" s="56">
        <f t="shared" si="0"/>
        <v>0</v>
      </c>
      <c r="G9" s="98">
        <v>0.25</v>
      </c>
      <c r="H9" s="56">
        <f t="shared" si="1"/>
        <v>0</v>
      </c>
      <c r="I9" s="1"/>
    </row>
    <row r="10" spans="1:9" ht="32.1" customHeight="1">
      <c r="A10" s="12"/>
      <c r="B10" s="129"/>
      <c r="C10" s="129"/>
      <c r="D10" s="129"/>
      <c r="E10" s="129"/>
      <c r="F10" s="56"/>
      <c r="G10" s="43"/>
      <c r="H10" s="56"/>
      <c r="I10" s="1"/>
    </row>
    <row r="11" spans="1:9" ht="32.1" customHeight="1">
      <c r="A11" s="39" t="s">
        <v>240</v>
      </c>
      <c r="B11" s="128"/>
      <c r="C11" s="128"/>
      <c r="D11" s="128"/>
      <c r="E11" s="128"/>
      <c r="F11" s="56">
        <f t="shared" si="0"/>
        <v>0</v>
      </c>
      <c r="G11" s="98">
        <v>0.1</v>
      </c>
      <c r="H11" s="56">
        <f t="shared" si="1"/>
        <v>0</v>
      </c>
      <c r="I11" s="1"/>
    </row>
    <row r="12" spans="1:9" ht="32.1" customHeight="1">
      <c r="A12" s="12"/>
      <c r="B12" s="128"/>
      <c r="C12" s="115"/>
      <c r="D12" s="128"/>
      <c r="E12" s="128"/>
      <c r="F12" s="56"/>
      <c r="G12" s="43"/>
      <c r="H12" s="56"/>
      <c r="I12" s="1"/>
    </row>
    <row r="13" spans="1:9" ht="32.1" customHeight="1">
      <c r="A13" s="13" t="s">
        <v>241</v>
      </c>
      <c r="B13" s="129"/>
      <c r="C13" s="129"/>
      <c r="D13" s="129"/>
      <c r="E13" s="129"/>
      <c r="F13" s="56">
        <f t="shared" si="0"/>
        <v>0</v>
      </c>
      <c r="G13" s="98">
        <v>0.05</v>
      </c>
      <c r="H13" s="56">
        <f t="shared" si="1"/>
        <v>0</v>
      </c>
      <c r="I13" s="1"/>
    </row>
    <row r="14" spans="1:9" ht="32.1" customHeight="1">
      <c r="A14" s="12"/>
      <c r="B14" s="129"/>
      <c r="C14" s="129"/>
      <c r="D14" s="129"/>
      <c r="E14" s="129"/>
      <c r="F14" s="56"/>
      <c r="G14" s="43"/>
      <c r="H14" s="56"/>
      <c r="I14" s="1"/>
    </row>
    <row r="15" spans="1:9" ht="62.45" customHeight="1">
      <c r="A15" s="13" t="s">
        <v>242</v>
      </c>
      <c r="B15" s="128"/>
      <c r="C15" s="128"/>
      <c r="D15" s="128"/>
      <c r="E15" s="128"/>
      <c r="F15" s="56">
        <f t="shared" si="0"/>
        <v>0</v>
      </c>
      <c r="G15" s="98">
        <v>0.1</v>
      </c>
      <c r="H15" s="56">
        <f t="shared" si="1"/>
        <v>0</v>
      </c>
      <c r="I15" s="1"/>
    </row>
    <row r="16" spans="1:9" ht="50.25" customHeight="1">
      <c r="A16" s="12"/>
      <c r="B16" s="128"/>
      <c r="C16" s="128"/>
      <c r="D16" s="128"/>
      <c r="E16" s="128"/>
      <c r="F16" s="56"/>
      <c r="G16" s="43"/>
      <c r="H16" s="56"/>
      <c r="I16" s="1"/>
    </row>
    <row r="17" spans="1:9" ht="57.6" customHeight="1">
      <c r="A17" s="13" t="s">
        <v>243</v>
      </c>
      <c r="B17" s="129"/>
      <c r="C17" s="129"/>
      <c r="D17" s="129"/>
      <c r="E17" s="129"/>
      <c r="F17" s="56">
        <f t="shared" si="0"/>
        <v>0</v>
      </c>
      <c r="G17" s="98">
        <v>0.15</v>
      </c>
      <c r="H17" s="56">
        <f t="shared" si="1"/>
        <v>0</v>
      </c>
      <c r="I17" s="1"/>
    </row>
    <row r="18" spans="1:9" ht="57.6" customHeight="1">
      <c r="A18" s="118"/>
      <c r="B18" s="129"/>
      <c r="C18" s="129"/>
      <c r="D18" s="129"/>
      <c r="E18" s="129"/>
      <c r="F18" s="56">
        <f t="shared" si="0"/>
        <v>0</v>
      </c>
      <c r="G18" s="98"/>
      <c r="H18" s="56"/>
      <c r="I18" s="1"/>
    </row>
    <row r="19" spans="1:9" ht="26.1" customHeight="1">
      <c r="A19" s="172"/>
      <c r="B19" s="173"/>
      <c r="C19" s="11"/>
      <c r="D19" s="11"/>
      <c r="E19" s="11"/>
      <c r="F19" s="46" t="s">
        <v>74</v>
      </c>
      <c r="G19" s="119">
        <f>SUM(G3:G17)</f>
        <v>1</v>
      </c>
      <c r="H19" s="120">
        <f>SUM(H3:H17)</f>
        <v>0</v>
      </c>
      <c r="I19" s="8" t="s">
        <v>163</v>
      </c>
    </row>
    <row r="20" spans="1:9" ht="62.1">
      <c r="B20" s="158" t="s">
        <v>244</v>
      </c>
    </row>
    <row r="22" spans="1:9">
      <c r="C22" s="145"/>
    </row>
  </sheetData>
  <sheetProtection algorithmName="SHA-512" hashValue="/OVxoYqNOeJ2AiSQyB0FChLKv2Pr6dRnXeCKG83HTqWDgTXWSRCVKMLlVZLc3KY4GkfPlk0VPTPEobLbtZ1zpw==" saltValue="fbUSyulFq6xi968fMCWNwQ=="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2"/>
  <sheetViews>
    <sheetView zoomScale="60" zoomScaleNormal="60" workbookViewId="0">
      <pane xSplit="1" ySplit="1" topLeftCell="B2" activePane="bottomRight" state="frozen"/>
      <selection pane="bottomRight" activeCell="G19" sqref="B19:G19"/>
      <selection pane="bottomLeft" activeCell="A2" sqref="A2"/>
      <selection pane="topRight" activeCell="B1" sqref="B1"/>
    </sheetView>
  </sheetViews>
  <sheetFormatPr defaultColWidth="10.875" defaultRowHeight="15.6"/>
  <cols>
    <col min="1" max="1" width="48.625" style="136" customWidth="1"/>
    <col min="2" max="4" width="32.625" style="136" customWidth="1"/>
    <col min="5" max="5" width="21.5" style="136" customWidth="1"/>
    <col min="6" max="6" width="15.375" style="136" customWidth="1"/>
    <col min="7" max="7" width="15.5" style="136" customWidth="1"/>
    <col min="8" max="8" width="21.875" style="136" customWidth="1"/>
    <col min="9" max="16384" width="10.875" style="8"/>
  </cols>
  <sheetData>
    <row r="1" spans="1:7" s="8" customFormat="1" ht="67.5" customHeight="1">
      <c r="A1" s="48" t="s">
        <v>245</v>
      </c>
      <c r="B1" s="27" t="s">
        <v>246</v>
      </c>
      <c r="C1" s="27" t="s">
        <v>247</v>
      </c>
      <c r="D1" s="27" t="s">
        <v>248</v>
      </c>
      <c r="E1" s="40" t="s">
        <v>152</v>
      </c>
      <c r="F1" s="40" t="s">
        <v>25</v>
      </c>
      <c r="G1" s="40" t="s">
        <v>61</v>
      </c>
    </row>
    <row r="2" spans="1:7" s="8" customFormat="1" ht="32.1" customHeight="1">
      <c r="A2" s="25" t="s">
        <v>249</v>
      </c>
      <c r="B2" s="127"/>
      <c r="C2" s="127">
        <v>4</v>
      </c>
      <c r="D2" s="127"/>
      <c r="E2" s="125">
        <f>SUM(B2:D2)</f>
        <v>4</v>
      </c>
      <c r="F2" s="90">
        <v>0.15</v>
      </c>
      <c r="G2" s="52">
        <f>(B2*F2)+(C2*F2)+(D2*F2)</f>
        <v>0.6</v>
      </c>
    </row>
    <row r="3" spans="1:7" s="8" customFormat="1" ht="133.5" customHeight="1">
      <c r="A3" s="25"/>
      <c r="B3" s="127"/>
      <c r="C3" s="127" t="s">
        <v>250</v>
      </c>
      <c r="D3" s="127"/>
      <c r="E3" s="125"/>
      <c r="F3" s="41"/>
      <c r="G3" s="52"/>
    </row>
    <row r="4" spans="1:7" s="8" customFormat="1" ht="32.1" customHeight="1">
      <c r="A4" s="25" t="s">
        <v>251</v>
      </c>
      <c r="B4" s="113"/>
      <c r="C4" s="113">
        <v>6</v>
      </c>
      <c r="D4" s="113"/>
      <c r="E4" s="125">
        <f t="shared" ref="E4:E20" si="0">SUM(B4:D4)</f>
        <v>6</v>
      </c>
      <c r="F4" s="102">
        <v>7.4999999999999997E-2</v>
      </c>
      <c r="G4" s="52">
        <f>(B4*F4)+(C4*F4)+(D4*F4)</f>
        <v>0.44999999999999996</v>
      </c>
    </row>
    <row r="5" spans="1:7" s="8" customFormat="1" ht="62.1">
      <c r="A5" s="25"/>
      <c r="B5" s="113"/>
      <c r="C5" s="113" t="s">
        <v>252</v>
      </c>
      <c r="D5" s="113"/>
      <c r="E5" s="125"/>
      <c r="F5" s="41"/>
      <c r="G5" s="52"/>
    </row>
    <row r="6" spans="1:7" s="8" customFormat="1" ht="32.1" customHeight="1">
      <c r="A6" s="25" t="s">
        <v>253</v>
      </c>
      <c r="B6" s="127">
        <v>0</v>
      </c>
      <c r="C6" s="127"/>
      <c r="D6" s="127"/>
      <c r="E6" s="125">
        <f t="shared" si="0"/>
        <v>0</v>
      </c>
      <c r="F6" s="102">
        <v>7.4999999999999997E-2</v>
      </c>
      <c r="G6" s="52">
        <f>(B6*F6)+(C6*F6)+(D6*F6)</f>
        <v>0</v>
      </c>
    </row>
    <row r="7" spans="1:7" s="8" customFormat="1" ht="32.1" customHeight="1">
      <c r="A7" s="25"/>
      <c r="B7" s="127" t="s">
        <v>254</v>
      </c>
      <c r="C7" s="127"/>
      <c r="D7" s="127"/>
      <c r="E7" s="125"/>
      <c r="F7" s="41"/>
      <c r="G7" s="52"/>
    </row>
    <row r="8" spans="1:7" s="8" customFormat="1" ht="53.1" customHeight="1">
      <c r="A8" s="27" t="s">
        <v>255</v>
      </c>
      <c r="B8" s="113">
        <v>0</v>
      </c>
      <c r="C8" s="113"/>
      <c r="D8" s="113"/>
      <c r="E8" s="126">
        <f t="shared" si="0"/>
        <v>0</v>
      </c>
      <c r="F8" s="99">
        <v>0.15</v>
      </c>
      <c r="G8" s="52">
        <f>(B8*F8)+(C8*F8)+(D8*F8)</f>
        <v>0</v>
      </c>
    </row>
    <row r="9" spans="1:7" s="8" customFormat="1" ht="32.1" customHeight="1">
      <c r="A9" s="27"/>
      <c r="B9" s="113" t="s">
        <v>254</v>
      </c>
      <c r="C9" s="113"/>
      <c r="D9" s="113"/>
      <c r="E9" s="126"/>
      <c r="F9" s="100"/>
      <c r="G9" s="52"/>
    </row>
    <row r="10" spans="1:7" s="8" customFormat="1" ht="47.1" customHeight="1">
      <c r="A10" s="27" t="s">
        <v>256</v>
      </c>
      <c r="B10" s="127">
        <v>0</v>
      </c>
      <c r="C10" s="127"/>
      <c r="D10" s="127"/>
      <c r="E10" s="126">
        <f t="shared" si="0"/>
        <v>0</v>
      </c>
      <c r="F10" s="99">
        <v>0.1</v>
      </c>
      <c r="G10" s="52">
        <f>(B10*F10)+(C10*F10)+(D10*F10)</f>
        <v>0</v>
      </c>
    </row>
    <row r="11" spans="1:7" s="8" customFormat="1" ht="32.1" customHeight="1">
      <c r="A11" s="27"/>
      <c r="B11" s="127" t="s">
        <v>254</v>
      </c>
      <c r="C11" s="127"/>
      <c r="D11" s="127"/>
      <c r="E11" s="126"/>
      <c r="F11" s="100"/>
      <c r="G11" s="52"/>
    </row>
    <row r="12" spans="1:7" s="8" customFormat="1" ht="32.1" customHeight="1">
      <c r="A12" s="27" t="s">
        <v>257</v>
      </c>
      <c r="B12" s="113">
        <v>0</v>
      </c>
      <c r="C12" s="113"/>
      <c r="D12" s="113"/>
      <c r="E12" s="126">
        <f t="shared" si="0"/>
        <v>0</v>
      </c>
      <c r="F12" s="99">
        <v>0.1</v>
      </c>
      <c r="G12" s="52">
        <f>(B12*F12)+(C12*F12)+(D12*F12)</f>
        <v>0</v>
      </c>
    </row>
    <row r="13" spans="1:7" s="8" customFormat="1" ht="32.1" customHeight="1">
      <c r="A13" s="27"/>
      <c r="B13" s="113" t="s">
        <v>254</v>
      </c>
      <c r="C13" s="113"/>
      <c r="D13" s="113"/>
      <c r="E13" s="126"/>
      <c r="F13" s="100"/>
      <c r="G13" s="52"/>
    </row>
    <row r="14" spans="1:7" s="8" customFormat="1" ht="32.1" customHeight="1">
      <c r="A14" s="27" t="s">
        <v>258</v>
      </c>
      <c r="B14" s="127">
        <v>0</v>
      </c>
      <c r="C14" s="127"/>
      <c r="D14" s="127"/>
      <c r="E14" s="126">
        <f t="shared" si="0"/>
        <v>0</v>
      </c>
      <c r="F14" s="99">
        <v>0.1</v>
      </c>
      <c r="G14" s="52">
        <f>(B14*F14)+(C14*F14)+(D14*F14)</f>
        <v>0</v>
      </c>
    </row>
    <row r="15" spans="1:7" s="8" customFormat="1" ht="128.44999999999999" customHeight="1">
      <c r="A15" s="25"/>
      <c r="B15" s="127" t="s">
        <v>259</v>
      </c>
      <c r="C15" s="127"/>
      <c r="D15" s="127"/>
      <c r="E15" s="125"/>
      <c r="F15" s="41"/>
      <c r="G15" s="52"/>
    </row>
    <row r="16" spans="1:7" s="8" customFormat="1" ht="32.1" customHeight="1">
      <c r="A16" s="27" t="s">
        <v>260</v>
      </c>
      <c r="B16" s="113">
        <v>0</v>
      </c>
      <c r="C16" s="113"/>
      <c r="D16" s="113"/>
      <c r="E16" s="126">
        <f t="shared" si="0"/>
        <v>0</v>
      </c>
      <c r="F16" s="99">
        <v>0.1</v>
      </c>
      <c r="G16" s="52">
        <f>(B16*F16)+(C16*F16)+(D16*F16)</f>
        <v>0</v>
      </c>
    </row>
    <row r="17" spans="1:8" ht="129" customHeight="1">
      <c r="A17" s="25"/>
      <c r="B17" s="113" t="s">
        <v>259</v>
      </c>
      <c r="C17" s="113"/>
      <c r="D17" s="113"/>
      <c r="E17" s="125"/>
      <c r="F17" s="41"/>
      <c r="G17" s="52"/>
      <c r="H17" s="8"/>
    </row>
    <row r="18" spans="1:8" ht="57.6" customHeight="1">
      <c r="A18" s="34" t="s">
        <v>261</v>
      </c>
      <c r="B18" s="127">
        <v>0</v>
      </c>
      <c r="C18" s="127">
        <v>3</v>
      </c>
      <c r="D18" s="127"/>
      <c r="E18" s="126">
        <f t="shared" si="0"/>
        <v>3</v>
      </c>
      <c r="F18" s="99">
        <v>0.08</v>
      </c>
      <c r="G18" s="52">
        <f>(B18*F18)+(C18*F18)+(D18*F18)</f>
        <v>0.24</v>
      </c>
      <c r="H18" s="8"/>
    </row>
    <row r="19" spans="1:8" ht="191.45" customHeight="1">
      <c r="A19" s="25"/>
      <c r="B19" s="127"/>
      <c r="C19" s="134" t="s">
        <v>262</v>
      </c>
      <c r="D19" s="127"/>
      <c r="E19" s="126"/>
      <c r="F19" s="100"/>
      <c r="G19" s="150"/>
      <c r="H19" s="8"/>
    </row>
    <row r="20" spans="1:8" ht="54.6" customHeight="1">
      <c r="A20" s="27" t="s">
        <v>263</v>
      </c>
      <c r="B20" s="113">
        <v>0</v>
      </c>
      <c r="C20" s="113"/>
      <c r="D20" s="113"/>
      <c r="E20" s="126">
        <f t="shared" si="0"/>
        <v>0</v>
      </c>
      <c r="F20" s="99">
        <v>7.0000000000000007E-2</v>
      </c>
      <c r="G20" s="52">
        <f>(B20*F20)+(C20*F20)+(D20*F20)</f>
        <v>0</v>
      </c>
      <c r="H20" s="8"/>
    </row>
    <row r="21" spans="1:8" ht="32.1" customHeight="1">
      <c r="A21" s="25"/>
      <c r="B21" s="113" t="s">
        <v>254</v>
      </c>
      <c r="C21" s="113"/>
      <c r="D21" s="113"/>
      <c r="E21" s="125"/>
      <c r="F21" s="90"/>
      <c r="G21" s="52"/>
      <c r="H21" s="8"/>
    </row>
    <row r="22" spans="1:8">
      <c r="A22" s="8"/>
      <c r="B22" s="8"/>
      <c r="C22" s="8"/>
      <c r="D22" s="8"/>
      <c r="E22" s="46" t="s">
        <v>74</v>
      </c>
      <c r="F22" s="101">
        <f>SUM(F2:F21)</f>
        <v>0.99999999999999978</v>
      </c>
      <c r="G22" s="103">
        <f>SUM(G2:G20)</f>
        <v>1.2899999999999998</v>
      </c>
      <c r="H22" s="8" t="s">
        <v>153</v>
      </c>
    </row>
  </sheetData>
  <sheetProtection algorithmName="SHA-512" hashValue="7LPwGd/tZX1v6gLFQgx5i5auPWjlEVwlMSy1T8FRo9FcFf8N6axabED8UocH2+uGyQhdsEh1Hh6ycECsQJq6uQ==" saltValue="ATSofe5xiGDRMwR2xAy51A=="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16"/>
  <sheetViews>
    <sheetView zoomScale="70" zoomScaleNormal="70" workbookViewId="0">
      <pane xSplit="1" ySplit="2" topLeftCell="B19" activePane="bottomRight" state="frozen"/>
      <selection pane="bottomRight" activeCell="B15" sqref="B15"/>
      <selection pane="bottomLeft" activeCell="A3" sqref="A3"/>
      <selection pane="topRight" activeCell="B1" sqref="B1"/>
    </sheetView>
  </sheetViews>
  <sheetFormatPr defaultColWidth="10.875" defaultRowHeight="15.6"/>
  <cols>
    <col min="1" max="1" width="64.625" style="136" customWidth="1"/>
    <col min="2" max="4" width="25" style="136" customWidth="1"/>
    <col min="5" max="7" width="16.625" style="136" customWidth="1"/>
    <col min="8" max="8" width="16.5" style="136" customWidth="1"/>
    <col min="9" max="16384" width="10.875" style="8"/>
  </cols>
  <sheetData>
    <row r="1" spans="1:8">
      <c r="A1" s="7"/>
      <c r="B1" s="177" t="s">
        <v>264</v>
      </c>
      <c r="C1" s="177"/>
      <c r="D1" s="177"/>
      <c r="E1" s="7"/>
      <c r="F1" s="7"/>
      <c r="G1" s="7"/>
      <c r="H1" s="8"/>
    </row>
    <row r="2" spans="1:8" ht="111.95" customHeight="1">
      <c r="A2" s="48" t="s">
        <v>265</v>
      </c>
      <c r="B2" s="27" t="s">
        <v>266</v>
      </c>
      <c r="C2" s="27" t="s">
        <v>267</v>
      </c>
      <c r="D2" s="27" t="s">
        <v>268</v>
      </c>
      <c r="E2" s="40" t="s">
        <v>152</v>
      </c>
      <c r="F2" s="40" t="s">
        <v>25</v>
      </c>
      <c r="G2" s="40" t="s">
        <v>61</v>
      </c>
      <c r="H2" s="8"/>
    </row>
    <row r="3" spans="1:8" ht="32.1" customHeight="1">
      <c r="A3" s="25" t="s">
        <v>269</v>
      </c>
      <c r="B3" s="127">
        <v>0</v>
      </c>
      <c r="C3" s="127"/>
      <c r="D3" s="127"/>
      <c r="E3" s="59">
        <f>SUM(B3:D3)</f>
        <v>0</v>
      </c>
      <c r="F3" s="90">
        <v>-0.2</v>
      </c>
      <c r="G3" s="59">
        <f>(B3*F3)+(C3*F3)+(D3*F3)</f>
        <v>0</v>
      </c>
      <c r="H3" s="8"/>
    </row>
    <row r="4" spans="1:8" ht="32.1" customHeight="1">
      <c r="A4" s="25"/>
      <c r="B4" s="127" t="s">
        <v>270</v>
      </c>
      <c r="C4" s="127"/>
      <c r="D4" s="127"/>
      <c r="E4" s="59"/>
      <c r="F4" s="90"/>
      <c r="G4" s="59"/>
      <c r="H4" s="8"/>
    </row>
    <row r="5" spans="1:8" ht="32.1" customHeight="1">
      <c r="A5" s="25" t="s">
        <v>271</v>
      </c>
      <c r="B5" s="133">
        <v>0</v>
      </c>
      <c r="C5" s="133"/>
      <c r="D5" s="133"/>
      <c r="E5" s="59">
        <f>SUM(B5:D5)</f>
        <v>0</v>
      </c>
      <c r="F5" s="90">
        <v>-0.2</v>
      </c>
      <c r="G5" s="59">
        <f>(B5*F5)+(C5*F5)+(D5*F5)</f>
        <v>0</v>
      </c>
      <c r="H5" s="8"/>
    </row>
    <row r="6" spans="1:8" ht="32.1" customHeight="1">
      <c r="A6" s="25"/>
      <c r="B6" s="133" t="s">
        <v>270</v>
      </c>
      <c r="C6" s="133"/>
      <c r="D6" s="133"/>
      <c r="E6" s="59"/>
      <c r="F6" s="90"/>
      <c r="G6" s="59"/>
      <c r="H6" s="8"/>
    </row>
    <row r="7" spans="1:8" ht="32.1" customHeight="1">
      <c r="A7" s="27" t="s">
        <v>272</v>
      </c>
      <c r="B7" s="127">
        <v>0</v>
      </c>
      <c r="C7" s="127"/>
      <c r="D7" s="127"/>
      <c r="E7" s="59">
        <f t="shared" ref="E7:E13" si="0">SUM(B7:D7)</f>
        <v>0</v>
      </c>
      <c r="F7" s="90">
        <v>-0.2</v>
      </c>
      <c r="G7" s="59">
        <f>(B7*F7)+(C7*F7)+(D7*F7)</f>
        <v>0</v>
      </c>
      <c r="H7" s="8"/>
    </row>
    <row r="8" spans="1:8" ht="32.1" customHeight="1">
      <c r="A8" s="25"/>
      <c r="B8" s="127" t="s">
        <v>270</v>
      </c>
      <c r="C8" s="127"/>
      <c r="D8" s="127"/>
      <c r="E8" s="59"/>
      <c r="F8" s="90"/>
      <c r="G8" s="59"/>
      <c r="H8" s="8"/>
    </row>
    <row r="9" spans="1:8" ht="32.1" customHeight="1">
      <c r="A9" s="27" t="s">
        <v>273</v>
      </c>
      <c r="B9" s="133">
        <v>0</v>
      </c>
      <c r="C9" s="133"/>
      <c r="D9" s="133"/>
      <c r="E9" s="59">
        <f t="shared" si="0"/>
        <v>0</v>
      </c>
      <c r="F9" s="99">
        <v>-0.1</v>
      </c>
      <c r="G9" s="59">
        <f t="shared" ref="G9:G13" si="1">(B9*F9)+(C9*F9)+(D9*F9)</f>
        <v>0</v>
      </c>
      <c r="H9" s="8"/>
    </row>
    <row r="10" spans="1:8" ht="32.1" customHeight="1">
      <c r="A10" s="27"/>
      <c r="B10" s="133" t="s">
        <v>270</v>
      </c>
      <c r="C10" s="133"/>
      <c r="D10" s="133"/>
      <c r="E10" s="59"/>
      <c r="F10" s="99"/>
      <c r="G10" s="59"/>
      <c r="H10" s="8"/>
    </row>
    <row r="11" spans="1:8" ht="32.1" customHeight="1">
      <c r="A11" s="27" t="s">
        <v>274</v>
      </c>
      <c r="B11" s="127">
        <v>0</v>
      </c>
      <c r="C11" s="127"/>
      <c r="D11" s="127"/>
      <c r="E11" s="59">
        <f t="shared" si="0"/>
        <v>0</v>
      </c>
      <c r="F11" s="99">
        <v>-0.2</v>
      </c>
      <c r="G11" s="59">
        <f t="shared" si="1"/>
        <v>0</v>
      </c>
      <c r="H11" s="8"/>
    </row>
    <row r="12" spans="1:8" ht="32.1" customHeight="1">
      <c r="A12" s="25"/>
      <c r="B12" s="127" t="s">
        <v>270</v>
      </c>
      <c r="C12" s="127"/>
      <c r="D12" s="127"/>
      <c r="E12" s="59"/>
      <c r="F12" s="90"/>
      <c r="G12" s="59"/>
      <c r="H12" s="8"/>
    </row>
    <row r="13" spans="1:8" ht="32.1" customHeight="1">
      <c r="A13" s="27" t="s">
        <v>275</v>
      </c>
      <c r="B13" s="133">
        <v>0</v>
      </c>
      <c r="C13" s="133"/>
      <c r="D13" s="133"/>
      <c r="E13" s="59">
        <f t="shared" si="0"/>
        <v>0</v>
      </c>
      <c r="F13" s="99">
        <v>-0.1</v>
      </c>
      <c r="G13" s="59">
        <f t="shared" si="1"/>
        <v>0</v>
      </c>
      <c r="H13" s="8"/>
    </row>
    <row r="14" spans="1:8" ht="32.1" customHeight="1">
      <c r="A14" s="25"/>
      <c r="B14" s="113" t="s">
        <v>270</v>
      </c>
      <c r="C14" s="113"/>
      <c r="D14" s="113"/>
      <c r="E14" s="59"/>
      <c r="F14" s="90"/>
      <c r="G14" s="59"/>
      <c r="H14" s="8"/>
    </row>
    <row r="15" spans="1:8">
      <c r="A15" s="8"/>
      <c r="B15" s="8"/>
      <c r="C15" s="8"/>
      <c r="D15" s="8"/>
      <c r="E15" s="46" t="s">
        <v>74</v>
      </c>
      <c r="F15" s="90">
        <f>SUM(F3:F14)</f>
        <v>-1.0000000000000002</v>
      </c>
      <c r="G15" s="60">
        <f>SUM(G3:G13)</f>
        <v>0</v>
      </c>
      <c r="H15" s="8" t="s">
        <v>276</v>
      </c>
    </row>
    <row r="16" spans="1:8">
      <c r="F16" s="138"/>
    </row>
  </sheetData>
  <sheetProtection algorithmName="SHA-512" hashValue="7tujff9gPo8ruxs3SKarD4fKMp/IRnXEUIu05EyXZCckdGpS4jLgPM15JYLNbRVwqyG44RuyXuXCwOG5Ha2HDw==" saltValue="L89ztor+oFIbC8THVDq9Q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Bruno Schiavo</cp:lastModifiedBy>
  <cp:revision/>
  <dcterms:created xsi:type="dcterms:W3CDTF">2022-10-09T23:08:45Z</dcterms:created>
  <dcterms:modified xsi:type="dcterms:W3CDTF">2023-03-25T22:35:35Z</dcterms:modified>
  <cp:category/>
  <cp:contentStatus/>
</cp:coreProperties>
</file>