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bd19d0f3f74c0be/Associação SIS/Projeto iCS - eixo RASA/2o. ciclo - bancos de desenvolvimento e agências de fomento/DESENBAHIA/"/>
    </mc:Choice>
  </mc:AlternateContent>
  <xr:revisionPtr revIDLastSave="58" documentId="8_{EBDA482C-7662-435C-BD43-1ACF9BB50A9E}" xr6:coauthVersionLast="47" xr6:coauthVersionMax="47" xr10:uidLastSave="{EE7DAFC2-8B3E-46C1-B17E-92C10063FA55}"/>
  <bookViews>
    <workbookView xWindow="22932" yWindow="3096" windowWidth="16536" windowHeight="8712" firstSheet="13" activeTab="14" xr2:uid="{033D211D-4D1B-C74C-B933-05804CD3EC4A}"/>
  </bookViews>
  <sheets>
    <sheet name="Nota final" sheetId="20" r:id="rId1"/>
    <sheet name="Informações da planilha" sheetId="21" state="hidden" r:id="rId2"/>
    <sheet name="Temas políticas -bases de dados" sheetId="1" r:id="rId3"/>
    <sheet name="Temas nas políticas gerais" sheetId="8" r:id="rId4"/>
    <sheet name="Temas nas políticas setoriais" sheetId="9" r:id="rId5"/>
    <sheet name="Bases de dados" sheetId="22" r:id="rId6"/>
    <sheet name="Monitoramento de riscos" sheetId="10" r:id="rId7"/>
    <sheet name="Relevância processo decisório" sheetId="27" r:id="rId8"/>
    <sheet name="Ações de mitigação de riscos" sheetId="11" r:id="rId9"/>
    <sheet name="Prod fin imp positivo" sheetId="26" r:id="rId10"/>
    <sheet name="Portfólio (setor)" sheetId="12" r:id="rId11"/>
    <sheet name="Portfólio (localização)" sheetId="15" r:id="rId12"/>
    <sheet name="Portfólio (empresa)" sheetId="16" r:id="rId13"/>
    <sheet name="Governança" sheetId="2" r:id="rId14"/>
    <sheet name=" Controvérsias socioambientais" sheetId="5" r:id="rId1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27" l="1"/>
  <c r="H9" i="20" s="1"/>
  <c r="C2" i="8" l="1"/>
  <c r="E5" i="5"/>
  <c r="C60" i="8"/>
  <c r="D60" i="8" s="1"/>
  <c r="D63" i="1"/>
  <c r="F62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3" i="1"/>
  <c r="J4" i="22"/>
  <c r="J6" i="22"/>
  <c r="J8" i="22"/>
  <c r="J10" i="22"/>
  <c r="J12" i="22"/>
  <c r="J14" i="22"/>
  <c r="J16" i="22"/>
  <c r="J18" i="22"/>
  <c r="J20" i="22"/>
  <c r="J22" i="22"/>
  <c r="J24" i="22"/>
  <c r="J26" i="22"/>
  <c r="J28" i="22"/>
  <c r="J30" i="22"/>
  <c r="J32" i="22"/>
  <c r="J34" i="22"/>
  <c r="J36" i="22"/>
  <c r="J38" i="22"/>
  <c r="J40" i="22"/>
  <c r="J42" i="22"/>
  <c r="J44" i="22"/>
  <c r="J46" i="22"/>
  <c r="J48" i="22"/>
  <c r="J50" i="22"/>
  <c r="J52" i="22"/>
  <c r="J54" i="22"/>
  <c r="J56" i="22"/>
  <c r="J58" i="22"/>
  <c r="J60" i="22"/>
  <c r="J62" i="22"/>
  <c r="J64" i="22"/>
  <c r="J66" i="22"/>
  <c r="J68" i="22"/>
  <c r="J70" i="22"/>
  <c r="J72" i="22"/>
  <c r="J74" i="22"/>
  <c r="J76" i="22"/>
  <c r="J78" i="22"/>
  <c r="J80" i="22"/>
  <c r="J82" i="22"/>
  <c r="J84" i="22"/>
  <c r="J86" i="22"/>
  <c r="J2" i="22"/>
  <c r="H88" i="22"/>
  <c r="F88" i="22"/>
  <c r="D88" i="22"/>
  <c r="B88" i="22"/>
  <c r="F48" i="1" l="1"/>
  <c r="F32" i="1"/>
  <c r="F24" i="1"/>
  <c r="F40" i="1"/>
  <c r="F56" i="1"/>
  <c r="F16" i="1"/>
  <c r="F8" i="1"/>
  <c r="C63" i="1"/>
  <c r="F43" i="1"/>
  <c r="F19" i="1"/>
  <c r="F50" i="1"/>
  <c r="F26" i="1"/>
  <c r="F59" i="1"/>
  <c r="F51" i="1"/>
  <c r="F35" i="1"/>
  <c r="F27" i="1"/>
  <c r="F11" i="1"/>
  <c r="F58" i="1"/>
  <c r="F42" i="1"/>
  <c r="F34" i="1"/>
  <c r="F54" i="1"/>
  <c r="F61" i="1"/>
  <c r="F53" i="1"/>
  <c r="F45" i="1"/>
  <c r="F37" i="1"/>
  <c r="F29" i="1"/>
  <c r="F21" i="1"/>
  <c r="F13" i="1"/>
  <c r="F5" i="1"/>
  <c r="F60" i="1"/>
  <c r="F52" i="1"/>
  <c r="F44" i="1"/>
  <c r="F36" i="1"/>
  <c r="F28" i="1"/>
  <c r="F20" i="1"/>
  <c r="F12" i="1"/>
  <c r="F4" i="1"/>
  <c r="B63" i="1"/>
  <c r="F10" i="1"/>
  <c r="F18" i="1"/>
  <c r="F57" i="1"/>
  <c r="F49" i="1"/>
  <c r="F41" i="1"/>
  <c r="F33" i="1"/>
  <c r="F25" i="1"/>
  <c r="F17" i="1"/>
  <c r="F9" i="1"/>
  <c r="F55" i="1"/>
  <c r="F47" i="1"/>
  <c r="F39" i="1"/>
  <c r="F31" i="1"/>
  <c r="F23" i="1"/>
  <c r="F15" i="1"/>
  <c r="F7" i="1"/>
  <c r="F46" i="1"/>
  <c r="F38" i="1"/>
  <c r="F30" i="1"/>
  <c r="F22" i="1"/>
  <c r="F14" i="1"/>
  <c r="F6" i="1"/>
  <c r="F3" i="1"/>
  <c r="B65" i="1" l="1"/>
  <c r="F18" i="16" l="1"/>
  <c r="F5" i="16"/>
  <c r="F7" i="16"/>
  <c r="F9" i="16"/>
  <c r="F11" i="16"/>
  <c r="F13" i="16"/>
  <c r="F15" i="16"/>
  <c r="F17" i="16"/>
  <c r="F3" i="16"/>
  <c r="C13" i="10"/>
  <c r="D13" i="10"/>
  <c r="B13" i="10"/>
  <c r="C9" i="12"/>
  <c r="D9" i="12"/>
  <c r="E9" i="12"/>
  <c r="B9" i="12"/>
  <c r="C9" i="15"/>
  <c r="D9" i="15"/>
  <c r="B9" i="15"/>
  <c r="E9" i="15"/>
  <c r="G9" i="5"/>
  <c r="G11" i="5"/>
  <c r="G13" i="5"/>
  <c r="F5" i="15"/>
  <c r="F7" i="15"/>
  <c r="F3" i="15"/>
  <c r="F9" i="15" s="1"/>
  <c r="F5" i="12"/>
  <c r="F7" i="12"/>
  <c r="F3" i="12"/>
  <c r="F9" i="12" s="1"/>
  <c r="E62" i="26"/>
  <c r="J88" i="22" l="1"/>
  <c r="F9" i="20" s="1"/>
  <c r="G88" i="22"/>
  <c r="D64" i="26"/>
  <c r="E60" i="26"/>
  <c r="E58" i="26"/>
  <c r="E56" i="26"/>
  <c r="E54" i="26"/>
  <c r="E52" i="26"/>
  <c r="E50" i="26"/>
  <c r="E48" i="26"/>
  <c r="E46" i="26"/>
  <c r="E44" i="26"/>
  <c r="E42" i="26"/>
  <c r="E40" i="26"/>
  <c r="E38" i="26"/>
  <c r="E36" i="26"/>
  <c r="E34" i="26"/>
  <c r="E32" i="26"/>
  <c r="E30" i="26"/>
  <c r="E28" i="26"/>
  <c r="E26" i="26"/>
  <c r="E24" i="26"/>
  <c r="E22" i="26"/>
  <c r="E20" i="26"/>
  <c r="E18" i="26"/>
  <c r="E16" i="26"/>
  <c r="E14" i="26"/>
  <c r="E12" i="26"/>
  <c r="E10" i="26"/>
  <c r="E8" i="26"/>
  <c r="E6" i="26"/>
  <c r="E4" i="26"/>
  <c r="E2" i="26"/>
  <c r="I88" i="22"/>
  <c r="E88" i="22"/>
  <c r="C88" i="22"/>
  <c r="E64" i="26" l="1"/>
  <c r="J9" i="20" s="1"/>
  <c r="C15" i="10"/>
  <c r="D15" i="10"/>
  <c r="B15" i="10"/>
  <c r="E7" i="5"/>
  <c r="E9" i="5"/>
  <c r="E11" i="5"/>
  <c r="E13" i="5"/>
  <c r="E3" i="5"/>
  <c r="E4" i="2"/>
  <c r="E6" i="2"/>
  <c r="E8" i="2"/>
  <c r="E10" i="2"/>
  <c r="E12" i="2"/>
  <c r="E14" i="2"/>
  <c r="E16" i="2"/>
  <c r="E18" i="2"/>
  <c r="E20" i="2"/>
  <c r="E2" i="2"/>
  <c r="G19" i="16"/>
  <c r="F15" i="5"/>
  <c r="G3" i="5"/>
  <c r="F22" i="2"/>
  <c r="G2" i="2"/>
  <c r="E14" i="10"/>
  <c r="G16" i="11"/>
  <c r="H2" i="11"/>
  <c r="H4" i="11"/>
  <c r="G20" i="2"/>
  <c r="C4" i="9"/>
  <c r="D4" i="9" s="1"/>
  <c r="C6" i="9"/>
  <c r="D6" i="9" s="1"/>
  <c r="C8" i="9"/>
  <c r="D8" i="9" s="1"/>
  <c r="C10" i="9"/>
  <c r="D10" i="9" s="1"/>
  <c r="C12" i="9"/>
  <c r="D12" i="9" s="1"/>
  <c r="C14" i="9"/>
  <c r="D14" i="9" s="1"/>
  <c r="C16" i="9"/>
  <c r="D16" i="9" s="1"/>
  <c r="C18" i="9"/>
  <c r="D18" i="9" s="1"/>
  <c r="C20" i="9"/>
  <c r="D20" i="9" s="1"/>
  <c r="C22" i="9"/>
  <c r="D22" i="9" s="1"/>
  <c r="C24" i="9"/>
  <c r="D24" i="9" s="1"/>
  <c r="C26" i="9"/>
  <c r="D26" i="9" s="1"/>
  <c r="C28" i="9"/>
  <c r="D28" i="9" s="1"/>
  <c r="C30" i="9"/>
  <c r="D30" i="9" s="1"/>
  <c r="C32" i="9"/>
  <c r="D32" i="9" s="1"/>
  <c r="C34" i="9"/>
  <c r="D34" i="9" s="1"/>
  <c r="C36" i="9"/>
  <c r="D36" i="9" s="1"/>
  <c r="C38" i="9"/>
  <c r="D38" i="9" s="1"/>
  <c r="C40" i="9"/>
  <c r="D40" i="9" s="1"/>
  <c r="C42" i="9"/>
  <c r="D42" i="9" s="1"/>
  <c r="C44" i="9"/>
  <c r="D44" i="9" s="1"/>
  <c r="C46" i="9"/>
  <c r="D46" i="9" s="1"/>
  <c r="C48" i="9"/>
  <c r="D48" i="9" s="1"/>
  <c r="C50" i="9"/>
  <c r="D50" i="9" s="1"/>
  <c r="C52" i="9"/>
  <c r="D52" i="9" s="1"/>
  <c r="C54" i="9"/>
  <c r="D54" i="9" s="1"/>
  <c r="C56" i="9"/>
  <c r="D56" i="9" s="1"/>
  <c r="C58" i="9"/>
  <c r="D58" i="9" s="1"/>
  <c r="C60" i="9"/>
  <c r="D60" i="9" s="1"/>
  <c r="C2" i="9"/>
  <c r="D2" i="9" s="1"/>
  <c r="C16" i="8"/>
  <c r="D16" i="8" s="1"/>
  <c r="C4" i="8"/>
  <c r="D4" i="8" s="1"/>
  <c r="C6" i="8"/>
  <c r="D6" i="8" s="1"/>
  <c r="C8" i="8"/>
  <c r="D8" i="8" s="1"/>
  <c r="C10" i="8"/>
  <c r="D10" i="8" s="1"/>
  <c r="C12" i="8"/>
  <c r="D12" i="8" s="1"/>
  <c r="C14" i="8"/>
  <c r="D14" i="8" s="1"/>
  <c r="C18" i="8"/>
  <c r="D18" i="8" s="1"/>
  <c r="C20" i="8"/>
  <c r="D20" i="8" s="1"/>
  <c r="C22" i="8"/>
  <c r="D22" i="8" s="1"/>
  <c r="C24" i="8"/>
  <c r="D24" i="8" s="1"/>
  <c r="C26" i="8"/>
  <c r="D26" i="8" s="1"/>
  <c r="C28" i="8"/>
  <c r="D28" i="8" s="1"/>
  <c r="C30" i="8"/>
  <c r="D30" i="8" s="1"/>
  <c r="C32" i="8"/>
  <c r="D32" i="8" s="1"/>
  <c r="C34" i="8"/>
  <c r="D34" i="8" s="1"/>
  <c r="C36" i="8"/>
  <c r="D36" i="8" s="1"/>
  <c r="C38" i="8"/>
  <c r="D38" i="8" s="1"/>
  <c r="C40" i="8"/>
  <c r="D40" i="8" s="1"/>
  <c r="C42" i="8"/>
  <c r="D42" i="8" s="1"/>
  <c r="C44" i="8"/>
  <c r="D44" i="8" s="1"/>
  <c r="C46" i="8"/>
  <c r="D46" i="8" s="1"/>
  <c r="C48" i="8"/>
  <c r="D48" i="8" s="1"/>
  <c r="C50" i="8"/>
  <c r="D50" i="8" s="1"/>
  <c r="C52" i="8"/>
  <c r="D52" i="8" s="1"/>
  <c r="C54" i="8"/>
  <c r="D54" i="8" s="1"/>
  <c r="C56" i="8"/>
  <c r="D56" i="8" s="1"/>
  <c r="C58" i="8"/>
  <c r="D58" i="8" s="1"/>
  <c r="D2" i="8"/>
  <c r="E15" i="10" l="1"/>
  <c r="G9" i="20" s="1"/>
  <c r="D62" i="9"/>
  <c r="E9" i="20" s="1"/>
  <c r="D62" i="8"/>
  <c r="D9" i="20" s="1"/>
  <c r="C62" i="8"/>
  <c r="C62" i="9"/>
  <c r="G18" i="2"/>
  <c r="G16" i="2"/>
  <c r="G14" i="2"/>
  <c r="G12" i="2"/>
  <c r="G10" i="2"/>
  <c r="G8" i="2"/>
  <c r="G6" i="2"/>
  <c r="G4" i="2"/>
  <c r="G22" i="2" l="1"/>
  <c r="N9" i="20" s="1"/>
  <c r="H5" i="16"/>
  <c r="H7" i="16"/>
  <c r="H9" i="16"/>
  <c r="H11" i="16"/>
  <c r="H13" i="16"/>
  <c r="H15" i="16"/>
  <c r="H17" i="16"/>
  <c r="H3" i="16"/>
  <c r="H6" i="11"/>
  <c r="H8" i="11"/>
  <c r="H10" i="11"/>
  <c r="H12" i="11"/>
  <c r="H14" i="11"/>
  <c r="G7" i="5"/>
  <c r="G5" i="5"/>
  <c r="G15" i="5" l="1"/>
  <c r="O9" i="20" s="1"/>
  <c r="H19" i="16"/>
  <c r="M9" i="20" s="1"/>
  <c r="H16" i="11"/>
  <c r="I9" i="20" s="1"/>
  <c r="L9" i="20"/>
  <c r="K9" i="20"/>
  <c r="D13" i="2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Schiavo</author>
  </authors>
  <commentList>
    <comment ref="O10" authorId="0" shapeId="0" xr:uid="{AA637240-0564-433E-B731-09F9E37AD4B4}">
      <text>
        <r>
          <rPr>
            <sz val="9"/>
            <color indexed="81"/>
            <rFont val="Segoe UI"/>
            <family val="2"/>
          </rPr>
          <t xml:space="preserve">Nota mínima = -5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tc={11C862DC-2213-41CB-88CC-9A40FD300671}</author>
    <author>tc={0E3CDD7E-BFDD-4C6C-9A44-6916C1C5F20E}</author>
  </authors>
  <commentList>
    <comment ref="B43" authorId="0" shapeId="0" xr:uid="{11C862DC-2213-41CB-88CC-9A40FD300671}">
      <text>
        <t>[Threaded comment]
Your version of Excel allows you to read this threaded comment; however, any edits to it will get removed if the file is opened in a newer version of Excel. Learn more: https://go.microsoft.com/fwlink/?linkid=870924
Comment:
    Formatação</t>
      </text>
    </comment>
    <comment ref="B55" authorId="1" shapeId="0" xr:uid="{0E3CDD7E-BFDD-4C6C-9A44-6916C1C5F20E}">
      <text>
        <t>[Threaded comment]
Your version of Excel allows you to read this threaded comment; however, any edits to it will get removed if the file is opened in a newer version of Excel. Learn more: https://go.microsoft.com/fwlink/?linkid=870924
Comment:
    Ajustar formatação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Schiavo</author>
  </authors>
  <commentList>
    <comment ref="F9" authorId="0" shapeId="0" xr:uid="{EC71323E-7259-4FDA-8C26-2834649125E7}">
      <text>
        <r>
          <rPr>
            <sz val="9"/>
            <color indexed="81"/>
            <rFont val="Segoe UI"/>
            <family val="2"/>
          </rPr>
          <t>Se a instituição acumular mais de 10 pontos, a nota será 10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Schiavo</author>
  </authors>
  <commentList>
    <comment ref="F9" authorId="0" shapeId="0" xr:uid="{84AEDE95-A62B-4E0C-9C26-E0C25D112B14}">
      <text>
        <r>
          <rPr>
            <sz val="9"/>
            <color indexed="81"/>
            <rFont val="Segoe UI"/>
            <family val="2"/>
          </rPr>
          <t>Se a instituição acumular mais de 10 pontos, a nota será 10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Schiavo</author>
  </authors>
  <commentList>
    <comment ref="H15" authorId="0" shapeId="0" xr:uid="{C196B353-4DB1-4EA1-ACC4-062C854DED92}">
      <text>
        <r>
          <rPr>
            <sz val="9"/>
            <color indexed="81"/>
            <rFont val="Segoe UI"/>
            <family val="2"/>
          </rPr>
          <t xml:space="preserve">Menor nota, mais controvérsias
</t>
        </r>
      </text>
    </comment>
  </commentList>
</comments>
</file>

<file path=xl/sharedStrings.xml><?xml version="1.0" encoding="utf-8"?>
<sst xmlns="http://schemas.openxmlformats.org/spreadsheetml/2006/main" count="439" uniqueCount="266">
  <si>
    <t>RASA -  Ranking de Atuação Socioambiental de Instituições Financeiras</t>
  </si>
  <si>
    <t>Temas nas políticas gerais</t>
  </si>
  <si>
    <t>Temas nas políticas setoriais</t>
  </si>
  <si>
    <t>Bases de dados</t>
  </si>
  <si>
    <t>Monitoramento de riscos</t>
  </si>
  <si>
    <t>Relevância no processo decisório</t>
  </si>
  <si>
    <t>Ações de mitigação de riscos</t>
  </si>
  <si>
    <t>Produtos financeiros com impacto positivo</t>
  </si>
  <si>
    <t>Portfólio (setores econômicos)</t>
  </si>
  <si>
    <t>Portfólio (localização das atividades)</t>
  </si>
  <si>
    <t>Portfólio (risco socioambiental das empresas)</t>
  </si>
  <si>
    <t>Governança</t>
  </si>
  <si>
    <t>Controvérsias socioambientais</t>
  </si>
  <si>
    <t>Nota no item</t>
  </si>
  <si>
    <t>Nota máxima possível</t>
  </si>
  <si>
    <t>Nota final</t>
  </si>
  <si>
    <t>Soma das notas finais de todas as abas</t>
  </si>
  <si>
    <t>(no caso da última aba, a nota é subtraída)</t>
  </si>
  <si>
    <t>Versão da planilha</t>
  </si>
  <si>
    <t>Data</t>
  </si>
  <si>
    <t>1.0</t>
  </si>
  <si>
    <t>TEMAS</t>
  </si>
  <si>
    <t>Temas nas Políticas Gerais (máximo de 3 pontos)</t>
  </si>
  <si>
    <t>Temas nas Políticas Setoriais (máximo de 7 pontos)</t>
  </si>
  <si>
    <t>Suficiência das bases de dados consultadas para empresas financiadas via crédito (inclusive cadeia de produção, quando relevante) (máximo de 20  pontos)</t>
  </si>
  <si>
    <t>Peso do tema</t>
  </si>
  <si>
    <t>Nota final ponderada por temas e bases de dados  (máximo de 30 pontos)</t>
  </si>
  <si>
    <t>Peso do item</t>
  </si>
  <si>
    <t>Riscos climáticos físicos crônicos</t>
  </si>
  <si>
    <t>Riscos climáticos físicos agudos</t>
  </si>
  <si>
    <t>Matriz energética</t>
  </si>
  <si>
    <t>Eficiência energética</t>
  </si>
  <si>
    <t>Biodiversidade terrestre</t>
  </si>
  <si>
    <t>Poluição água doce</t>
  </si>
  <si>
    <t>Eficiência hídrica</t>
  </si>
  <si>
    <t>Poluição marítima</t>
  </si>
  <si>
    <t>Poluição do solo</t>
  </si>
  <si>
    <t>Eficiência uso do solo</t>
  </si>
  <si>
    <t>Poluição atmosférica</t>
  </si>
  <si>
    <t>Uso eficiente de matéria-prima sujeita a possível escassez</t>
  </si>
  <si>
    <t>Gestão adequada de resíduos sólidos</t>
  </si>
  <si>
    <t>Trabalho análogo ao escravo</t>
  </si>
  <si>
    <t>Trabalho infantil irregular</t>
  </si>
  <si>
    <t>Saúde no trabalho</t>
  </si>
  <si>
    <t>Segurança no trabalho</t>
  </si>
  <si>
    <t>Saúde do consumidor</t>
  </si>
  <si>
    <t>Segurança do consumidor</t>
  </si>
  <si>
    <t>Direitos a informação e privacidade do consumidor (LGPD)</t>
  </si>
  <si>
    <t>Impactos em comunidades tradicionais</t>
  </si>
  <si>
    <t>Riscos à saúde e segurança da comunidade</t>
  </si>
  <si>
    <t>Riscos ao desenvolvimento local</t>
  </si>
  <si>
    <t>Discriminação de gênero</t>
  </si>
  <si>
    <t>Discriminação étnica ou sexual</t>
  </si>
  <si>
    <t>Pessoas com deficiência</t>
  </si>
  <si>
    <t>Riscos para o patrimônio cultural</t>
  </si>
  <si>
    <t>Questões concorrenciais</t>
  </si>
  <si>
    <t>Responsabilidade tributária</t>
  </si>
  <si>
    <t>Prevenção e combate à corrupção</t>
  </si>
  <si>
    <t>Total ponderado do item</t>
  </si>
  <si>
    <t>Temas nas Políticas e Bases de Dados</t>
  </si>
  <si>
    <t>Presença nas Políticas/diretrizes ou adesão a compromisso voluntário (0 a 3)</t>
  </si>
  <si>
    <t>Nota ponderada</t>
  </si>
  <si>
    <t>O tema não foi mencionado na PRSAC nem em demais documentos relacionados às políticas gerais, diretrizes ou adesões a compromissos.</t>
  </si>
  <si>
    <t>Na PRSAC, item 2.3.1., consta: "A Desenbahia deve estar atenta às oportunidades de negócio geradas pela economia verde e pela responsabilidade social empresarial, assim como para transição para uma economia de baixo carbono." Tema abordado de forma indireta.
A IFD não possui nenhum compromisso voluntário relacionado a esse tema.</t>
  </si>
  <si>
    <t>Biodiversidade aquática e poluição da água doce</t>
  </si>
  <si>
    <t>Biodiversidade aquática e poluição marinha</t>
  </si>
  <si>
    <t>Eficiência uso agrícola do solo</t>
  </si>
  <si>
    <t>A lista de restrição da instituição inclui "práticas de trabalho escravo ou em condições análogas". PRSAC (2.2.5.4). Além disso, a Desenbahia está atenta ao Cadastro de Empregadores disponibilizado pelo
Ministério do Trabalho, buscando o combate ao trabalho escravo. A verificação do referido cadastro consta entre as condições pré-contratuais das nossas linhas de financiamento.
A IFD não possui nenhum compromisso voluntário relacionado a esse tema.</t>
  </si>
  <si>
    <t>A lista de restrição da instituição inclui "exploração irregular, ilegal ou criminosa do trabalho infantil".
A IFD não possui nenhum compromisso voluntário relacionado a esse tema.</t>
  </si>
  <si>
    <t>A lista de restrição da instituição inclui empresas que "impactem negativamente povos ou comunidades tradicionais, entre eles indígenas e quilombolas, incluindo a invasão ou exploração irregular de suas terras".
A IFD não possui nenhum compromisso voluntário relacionado a esse tema.</t>
  </si>
  <si>
    <t>A lista de restrição da instituição inclui empresas que "cometem ou tenham cometido ato lesivo ao patrimônio público, ao patrimônio histórico, ao patrimônio cultural ou à ordem urbanística".
A IFD não possui nenhum compromisso voluntário relacionado a esse tema.</t>
  </si>
  <si>
    <t>TOTAL</t>
  </si>
  <si>
    <t>Máximo de 3</t>
  </si>
  <si>
    <t>Inclusão em política setorial ou em política temática (0 a 7)</t>
  </si>
  <si>
    <t>Não foram encontradas políticas setoriais e o tema não foi mencionado em políticas temáticas ou outros documentos disponibilizados no site.</t>
  </si>
  <si>
    <t>Máximo de 7</t>
  </si>
  <si>
    <t>BASE DE DADOS</t>
  </si>
  <si>
    <t>Todos os setores econômicos sujeitos a licenciamento ambiental - até 20 pontos</t>
  </si>
  <si>
    <t xml:space="preserve">Peso </t>
  </si>
  <si>
    <t>Apenas setores econômicos com maior risco socioambiental
(médio ou alto) - até 15 pontos</t>
  </si>
  <si>
    <t>Peso</t>
  </si>
  <si>
    <t>Apenas operações ou clientes/investimentos acima de certo patamar financeiro, sendo o universo mais abrangente do que Project Finance (nesse caso, será considerado o percentual, dentre as operações com setores sujeitos a licenciamento ambiental, para o qual ocorre a consulta) - até 8 pontos</t>
  </si>
  <si>
    <t>Apenas Project Finance - até 4 pontos</t>
  </si>
  <si>
    <t>Licenciamento ambiental vigente</t>
  </si>
  <si>
    <t>Relatórios ambientais anuais de empresas inscritas no Cadastro Técnico Federal de Atividades Potencialmente Poluidoras</t>
  </si>
  <si>
    <t>Verificação do cumprimento de condicionantes do licenciamento ambiental junto à empresa</t>
  </si>
  <si>
    <t>Prática de infrações – órgão ambiental estadual</t>
  </si>
  <si>
    <t>Áreas embargadas – órgão ambiental estadual/DF</t>
  </si>
  <si>
    <t>Cadastro Ambiental Rural - CAR</t>
  </si>
  <si>
    <t>Autorizações para supressão de vegetação (sempre que apurado desmatamento recente) – órgãos ambientais estaduais (ou municipais, qdo. for o caso)</t>
  </si>
  <si>
    <t>Prática de infrações – órgãos ambientais federais</t>
  </si>
  <si>
    <t>Áreas embargadas pelo IBAMA ou ICMBio</t>
  </si>
  <si>
    <t>Limites de unidades de conservação (federais, estaduais e municipais)</t>
  </si>
  <si>
    <t>Limites de terras indígenas</t>
  </si>
  <si>
    <t>Limites de territórios quilombolas</t>
  </si>
  <si>
    <t>IPHAN e órgãos estaduais e municipais de proteção do patrimônio cultural</t>
  </si>
  <si>
    <t>Outros conflitos fundiários ou comunitários</t>
  </si>
  <si>
    <t>Bases de dados do Ministério Público Federal</t>
  </si>
  <si>
    <t>Bases de dados do Ministério Público Estadual</t>
  </si>
  <si>
    <t>“Lista suja” do trabalho escravo</t>
  </si>
  <si>
    <t>Relatório de Sustentabilidade, (p. 32): "Além disso, a Desenbahia está atenta ao Cadastro de Empregadores disponibilizado pelo Ministério do Trabalho, buscando o combate ao trabalho escravo. A verificação do referido cadastro consta entre as condições pré-contratuais das nossas linhas de financiamento."</t>
  </si>
  <si>
    <t>Infrações em matéria de saúde e segurança do trabalho (inclusive trabalho infantil)</t>
  </si>
  <si>
    <t>Bases de dados do Ministério Público em matéria trabalhista</t>
  </si>
  <si>
    <t>Bases de dados do Judiciário em matéria trabalhista</t>
  </si>
  <si>
    <t>Percentual de acidentes do trabalho à luz da média do setor econômico</t>
  </si>
  <si>
    <t>Percentual de doenças ocupacionais à luz da média do setor econômico</t>
  </si>
  <si>
    <t>Bases de dados do Poder Judiciário Federal</t>
  </si>
  <si>
    <t>Bases de dados do Poder Judiciário Estadual</t>
  </si>
  <si>
    <t>Dados da própria empresa relativos à matriz energética</t>
  </si>
  <si>
    <t>Dados da própria empresa relativos à eficiência energética</t>
  </si>
  <si>
    <t xml:space="preserve">Outorga para utilização de recursos hídricos </t>
  </si>
  <si>
    <t>Dados da própria empresa relativos à eficiência hídrica</t>
  </si>
  <si>
    <t>Dados da própria empresa relativos à gestão de resíduos</t>
  </si>
  <si>
    <t>Dados da própria empresa relativos ao uso de matéria-prima</t>
  </si>
  <si>
    <t>Dados da própria empresa relativos a riscos ambientais na cadeia de produção/valor</t>
  </si>
  <si>
    <t>Dados da própria empresa relativos a riscos sociais na cadeia de produção/valor</t>
  </si>
  <si>
    <t>PROCONs ou bases de dados do Ministério da Justiça em matéria de consumo</t>
  </si>
  <si>
    <t>Bases de dados do CADE (concorrência)</t>
  </si>
  <si>
    <t>Entes encarregados de zelar pela sanidade animal ou vegetal (para setores relevantes)</t>
  </si>
  <si>
    <t>Bases de dados da Controladoria-Geral da União, Tribunais de Contas e afins</t>
  </si>
  <si>
    <t>Vigilância sanitária (para setores relevantes)</t>
  </si>
  <si>
    <t>Imprensa</t>
  </si>
  <si>
    <t>Mídias online em geral</t>
  </si>
  <si>
    <t>Organizações da sociedade civil relevantes</t>
  </si>
  <si>
    <t>Mecanismo de recebimento de queixas</t>
  </si>
  <si>
    <t>Inspeções no local</t>
  </si>
  <si>
    <t>Contratação de auditoria socioambiental</t>
  </si>
  <si>
    <t>TOTAL PONDERADO DA COLUNA</t>
  </si>
  <si>
    <t>Máximo de 20</t>
  </si>
  <si>
    <t>UNIVERSO DE OPERAÇÕES OU EMPRESAS</t>
  </si>
  <si>
    <t>FREQUÊNCIA</t>
  </si>
  <si>
    <t>Todos os setores econômicos sujeitos a licenciamento ambiental</t>
  </si>
  <si>
    <t>Setores econômicos com risco médio ou alto</t>
  </si>
  <si>
    <t xml:space="preserve">Apenas operações ou clientes/investimentos acima de um certo patamar financeiro – inclusive Project Finance </t>
  </si>
  <si>
    <t>Semestral ou menor</t>
  </si>
  <si>
    <t>Anual</t>
  </si>
  <si>
    <t>Bienal</t>
  </si>
  <si>
    <t>Apenas quando tem conhecimento de fato novo relevante ou quando se refere a único ou poucos temas</t>
  </si>
  <si>
    <t>Não adota</t>
  </si>
  <si>
    <t>Total</t>
  </si>
  <si>
    <t>Máximo de 10</t>
  </si>
  <si>
    <t>GRAU DE RELEVÂNCIA</t>
  </si>
  <si>
    <t>Negativa de crédito, suspensão de desembolsos ou vencimento antecipado de operações em razão de riscos socioambientais (percentual nos últimos 2 anos)</t>
  </si>
  <si>
    <t>Baixo - 0 ou 1 ponto</t>
  </si>
  <si>
    <t>Médio - 2 ou 3 pontos</t>
  </si>
  <si>
    <t>Alto - 4 ou 5 pontos</t>
  </si>
  <si>
    <t>0 a 2%</t>
  </si>
  <si>
    <t>Maior que 2 a 8%</t>
  </si>
  <si>
    <t>Maior que 8%</t>
  </si>
  <si>
    <t>Máximo de 5</t>
  </si>
  <si>
    <t>Não há informação</t>
  </si>
  <si>
    <t>AÇÃO ADOTADA</t>
  </si>
  <si>
    <t>Todos os setores econômicos sujeitos a licenciamento ambiental - 8 a 10 pontos</t>
  </si>
  <si>
    <t>Apenas setores econômicos com maior risco socioambiental  - 6 ou 7 pontos</t>
  </si>
  <si>
    <t>Apenas operações ou clientes acima de certo patamar financeiro (nesse caso, indicar o percentual dentre os valores destinados a empresas de setores sujeitos a licenciamento) - até 5 pontos</t>
  </si>
  <si>
    <t xml:space="preserve">Apenas Project Finance - até 3 pontos  </t>
  </si>
  <si>
    <t>Não adota - 0 pontos</t>
  </si>
  <si>
    <t xml:space="preserve">Repercussão do nível de risco nas condições da operação (taxa de juros, prazo de duração ou prazo de carência) </t>
  </si>
  <si>
    <t>PRSAC, item 2.2.5.1</t>
  </si>
  <si>
    <t>Cláusula(s) contratual(s) de cumprimento das regulações socioambientais/dever de informar sobre autuações</t>
  </si>
  <si>
    <t>Cláusula(s) contratual(is) relativa(s) a deveres de transparência socioambiental junto à IF relativos a operações da própria empresa financiada</t>
  </si>
  <si>
    <t>Cláusula(s) contratual(is) relativa(s) a deveres de transparência socioambiental junto à IF relativos à cadeia de produção da empresa financiada</t>
  </si>
  <si>
    <t xml:space="preserve">Plano de ação ou compromisso equivalente com prazos e metas claros para operações próprias </t>
  </si>
  <si>
    <t>Plano de ação ou compromisso equivalente com  prazos e metas claros para cadeia de produção</t>
  </si>
  <si>
    <t>Garantias adicionais ou seguro</t>
  </si>
  <si>
    <t>Existência de indicadores específicos para mensuração de impacto (indicando-se quais são) - até 3,5 pontos</t>
  </si>
  <si>
    <t xml:space="preserve">Percentual no portfólio de crédito - até 6,5 pontos </t>
  </si>
  <si>
    <t>Educação e/ou empregabilidade para população de baixa renda</t>
  </si>
  <si>
    <t>Adaptação a riscos climáticos físicos</t>
  </si>
  <si>
    <t>Matriz energética de baixo carbono</t>
  </si>
  <si>
    <t>https://www.desenbahia.ba.gov.br/creditos/linhas_de_financiamento/para-sua-empresa/maquinas-e-equipamentos/bndes-fundo-clima-maquinas-e-equipamentos-eficientes/                                                                                                                    BNDES FINAME Baixo Carbono: https://www.desenbahia.ba.gov.br/creditos/linhas_de_financiamento/ (para o produtor rural - Máquinas e equipamentos)</t>
  </si>
  <si>
    <t>Não foram encontradas informações</t>
  </si>
  <si>
    <t>https://www.desenbahia.ba.gov.br/creditos/linhas_de_financiamento/para-sua-empresa/maquinas-e-equipamentos/bndes-fundo-clima-maquinas-e-equipamentos-eficientes/</t>
  </si>
  <si>
    <t>Biodiversidade terrestre (mitigação de riscos)</t>
  </si>
  <si>
    <t>Biodiversidade terrestre (restauração)</t>
  </si>
  <si>
    <t>Linha de financiamento "Municípios Sustentáveis" - aflorestamento e reflorestamento: https://www.desenbahia.ba.gov.br/creditos/linhas_de_financiamento/para-municipios/sustentavel/municipios-sustentaveis/</t>
  </si>
  <si>
    <t>Preservação da biodiversidade aquática ou mitigação de riscos de poluição de água doce</t>
  </si>
  <si>
    <t>Descontaminação de água doce</t>
  </si>
  <si>
    <t>Preservação da biodiversidade aquática ou mitigação de riscos de poluição marítima</t>
  </si>
  <si>
    <t>Restauração de ecossistemas marinhos</t>
  </si>
  <si>
    <t>Mitigação de riscos de poluição do solo</t>
  </si>
  <si>
    <t>Descontaminação do solo</t>
  </si>
  <si>
    <t>Uso eficiente do solo para fins agrícolas</t>
  </si>
  <si>
    <t>Mitigação de riscos de poluição atmosférica</t>
  </si>
  <si>
    <t>Uso eficiente de matéria-prima</t>
  </si>
  <si>
    <t>Gestão adequada de resíduos sólidos (prevenção de poluição)</t>
  </si>
  <si>
    <t>Linha de financiamento "Municípios Sustentáveis" - várias estratégias de gestão adequada de resíduos: https://www.desenbahia.ba.gov.br/creditos/linhas_de_financiamento/para-municipios/sustentavel/municipios-sustentaveis/</t>
  </si>
  <si>
    <t>Não há informações</t>
  </si>
  <si>
    <t>Gestão eficiente de resíduos sólidos (economia circular)</t>
  </si>
  <si>
    <t>Mitigação de riscos de trabalho análogo ao escravo na cadeia de produção</t>
  </si>
  <si>
    <t>Mitigação de riscos de trabalho infantil irregular na cadeia de produção</t>
  </si>
  <si>
    <t>Mitigação de riscos à saúde no trabalho</t>
  </si>
  <si>
    <t>Mitigação de riscos à segurança no trabalho</t>
  </si>
  <si>
    <t>Mitigação de riscos ou criação de oportunidades p/ comunidades tradicionais</t>
  </si>
  <si>
    <t>Saúde e segurança de comunidade local</t>
  </si>
  <si>
    <t>Saúde e segurança do consumidor</t>
  </si>
  <si>
    <t>Desenvolvimento local/ apoio a MPMEs</t>
  </si>
  <si>
    <t>https://www.desenbahia.ba.gov.br/creditos/linhas_de_financiamento/para-voce/microcredito/credibahia-para-microempreendedores/             FUNGETUR: https://www.desenbahia.ba.gov.br/creditos/linhas_de_financiamento/ - para empresas: projetos de investimento                                                                               Linhas de financiamento para Municípios: https://www.desenbahia.ba.gov.br/creditos/linhas_de_financiamento/ (Infraestrutura)</t>
  </si>
  <si>
    <t>Promoção da equidade de gênero</t>
  </si>
  <si>
    <t>Promoção da equidade étnica</t>
  </si>
  <si>
    <t>Integração de pessoas com deficiência</t>
  </si>
  <si>
    <t>Proteção do patrimônio cultural</t>
  </si>
  <si>
    <t>Habitação para população de baixa renda</t>
  </si>
  <si>
    <t>Percentual no portfólio</t>
  </si>
  <si>
    <t>Categoria da atividade econômica financiada</t>
  </si>
  <si>
    <t>Percentual alto (mais de 40%) no portfólio</t>
  </si>
  <si>
    <t xml:space="preserve">Percentual médio (mais de 20 e até 40%) no portfólio </t>
  </si>
  <si>
    <t>Percentual baixo (0 a 20%) no portfólio</t>
  </si>
  <si>
    <t>Ausente no portfólio</t>
  </si>
  <si>
    <t>Setores econômicos de alto risco socioambiental</t>
  </si>
  <si>
    <t xml:space="preserve">Setores econômicos de risco socioambiental médio </t>
  </si>
  <si>
    <t xml:space="preserve">Conforme apontado no Relatório Integrado de Administração e Socioambiental 2021 (pg. 20), o setor Agropecuário representa 31,8% das operações de crédito. </t>
  </si>
  <si>
    <t>Setores econômicos de risco socioambiental baixo ou nenhum</t>
  </si>
  <si>
    <t xml:space="preserve">Conforme apontado no Relatório Integrado de Administração e Socioambiental 2021 (pg. 20), os setores Comércio e Serviços representam 40,9% das operações de crédito. </t>
  </si>
  <si>
    <t>CATEGORIA DA EMPRESA FINANCIADA E DE SUA CADEIA DE PRODUÇÃO</t>
  </si>
  <si>
    <t>Informação completa (georreferenciada ou microbacia hidrográfica) - 10 pontos</t>
  </si>
  <si>
    <t>Município/bioma - 5 pontos</t>
  </si>
  <si>
    <t>Ausente (informação apenas sobre a sede no caso de empresas com múltiplos estabelecimentos) - 0 pontos</t>
  </si>
  <si>
    <t>Alto risco socioambiental</t>
  </si>
  <si>
    <t xml:space="preserve">Há conhecimento da localidade das atividades financiadas, conforme requerido nos formulários de cadastro para solicitação de crédito da agência; </t>
  </si>
  <si>
    <t>Risco socioambiental médio</t>
  </si>
  <si>
    <t>Há conhecimento da localização exata das atividades financiadas do setor agropecuário, as quais representam 31,8% do portfólio de crédito, conforme apontado no Relatório Integrado de Administração e Socioambiental 2021 (pg. 20); não há informação sobre conhecimento (ou não) da localização completa de outras atividades financiadas.</t>
  </si>
  <si>
    <t>Risco socioambiental baixo ou nenhum risco</t>
  </si>
  <si>
    <t>Há conhecimento da localização das atividades financiadas, conforme requerido nos formulários de cadastro para solicitação de crédito da agência</t>
  </si>
  <si>
    <t>PERCENTUAL NO PORTFÓLIO</t>
  </si>
  <si>
    <t>Categoria da empresa financiada e de sua cadeia de produção</t>
  </si>
  <si>
    <t>Percentual baixo (até 20%) no portfólio</t>
  </si>
  <si>
    <t>Risco socioambiental baixo ou nenhum</t>
  </si>
  <si>
    <t>Não avaliadas (dentre os setores sujeitos a licenciamento ambiental)</t>
  </si>
  <si>
    <t>Impacto socioambiental positivo</t>
  </si>
  <si>
    <t xml:space="preserve">Riscos socioambientais da cadeia de produção irrelevantes </t>
  </si>
  <si>
    <t xml:space="preserve">Riscos socioambientais da cadeia de produção médios e grau de suficiência do monitoramento </t>
  </si>
  <si>
    <t xml:space="preserve">Riscos socioambientais da cadeia de produção altos e grau de suficiência do monitoramento </t>
  </si>
  <si>
    <t>Não há informação disponível sobre as categorias de risco das empresas financiadas e de suas cadeias de produção</t>
  </si>
  <si>
    <t>SITUAÇÃO NA IF</t>
  </si>
  <si>
    <t>Deficiente – 0 ou 1 ponto</t>
  </si>
  <si>
    <t>Médio – 2 a 6 pontos</t>
  </si>
  <si>
    <t>Bom/ótimo – 7 a 10 pontos</t>
  </si>
  <si>
    <t>Tema tratado em Diretoria de área-fim</t>
  </si>
  <si>
    <t>Tema é tratado pela Diretoria de Administração e Finanças (PRSAC, pg. 10)</t>
  </si>
  <si>
    <t>Participação feminina na Diretoria</t>
  </si>
  <si>
    <t>Não há mulheres na Diretoria</t>
  </si>
  <si>
    <t>Participação negra na Diretoria</t>
  </si>
  <si>
    <t>Dimensão da área de Sustentabilidade (proporcionalidade em relação ao quadro de empregados da área de risco)</t>
  </si>
  <si>
    <t>Dimensão da área de Sustentabilidade (proporcionalidade em relação ao quadro de empregados das áreas de negócios)</t>
  </si>
  <si>
    <t>Treinamentos em sustentabilidade para áreas-fim (média por empregado)</t>
  </si>
  <si>
    <t>Integração de fatores de sustentabilidade na remuneração da Diretoria</t>
  </si>
  <si>
    <t>Integração de fatores de sustentabilidade na remuneração de gerentes</t>
  </si>
  <si>
    <r>
      <t xml:space="preserve">Frequência de atualização de Políticas, Planos e Manuais de Procedimentos e abrangência do universo de </t>
    </r>
    <r>
      <rPr>
        <i/>
        <sz val="12"/>
        <color rgb="FF000000"/>
        <rFont val="Calibri"/>
        <family val="2"/>
      </rPr>
      <t>stakeholders</t>
    </r>
  </si>
  <si>
    <t>PRSAC é revisada a cada 3 anos (PRSAC, pg. 9). São consideradas partes interessadas: clientes e usuários dos produtos e serviços da agência, comunidade interna da organização e fornecedores e prestadores de serviços terceirizados relevantes (PRSAC, pg. 2-3). Entes públicos, instituições acadêmicas e organizações da  sociedade civil não são mencionados.</t>
  </si>
  <si>
    <t>Canal específico para recebimento de reclamações quanto a impactos socioambientais de empreendimentos financiados</t>
  </si>
  <si>
    <t>Não há canal específico</t>
  </si>
  <si>
    <t>NÚMERO DE CONTROVÉRSIAS NOS ÚLTIMOS 5 ANOS</t>
  </si>
  <si>
    <t>FONTE DA INFORMAÇÃO</t>
  </si>
  <si>
    <t>Abaixo da média de instituições financeiras de
mesmo porte - não perde pontos</t>
  </si>
  <si>
    <t>Média das instituições de
mesmo porte (até 5% acima ou abaixo) - 1 ponto a menos</t>
  </si>
  <si>
    <t>Acima da média das instituições de mesmo
porte - 2 a 5 pontos a menos</t>
  </si>
  <si>
    <t>Ministério Público do Trabalho (inquéritos civis, TACs e ACPs)</t>
  </si>
  <si>
    <t>Ministério Público Federal (inquéritos civis, TACs e ACPs)</t>
  </si>
  <si>
    <t>Ministério Público Estadual (inquéritos civis, TACs e ACPs)</t>
  </si>
  <si>
    <t>Há controvérsias neste tópico</t>
  </si>
  <si>
    <t>Banco Central do Brasil, CVM, SUSEP e PREVIC</t>
  </si>
  <si>
    <t>Não foram identificadas controvérsias</t>
  </si>
  <si>
    <t>Imprensa tradicional</t>
  </si>
  <si>
    <t>ONGs socioambientais e canal para recebimento de denúncias da SIS no que diz respeito ao descumprimento de Políticas e compromissos voluntários</t>
  </si>
  <si>
    <t>Mínimo de 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</si>
</sst>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0.0"/>
  </numFmts>
  <fonts count="1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i/>
      <sz val="12"/>
      <color rgb="FF000000"/>
      <name val="Calibri"/>
      <family val="2"/>
    </font>
    <font>
      <sz val="9"/>
      <color indexed="81"/>
      <name val="Segoe UI"/>
      <family val="2"/>
    </font>
    <font>
      <b/>
      <sz val="16"/>
      <color theme="1"/>
      <name val="Calibri"/>
      <family val="2"/>
      <scheme val="minor"/>
    </font>
    <font>
      <sz val="12"/>
      <color rgb="FF363636"/>
      <name val="Calibri"/>
      <family val="2"/>
      <scheme val="minor"/>
    </font>
    <font>
      <sz val="12"/>
      <color theme="1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CBAD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rgb="FFFFCC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/>
        <bgColor rgb="FF000000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theme="0" tint="-4.9989318521683403E-2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</borders>
  <cellStyleXfs count="4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81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2" fillId="0" borderId="0" xfId="0" applyFont="1" applyAlignment="1">
      <alignment horizontal="center" vertical="center"/>
    </xf>
    <xf numFmtId="9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left"/>
    </xf>
    <xf numFmtId="0" fontId="0" fillId="4" borderId="4" xfId="0" applyFill="1" applyBorder="1" applyAlignment="1">
      <alignment horizontal="center"/>
    </xf>
    <xf numFmtId="0" fontId="0" fillId="4" borderId="4" xfId="0" applyFill="1" applyBorder="1" applyAlignment="1">
      <alignment horizontal="center" wrapText="1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fill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0" fillId="2" borderId="0" xfId="0" applyFill="1" applyAlignment="1">
      <alignment horizontal="center" vertical="center" wrapText="1"/>
    </xf>
    <xf numFmtId="0" fontId="0" fillId="8" borderId="2" xfId="0" applyFill="1" applyBorder="1" applyAlignment="1">
      <alignment horizontal="center" wrapText="1"/>
    </xf>
    <xf numFmtId="0" fontId="0" fillId="7" borderId="2" xfId="0" applyFill="1" applyBorder="1" applyAlignment="1">
      <alignment horizontal="center" wrapText="1"/>
    </xf>
    <xf numFmtId="0" fontId="0" fillId="4" borderId="2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9" fontId="0" fillId="7" borderId="2" xfId="0" applyNumberFormat="1" applyFill="1" applyBorder="1" applyAlignment="1">
      <alignment horizontal="center" vertical="center"/>
    </xf>
    <xf numFmtId="0" fontId="5" fillId="13" borderId="2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1" fontId="0" fillId="7" borderId="2" xfId="0" applyNumberFormat="1" applyFill="1" applyBorder="1" applyAlignment="1">
      <alignment horizontal="center" wrapText="1"/>
    </xf>
    <xf numFmtId="0" fontId="9" fillId="4" borderId="2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fill" vertical="center"/>
    </xf>
    <xf numFmtId="0" fontId="0" fillId="2" borderId="4" xfId="0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0" fillId="2" borderId="4" xfId="0" applyFill="1" applyBorder="1" applyAlignment="1">
      <alignment vertical="center" wrapText="1"/>
    </xf>
    <xf numFmtId="0" fontId="0" fillId="4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10" borderId="4" xfId="0" applyFill="1" applyBorder="1" applyAlignment="1">
      <alignment horizontal="center" vertical="center"/>
    </xf>
    <xf numFmtId="0" fontId="0" fillId="10" borderId="4" xfId="0" applyFill="1" applyBorder="1" applyAlignment="1">
      <alignment horizontal="center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 vertical="center"/>
    </xf>
    <xf numFmtId="0" fontId="0" fillId="14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9" fillId="17" borderId="2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14" borderId="2" xfId="0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5" fillId="12" borderId="2" xfId="0" applyFont="1" applyFill="1" applyBorder="1" applyAlignment="1">
      <alignment horizontal="center" vertical="center"/>
    </xf>
    <xf numFmtId="0" fontId="5" fillId="13" borderId="2" xfId="0" applyFont="1" applyFill="1" applyBorder="1" applyAlignment="1">
      <alignment horizontal="center" wrapText="1"/>
    </xf>
    <xf numFmtId="0" fontId="0" fillId="14" borderId="4" xfId="0" applyFill="1" applyBorder="1" applyAlignment="1">
      <alignment horizontal="center"/>
    </xf>
    <xf numFmtId="0" fontId="0" fillId="14" borderId="4" xfId="0" applyFill="1" applyBorder="1" applyAlignment="1">
      <alignment horizontal="center" vertical="center"/>
    </xf>
    <xf numFmtId="9" fontId="0" fillId="14" borderId="2" xfId="0" applyNumberFormat="1" applyFill="1" applyBorder="1" applyAlignment="1">
      <alignment horizontal="center" vertical="center"/>
    </xf>
    <xf numFmtId="0" fontId="0" fillId="20" borderId="2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9" borderId="4" xfId="0" applyFill="1" applyBorder="1" applyAlignment="1">
      <alignment horizontal="center"/>
    </xf>
    <xf numFmtId="9" fontId="0" fillId="14" borderId="2" xfId="2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8" fillId="7" borderId="0" xfId="0" applyFont="1" applyFill="1" applyAlignment="1">
      <alignment horizontal="center"/>
    </xf>
    <xf numFmtId="0" fontId="0" fillId="8" borderId="2" xfId="0" applyFill="1" applyBorder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14" borderId="8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14" borderId="13" xfId="0" applyFill="1" applyBorder="1" applyAlignment="1">
      <alignment horizontal="center"/>
    </xf>
    <xf numFmtId="9" fontId="4" fillId="5" borderId="2" xfId="0" applyNumberFormat="1" applyFont="1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7" borderId="19" xfId="0" applyFill="1" applyBorder="1" applyAlignment="1">
      <alignment horizontal="center" vertical="center"/>
    </xf>
    <xf numFmtId="1" fontId="0" fillId="8" borderId="19" xfId="0" applyNumberFormat="1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5" fillId="13" borderId="2" xfId="0" applyFont="1" applyFill="1" applyBorder="1" applyAlignment="1">
      <alignment horizontal="center" vertical="center" wrapText="1"/>
    </xf>
    <xf numFmtId="0" fontId="5" fillId="13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9" fontId="0" fillId="10" borderId="2" xfId="0" applyNumberFormat="1" applyFill="1" applyBorder="1" applyAlignment="1">
      <alignment horizontal="center"/>
    </xf>
    <xf numFmtId="9" fontId="4" fillId="10" borderId="2" xfId="0" applyNumberFormat="1" applyFont="1" applyFill="1" applyBorder="1" applyAlignment="1">
      <alignment horizontal="center"/>
    </xf>
    <xf numFmtId="9" fontId="0" fillId="10" borderId="2" xfId="0" applyNumberFormat="1" applyFill="1" applyBorder="1" applyAlignment="1">
      <alignment horizontal="center" wrapText="1"/>
    </xf>
    <xf numFmtId="0" fontId="0" fillId="14" borderId="2" xfId="0" applyFill="1" applyBorder="1" applyAlignment="1">
      <alignment horizontal="center" wrapText="1"/>
    </xf>
    <xf numFmtId="165" fontId="0" fillId="10" borderId="2" xfId="0" applyNumberFormat="1" applyFill="1" applyBorder="1" applyAlignment="1">
      <alignment horizontal="center" vertical="center"/>
    </xf>
    <xf numFmtId="165" fontId="0" fillId="10" borderId="2" xfId="0" applyNumberFormat="1" applyFill="1" applyBorder="1" applyAlignment="1">
      <alignment horizontal="fill" vertical="center"/>
    </xf>
    <xf numFmtId="9" fontId="0" fillId="10" borderId="2" xfId="0" applyNumberFormat="1" applyFill="1" applyBorder="1" applyAlignment="1">
      <alignment horizontal="center" vertical="center"/>
    </xf>
    <xf numFmtId="0" fontId="9" fillId="15" borderId="2" xfId="0" applyFont="1" applyFill="1" applyBorder="1" applyAlignment="1">
      <alignment horizontal="center" vertical="center"/>
    </xf>
    <xf numFmtId="9" fontId="0" fillId="10" borderId="4" xfId="0" applyNumberFormat="1" applyFill="1" applyBorder="1" applyAlignment="1">
      <alignment horizontal="center"/>
    </xf>
    <xf numFmtId="9" fontId="0" fillId="10" borderId="0" xfId="0" applyNumberFormat="1" applyFill="1" applyAlignment="1">
      <alignment horizontal="center" vertical="center"/>
    </xf>
    <xf numFmtId="9" fontId="5" fillId="19" borderId="2" xfId="2" applyFont="1" applyFill="1" applyBorder="1" applyAlignment="1">
      <alignment horizontal="center" vertical="center" wrapText="1"/>
    </xf>
    <xf numFmtId="9" fontId="0" fillId="10" borderId="2" xfId="2" applyFont="1" applyFill="1" applyBorder="1" applyAlignment="1">
      <alignment horizontal="center" vertical="center"/>
    </xf>
    <xf numFmtId="2" fontId="0" fillId="14" borderId="2" xfId="1" applyNumberFormat="1" applyFont="1" applyFill="1" applyBorder="1" applyAlignment="1">
      <alignment horizontal="center" vertical="center"/>
    </xf>
    <xf numFmtId="10" fontId="0" fillId="10" borderId="20" xfId="0" applyNumberFormat="1" applyFill="1" applyBorder="1" applyAlignment="1">
      <alignment horizontal="center" vertical="center"/>
    </xf>
    <xf numFmtId="9" fontId="0" fillId="10" borderId="4" xfId="0" applyNumberFormat="1" applyFill="1" applyBorder="1" applyAlignment="1">
      <alignment horizontal="center" vertical="center"/>
    </xf>
    <xf numFmtId="9" fontId="0" fillId="10" borderId="2" xfId="0" applyNumberFormat="1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 wrapText="1"/>
    </xf>
    <xf numFmtId="9" fontId="0" fillId="10" borderId="11" xfId="0" applyNumberFormat="1" applyFill="1" applyBorder="1" applyAlignment="1">
      <alignment horizontal="center" vertical="center"/>
    </xf>
    <xf numFmtId="10" fontId="0" fillId="10" borderId="2" xfId="0" applyNumberFormat="1" applyFill="1" applyBorder="1" applyAlignment="1">
      <alignment horizontal="center" vertical="center"/>
    </xf>
    <xf numFmtId="0" fontId="0" fillId="21" borderId="0" xfId="0" applyFill="1" applyAlignment="1">
      <alignment horizontal="center" vertical="center"/>
    </xf>
    <xf numFmtId="0" fontId="0" fillId="21" borderId="4" xfId="0" applyFill="1" applyBorder="1" applyAlignment="1">
      <alignment horizontal="center" vertical="center"/>
    </xf>
    <xf numFmtId="0" fontId="0" fillId="21" borderId="2" xfId="0" applyFill="1" applyBorder="1" applyAlignment="1">
      <alignment horizontal="center" vertical="center"/>
    </xf>
    <xf numFmtId="0" fontId="0" fillId="21" borderId="20" xfId="0" applyFill="1" applyBorder="1" applyAlignment="1">
      <alignment horizontal="center" vertical="center"/>
    </xf>
    <xf numFmtId="0" fontId="9" fillId="22" borderId="2" xfId="0" applyFont="1" applyFill="1" applyBorder="1" applyAlignment="1">
      <alignment horizontal="center" vertical="center"/>
    </xf>
    <xf numFmtId="0" fontId="0" fillId="21" borderId="0" xfId="0" applyFill="1" applyAlignment="1">
      <alignment horizontal="center"/>
    </xf>
    <xf numFmtId="0" fontId="0" fillId="16" borderId="8" xfId="0" applyFill="1" applyBorder="1" applyAlignment="1">
      <alignment horizontal="center" vertical="center" wrapText="1"/>
    </xf>
    <xf numFmtId="2" fontId="0" fillId="21" borderId="21" xfId="0" applyNumberFormat="1" applyFill="1" applyBorder="1" applyAlignment="1">
      <alignment horizontal="center" vertical="center"/>
    </xf>
    <xf numFmtId="0" fontId="0" fillId="11" borderId="2" xfId="0" applyFill="1" applyBorder="1" applyAlignment="1" applyProtection="1">
      <alignment horizontal="center" wrapText="1"/>
      <protection locked="0"/>
    </xf>
    <xf numFmtId="0" fontId="0" fillId="11" borderId="2" xfId="0" applyFill="1" applyBorder="1" applyAlignment="1" applyProtection="1">
      <alignment horizontal="center" vertical="center"/>
      <protection locked="0"/>
    </xf>
    <xf numFmtId="0" fontId="0" fillId="8" borderId="2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18" borderId="2" xfId="0" applyFill="1" applyBorder="1" applyAlignment="1" applyProtection="1">
      <alignment horizontal="center" vertical="center"/>
      <protection locked="0"/>
    </xf>
    <xf numFmtId="9" fontId="0" fillId="10" borderId="4" xfId="2" applyFont="1" applyFill="1" applyBorder="1" applyAlignment="1">
      <alignment horizontal="center" vertical="center"/>
    </xf>
    <xf numFmtId="0" fontId="0" fillId="4" borderId="18" xfId="0" applyFill="1" applyBorder="1" applyAlignment="1">
      <alignment vertical="center" wrapText="1"/>
    </xf>
    <xf numFmtId="9" fontId="0" fillId="10" borderId="22" xfId="0" applyNumberFormat="1" applyFill="1" applyBorder="1" applyAlignment="1">
      <alignment horizontal="center" vertical="center"/>
    </xf>
    <xf numFmtId="0" fontId="0" fillId="21" borderId="22" xfId="0" applyFill="1" applyBorder="1" applyAlignment="1">
      <alignment horizontal="center" vertical="center"/>
    </xf>
    <xf numFmtId="0" fontId="0" fillId="8" borderId="2" xfId="0" applyFill="1" applyBorder="1" applyAlignment="1" applyProtection="1">
      <alignment horizontal="left" vertical="center" wrapText="1"/>
      <protection locked="0"/>
    </xf>
    <xf numFmtId="166" fontId="0" fillId="11" borderId="2" xfId="0" applyNumberFormat="1" applyFill="1" applyBorder="1" applyAlignment="1">
      <alignment horizontal="center" wrapText="1"/>
    </xf>
    <xf numFmtId="166" fontId="0" fillId="14" borderId="2" xfId="0" applyNumberFormat="1" applyFill="1" applyBorder="1" applyAlignment="1">
      <alignment horizontal="center"/>
    </xf>
    <xf numFmtId="0" fontId="0" fillId="14" borderId="2" xfId="2" applyNumberFormat="1" applyFont="1" applyFill="1" applyBorder="1" applyAlignment="1">
      <alignment horizontal="center" vertical="center"/>
    </xf>
    <xf numFmtId="0" fontId="0" fillId="14" borderId="2" xfId="2" applyNumberFormat="1" applyFont="1" applyFill="1" applyBorder="1" applyAlignment="1">
      <alignment horizontal="center" vertical="center" wrapText="1"/>
    </xf>
    <xf numFmtId="0" fontId="0" fillId="11" borderId="2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18" borderId="4" xfId="0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8" borderId="4" xfId="0" applyFill="1" applyBorder="1" applyAlignment="1" applyProtection="1">
      <alignment horizontal="center" vertical="center" wrapText="1"/>
      <protection locked="0"/>
    </xf>
    <xf numFmtId="0" fontId="0" fillId="18" borderId="2" xfId="0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9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vertical="top" wrapText="1"/>
      <protection locked="0"/>
    </xf>
    <xf numFmtId="9" fontId="0" fillId="0" borderId="0" xfId="0" applyNumberForma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1" fontId="0" fillId="0" borderId="0" xfId="0" applyNumberFormat="1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18" xfId="0" applyBorder="1" applyAlignment="1" applyProtection="1">
      <alignment wrapText="1"/>
      <protection locked="0"/>
    </xf>
    <xf numFmtId="0" fontId="7" fillId="0" borderId="0" xfId="0" applyFont="1" applyAlignment="1" applyProtection="1">
      <alignment horizontal="left" wrapText="1"/>
      <protection locked="0"/>
    </xf>
    <xf numFmtId="1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9" fontId="1" fillId="0" borderId="0" xfId="0" applyNumberFormat="1" applyFont="1" applyAlignment="1" applyProtection="1">
      <alignment horizontal="center" vertical="center" wrapText="1"/>
      <protection locked="0"/>
    </xf>
    <xf numFmtId="0" fontId="0" fillId="21" borderId="4" xfId="0" applyFill="1" applyBorder="1" applyAlignment="1">
      <alignment horizontal="center" vertical="center" wrapText="1"/>
    </xf>
    <xf numFmtId="0" fontId="13" fillId="11" borderId="2" xfId="0" applyFont="1" applyFill="1" applyBorder="1" applyAlignment="1" applyProtection="1">
      <alignment horizontal="left" vertical="center" wrapText="1" indent="1"/>
      <protection locked="0"/>
    </xf>
    <xf numFmtId="0" fontId="13" fillId="0" borderId="0" xfId="0" applyFont="1" applyAlignment="1" applyProtection="1">
      <alignment horizontal="center" vertical="center" wrapText="1" indent="1"/>
      <protection locked="0"/>
    </xf>
    <xf numFmtId="0" fontId="13" fillId="11" borderId="2" xfId="0" applyFont="1" applyFill="1" applyBorder="1" applyAlignment="1" applyProtection="1">
      <alignment horizontal="center" vertical="center" wrapText="1" indent="1"/>
      <protection locked="0"/>
    </xf>
    <xf numFmtId="0" fontId="14" fillId="0" borderId="0" xfId="0" applyFont="1" applyAlignment="1" applyProtection="1">
      <alignment vertical="top" wrapTex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9" fillId="8" borderId="4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0" fillId="16" borderId="8" xfId="0" applyFill="1" applyBorder="1" applyAlignment="1">
      <alignment horizontal="center"/>
    </xf>
    <xf numFmtId="0" fontId="8" fillId="16" borderId="14" xfId="0" applyFont="1" applyFill="1" applyBorder="1" applyAlignment="1">
      <alignment horizontal="center" vertical="center"/>
    </xf>
    <xf numFmtId="0" fontId="8" fillId="16" borderId="15" xfId="0" applyFont="1" applyFill="1" applyBorder="1" applyAlignment="1">
      <alignment horizontal="center" vertical="center"/>
    </xf>
    <xf numFmtId="0" fontId="8" fillId="16" borderId="16" xfId="0" applyFont="1" applyFill="1" applyBorder="1" applyAlignment="1">
      <alignment horizontal="center" vertical="center"/>
    </xf>
    <xf numFmtId="0" fontId="8" fillId="16" borderId="17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66" fontId="12" fillId="6" borderId="0" xfId="0" applyNumberFormat="1" applyFont="1" applyFill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0" borderId="0" xfId="0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</cellXfs>
  <cellStyles count="4">
    <cellStyle name="Comma" xfId="1" builtinId="3"/>
    <cellStyle name="Komma 2" xfId="3" xr:uid="{19D53BAF-5F57-441D-8A82-4FF11912334A}"/>
    <cellStyle name="Normal" xfId="0" builtinId="0"/>
    <cellStyle name="Percent" xfId="2" builtinId="5"/>
  </cellStyles>
  <dxfs count="3">
    <dxf>
      <fill>
        <patternFill>
          <bgColor rgb="FFFF0000"/>
        </patternFill>
      </fill>
    </dxf>
    <dxf>
      <font>
        <b/>
        <i/>
      </font>
      <fill>
        <patternFill>
          <bgColor theme="5"/>
        </patternFill>
      </fill>
    </dxf>
    <dxf>
      <font>
        <b/>
        <i/>
      </font>
      <fill>
        <patternFill>
          <bgColor theme="5"/>
        </patternFill>
      </fill>
    </dxf>
  </dxfs>
  <tableStyles count="0" defaultTableStyle="TableStyleMedium2" defaultPivotStyle="PivotStyleLight16"/>
  <colors>
    <mruColors>
      <color rgb="FFFFCCCC"/>
      <color rgb="FFFF99CC"/>
      <color rgb="FFE258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Elissa Mitsuko Tokusato" id="{5F521ADA-3BD1-429E-80D1-165F706320E0}" userId="c5a553d56a26a0b0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43" dT="2023-02-12T18:57:31.25" personId="{5F521ADA-3BD1-429E-80D1-165F706320E0}" id="{11C862DC-2213-41CB-88CC-9A40FD300671}">
    <text>Formatação</text>
  </threadedComment>
  <threadedComment ref="B55" dT="2023-02-12T18:56:54.90" personId="{5F521ADA-3BD1-429E-80D1-165F706320E0}" id="{0E3CDD7E-BFDD-4C6C-9A44-6916C1C5F20E}">
    <text>Ajustar formatação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93D6D-772C-4DC5-B928-9AFAB5038865}">
  <dimension ref="A2:O70"/>
  <sheetViews>
    <sheetView zoomScale="50" zoomScaleNormal="50" workbookViewId="0">
      <selection activeCell="L17" sqref="L17"/>
    </sheetView>
  </sheetViews>
  <sheetFormatPr defaultColWidth="8.58203125" defaultRowHeight="15.5" x14ac:dyDescent="0.35"/>
  <cols>
    <col min="1" max="1" width="12.58203125" bestFit="1" customWidth="1"/>
    <col min="2" max="15" width="16.58203125" customWidth="1"/>
  </cols>
  <sheetData>
    <row r="2" spans="1:15" ht="21" x14ac:dyDescent="0.35">
      <c r="B2" s="67" t="s">
        <v>0</v>
      </c>
      <c r="C2" s="67"/>
    </row>
    <row r="7" spans="1:15" x14ac:dyDescent="0.35">
      <c r="A7" s="4"/>
      <c r="B7" s="1"/>
      <c r="C7" s="1"/>
    </row>
    <row r="8" spans="1:15" ht="45.65" customHeight="1" x14ac:dyDescent="0.35">
      <c r="A8" s="1"/>
      <c r="B8" s="1"/>
      <c r="C8" s="1"/>
      <c r="D8" s="109" t="s">
        <v>1</v>
      </c>
      <c r="E8" s="109" t="s">
        <v>2</v>
      </c>
      <c r="F8" s="109" t="s">
        <v>3</v>
      </c>
      <c r="G8" s="109" t="s">
        <v>4</v>
      </c>
      <c r="H8" s="109" t="s">
        <v>5</v>
      </c>
      <c r="I8" s="109" t="s">
        <v>6</v>
      </c>
      <c r="J8" s="109" t="s">
        <v>7</v>
      </c>
      <c r="K8" s="109" t="s">
        <v>8</v>
      </c>
      <c r="L8" s="109" t="s">
        <v>9</v>
      </c>
      <c r="M8" s="109" t="s">
        <v>10</v>
      </c>
      <c r="N8" s="109" t="s">
        <v>11</v>
      </c>
      <c r="O8" s="109" t="s">
        <v>12</v>
      </c>
    </row>
    <row r="9" spans="1:15" x14ac:dyDescent="0.35">
      <c r="A9" s="1"/>
      <c r="B9" s="157" t="s">
        <v>13</v>
      </c>
      <c r="C9" s="157"/>
      <c r="D9" s="70">
        <f>'Temas nas políticas gerais'!D62</f>
        <v>0.39</v>
      </c>
      <c r="E9" s="42">
        <f>'Temas nas políticas setoriais'!D62</f>
        <v>0</v>
      </c>
      <c r="F9" s="42">
        <f>'Bases de dados'!J88</f>
        <v>0.6</v>
      </c>
      <c r="G9" s="42">
        <f>'Monitoramento de riscos'!E15</f>
        <v>0</v>
      </c>
      <c r="H9" s="42">
        <f>'Relevância processo decisório'!E5</f>
        <v>0</v>
      </c>
      <c r="I9" s="42">
        <f>'Ações de mitigação de riscos'!H16</f>
        <v>3</v>
      </c>
      <c r="J9" s="42">
        <f>'Prod fin imp positivo'!E64</f>
        <v>0.53999999999999992</v>
      </c>
      <c r="K9" s="42">
        <f>'Portfólio (setor)'!F9</f>
        <v>6</v>
      </c>
      <c r="L9" s="42">
        <f>'Portfólio (localização)'!F9</f>
        <v>5.6</v>
      </c>
      <c r="M9" s="42">
        <f>'Portfólio (empresa)'!H19</f>
        <v>0</v>
      </c>
      <c r="N9" s="42">
        <f>Governança!G22</f>
        <v>0.76</v>
      </c>
      <c r="O9" s="42">
        <f>' Controvérsias socioambientais'!G15</f>
        <v>0</v>
      </c>
    </row>
    <row r="10" spans="1:15" x14ac:dyDescent="0.35">
      <c r="A10" s="1"/>
      <c r="B10" s="157" t="s">
        <v>14</v>
      </c>
      <c r="C10" s="157"/>
      <c r="D10" s="71">
        <v>3</v>
      </c>
      <c r="E10" s="69">
        <v>7</v>
      </c>
      <c r="F10" s="69">
        <v>20</v>
      </c>
      <c r="G10" s="69">
        <v>10</v>
      </c>
      <c r="H10" s="69">
        <v>5</v>
      </c>
      <c r="I10" s="69">
        <v>10</v>
      </c>
      <c r="J10" s="69">
        <v>10</v>
      </c>
      <c r="K10" s="69">
        <v>10</v>
      </c>
      <c r="L10" s="69">
        <v>10</v>
      </c>
      <c r="M10" s="69">
        <v>5</v>
      </c>
      <c r="N10" s="69">
        <v>10</v>
      </c>
      <c r="O10" s="69">
        <v>0</v>
      </c>
    </row>
    <row r="11" spans="1:15" x14ac:dyDescent="0.35">
      <c r="A11" s="1"/>
      <c r="B11" s="1"/>
    </row>
    <row r="12" spans="1:15" x14ac:dyDescent="0.35">
      <c r="A12" s="1"/>
      <c r="B12" s="1"/>
      <c r="C12" s="1"/>
    </row>
    <row r="13" spans="1:15" x14ac:dyDescent="0.35">
      <c r="A13" s="1"/>
      <c r="B13" s="158" t="s">
        <v>15</v>
      </c>
      <c r="C13" s="159"/>
      <c r="D13" s="162">
        <f>SUM(D9:O9)</f>
        <v>16.890000000000004</v>
      </c>
    </row>
    <row r="14" spans="1:15" x14ac:dyDescent="0.35">
      <c r="A14" s="1"/>
      <c r="B14" s="160"/>
      <c r="C14" s="161"/>
      <c r="D14" s="163"/>
    </row>
    <row r="15" spans="1:15" x14ac:dyDescent="0.35">
      <c r="A15" s="1"/>
      <c r="B15" s="1"/>
      <c r="C15" s="1"/>
    </row>
    <row r="16" spans="1:15" x14ac:dyDescent="0.35">
      <c r="A16" s="1"/>
      <c r="B16" s="1"/>
      <c r="C16" s="1"/>
    </row>
    <row r="17" spans="1:3" x14ac:dyDescent="0.35">
      <c r="A17" s="1"/>
      <c r="B17" s="1"/>
      <c r="C17" s="1"/>
    </row>
    <row r="18" spans="1:3" x14ac:dyDescent="0.35">
      <c r="A18" s="1"/>
      <c r="B18" s="1"/>
      <c r="C18" s="1"/>
    </row>
    <row r="19" spans="1:3" x14ac:dyDescent="0.35">
      <c r="A19" s="1"/>
      <c r="B19" s="1"/>
      <c r="C19" s="1"/>
    </row>
    <row r="20" spans="1:3" x14ac:dyDescent="0.35">
      <c r="A20" s="1"/>
      <c r="B20" s="1"/>
      <c r="C20" s="1"/>
    </row>
    <row r="21" spans="1:3" x14ac:dyDescent="0.35">
      <c r="A21" s="1"/>
      <c r="B21" s="1"/>
      <c r="C21" s="1"/>
    </row>
    <row r="22" spans="1:3" x14ac:dyDescent="0.35">
      <c r="A22" s="1"/>
      <c r="B22" s="1"/>
      <c r="C22" s="1"/>
    </row>
    <row r="23" spans="1:3" x14ac:dyDescent="0.35">
      <c r="A23" s="1"/>
      <c r="B23" s="1"/>
      <c r="C23" s="1"/>
    </row>
    <row r="24" spans="1:3" x14ac:dyDescent="0.35">
      <c r="A24" s="1"/>
      <c r="B24" s="1"/>
      <c r="C24" s="1"/>
    </row>
    <row r="25" spans="1:3" x14ac:dyDescent="0.35">
      <c r="A25" s="1"/>
      <c r="B25" s="1"/>
      <c r="C25" s="1"/>
    </row>
    <row r="26" spans="1:3" x14ac:dyDescent="0.35">
      <c r="A26" s="1"/>
      <c r="B26" s="1"/>
      <c r="C26" s="1"/>
    </row>
    <row r="27" spans="1:3" x14ac:dyDescent="0.35">
      <c r="A27" s="1"/>
      <c r="B27" s="1"/>
      <c r="C27" s="1"/>
    </row>
    <row r="28" spans="1:3" x14ac:dyDescent="0.35">
      <c r="A28" s="1"/>
      <c r="B28" s="1"/>
      <c r="C28" s="1"/>
    </row>
    <row r="29" spans="1:3" x14ac:dyDescent="0.35">
      <c r="A29" s="1"/>
      <c r="B29" s="1"/>
      <c r="C29" s="1"/>
    </row>
    <row r="30" spans="1:3" x14ac:dyDescent="0.35">
      <c r="A30" s="1"/>
      <c r="B30" s="1"/>
      <c r="C30" s="1"/>
    </row>
    <row r="31" spans="1:3" x14ac:dyDescent="0.35">
      <c r="A31" s="1"/>
      <c r="B31" s="1"/>
      <c r="C31" s="1"/>
    </row>
    <row r="32" spans="1:3" x14ac:dyDescent="0.35">
      <c r="A32" s="1"/>
      <c r="B32" s="1"/>
      <c r="C32" s="1"/>
    </row>
    <row r="33" spans="1:3" x14ac:dyDescent="0.35">
      <c r="A33" s="1"/>
      <c r="B33" s="1"/>
      <c r="C33" s="1"/>
    </row>
    <row r="34" spans="1:3" x14ac:dyDescent="0.35">
      <c r="A34" s="1"/>
      <c r="B34" s="1"/>
      <c r="C34" s="1"/>
    </row>
    <row r="35" spans="1:3" x14ac:dyDescent="0.35">
      <c r="A35" s="1"/>
      <c r="B35" s="1"/>
      <c r="C35" s="1"/>
    </row>
    <row r="36" spans="1:3" x14ac:dyDescent="0.35">
      <c r="A36" s="1"/>
      <c r="B36" s="1"/>
      <c r="C36" s="1"/>
    </row>
    <row r="37" spans="1:3" x14ac:dyDescent="0.35">
      <c r="A37" s="1"/>
      <c r="B37" s="1"/>
      <c r="C37" s="1"/>
    </row>
    <row r="38" spans="1:3" x14ac:dyDescent="0.35">
      <c r="A38" s="1"/>
      <c r="B38" s="1"/>
      <c r="C38" s="1"/>
    </row>
    <row r="39" spans="1:3" x14ac:dyDescent="0.35">
      <c r="A39" s="1"/>
      <c r="B39" s="1"/>
      <c r="C39" s="1"/>
    </row>
    <row r="40" spans="1:3" x14ac:dyDescent="0.35">
      <c r="A40" s="1"/>
      <c r="B40" s="1"/>
      <c r="C40" s="1"/>
    </row>
    <row r="41" spans="1:3" x14ac:dyDescent="0.35">
      <c r="A41" s="1"/>
      <c r="B41" s="1"/>
      <c r="C41" s="1"/>
    </row>
    <row r="42" spans="1:3" x14ac:dyDescent="0.35">
      <c r="A42" s="1"/>
      <c r="B42" s="1"/>
      <c r="C42" s="1"/>
    </row>
    <row r="43" spans="1:3" x14ac:dyDescent="0.35">
      <c r="A43" s="1"/>
      <c r="B43" s="1"/>
      <c r="C43" s="1"/>
    </row>
    <row r="44" spans="1:3" x14ac:dyDescent="0.35">
      <c r="A44" s="1"/>
      <c r="B44" s="1"/>
      <c r="C44" s="1"/>
    </row>
    <row r="45" spans="1:3" x14ac:dyDescent="0.35">
      <c r="A45" s="1"/>
      <c r="B45" s="1"/>
      <c r="C45" s="1"/>
    </row>
    <row r="46" spans="1:3" x14ac:dyDescent="0.35">
      <c r="A46" s="1"/>
      <c r="B46" s="1"/>
      <c r="C46" s="1"/>
    </row>
    <row r="47" spans="1:3" x14ac:dyDescent="0.35">
      <c r="A47" s="1"/>
      <c r="B47" s="1"/>
      <c r="C47" s="1"/>
    </row>
    <row r="48" spans="1:3" x14ac:dyDescent="0.35">
      <c r="A48" s="1"/>
      <c r="B48" s="1"/>
      <c r="C48" s="1"/>
    </row>
    <row r="49" spans="1:3" x14ac:dyDescent="0.35">
      <c r="A49" s="1"/>
      <c r="B49" s="1"/>
      <c r="C49" s="1"/>
    </row>
    <row r="50" spans="1:3" x14ac:dyDescent="0.35">
      <c r="A50" s="1"/>
      <c r="B50" s="1"/>
      <c r="C50" s="1"/>
    </row>
    <row r="51" spans="1:3" x14ac:dyDescent="0.35">
      <c r="A51" s="1"/>
      <c r="B51" s="1"/>
      <c r="C51" s="1"/>
    </row>
    <row r="52" spans="1:3" x14ac:dyDescent="0.35">
      <c r="A52" s="1"/>
      <c r="B52" s="1"/>
      <c r="C52" s="1"/>
    </row>
    <row r="53" spans="1:3" x14ac:dyDescent="0.35">
      <c r="A53" s="1"/>
      <c r="B53" s="1"/>
      <c r="C53" s="1"/>
    </row>
    <row r="54" spans="1:3" x14ac:dyDescent="0.35">
      <c r="A54" s="1"/>
      <c r="B54" s="1"/>
      <c r="C54" s="1"/>
    </row>
    <row r="55" spans="1:3" x14ac:dyDescent="0.35">
      <c r="A55" s="1"/>
      <c r="B55" s="1"/>
      <c r="C55" s="1"/>
    </row>
    <row r="56" spans="1:3" x14ac:dyDescent="0.35">
      <c r="A56" s="1"/>
      <c r="B56" s="1"/>
      <c r="C56" s="1"/>
    </row>
    <row r="57" spans="1:3" x14ac:dyDescent="0.35">
      <c r="A57" s="1"/>
      <c r="B57" s="1"/>
      <c r="C57" s="1"/>
    </row>
    <row r="58" spans="1:3" x14ac:dyDescent="0.35">
      <c r="A58" s="1"/>
      <c r="B58" s="1"/>
      <c r="C58" s="1"/>
    </row>
    <row r="59" spans="1:3" x14ac:dyDescent="0.35">
      <c r="A59" s="1"/>
      <c r="B59" s="1"/>
      <c r="C59" s="1"/>
    </row>
    <row r="60" spans="1:3" x14ac:dyDescent="0.35">
      <c r="A60" s="1"/>
      <c r="B60" s="1"/>
      <c r="C60" s="1"/>
    </row>
    <row r="61" spans="1:3" x14ac:dyDescent="0.35">
      <c r="A61" s="1"/>
      <c r="B61" s="1"/>
      <c r="C61" s="1"/>
    </row>
    <row r="62" spans="1:3" x14ac:dyDescent="0.35">
      <c r="A62" s="1"/>
      <c r="B62" s="1"/>
      <c r="C62" s="1"/>
    </row>
    <row r="63" spans="1:3" ht="18.5" x14ac:dyDescent="0.45">
      <c r="A63" s="6"/>
      <c r="B63" s="6"/>
      <c r="C63" s="6"/>
    </row>
    <row r="64" spans="1:3" ht="18.5" x14ac:dyDescent="0.45">
      <c r="A64" s="6"/>
      <c r="B64" s="6"/>
      <c r="C64" s="6"/>
    </row>
    <row r="65" spans="1:3" ht="21" x14ac:dyDescent="0.35">
      <c r="A65" s="3"/>
      <c r="B65" s="3"/>
      <c r="C65" s="3"/>
    </row>
    <row r="66" spans="1:3" ht="21" x14ac:dyDescent="0.35">
      <c r="A66" s="3"/>
      <c r="B66" s="3"/>
      <c r="C66" s="3"/>
    </row>
    <row r="67" spans="1:3" ht="21" x14ac:dyDescent="0.35">
      <c r="A67" s="3"/>
      <c r="B67" s="3"/>
      <c r="C67" s="3"/>
    </row>
    <row r="68" spans="1:3" ht="21" x14ac:dyDescent="0.35">
      <c r="A68" s="3"/>
      <c r="B68" s="3"/>
      <c r="C68" s="3"/>
    </row>
    <row r="69" spans="1:3" ht="21" x14ac:dyDescent="0.35">
      <c r="A69" s="5"/>
      <c r="B69" s="3"/>
      <c r="C69" s="3"/>
    </row>
    <row r="70" spans="1:3" ht="62" x14ac:dyDescent="0.35">
      <c r="A70" s="10" t="s">
        <v>16</v>
      </c>
      <c r="B70" s="10" t="s">
        <v>17</v>
      </c>
      <c r="C70" s="10"/>
    </row>
  </sheetData>
  <sheetProtection algorithmName="SHA-512" hashValue="sMCGPdPS8qjBbyevQaNcIPyVw11X87igmFAKbH0I2fjg0bcSBErUv0XTpwOLpm3zbN/Es00+Dx/hGW7BImiL5w==" saltValue="oiUnUFaWh5/rYQW+6JV3Kg==" spinCount="100000" sheet="1" objects="1" scenarios="1"/>
  <mergeCells count="4">
    <mergeCell ref="B9:C9"/>
    <mergeCell ref="B10:C10"/>
    <mergeCell ref="B13:C14"/>
    <mergeCell ref="D13:D14"/>
  </mergeCells>
  <conditionalFormatting sqref="E9">
    <cfRule type="colorScale" priority="16">
      <colorScale>
        <cfvo type="num" val="0"/>
        <cfvo type="num" val="7"/>
        <color rgb="FFFFCCCC"/>
        <color theme="9" tint="0.79998168889431442"/>
      </colorScale>
    </cfRule>
  </conditionalFormatting>
  <conditionalFormatting sqref="D9">
    <cfRule type="colorScale" priority="15">
      <colorScale>
        <cfvo type="num" val="0"/>
        <cfvo type="num" val="3"/>
        <color rgb="FFFFCCCC"/>
        <color theme="9" tint="0.79998168889431442"/>
      </colorScale>
    </cfRule>
  </conditionalFormatting>
  <conditionalFormatting sqref="F9">
    <cfRule type="colorScale" priority="14">
      <colorScale>
        <cfvo type="num" val="0"/>
        <cfvo type="num" val="20"/>
        <color rgb="FFFFCCCC"/>
        <color theme="9" tint="0.79998168889431442"/>
      </colorScale>
    </cfRule>
  </conditionalFormatting>
  <conditionalFormatting sqref="G9:L9">
    <cfRule type="colorScale" priority="12">
      <colorScale>
        <cfvo type="num" val="0"/>
        <cfvo type="num" val="10"/>
        <color rgb="FFFFCCCC"/>
        <color theme="9" tint="0.79998168889431442"/>
      </colorScale>
    </cfRule>
  </conditionalFormatting>
  <conditionalFormatting sqref="N9">
    <cfRule type="colorScale" priority="11">
      <colorScale>
        <cfvo type="num" val="0"/>
        <cfvo type="num" val="10"/>
        <color rgb="FFFFCCCC"/>
        <color theme="9" tint="0.79998168889431442"/>
      </colorScale>
    </cfRule>
  </conditionalFormatting>
  <conditionalFormatting sqref="M9">
    <cfRule type="colorScale" priority="9">
      <colorScale>
        <cfvo type="num" val="0"/>
        <cfvo type="num" val="5"/>
        <color rgb="FFFFCCCC"/>
        <color theme="9" tint="0.79998168889431442"/>
      </colorScale>
    </cfRule>
  </conditionalFormatting>
  <conditionalFormatting sqref="O9">
    <cfRule type="colorScale" priority="8">
      <colorScale>
        <cfvo type="num" val="-5"/>
        <cfvo type="num" val="0"/>
        <color rgb="FFFFCCCC"/>
        <color theme="9" tint="0.79998168889431442"/>
      </colorScale>
    </cfRule>
  </conditionalFormatting>
  <conditionalFormatting sqref="D13:D14">
    <cfRule type="colorScale" priority="7">
      <colorScale>
        <cfvo type="num" val="0"/>
        <cfvo type="num" val="100"/>
        <color rgb="FFFFCCCC"/>
        <color theme="9" tint="0.79998168889431442"/>
      </colorScale>
    </cfRule>
  </conditionalFormatting>
  <conditionalFormatting sqref="A1:P1">
    <cfRule type="expression" dxfId="2" priority="3">
      <formula>"ZELLE(""Schutz"",A1)=1"</formula>
    </cfRule>
  </conditionalFormatting>
  <conditionalFormatting sqref="A3:P3">
    <cfRule type="expression" dxfId="1" priority="2">
      <formula>"ZELLE(""Schutz"",A1)=1"</formula>
    </cfRule>
  </conditionalFormatting>
  <conditionalFormatting sqref="A1">
    <cfRule type="expression" dxfId="0" priority="1">
      <formula>"ZELLE(""Schutz"";A1)=1"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F4E62-A3CA-46AD-998A-56BDAAA7EC34}">
  <dimension ref="B2:D3"/>
  <sheetViews>
    <sheetView workbookViewId="0">
      <selection activeCell="D3" sqref="D2:D3"/>
    </sheetView>
  </sheetViews>
  <sheetFormatPr defaultColWidth="10.58203125" defaultRowHeight="15.5" x14ac:dyDescent="0.35"/>
  <cols>
    <col min="2" max="4" width="16.58203125" customWidth="1"/>
  </cols>
  <sheetData>
    <row r="2" spans="2:4" x14ac:dyDescent="0.35">
      <c r="B2" s="66" t="s">
        <v>18</v>
      </c>
      <c r="C2" s="66" t="s">
        <v>19</v>
      </c>
      <c r="D2" s="66"/>
    </row>
    <row r="3" spans="2:4" x14ac:dyDescent="0.35">
      <c r="B3" s="1" t="s">
        <v>20</v>
      </c>
      <c r="C3" s="74">
        <v>44946</v>
      </c>
      <c r="D3" s="1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41743-A562-ED41-B0ED-0E5C3BA65486}">
  <dimension ref="A1:F68"/>
  <sheetViews>
    <sheetView zoomScale="60" zoomScaleNormal="60" workbookViewId="0">
      <selection activeCell="C1" sqref="C1"/>
    </sheetView>
  </sheetViews>
  <sheetFormatPr defaultColWidth="10.83203125" defaultRowHeight="15.5" x14ac:dyDescent="0.35"/>
  <cols>
    <col min="1" max="1" width="65.58203125" style="138" customWidth="1"/>
    <col min="2" max="2" width="24.58203125" style="139" customWidth="1"/>
    <col min="3" max="3" width="21.83203125" style="138" customWidth="1"/>
    <col min="4" max="4" width="20.5" style="138" customWidth="1"/>
    <col min="5" max="5" width="14.83203125" style="138" customWidth="1"/>
    <col min="6" max="6" width="10.83203125" style="138" customWidth="1"/>
    <col min="7" max="16384" width="10.83203125" style="1"/>
  </cols>
  <sheetData>
    <row r="1" spans="1:6" ht="165.65" customHeight="1" x14ac:dyDescent="0.35">
      <c r="A1" s="75" t="s">
        <v>21</v>
      </c>
      <c r="B1" s="76" t="s">
        <v>22</v>
      </c>
      <c r="C1" s="77" t="s">
        <v>23</v>
      </c>
      <c r="D1" s="77" t="s">
        <v>24</v>
      </c>
      <c r="E1" s="75" t="s">
        <v>25</v>
      </c>
      <c r="F1" s="78" t="s">
        <v>26</v>
      </c>
    </row>
    <row r="2" spans="1:6" ht="25" customHeight="1" x14ac:dyDescent="0.35">
      <c r="A2" s="26" t="s">
        <v>27</v>
      </c>
      <c r="B2" s="62">
        <v>0.03</v>
      </c>
      <c r="C2" s="58">
        <v>7.0000000000000007E-2</v>
      </c>
      <c r="D2" s="58">
        <v>0.2</v>
      </c>
      <c r="E2" s="26"/>
      <c r="F2" s="30"/>
    </row>
    <row r="3" spans="1:6" x14ac:dyDescent="0.35">
      <c r="A3" s="65" t="s">
        <v>28</v>
      </c>
      <c r="B3" s="121">
        <f>'Temas nas políticas gerais'!B2</f>
        <v>0</v>
      </c>
      <c r="C3" s="121">
        <f>'Temas nas políticas setoriais'!B2</f>
        <v>0</v>
      </c>
      <c r="D3" s="111">
        <v>0</v>
      </c>
      <c r="E3" s="84">
        <v>0.05</v>
      </c>
      <c r="F3" s="122">
        <f>SUM(B3:D3)*E3</f>
        <v>0</v>
      </c>
    </row>
    <row r="4" spans="1:6" ht="108.5" hidden="1" x14ac:dyDescent="0.35">
      <c r="A4" s="65"/>
      <c r="B4" s="121" t="str">
        <f>'Temas nas políticas gerais'!B3</f>
        <v>O tema não foi mencionado na PRSAC nem em demais documentos relacionados às políticas gerais, diretrizes ou adesões a compromissos.</v>
      </c>
      <c r="C4" s="121" t="str">
        <f>'Temas nas políticas setoriais'!B3</f>
        <v>Não foram encontradas políticas setoriais e o tema não foi mencionado em políticas temáticas ou outros documentos disponibilizados no site.</v>
      </c>
      <c r="D4" s="111">
        <v>0</v>
      </c>
      <c r="E4" s="84"/>
      <c r="F4" s="122">
        <f t="shared" ref="F4:F61" si="0">SUM(B4:D4)*E4</f>
        <v>0</v>
      </c>
    </row>
    <row r="5" spans="1:6" x14ac:dyDescent="0.35">
      <c r="A5" s="65" t="s">
        <v>29</v>
      </c>
      <c r="B5" s="121">
        <f>'Temas nas políticas gerais'!B4</f>
        <v>0</v>
      </c>
      <c r="C5" s="121">
        <f>'Temas nas políticas setoriais'!B4</f>
        <v>0</v>
      </c>
      <c r="D5" s="111">
        <v>0</v>
      </c>
      <c r="E5" s="84">
        <v>0.05</v>
      </c>
      <c r="F5" s="122">
        <f t="shared" si="0"/>
        <v>0</v>
      </c>
    </row>
    <row r="6" spans="1:6" ht="108.5" hidden="1" x14ac:dyDescent="0.35">
      <c r="A6" s="65"/>
      <c r="B6" s="121" t="str">
        <f>'Temas nas políticas gerais'!B5</f>
        <v>O tema não foi mencionado na PRSAC nem em demais documentos relacionados às políticas gerais, diretrizes ou adesões a compromissos.</v>
      </c>
      <c r="C6" s="121" t="str">
        <f>'Temas nas políticas setoriais'!B5</f>
        <v>Não foram encontradas políticas setoriais e o tema não foi mencionado em políticas temáticas ou outros documentos disponibilizados no site.</v>
      </c>
      <c r="D6" s="111">
        <v>0</v>
      </c>
      <c r="E6" s="84"/>
      <c r="F6" s="122">
        <f t="shared" si="0"/>
        <v>0</v>
      </c>
    </row>
    <row r="7" spans="1:6" x14ac:dyDescent="0.35">
      <c r="A7" s="65" t="s">
        <v>30</v>
      </c>
      <c r="B7" s="121">
        <f>'Temas nas políticas gerais'!B6</f>
        <v>1</v>
      </c>
      <c r="C7" s="121">
        <f>'Temas nas políticas setoriais'!B6</f>
        <v>0</v>
      </c>
      <c r="D7" s="111">
        <v>0</v>
      </c>
      <c r="E7" s="84">
        <v>0.04</v>
      </c>
      <c r="F7" s="122">
        <f t="shared" si="0"/>
        <v>0.04</v>
      </c>
    </row>
    <row r="8" spans="1:6" ht="232.5" hidden="1" x14ac:dyDescent="0.35">
      <c r="A8" s="65"/>
      <c r="B8" s="121" t="str">
        <f>'Temas nas políticas gerais'!B7</f>
        <v>Na PRSAC, item 2.3.1., consta: "A Desenbahia deve estar atenta às oportunidades de negócio geradas pela economia verde e pela responsabilidade social empresarial, assim como para transição para uma economia de baixo carbono." Tema abordado de forma indireta.
A IFD não possui nenhum compromisso voluntário relacionado a esse tema.</v>
      </c>
      <c r="C8" s="121" t="str">
        <f>'Temas nas políticas setoriais'!B7</f>
        <v>Não foram encontradas políticas setoriais e o tema não foi mencionado em políticas temáticas ou outros documentos disponibilizados no site.</v>
      </c>
      <c r="D8" s="111">
        <v>0</v>
      </c>
      <c r="E8" s="84"/>
      <c r="F8" s="122">
        <f t="shared" si="0"/>
        <v>0</v>
      </c>
    </row>
    <row r="9" spans="1:6" x14ac:dyDescent="0.35">
      <c r="A9" s="65" t="s">
        <v>31</v>
      </c>
      <c r="B9" s="121">
        <f>'Temas nas políticas gerais'!B8</f>
        <v>0</v>
      </c>
      <c r="C9" s="121">
        <f>'Temas nas políticas setoriais'!B8</f>
        <v>0</v>
      </c>
      <c r="D9" s="111">
        <v>0</v>
      </c>
      <c r="E9" s="84">
        <v>0.04</v>
      </c>
      <c r="F9" s="122">
        <f t="shared" si="0"/>
        <v>0</v>
      </c>
    </row>
    <row r="10" spans="1:6" ht="108.5" hidden="1" x14ac:dyDescent="0.35">
      <c r="A10" s="65"/>
      <c r="B10" s="121" t="str">
        <f>'Temas nas políticas gerais'!B9</f>
        <v>O tema não foi mencionado na PRSAC nem em demais documentos relacionados às políticas gerais, diretrizes ou adesões a compromissos.</v>
      </c>
      <c r="C10" s="121" t="str">
        <f>'Temas nas políticas setoriais'!B9</f>
        <v>Não foram encontradas políticas setoriais e o tema não foi mencionado em políticas temáticas ou outros documentos disponibilizados no site.</v>
      </c>
      <c r="D10" s="111">
        <v>0</v>
      </c>
      <c r="E10" s="84"/>
      <c r="F10" s="122">
        <f t="shared" si="0"/>
        <v>0</v>
      </c>
    </row>
    <row r="11" spans="1:6" x14ac:dyDescent="0.35">
      <c r="A11" s="65" t="s">
        <v>32</v>
      </c>
      <c r="B11" s="121">
        <f>'Temas nas políticas gerais'!B10</f>
        <v>0</v>
      </c>
      <c r="C11" s="121">
        <f>'Temas nas políticas setoriais'!B10</f>
        <v>0</v>
      </c>
      <c r="D11" s="111">
        <v>0</v>
      </c>
      <c r="E11" s="84">
        <v>0.05</v>
      </c>
      <c r="F11" s="122">
        <f t="shared" si="0"/>
        <v>0</v>
      </c>
    </row>
    <row r="12" spans="1:6" ht="108.5" hidden="1" x14ac:dyDescent="0.35">
      <c r="A12" s="65"/>
      <c r="B12" s="121" t="str">
        <f>'Temas nas políticas gerais'!B11</f>
        <v>O tema não foi mencionado na PRSAC nem em demais documentos relacionados às políticas gerais, diretrizes ou adesões a compromissos.</v>
      </c>
      <c r="C12" s="121" t="str">
        <f>'Temas nas políticas setoriais'!B11</f>
        <v>Não foram encontradas políticas setoriais e o tema não foi mencionado em políticas temáticas ou outros documentos disponibilizados no site.</v>
      </c>
      <c r="D12" s="111">
        <v>0</v>
      </c>
      <c r="E12" s="84"/>
      <c r="F12" s="122">
        <f t="shared" si="0"/>
        <v>0</v>
      </c>
    </row>
    <row r="13" spans="1:6" x14ac:dyDescent="0.35">
      <c r="A13" s="65" t="s">
        <v>33</v>
      </c>
      <c r="B13" s="121">
        <f>'Temas nas políticas gerais'!B12</f>
        <v>0</v>
      </c>
      <c r="C13" s="121">
        <f>'Temas nas políticas setoriais'!B12</f>
        <v>0</v>
      </c>
      <c r="D13" s="111">
        <v>0</v>
      </c>
      <c r="E13" s="84">
        <v>0.04</v>
      </c>
      <c r="F13" s="122">
        <f t="shared" si="0"/>
        <v>0</v>
      </c>
    </row>
    <row r="14" spans="1:6" ht="108.5" hidden="1" x14ac:dyDescent="0.35">
      <c r="A14" s="65"/>
      <c r="B14" s="121" t="str">
        <f>'Temas nas políticas gerais'!B13</f>
        <v>O tema não foi mencionado na PRSAC nem em demais documentos relacionados às políticas gerais, diretrizes ou adesões a compromissos.</v>
      </c>
      <c r="C14" s="121" t="str">
        <f>'Temas nas políticas setoriais'!B13</f>
        <v>Não foram encontradas políticas setoriais e o tema não foi mencionado em políticas temáticas ou outros documentos disponibilizados no site.</v>
      </c>
      <c r="D14" s="111">
        <v>0</v>
      </c>
      <c r="E14" s="84"/>
      <c r="F14" s="122">
        <f t="shared" si="0"/>
        <v>0</v>
      </c>
    </row>
    <row r="15" spans="1:6" x14ac:dyDescent="0.35">
      <c r="A15" s="65" t="s">
        <v>34</v>
      </c>
      <c r="B15" s="121">
        <f>'Temas nas políticas gerais'!B14</f>
        <v>0</v>
      </c>
      <c r="C15" s="121">
        <f>'Temas nas políticas setoriais'!B14</f>
        <v>0</v>
      </c>
      <c r="D15" s="111">
        <v>0</v>
      </c>
      <c r="E15" s="84">
        <v>0.05</v>
      </c>
      <c r="F15" s="122">
        <f t="shared" si="0"/>
        <v>0</v>
      </c>
    </row>
    <row r="16" spans="1:6" ht="108.5" hidden="1" x14ac:dyDescent="0.35">
      <c r="A16" s="65"/>
      <c r="B16" s="121" t="str">
        <f>'Temas nas políticas gerais'!B15</f>
        <v>O tema não foi mencionado na PRSAC nem em demais documentos relacionados às políticas gerais, diretrizes ou adesões a compromissos.</v>
      </c>
      <c r="C16" s="121" t="str">
        <f>'Temas nas políticas setoriais'!B15</f>
        <v>Não foram encontradas políticas setoriais e o tema não foi mencionado em políticas temáticas ou outros documentos disponibilizados no site.</v>
      </c>
      <c r="D16" s="111">
        <v>0</v>
      </c>
      <c r="E16" s="84"/>
      <c r="F16" s="122">
        <f t="shared" si="0"/>
        <v>0</v>
      </c>
    </row>
    <row r="17" spans="1:6" x14ac:dyDescent="0.35">
      <c r="A17" s="65" t="s">
        <v>35</v>
      </c>
      <c r="B17" s="121">
        <f>'Temas nas políticas gerais'!B16</f>
        <v>0</v>
      </c>
      <c r="C17" s="121">
        <f>'Temas nas políticas setoriais'!B16</f>
        <v>0</v>
      </c>
      <c r="D17" s="111">
        <v>0</v>
      </c>
      <c r="E17" s="84">
        <v>0.03</v>
      </c>
      <c r="F17" s="122">
        <f t="shared" si="0"/>
        <v>0</v>
      </c>
    </row>
    <row r="18" spans="1:6" ht="108.5" hidden="1" x14ac:dyDescent="0.35">
      <c r="A18" s="65"/>
      <c r="B18" s="121" t="str">
        <f>'Temas nas políticas gerais'!B17</f>
        <v>O tema não foi mencionado na PRSAC nem em demais documentos relacionados às políticas gerais, diretrizes ou adesões a compromissos.</v>
      </c>
      <c r="C18" s="121" t="str">
        <f>'Temas nas políticas setoriais'!B17</f>
        <v>Não foram encontradas políticas setoriais e o tema não foi mencionado em políticas temáticas ou outros documentos disponibilizados no site.</v>
      </c>
      <c r="D18" s="111">
        <v>0</v>
      </c>
      <c r="E18" s="84"/>
      <c r="F18" s="122">
        <f t="shared" si="0"/>
        <v>0</v>
      </c>
    </row>
    <row r="19" spans="1:6" x14ac:dyDescent="0.35">
      <c r="A19" s="65" t="s">
        <v>36</v>
      </c>
      <c r="B19" s="121">
        <f>'Temas nas políticas gerais'!B18</f>
        <v>0</v>
      </c>
      <c r="C19" s="121">
        <f>'Temas nas políticas setoriais'!B18</f>
        <v>0</v>
      </c>
      <c r="D19" s="111">
        <v>0</v>
      </c>
      <c r="E19" s="84">
        <v>0.03</v>
      </c>
      <c r="F19" s="122">
        <f t="shared" si="0"/>
        <v>0</v>
      </c>
    </row>
    <row r="20" spans="1:6" ht="108.5" hidden="1" x14ac:dyDescent="0.35">
      <c r="A20" s="65"/>
      <c r="B20" s="121" t="str">
        <f>'Temas nas políticas gerais'!B19</f>
        <v>O tema não foi mencionado na PRSAC nem em demais documentos relacionados às políticas gerais, diretrizes ou adesões a compromissos.</v>
      </c>
      <c r="C20" s="121" t="str">
        <f>'Temas nas políticas setoriais'!B19</f>
        <v>Não foram encontradas políticas setoriais e o tema não foi mencionado em políticas temáticas ou outros documentos disponibilizados no site.</v>
      </c>
      <c r="D20" s="111">
        <v>0</v>
      </c>
      <c r="E20" s="84"/>
      <c r="F20" s="122">
        <f t="shared" si="0"/>
        <v>0</v>
      </c>
    </row>
    <row r="21" spans="1:6" x14ac:dyDescent="0.35">
      <c r="A21" s="65" t="s">
        <v>37</v>
      </c>
      <c r="B21" s="121">
        <f>'Temas nas políticas gerais'!B20</f>
        <v>0</v>
      </c>
      <c r="C21" s="121">
        <f>'Temas nas políticas setoriais'!B20</f>
        <v>0</v>
      </c>
      <c r="D21" s="111">
        <v>0</v>
      </c>
      <c r="E21" s="84">
        <v>0.02</v>
      </c>
      <c r="F21" s="122">
        <f t="shared" si="0"/>
        <v>0</v>
      </c>
    </row>
    <row r="22" spans="1:6" ht="108.5" hidden="1" x14ac:dyDescent="0.35">
      <c r="A22" s="65"/>
      <c r="B22" s="121" t="str">
        <f>'Temas nas políticas gerais'!B21</f>
        <v>O tema não foi mencionado na PRSAC nem em demais documentos relacionados às políticas gerais, diretrizes ou adesões a compromissos.</v>
      </c>
      <c r="C22" s="121" t="str">
        <f>'Temas nas políticas setoriais'!B21</f>
        <v>Não foram encontradas políticas setoriais e o tema não foi mencionado em políticas temáticas ou outros documentos disponibilizados no site.</v>
      </c>
      <c r="D22" s="111">
        <v>0</v>
      </c>
      <c r="E22" s="84"/>
      <c r="F22" s="122">
        <f t="shared" si="0"/>
        <v>0</v>
      </c>
    </row>
    <row r="23" spans="1:6" x14ac:dyDescent="0.35">
      <c r="A23" s="65" t="s">
        <v>38</v>
      </c>
      <c r="B23" s="121">
        <f>'Temas nas políticas gerais'!B22</f>
        <v>0</v>
      </c>
      <c r="C23" s="121">
        <f>'Temas nas políticas setoriais'!B22</f>
        <v>0</v>
      </c>
      <c r="D23" s="111">
        <v>0</v>
      </c>
      <c r="E23" s="84">
        <v>0.03</v>
      </c>
      <c r="F23" s="122">
        <f t="shared" si="0"/>
        <v>0</v>
      </c>
    </row>
    <row r="24" spans="1:6" ht="108.5" hidden="1" x14ac:dyDescent="0.35">
      <c r="A24" s="65"/>
      <c r="B24" s="121" t="str">
        <f>'Temas nas políticas gerais'!B23</f>
        <v>O tema não foi mencionado na PRSAC nem em demais documentos relacionados às políticas gerais, diretrizes ou adesões a compromissos.</v>
      </c>
      <c r="C24" s="121" t="str">
        <f>'Temas nas políticas setoriais'!B23</f>
        <v>Não foram encontradas políticas setoriais e o tema não foi mencionado em políticas temáticas ou outros documentos disponibilizados no site.</v>
      </c>
      <c r="D24" s="111">
        <v>0</v>
      </c>
      <c r="E24" s="84"/>
      <c r="F24" s="122">
        <f t="shared" si="0"/>
        <v>0</v>
      </c>
    </row>
    <row r="25" spans="1:6" ht="18.649999999999999" customHeight="1" x14ac:dyDescent="0.35">
      <c r="A25" s="23" t="s">
        <v>39</v>
      </c>
      <c r="B25" s="121">
        <f>'Temas nas políticas gerais'!B24</f>
        <v>0</v>
      </c>
      <c r="C25" s="121">
        <f>'Temas nas políticas setoriais'!B24</f>
        <v>0</v>
      </c>
      <c r="D25" s="111">
        <v>0</v>
      </c>
      <c r="E25" s="84">
        <v>0.04</v>
      </c>
      <c r="F25" s="122">
        <f t="shared" si="0"/>
        <v>0</v>
      </c>
    </row>
    <row r="26" spans="1:6" ht="108.5" hidden="1" x14ac:dyDescent="0.35">
      <c r="A26" s="65"/>
      <c r="B26" s="121" t="str">
        <f>'Temas nas políticas gerais'!B25</f>
        <v>O tema não foi mencionado na PRSAC nem em demais documentos relacionados às políticas gerais, diretrizes ou adesões a compromissos.</v>
      </c>
      <c r="C26" s="121" t="str">
        <f>'Temas nas políticas setoriais'!B25</f>
        <v>Não foram encontradas políticas setoriais e o tema não foi mencionado em políticas temáticas ou outros documentos disponibilizados no site.</v>
      </c>
      <c r="D26" s="111">
        <v>0</v>
      </c>
      <c r="E26" s="84"/>
      <c r="F26" s="122">
        <f t="shared" si="0"/>
        <v>0</v>
      </c>
    </row>
    <row r="27" spans="1:6" x14ac:dyDescent="0.35">
      <c r="A27" s="65" t="s">
        <v>40</v>
      </c>
      <c r="B27" s="121">
        <f>'Temas nas políticas gerais'!B26</f>
        <v>0</v>
      </c>
      <c r="C27" s="121">
        <f>'Temas nas políticas setoriais'!B26</f>
        <v>0</v>
      </c>
      <c r="D27" s="111">
        <v>0</v>
      </c>
      <c r="E27" s="84">
        <v>0.02</v>
      </c>
      <c r="F27" s="122">
        <f t="shared" si="0"/>
        <v>0</v>
      </c>
    </row>
    <row r="28" spans="1:6" ht="108.5" hidden="1" x14ac:dyDescent="0.35">
      <c r="A28" s="65"/>
      <c r="B28" s="121" t="str">
        <f>'Temas nas políticas gerais'!B27</f>
        <v>O tema não foi mencionado na PRSAC nem em demais documentos relacionados às políticas gerais, diretrizes ou adesões a compromissos.</v>
      </c>
      <c r="C28" s="121" t="str">
        <f>'Temas nas políticas setoriais'!B27</f>
        <v>Não foram encontradas políticas setoriais e o tema não foi mencionado em políticas temáticas ou outros documentos disponibilizados no site.</v>
      </c>
      <c r="D28" s="111">
        <v>0</v>
      </c>
      <c r="E28" s="84"/>
      <c r="F28" s="122">
        <f t="shared" si="0"/>
        <v>0</v>
      </c>
    </row>
    <row r="29" spans="1:6" x14ac:dyDescent="0.35">
      <c r="A29" s="65" t="s">
        <v>41</v>
      </c>
      <c r="B29" s="121">
        <f>'Temas nas políticas gerais'!B28</f>
        <v>3</v>
      </c>
      <c r="C29" s="121">
        <f>'Temas nas políticas setoriais'!B28</f>
        <v>0</v>
      </c>
      <c r="D29" s="111">
        <v>0</v>
      </c>
      <c r="E29" s="84">
        <v>0.04</v>
      </c>
      <c r="F29" s="122">
        <f t="shared" si="0"/>
        <v>0.12</v>
      </c>
    </row>
    <row r="30" spans="1:6" ht="124" hidden="1" x14ac:dyDescent="0.35">
      <c r="A30" s="65"/>
      <c r="B30" s="121" t="str">
        <f>'Temas nas políticas gerais'!B31</f>
        <v>A lista de restrição da instituição inclui "exploração irregular, ilegal ou criminosa do trabalho infantil".
A IFD não possui nenhum compromisso voluntário relacionado a esse tema.</v>
      </c>
      <c r="C30" s="121" t="str">
        <f>'Temas nas políticas setoriais'!B29</f>
        <v>Não foram encontradas políticas setoriais e o tema não foi mencionado em políticas temáticas ou outros documentos disponibilizados no site.</v>
      </c>
      <c r="D30" s="111">
        <v>0</v>
      </c>
      <c r="E30" s="84"/>
      <c r="F30" s="122">
        <f t="shared" si="0"/>
        <v>0</v>
      </c>
    </row>
    <row r="31" spans="1:6" x14ac:dyDescent="0.35">
      <c r="A31" s="65" t="s">
        <v>42</v>
      </c>
      <c r="B31" s="121">
        <f>'Temas nas políticas gerais'!B30</f>
        <v>3</v>
      </c>
      <c r="C31" s="121">
        <f>'Temas nas políticas setoriais'!B30</f>
        <v>0</v>
      </c>
      <c r="D31" s="111">
        <v>0</v>
      </c>
      <c r="E31" s="84">
        <v>0.03</v>
      </c>
      <c r="F31" s="122">
        <f t="shared" si="0"/>
        <v>0.09</v>
      </c>
    </row>
    <row r="32" spans="1:6" hidden="1" x14ac:dyDescent="0.35">
      <c r="A32" s="65"/>
      <c r="B32" s="121"/>
      <c r="C32" s="121" t="str">
        <f>'Temas nas políticas setoriais'!B31</f>
        <v>Não foram encontradas políticas setoriais e o tema não foi mencionado em políticas temáticas ou outros documentos disponibilizados no site.</v>
      </c>
      <c r="D32" s="111">
        <v>0</v>
      </c>
      <c r="E32" s="84"/>
      <c r="F32" s="122">
        <f t="shared" si="0"/>
        <v>0</v>
      </c>
    </row>
    <row r="33" spans="1:6" x14ac:dyDescent="0.35">
      <c r="A33" s="65" t="s">
        <v>43</v>
      </c>
      <c r="B33" s="121">
        <f>'Temas nas políticas gerais'!B32</f>
        <v>0</v>
      </c>
      <c r="C33" s="121">
        <f>'Temas nas políticas setoriais'!B32</f>
        <v>0</v>
      </c>
      <c r="D33" s="111">
        <v>0</v>
      </c>
      <c r="E33" s="84">
        <v>0.04</v>
      </c>
      <c r="F33" s="122">
        <f t="shared" si="0"/>
        <v>0</v>
      </c>
    </row>
    <row r="34" spans="1:6" ht="108.5" hidden="1" x14ac:dyDescent="0.35">
      <c r="A34" s="65"/>
      <c r="B34" s="121" t="str">
        <f>'Temas nas políticas gerais'!B33</f>
        <v>O tema não foi mencionado na PRSAC nem em demais documentos relacionados às políticas gerais, diretrizes ou adesões a compromissos.</v>
      </c>
      <c r="C34" s="121" t="str">
        <f>'Temas nas políticas setoriais'!B33</f>
        <v>Não foram encontradas políticas setoriais e o tema não foi mencionado em políticas temáticas ou outros documentos disponibilizados no site.</v>
      </c>
      <c r="D34" s="111">
        <v>0</v>
      </c>
      <c r="E34" s="84"/>
      <c r="F34" s="122">
        <f t="shared" si="0"/>
        <v>0</v>
      </c>
    </row>
    <row r="35" spans="1:6" x14ac:dyDescent="0.35">
      <c r="A35" s="65" t="s">
        <v>44</v>
      </c>
      <c r="B35" s="121">
        <f>'Temas nas políticas gerais'!B34</f>
        <v>0</v>
      </c>
      <c r="C35" s="121">
        <f>'Temas nas políticas setoriais'!B34</f>
        <v>0</v>
      </c>
      <c r="D35" s="111">
        <v>0</v>
      </c>
      <c r="E35" s="84">
        <v>0.04</v>
      </c>
      <c r="F35" s="122">
        <f t="shared" si="0"/>
        <v>0</v>
      </c>
    </row>
    <row r="36" spans="1:6" ht="108.5" hidden="1" x14ac:dyDescent="0.35">
      <c r="A36" s="65"/>
      <c r="B36" s="121" t="str">
        <f>'Temas nas políticas gerais'!B35</f>
        <v>O tema não foi mencionado na PRSAC nem em demais documentos relacionados às políticas gerais, diretrizes ou adesões a compromissos.</v>
      </c>
      <c r="C36" s="121" t="str">
        <f>'Temas nas políticas setoriais'!B35</f>
        <v>Não foram encontradas políticas setoriais e o tema não foi mencionado em políticas temáticas ou outros documentos disponibilizados no site.</v>
      </c>
      <c r="D36" s="111">
        <v>0</v>
      </c>
      <c r="E36" s="84"/>
      <c r="F36" s="122">
        <f t="shared" si="0"/>
        <v>0</v>
      </c>
    </row>
    <row r="37" spans="1:6" x14ac:dyDescent="0.35">
      <c r="A37" s="65" t="s">
        <v>45</v>
      </c>
      <c r="B37" s="121">
        <f>'Temas nas políticas gerais'!B36</f>
        <v>0</v>
      </c>
      <c r="C37" s="121">
        <f>'Temas nas políticas setoriais'!B36</f>
        <v>0</v>
      </c>
      <c r="D37" s="111">
        <v>0</v>
      </c>
      <c r="E37" s="84">
        <v>0.04</v>
      </c>
      <c r="F37" s="122">
        <f t="shared" si="0"/>
        <v>0</v>
      </c>
    </row>
    <row r="38" spans="1:6" ht="108.5" hidden="1" x14ac:dyDescent="0.35">
      <c r="A38" s="65"/>
      <c r="B38" s="121" t="str">
        <f>'Temas nas políticas gerais'!B37</f>
        <v>O tema não foi mencionado na PRSAC nem em demais documentos relacionados às políticas gerais, diretrizes ou adesões a compromissos.</v>
      </c>
      <c r="C38" s="121" t="str">
        <f>'Temas nas políticas setoriais'!B37</f>
        <v>Não foram encontradas políticas setoriais e o tema não foi mencionado em políticas temáticas ou outros documentos disponibilizados no site.</v>
      </c>
      <c r="D38" s="111">
        <v>0</v>
      </c>
      <c r="E38" s="84"/>
      <c r="F38" s="122">
        <f t="shared" si="0"/>
        <v>0</v>
      </c>
    </row>
    <row r="39" spans="1:6" x14ac:dyDescent="0.35">
      <c r="A39" s="65" t="s">
        <v>46</v>
      </c>
      <c r="B39" s="121">
        <f>'Temas nas políticas gerais'!B38</f>
        <v>0</v>
      </c>
      <c r="C39" s="121">
        <f>'Temas nas políticas setoriais'!B38</f>
        <v>0</v>
      </c>
      <c r="D39" s="111">
        <v>0</v>
      </c>
      <c r="E39" s="84">
        <v>0.04</v>
      </c>
      <c r="F39" s="122">
        <f t="shared" si="0"/>
        <v>0</v>
      </c>
    </row>
    <row r="40" spans="1:6" ht="108.5" hidden="1" x14ac:dyDescent="0.35">
      <c r="A40" s="65"/>
      <c r="B40" s="121" t="str">
        <f>'Temas nas políticas gerais'!B39</f>
        <v>O tema não foi mencionado na PRSAC nem em demais documentos relacionados às políticas gerais, diretrizes ou adesões a compromissos.</v>
      </c>
      <c r="C40" s="121" t="str">
        <f>'Temas nas políticas setoriais'!B39</f>
        <v>Não foram encontradas políticas setoriais e o tema não foi mencionado em políticas temáticas ou outros documentos disponibilizados no site.</v>
      </c>
      <c r="D40" s="111">
        <v>0</v>
      </c>
      <c r="E40" s="84"/>
      <c r="F40" s="122">
        <f t="shared" si="0"/>
        <v>0</v>
      </c>
    </row>
    <row r="41" spans="1:6" ht="19" customHeight="1" x14ac:dyDescent="0.35">
      <c r="A41" s="23" t="s">
        <v>47</v>
      </c>
      <c r="B41" s="121">
        <f>'Temas nas políticas gerais'!B40</f>
        <v>0</v>
      </c>
      <c r="C41" s="121">
        <f>'Temas nas políticas setoriais'!B40</f>
        <v>0</v>
      </c>
      <c r="D41" s="111">
        <v>0</v>
      </c>
      <c r="E41" s="84">
        <v>0.02</v>
      </c>
      <c r="F41" s="122">
        <f t="shared" si="0"/>
        <v>0</v>
      </c>
    </row>
    <row r="42" spans="1:6" ht="108.5" hidden="1" x14ac:dyDescent="0.35">
      <c r="A42" s="65"/>
      <c r="B42" s="121" t="str">
        <f>'Temas nas políticas gerais'!B41</f>
        <v>O tema não foi mencionado na PRSAC nem em demais documentos relacionados às políticas gerais, diretrizes ou adesões a compromissos.</v>
      </c>
      <c r="C42" s="121" t="str">
        <f>'Temas nas políticas setoriais'!B41</f>
        <v>Não foram encontradas políticas setoriais e o tema não foi mencionado em políticas temáticas ou outros documentos disponibilizados no site.</v>
      </c>
      <c r="D42" s="111">
        <v>0</v>
      </c>
      <c r="E42" s="84"/>
      <c r="F42" s="122">
        <f t="shared" si="0"/>
        <v>0</v>
      </c>
    </row>
    <row r="43" spans="1:6" x14ac:dyDescent="0.35">
      <c r="A43" s="65" t="s">
        <v>48</v>
      </c>
      <c r="B43" s="121">
        <f>'Temas nas políticas gerais'!B42</f>
        <v>3</v>
      </c>
      <c r="C43" s="121">
        <f>'Temas nas políticas setoriais'!B42</f>
        <v>0</v>
      </c>
      <c r="D43" s="111">
        <v>0</v>
      </c>
      <c r="E43" s="84">
        <v>0.04</v>
      </c>
      <c r="F43" s="122">
        <f t="shared" si="0"/>
        <v>0.12</v>
      </c>
    </row>
    <row r="44" spans="1:6" ht="186" hidden="1" x14ac:dyDescent="0.35">
      <c r="A44" s="65"/>
      <c r="B44" s="121" t="str">
        <f>'Temas nas políticas gerais'!B43</f>
        <v>A lista de restrição da instituição inclui empresas que "impactem negativamente povos ou comunidades tradicionais, entre eles indígenas e quilombolas, incluindo a invasão ou exploração irregular de suas terras".
A IFD não possui nenhum compromisso voluntário relacionado a esse tema.</v>
      </c>
      <c r="C44" s="121" t="str">
        <f>'Temas nas políticas setoriais'!B43</f>
        <v>Não foram encontradas políticas setoriais e o tema não foi mencionado em políticas temáticas ou outros documentos disponibilizados no site.</v>
      </c>
      <c r="D44" s="111">
        <v>0</v>
      </c>
      <c r="E44" s="84"/>
      <c r="F44" s="122">
        <f t="shared" si="0"/>
        <v>0</v>
      </c>
    </row>
    <row r="45" spans="1:6" x14ac:dyDescent="0.35">
      <c r="A45" s="65" t="s">
        <v>49</v>
      </c>
      <c r="B45" s="121">
        <f>'Temas nas políticas gerais'!B44</f>
        <v>0</v>
      </c>
      <c r="C45" s="121">
        <f>'Temas nas políticas setoriais'!B44</f>
        <v>0</v>
      </c>
      <c r="D45" s="111">
        <v>0</v>
      </c>
      <c r="E45" s="84">
        <v>0.03</v>
      </c>
      <c r="F45" s="122">
        <f t="shared" si="0"/>
        <v>0</v>
      </c>
    </row>
    <row r="46" spans="1:6" ht="108.5" hidden="1" x14ac:dyDescent="0.35">
      <c r="A46" s="65"/>
      <c r="B46" s="121" t="str">
        <f>'Temas nas políticas gerais'!B45</f>
        <v>O tema não foi mencionado na PRSAC nem em demais documentos relacionados às políticas gerais, diretrizes ou adesões a compromissos.</v>
      </c>
      <c r="C46" s="121" t="str">
        <f>'Temas nas políticas setoriais'!B45</f>
        <v>Não foram encontradas políticas setoriais e o tema não foi mencionado em políticas temáticas ou outros documentos disponibilizados no site.</v>
      </c>
      <c r="D46" s="111">
        <v>0</v>
      </c>
      <c r="E46" s="84"/>
      <c r="F46" s="122">
        <f t="shared" si="0"/>
        <v>0</v>
      </c>
    </row>
    <row r="47" spans="1:6" x14ac:dyDescent="0.35">
      <c r="A47" s="65" t="s">
        <v>50</v>
      </c>
      <c r="B47" s="121">
        <f>'Temas nas políticas gerais'!B46</f>
        <v>0</v>
      </c>
      <c r="C47" s="121">
        <f>'Temas nas políticas setoriais'!B46</f>
        <v>0</v>
      </c>
      <c r="D47" s="111">
        <v>0</v>
      </c>
      <c r="E47" s="84">
        <v>0.02</v>
      </c>
      <c r="F47" s="122">
        <f t="shared" si="0"/>
        <v>0</v>
      </c>
    </row>
    <row r="48" spans="1:6" ht="108.5" hidden="1" x14ac:dyDescent="0.35">
      <c r="A48" s="65"/>
      <c r="B48" s="121" t="str">
        <f>'Temas nas políticas gerais'!B47</f>
        <v>O tema não foi mencionado na PRSAC nem em demais documentos relacionados às políticas gerais, diretrizes ou adesões a compromissos.</v>
      </c>
      <c r="C48" s="121" t="str">
        <f>'Temas nas políticas setoriais'!B47</f>
        <v>Não foram encontradas políticas setoriais e o tema não foi mencionado em políticas temáticas ou outros documentos disponibilizados no site.</v>
      </c>
      <c r="D48" s="111">
        <v>0</v>
      </c>
      <c r="E48" s="84"/>
      <c r="F48" s="122">
        <f t="shared" si="0"/>
        <v>0</v>
      </c>
    </row>
    <row r="49" spans="1:6" x14ac:dyDescent="0.35">
      <c r="A49" s="65" t="s">
        <v>51</v>
      </c>
      <c r="B49" s="121">
        <f>'Temas nas políticas gerais'!B48</f>
        <v>0</v>
      </c>
      <c r="C49" s="121">
        <f>'Temas nas políticas setoriais'!B48</f>
        <v>0</v>
      </c>
      <c r="D49" s="111">
        <v>0</v>
      </c>
      <c r="E49" s="84">
        <v>0.03</v>
      </c>
      <c r="F49" s="122">
        <f t="shared" si="0"/>
        <v>0</v>
      </c>
    </row>
    <row r="50" spans="1:6" ht="108.5" hidden="1" x14ac:dyDescent="0.35">
      <c r="A50" s="65"/>
      <c r="B50" s="121" t="str">
        <f>'Temas nas políticas gerais'!B49</f>
        <v>O tema não foi mencionado na PRSAC nem em demais documentos relacionados às políticas gerais, diretrizes ou adesões a compromissos.</v>
      </c>
      <c r="C50" s="121" t="str">
        <f>'Temas nas políticas setoriais'!B49</f>
        <v>Não foram encontradas políticas setoriais e o tema não foi mencionado em políticas temáticas ou outros documentos disponibilizados no site.</v>
      </c>
      <c r="D50" s="111">
        <v>0</v>
      </c>
      <c r="E50" s="84"/>
      <c r="F50" s="122">
        <f t="shared" si="0"/>
        <v>0</v>
      </c>
    </row>
    <row r="51" spans="1:6" x14ac:dyDescent="0.35">
      <c r="A51" s="65" t="s">
        <v>52</v>
      </c>
      <c r="B51" s="121">
        <f>'Temas nas políticas gerais'!B50</f>
        <v>0</v>
      </c>
      <c r="C51" s="121">
        <f>'Temas nas políticas setoriais'!B50</f>
        <v>0</v>
      </c>
      <c r="D51" s="111">
        <v>0</v>
      </c>
      <c r="E51" s="84">
        <v>0.03</v>
      </c>
      <c r="F51" s="122">
        <f t="shared" si="0"/>
        <v>0</v>
      </c>
    </row>
    <row r="52" spans="1:6" ht="108.5" hidden="1" x14ac:dyDescent="0.35">
      <c r="A52" s="65"/>
      <c r="B52" s="121" t="str">
        <f>'Temas nas políticas gerais'!B51</f>
        <v>O tema não foi mencionado na PRSAC nem em demais documentos relacionados às políticas gerais, diretrizes ou adesões a compromissos.</v>
      </c>
      <c r="C52" s="121" t="str">
        <f>'Temas nas políticas setoriais'!B51</f>
        <v>Não foram encontradas políticas setoriais e o tema não foi mencionado em políticas temáticas ou outros documentos disponibilizados no site.</v>
      </c>
      <c r="D52" s="111">
        <v>0</v>
      </c>
      <c r="E52" s="84"/>
      <c r="F52" s="122">
        <f t="shared" si="0"/>
        <v>0</v>
      </c>
    </row>
    <row r="53" spans="1:6" x14ac:dyDescent="0.35">
      <c r="A53" s="65" t="s">
        <v>53</v>
      </c>
      <c r="B53" s="121">
        <f>'Temas nas políticas gerais'!B52</f>
        <v>0</v>
      </c>
      <c r="C53" s="121">
        <f>'Temas nas políticas setoriais'!B52</f>
        <v>0</v>
      </c>
      <c r="D53" s="111">
        <v>0</v>
      </c>
      <c r="E53" s="84">
        <v>0.02</v>
      </c>
      <c r="F53" s="122">
        <f t="shared" si="0"/>
        <v>0</v>
      </c>
    </row>
    <row r="54" spans="1:6" ht="108.5" hidden="1" x14ac:dyDescent="0.35">
      <c r="A54" s="65"/>
      <c r="B54" s="121" t="str">
        <f>'Temas nas políticas gerais'!B53</f>
        <v>O tema não foi mencionado na PRSAC nem em demais documentos relacionados às políticas gerais, diretrizes ou adesões a compromissos.</v>
      </c>
      <c r="C54" s="121" t="str">
        <f>'Temas nas políticas setoriais'!B53</f>
        <v>Não foram encontradas políticas setoriais e o tema não foi mencionado em políticas temáticas ou outros documentos disponibilizados no site.</v>
      </c>
      <c r="D54" s="111">
        <v>0</v>
      </c>
      <c r="E54" s="84"/>
      <c r="F54" s="122">
        <f t="shared" si="0"/>
        <v>0</v>
      </c>
    </row>
    <row r="55" spans="1:6" x14ac:dyDescent="0.35">
      <c r="A55" s="65" t="s">
        <v>54</v>
      </c>
      <c r="B55" s="121">
        <f>'Temas nas políticas gerais'!B54</f>
        <v>1</v>
      </c>
      <c r="C55" s="121">
        <f>'Temas nas políticas setoriais'!B54</f>
        <v>0</v>
      </c>
      <c r="D55" s="111">
        <v>0</v>
      </c>
      <c r="E55" s="84">
        <v>0.02</v>
      </c>
      <c r="F55" s="122">
        <f t="shared" si="0"/>
        <v>0.02</v>
      </c>
    </row>
    <row r="56" spans="1:6" ht="170.5" hidden="1" x14ac:dyDescent="0.35">
      <c r="A56" s="65"/>
      <c r="B56" s="121" t="str">
        <f>'Temas nas políticas gerais'!B55</f>
        <v>A lista de restrição da instituição inclui empresas que "cometem ou tenham cometido ato lesivo ao patrimônio público, ao patrimônio histórico, ao patrimônio cultural ou à ordem urbanística".
A IFD não possui nenhum compromisso voluntário relacionado a esse tema.</v>
      </c>
      <c r="C56" s="121" t="str">
        <f>'Temas nas políticas setoriais'!B55</f>
        <v>Não foram encontradas políticas setoriais e o tema não foi mencionado em políticas temáticas ou outros documentos disponibilizados no site.</v>
      </c>
      <c r="D56" s="111">
        <v>0</v>
      </c>
      <c r="E56" s="84"/>
      <c r="F56" s="122">
        <f t="shared" si="0"/>
        <v>0</v>
      </c>
    </row>
    <row r="57" spans="1:6" x14ac:dyDescent="0.35">
      <c r="A57" s="65" t="s">
        <v>55</v>
      </c>
      <c r="B57" s="121">
        <f>'Temas nas políticas gerais'!B56</f>
        <v>0</v>
      </c>
      <c r="C57" s="121">
        <f>'Temas nas políticas setoriais'!B56</f>
        <v>0</v>
      </c>
      <c r="D57" s="111">
        <v>0</v>
      </c>
      <c r="E57" s="84">
        <v>0.02</v>
      </c>
      <c r="F57" s="122">
        <f t="shared" si="0"/>
        <v>0</v>
      </c>
    </row>
    <row r="58" spans="1:6" ht="108.5" hidden="1" x14ac:dyDescent="0.35">
      <c r="A58" s="65"/>
      <c r="B58" s="121" t="str">
        <f>'Temas nas políticas gerais'!B57</f>
        <v>O tema não foi mencionado na PRSAC nem em demais documentos relacionados às políticas gerais, diretrizes ou adesões a compromissos.</v>
      </c>
      <c r="C58" s="121" t="str">
        <f>'Temas nas políticas setoriais'!B57</f>
        <v>Não foram encontradas políticas setoriais e o tema não foi mencionado em políticas temáticas ou outros documentos disponibilizados no site.</v>
      </c>
      <c r="D58" s="111">
        <v>0</v>
      </c>
      <c r="E58" s="84"/>
      <c r="F58" s="122">
        <f t="shared" si="0"/>
        <v>0</v>
      </c>
    </row>
    <row r="59" spans="1:6" ht="19" customHeight="1" x14ac:dyDescent="0.35">
      <c r="A59" s="65" t="s">
        <v>56</v>
      </c>
      <c r="B59" s="121">
        <f>'Temas nas políticas gerais'!B58</f>
        <v>0</v>
      </c>
      <c r="C59" s="121">
        <f>'Temas nas políticas setoriais'!B58</f>
        <v>0</v>
      </c>
      <c r="D59" s="111">
        <v>0</v>
      </c>
      <c r="E59" s="84">
        <v>0.02</v>
      </c>
      <c r="F59" s="122">
        <f t="shared" si="0"/>
        <v>0</v>
      </c>
    </row>
    <row r="60" spans="1:6" ht="19" hidden="1" customHeight="1" x14ac:dyDescent="0.35">
      <c r="A60" s="65"/>
      <c r="B60" s="121" t="str">
        <f>'Temas nas políticas gerais'!B59</f>
        <v>O tema não foi mencionado na PRSAC nem em demais documentos relacionados às políticas gerais, diretrizes ou adesões a compromissos.</v>
      </c>
      <c r="C60" s="121" t="str">
        <f>'Temas nas políticas setoriais'!B59</f>
        <v>Não foram encontradas políticas setoriais e o tema não foi mencionado em políticas temáticas ou outros documentos disponibilizados no site.</v>
      </c>
      <c r="D60" s="111">
        <v>0</v>
      </c>
      <c r="E60" s="84"/>
      <c r="F60" s="122">
        <f t="shared" si="0"/>
        <v>0</v>
      </c>
    </row>
    <row r="61" spans="1:6" ht="19" customHeight="1" x14ac:dyDescent="0.35">
      <c r="A61" s="65" t="s">
        <v>57</v>
      </c>
      <c r="B61" s="121">
        <f>'Temas nas políticas gerais'!B60</f>
        <v>0</v>
      </c>
      <c r="C61" s="121">
        <f>'Temas nas políticas setoriais'!B60</f>
        <v>0</v>
      </c>
      <c r="D61" s="111">
        <v>0</v>
      </c>
      <c r="E61" s="85">
        <v>0.03</v>
      </c>
      <c r="F61" s="122">
        <f t="shared" si="0"/>
        <v>0</v>
      </c>
    </row>
    <row r="62" spans="1:6" ht="17.25" hidden="1" customHeight="1" x14ac:dyDescent="0.35">
      <c r="A62" s="21"/>
      <c r="B62" s="33"/>
      <c r="C62" s="24"/>
      <c r="D62" s="23"/>
      <c r="E62" s="72"/>
      <c r="F62" s="47">
        <f t="shared" ref="F62" si="1">SUMPRODUCT(B62:D62,$B$2:$D$2)</f>
        <v>0</v>
      </c>
    </row>
    <row r="63" spans="1:6" ht="17.25" customHeight="1" x14ac:dyDescent="0.35">
      <c r="A63" s="73" t="s">
        <v>58</v>
      </c>
      <c r="B63" s="122">
        <f>SUMPRODUCT(B3:B61,$E$3:$E$61)</f>
        <v>0.39</v>
      </c>
      <c r="C63" s="122">
        <f t="shared" ref="C63:D63" si="2">SUMPRODUCT(C3:C61,$E$3:$E$61)</f>
        <v>0</v>
      </c>
      <c r="D63" s="122">
        <f t="shared" si="2"/>
        <v>0</v>
      </c>
      <c r="E63" s="1"/>
      <c r="F63" s="1"/>
    </row>
    <row r="64" spans="1:6" ht="24.65" customHeight="1" x14ac:dyDescent="0.35">
      <c r="A64" s="1"/>
      <c r="B64" s="14"/>
      <c r="C64" s="1"/>
      <c r="D64" s="1"/>
      <c r="E64" s="1"/>
      <c r="F64" s="1"/>
    </row>
    <row r="65" spans="1:2" s="1" customFormat="1" ht="15.65" customHeight="1" x14ac:dyDescent="0.35">
      <c r="A65" s="64" t="s">
        <v>15</v>
      </c>
      <c r="B65" s="164">
        <f>SUM(F3:F61)</f>
        <v>0.39</v>
      </c>
    </row>
    <row r="66" spans="1:2" s="1" customFormat="1" ht="15.65" customHeight="1" x14ac:dyDescent="0.35">
      <c r="A66" s="63" t="s">
        <v>59</v>
      </c>
      <c r="B66" s="164"/>
    </row>
    <row r="68" spans="1:2" x14ac:dyDescent="0.35">
      <c r="B68" s="144"/>
    </row>
  </sheetData>
  <sheetProtection algorithmName="SHA-512" hashValue="SYNuE2za3RUVzPudSXKpHnYHrGeSZWxtwmbiT9LnTCwarQO11lRCYBZz4flNhBpP4/BjutvKNqc1lZneAvv7RQ==" saltValue="i6pY7ZLoDnMf4L1tT1zjiQ==" spinCount="100000" sheet="1" formatRows="0"/>
  <mergeCells count="1">
    <mergeCell ref="B65:B66"/>
  </mergeCells>
  <conditionalFormatting sqref="B65:B66">
    <cfRule type="colorScale" priority="6">
      <colorScale>
        <cfvo type="num" val="0"/>
        <cfvo type="num" val="30"/>
        <color rgb="FFFFCCCC"/>
        <color theme="9" tint="0.79998168889431442"/>
      </colorScale>
    </cfRule>
  </conditionalFormatting>
  <conditionalFormatting sqref="B3:B61">
    <cfRule type="colorScale" priority="2">
      <colorScale>
        <cfvo type="num" val="0"/>
        <cfvo type="num" val="3"/>
        <color rgb="FFFFCCCC"/>
        <color theme="9" tint="0.79998168889431442"/>
      </colorScale>
    </cfRule>
    <cfRule type="colorScale" priority="5">
      <colorScale>
        <cfvo type="num" val="0"/>
        <cfvo type="num" val="30"/>
        <color rgb="FFFF0000"/>
        <color theme="9"/>
      </colorScale>
    </cfRule>
  </conditionalFormatting>
  <conditionalFormatting sqref="C3:C61">
    <cfRule type="colorScale" priority="3">
      <colorScale>
        <cfvo type="num" val="0"/>
        <cfvo type="num" val="7"/>
        <color rgb="FFFFCCCC"/>
        <color theme="9" tint="0.79998168889431442"/>
      </colorScale>
    </cfRule>
    <cfRule type="colorScale" priority="4">
      <colorScale>
        <cfvo type="num" val="0"/>
        <cfvo type="num" val="0"/>
        <color rgb="FFFFCCCC"/>
        <color theme="9" tint="0.79998168889431442"/>
      </colorScale>
    </cfRule>
  </conditionalFormatting>
  <conditionalFormatting sqref="D3:D61">
    <cfRule type="colorScale" priority="1">
      <colorScale>
        <cfvo type="num" val="0"/>
        <cfvo type="num" val="20"/>
        <color rgb="FFFFCCCC"/>
        <color theme="9" tint="0.79998168889431442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EB9F7-4B6D-9A42-A866-4306FA3D07F1}">
  <dimension ref="A1:E68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9" sqref="B29"/>
    </sheetView>
  </sheetViews>
  <sheetFormatPr defaultColWidth="10.5" defaultRowHeight="15.5" x14ac:dyDescent="0.35"/>
  <cols>
    <col min="1" max="1" width="48.58203125" style="132" customWidth="1"/>
    <col min="2" max="2" width="64.58203125" style="133" customWidth="1"/>
    <col min="3" max="4" width="16.58203125" style="132" customWidth="1"/>
    <col min="5" max="5" width="12.33203125" customWidth="1"/>
  </cols>
  <sheetData>
    <row r="1" spans="1:4" ht="34.5" customHeight="1" x14ac:dyDescent="0.35">
      <c r="A1" s="54" t="s">
        <v>21</v>
      </c>
      <c r="B1" s="54" t="s">
        <v>60</v>
      </c>
      <c r="C1" s="54" t="s">
        <v>25</v>
      </c>
      <c r="D1" s="54" t="s">
        <v>61</v>
      </c>
    </row>
    <row r="2" spans="1:4" x14ac:dyDescent="0.35">
      <c r="A2" s="31" t="s">
        <v>28</v>
      </c>
      <c r="B2" s="125">
        <v>0</v>
      </c>
      <c r="C2" s="84">
        <f>'Temas políticas -bases de dados'!E3</f>
        <v>0.05</v>
      </c>
      <c r="D2" s="47">
        <f>B2*C2</f>
        <v>0</v>
      </c>
    </row>
    <row r="3" spans="1:4" ht="31" x14ac:dyDescent="0.35">
      <c r="A3" s="31"/>
      <c r="B3" s="125" t="s">
        <v>62</v>
      </c>
      <c r="C3" s="84"/>
      <c r="D3" s="47"/>
    </row>
    <row r="4" spans="1:4" x14ac:dyDescent="0.35">
      <c r="A4" s="31" t="s">
        <v>29</v>
      </c>
      <c r="B4" s="113">
        <v>0</v>
      </c>
      <c r="C4" s="84">
        <f>'Temas políticas -bases de dados'!E5</f>
        <v>0.05</v>
      </c>
      <c r="D4" s="47">
        <f>B4*C4</f>
        <v>0</v>
      </c>
    </row>
    <row r="5" spans="1:4" ht="31" x14ac:dyDescent="0.35">
      <c r="A5" s="31"/>
      <c r="B5" s="113" t="s">
        <v>62</v>
      </c>
      <c r="C5" s="84"/>
      <c r="D5" s="47"/>
    </row>
    <row r="6" spans="1:4" x14ac:dyDescent="0.35">
      <c r="A6" s="31" t="s">
        <v>30</v>
      </c>
      <c r="B6" s="125">
        <v>1</v>
      </c>
      <c r="C6" s="84">
        <f>'Temas políticas -bases de dados'!E7</f>
        <v>0.04</v>
      </c>
      <c r="D6" s="47">
        <f>B6*C6</f>
        <v>0.04</v>
      </c>
    </row>
    <row r="7" spans="1:4" ht="77.5" x14ac:dyDescent="0.35">
      <c r="A7" s="31"/>
      <c r="B7" s="125" t="s">
        <v>63</v>
      </c>
      <c r="C7" s="84"/>
      <c r="D7" s="47"/>
    </row>
    <row r="8" spans="1:4" x14ac:dyDescent="0.35">
      <c r="A8" s="31" t="s">
        <v>31</v>
      </c>
      <c r="B8" s="125">
        <v>0</v>
      </c>
      <c r="C8" s="84">
        <f>'Temas políticas -bases de dados'!E9</f>
        <v>0.04</v>
      </c>
      <c r="D8" s="47">
        <f>B8*C8</f>
        <v>0</v>
      </c>
    </row>
    <row r="9" spans="1:4" ht="31" x14ac:dyDescent="0.35">
      <c r="A9" s="31"/>
      <c r="B9" s="125" t="s">
        <v>62</v>
      </c>
      <c r="C9" s="84"/>
      <c r="D9" s="47"/>
    </row>
    <row r="10" spans="1:4" x14ac:dyDescent="0.35">
      <c r="A10" s="31" t="s">
        <v>32</v>
      </c>
      <c r="B10" s="113">
        <v>0</v>
      </c>
      <c r="C10" s="84">
        <f>'Temas políticas -bases de dados'!E11</f>
        <v>0.05</v>
      </c>
      <c r="D10" s="47">
        <f>B10*C10</f>
        <v>0</v>
      </c>
    </row>
    <row r="11" spans="1:4" ht="31" x14ac:dyDescent="0.35">
      <c r="A11" s="31"/>
      <c r="B11" s="113" t="s">
        <v>62</v>
      </c>
      <c r="C11" s="84"/>
      <c r="D11" s="47"/>
    </row>
    <row r="12" spans="1:4" x14ac:dyDescent="0.35">
      <c r="A12" s="31" t="s">
        <v>64</v>
      </c>
      <c r="B12" s="125">
        <v>0</v>
      </c>
      <c r="C12" s="84">
        <f>'Temas políticas -bases de dados'!E13</f>
        <v>0.04</v>
      </c>
      <c r="D12" s="47">
        <f>B12*C12</f>
        <v>0</v>
      </c>
    </row>
    <row r="13" spans="1:4" ht="31" x14ac:dyDescent="0.35">
      <c r="A13" s="31"/>
      <c r="B13" s="125" t="s">
        <v>62</v>
      </c>
      <c r="C13" s="84"/>
      <c r="D13" s="47"/>
    </row>
    <row r="14" spans="1:4" x14ac:dyDescent="0.35">
      <c r="A14" s="31" t="s">
        <v>34</v>
      </c>
      <c r="B14" s="113">
        <v>0</v>
      </c>
      <c r="C14" s="84">
        <f>'Temas políticas -bases de dados'!E15</f>
        <v>0.05</v>
      </c>
      <c r="D14" s="47">
        <f>B14*C14</f>
        <v>0</v>
      </c>
    </row>
    <row r="15" spans="1:4" ht="31" x14ac:dyDescent="0.35">
      <c r="A15" s="31"/>
      <c r="B15" s="113" t="s">
        <v>62</v>
      </c>
      <c r="C15" s="84"/>
      <c r="D15" s="47"/>
    </row>
    <row r="16" spans="1:4" x14ac:dyDescent="0.35">
      <c r="A16" s="31" t="s">
        <v>65</v>
      </c>
      <c r="B16" s="125">
        <v>0</v>
      </c>
      <c r="C16" s="84">
        <f>'Temas políticas -bases de dados'!E17</f>
        <v>0.03</v>
      </c>
      <c r="D16" s="47">
        <f>B16*C16</f>
        <v>0</v>
      </c>
    </row>
    <row r="17" spans="1:4" ht="31" x14ac:dyDescent="0.35">
      <c r="A17" s="31"/>
      <c r="B17" s="125" t="s">
        <v>62</v>
      </c>
      <c r="C17" s="84"/>
      <c r="D17" s="47"/>
    </row>
    <row r="18" spans="1:4" x14ac:dyDescent="0.35">
      <c r="A18" s="31" t="s">
        <v>36</v>
      </c>
      <c r="B18" s="113">
        <v>0</v>
      </c>
      <c r="C18" s="84">
        <f>'Temas políticas -bases de dados'!E19</f>
        <v>0.03</v>
      </c>
      <c r="D18" s="47">
        <f>B18*C18</f>
        <v>0</v>
      </c>
    </row>
    <row r="19" spans="1:4" ht="31" x14ac:dyDescent="0.35">
      <c r="A19" s="31"/>
      <c r="B19" s="113" t="s">
        <v>62</v>
      </c>
      <c r="C19" s="84"/>
      <c r="D19" s="47"/>
    </row>
    <row r="20" spans="1:4" x14ac:dyDescent="0.35">
      <c r="A20" s="31" t="s">
        <v>66</v>
      </c>
      <c r="B20" s="125">
        <v>0</v>
      </c>
      <c r="C20" s="84">
        <f>'Temas políticas -bases de dados'!E21</f>
        <v>0.02</v>
      </c>
      <c r="D20" s="47">
        <f>B20*C20</f>
        <v>0</v>
      </c>
    </row>
    <row r="21" spans="1:4" ht="31" x14ac:dyDescent="0.35">
      <c r="A21" s="31"/>
      <c r="B21" s="125" t="s">
        <v>62</v>
      </c>
      <c r="C21" s="84"/>
      <c r="D21" s="47"/>
    </row>
    <row r="22" spans="1:4" x14ac:dyDescent="0.35">
      <c r="A22" s="31" t="s">
        <v>38</v>
      </c>
      <c r="B22" s="113">
        <v>0</v>
      </c>
      <c r="C22" s="84">
        <f>'Temas políticas -bases de dados'!E23</f>
        <v>0.03</v>
      </c>
      <c r="D22" s="47">
        <f>B22*C22</f>
        <v>0</v>
      </c>
    </row>
    <row r="23" spans="1:4" ht="31" x14ac:dyDescent="0.35">
      <c r="A23" s="31"/>
      <c r="B23" s="113" t="s">
        <v>62</v>
      </c>
      <c r="C23" s="84"/>
      <c r="D23" s="47"/>
    </row>
    <row r="24" spans="1:4" x14ac:dyDescent="0.35">
      <c r="A24" s="55" t="s">
        <v>39</v>
      </c>
      <c r="B24" s="125">
        <v>0</v>
      </c>
      <c r="C24" s="84">
        <f>'Temas políticas -bases de dados'!E25</f>
        <v>0.04</v>
      </c>
      <c r="D24" s="47">
        <f>B24*C24</f>
        <v>0</v>
      </c>
    </row>
    <row r="25" spans="1:4" ht="31" x14ac:dyDescent="0.35">
      <c r="A25" s="31"/>
      <c r="B25" s="125" t="s">
        <v>62</v>
      </c>
      <c r="C25" s="84"/>
      <c r="D25" s="47"/>
    </row>
    <row r="26" spans="1:4" x14ac:dyDescent="0.35">
      <c r="A26" s="31" t="s">
        <v>40</v>
      </c>
      <c r="B26" s="113">
        <v>0</v>
      </c>
      <c r="C26" s="84">
        <f>'Temas políticas -bases de dados'!E27</f>
        <v>0.02</v>
      </c>
      <c r="D26" s="47">
        <f>B26*C26</f>
        <v>0</v>
      </c>
    </row>
    <row r="27" spans="1:4" ht="31" x14ac:dyDescent="0.35">
      <c r="A27" s="31"/>
      <c r="B27" s="113" t="s">
        <v>62</v>
      </c>
      <c r="C27" s="84"/>
      <c r="D27" s="47"/>
    </row>
    <row r="28" spans="1:4" x14ac:dyDescent="0.35">
      <c r="A28" s="31" t="s">
        <v>41</v>
      </c>
      <c r="B28" s="125">
        <v>3</v>
      </c>
      <c r="C28" s="84">
        <f>'Temas políticas -bases de dados'!E29</f>
        <v>0.04</v>
      </c>
      <c r="D28" s="47">
        <f>B28*C28</f>
        <v>0.12</v>
      </c>
    </row>
    <row r="29" spans="1:4" ht="124" x14ac:dyDescent="0.35">
      <c r="A29" s="31"/>
      <c r="B29" s="151" t="s">
        <v>67</v>
      </c>
      <c r="C29" s="84"/>
      <c r="D29" s="47"/>
    </row>
    <row r="30" spans="1:4" x14ac:dyDescent="0.35">
      <c r="A30" s="31" t="s">
        <v>42</v>
      </c>
      <c r="B30" s="125">
        <v>3</v>
      </c>
      <c r="C30" s="84">
        <f>'Temas políticas -bases de dados'!E31</f>
        <v>0.03</v>
      </c>
      <c r="D30" s="47">
        <f>B30*C30</f>
        <v>0.09</v>
      </c>
    </row>
    <row r="31" spans="1:4" ht="62" x14ac:dyDescent="0.35">
      <c r="A31" s="31"/>
      <c r="B31" s="152" t="s">
        <v>68</v>
      </c>
      <c r="C31" s="84"/>
      <c r="D31" s="47"/>
    </row>
    <row r="32" spans="1:4" x14ac:dyDescent="0.35">
      <c r="A32" s="31" t="s">
        <v>43</v>
      </c>
      <c r="B32" s="125">
        <v>0</v>
      </c>
      <c r="C32" s="84">
        <f>'Temas políticas -bases de dados'!E33</f>
        <v>0.04</v>
      </c>
      <c r="D32" s="47">
        <f>B32*C32</f>
        <v>0</v>
      </c>
    </row>
    <row r="33" spans="1:4" ht="31" x14ac:dyDescent="0.35">
      <c r="A33" s="31"/>
      <c r="B33" s="125" t="s">
        <v>62</v>
      </c>
      <c r="C33" s="84"/>
      <c r="D33" s="47"/>
    </row>
    <row r="34" spans="1:4" x14ac:dyDescent="0.35">
      <c r="A34" s="31" t="s">
        <v>44</v>
      </c>
      <c r="B34" s="113">
        <v>0</v>
      </c>
      <c r="C34" s="84">
        <f>'Temas políticas -bases de dados'!E35</f>
        <v>0.04</v>
      </c>
      <c r="D34" s="47">
        <f>B34*C34</f>
        <v>0</v>
      </c>
    </row>
    <row r="35" spans="1:4" ht="31" x14ac:dyDescent="0.35">
      <c r="A35" s="31"/>
      <c r="B35" s="113" t="s">
        <v>62</v>
      </c>
      <c r="C35" s="84"/>
      <c r="D35" s="47"/>
    </row>
    <row r="36" spans="1:4" x14ac:dyDescent="0.35">
      <c r="A36" s="31" t="s">
        <v>45</v>
      </c>
      <c r="B36" s="125">
        <v>0</v>
      </c>
      <c r="C36" s="84">
        <f>'Temas políticas -bases de dados'!E37</f>
        <v>0.04</v>
      </c>
      <c r="D36" s="47">
        <f>B36*C36</f>
        <v>0</v>
      </c>
    </row>
    <row r="37" spans="1:4" ht="31" x14ac:dyDescent="0.35">
      <c r="A37" s="31"/>
      <c r="B37" s="125" t="s">
        <v>62</v>
      </c>
      <c r="C37" s="84"/>
      <c r="D37" s="47"/>
    </row>
    <row r="38" spans="1:4" x14ac:dyDescent="0.35">
      <c r="A38" s="31" t="s">
        <v>46</v>
      </c>
      <c r="B38" s="113">
        <v>0</v>
      </c>
      <c r="C38" s="84">
        <f>'Temas políticas -bases de dados'!E39</f>
        <v>0.04</v>
      </c>
      <c r="D38" s="47">
        <f>B38*C38</f>
        <v>0</v>
      </c>
    </row>
    <row r="39" spans="1:4" ht="31" x14ac:dyDescent="0.35">
      <c r="A39" s="31"/>
      <c r="B39" s="113" t="s">
        <v>62</v>
      </c>
      <c r="C39" s="84"/>
      <c r="D39" s="47"/>
    </row>
    <row r="40" spans="1:4" ht="31" x14ac:dyDescent="0.35">
      <c r="A40" s="55" t="s">
        <v>47</v>
      </c>
      <c r="B40" s="113">
        <v>0</v>
      </c>
      <c r="C40" s="84">
        <f>'Temas políticas -bases de dados'!E41</f>
        <v>0.02</v>
      </c>
      <c r="D40" s="47">
        <f>B40*C40</f>
        <v>0</v>
      </c>
    </row>
    <row r="41" spans="1:4" ht="31" x14ac:dyDescent="0.35">
      <c r="A41" s="31"/>
      <c r="B41" s="113" t="s">
        <v>62</v>
      </c>
      <c r="C41" s="84"/>
      <c r="D41" s="47"/>
    </row>
    <row r="42" spans="1:4" x14ac:dyDescent="0.35">
      <c r="A42" s="31" t="s">
        <v>48</v>
      </c>
      <c r="B42" s="125">
        <v>3</v>
      </c>
      <c r="C42" s="84">
        <f>'Temas políticas -bases de dados'!E43</f>
        <v>0.04</v>
      </c>
      <c r="D42" s="47">
        <f>B42*C42</f>
        <v>0.12</v>
      </c>
    </row>
    <row r="43" spans="1:4" ht="77.5" x14ac:dyDescent="0.35">
      <c r="A43" s="31"/>
      <c r="B43" s="150" t="s">
        <v>69</v>
      </c>
      <c r="C43" s="84"/>
      <c r="D43" s="47"/>
    </row>
    <row r="44" spans="1:4" x14ac:dyDescent="0.35">
      <c r="A44" s="31" t="s">
        <v>49</v>
      </c>
      <c r="B44" s="125">
        <v>0</v>
      </c>
      <c r="C44" s="84">
        <f>'Temas políticas -bases de dados'!E45</f>
        <v>0.03</v>
      </c>
      <c r="D44" s="47">
        <f>B44*C44</f>
        <v>0</v>
      </c>
    </row>
    <row r="45" spans="1:4" ht="31" x14ac:dyDescent="0.35">
      <c r="A45" s="31"/>
      <c r="B45" s="125" t="s">
        <v>62</v>
      </c>
      <c r="C45" s="84"/>
      <c r="D45" s="47"/>
    </row>
    <row r="46" spans="1:4" x14ac:dyDescent="0.35">
      <c r="A46" s="31" t="s">
        <v>50</v>
      </c>
      <c r="B46" s="113">
        <v>0</v>
      </c>
      <c r="C46" s="84">
        <f>'Temas políticas -bases de dados'!E47</f>
        <v>0.02</v>
      </c>
      <c r="D46" s="47">
        <f>B46*C46</f>
        <v>0</v>
      </c>
    </row>
    <row r="47" spans="1:4" ht="31" x14ac:dyDescent="0.35">
      <c r="A47" s="31"/>
      <c r="B47" s="113" t="s">
        <v>62</v>
      </c>
      <c r="C47" s="84"/>
      <c r="D47" s="47"/>
    </row>
    <row r="48" spans="1:4" x14ac:dyDescent="0.35">
      <c r="A48" s="31" t="s">
        <v>51</v>
      </c>
      <c r="B48" s="113">
        <v>0</v>
      </c>
      <c r="C48" s="84">
        <f>'Temas políticas -bases de dados'!E49</f>
        <v>0.03</v>
      </c>
      <c r="D48" s="47">
        <f>B48*C48</f>
        <v>0</v>
      </c>
    </row>
    <row r="49" spans="1:5" ht="31" x14ac:dyDescent="0.35">
      <c r="A49" s="31"/>
      <c r="B49" s="113" t="s">
        <v>62</v>
      </c>
      <c r="C49" s="84"/>
      <c r="D49" s="47"/>
    </row>
    <row r="50" spans="1:5" x14ac:dyDescent="0.35">
      <c r="A50" s="31" t="s">
        <v>52</v>
      </c>
      <c r="B50" s="113">
        <v>0</v>
      </c>
      <c r="C50" s="84">
        <f>'Temas políticas -bases de dados'!E51</f>
        <v>0.03</v>
      </c>
      <c r="D50" s="47">
        <f>B50*C50</f>
        <v>0</v>
      </c>
    </row>
    <row r="51" spans="1:5" ht="31" x14ac:dyDescent="0.35">
      <c r="A51" s="31"/>
      <c r="B51" s="113" t="s">
        <v>62</v>
      </c>
      <c r="C51" s="84"/>
      <c r="D51" s="47"/>
    </row>
    <row r="52" spans="1:5" x14ac:dyDescent="0.35">
      <c r="A52" s="31" t="s">
        <v>53</v>
      </c>
      <c r="B52" s="113">
        <v>0</v>
      </c>
      <c r="C52" s="84">
        <f>'Temas políticas -bases de dados'!E53</f>
        <v>0.02</v>
      </c>
      <c r="D52" s="47">
        <f>B52*C52</f>
        <v>0</v>
      </c>
    </row>
    <row r="53" spans="1:5" ht="31" x14ac:dyDescent="0.35">
      <c r="A53" s="31"/>
      <c r="B53" s="113" t="s">
        <v>62</v>
      </c>
      <c r="C53" s="84"/>
      <c r="D53" s="47"/>
    </row>
    <row r="54" spans="1:5" x14ac:dyDescent="0.35">
      <c r="A54" s="31" t="s">
        <v>54</v>
      </c>
      <c r="B54" s="125">
        <v>1</v>
      </c>
      <c r="C54" s="84">
        <f>'Temas políticas -bases de dados'!E55</f>
        <v>0.02</v>
      </c>
      <c r="D54" s="47">
        <f>B54*C54</f>
        <v>0.02</v>
      </c>
    </row>
    <row r="55" spans="1:5" ht="77.5" x14ac:dyDescent="0.35">
      <c r="A55" s="31"/>
      <c r="B55" s="150" t="s">
        <v>70</v>
      </c>
      <c r="C55" s="84"/>
      <c r="D55" s="47"/>
    </row>
    <row r="56" spans="1:5" x14ac:dyDescent="0.35">
      <c r="A56" s="31" t="s">
        <v>55</v>
      </c>
      <c r="B56" s="113">
        <v>0</v>
      </c>
      <c r="C56" s="84">
        <f>'Temas políticas -bases de dados'!E57</f>
        <v>0.02</v>
      </c>
      <c r="D56" s="47">
        <f>B56*C56</f>
        <v>0</v>
      </c>
    </row>
    <row r="57" spans="1:5" ht="31" x14ac:dyDescent="0.35">
      <c r="A57" s="31"/>
      <c r="B57" s="113" t="s">
        <v>62</v>
      </c>
      <c r="C57" s="84"/>
      <c r="D57" s="47"/>
    </row>
    <row r="58" spans="1:5" x14ac:dyDescent="0.35">
      <c r="A58" s="31" t="s">
        <v>56</v>
      </c>
      <c r="B58" s="113">
        <v>0</v>
      </c>
      <c r="C58" s="84">
        <f>'Temas políticas -bases de dados'!E59</f>
        <v>0.02</v>
      </c>
      <c r="D58" s="47">
        <f>B58*C58</f>
        <v>0</v>
      </c>
    </row>
    <row r="59" spans="1:5" ht="31" x14ac:dyDescent="0.35">
      <c r="A59" s="31"/>
      <c r="B59" s="113" t="s">
        <v>62</v>
      </c>
      <c r="C59" s="84"/>
      <c r="D59" s="47"/>
    </row>
    <row r="60" spans="1:5" x14ac:dyDescent="0.35">
      <c r="A60" s="31" t="s">
        <v>57</v>
      </c>
      <c r="B60" s="113">
        <v>0</v>
      </c>
      <c r="C60" s="84">
        <f>'Temas políticas -bases de dados'!E61</f>
        <v>0.03</v>
      </c>
      <c r="D60" s="47">
        <f>B60*C60</f>
        <v>0</v>
      </c>
    </row>
    <row r="61" spans="1:5" ht="31" x14ac:dyDescent="0.35">
      <c r="A61" s="31"/>
      <c r="B61" s="113" t="s">
        <v>62</v>
      </c>
      <c r="C61" s="84"/>
      <c r="D61" s="47"/>
    </row>
    <row r="62" spans="1:5" x14ac:dyDescent="0.35">
      <c r="A62"/>
      <c r="B62" s="45" t="s">
        <v>71</v>
      </c>
      <c r="C62" s="84">
        <f>SUM(C2:C60)</f>
        <v>1.0000000000000004</v>
      </c>
      <c r="D62" s="108">
        <f>SUM(D2:D60)</f>
        <v>0.39</v>
      </c>
      <c r="E62" s="68" t="s">
        <v>72</v>
      </c>
    </row>
    <row r="63" spans="1:5" x14ac:dyDescent="0.35">
      <c r="A63" s="140"/>
      <c r="B63" s="131"/>
      <c r="C63" s="140"/>
      <c r="D63" s="140"/>
    </row>
    <row r="64" spans="1:5" x14ac:dyDescent="0.35">
      <c r="A64" s="140"/>
      <c r="B64" s="131"/>
      <c r="C64" s="140"/>
      <c r="D64" s="140"/>
    </row>
    <row r="65" spans="1:4" x14ac:dyDescent="0.35">
      <c r="A65" s="140"/>
      <c r="B65" s="131"/>
      <c r="C65" s="145"/>
      <c r="D65" s="140"/>
    </row>
    <row r="66" spans="1:4" x14ac:dyDescent="0.35">
      <c r="A66" s="140"/>
      <c r="B66" s="131"/>
      <c r="C66" s="140"/>
      <c r="D66" s="140"/>
    </row>
    <row r="67" spans="1:4" x14ac:dyDescent="0.35">
      <c r="A67" s="140"/>
      <c r="B67" s="131"/>
      <c r="C67" s="140"/>
      <c r="D67" s="140"/>
    </row>
    <row r="68" spans="1:4" x14ac:dyDescent="0.35">
      <c r="A68" s="140"/>
      <c r="B68" s="131"/>
      <c r="C68" s="140"/>
      <c r="D68" s="140"/>
    </row>
  </sheetData>
  <sheetProtection algorithmName="SHA-512" hashValue="qZkp8CCA917LdjXWGrqQBCykkq/G6wUBNXnfiMYGcL7tnDB7vcg9/htYycHcw3vwOQ+1QxuyoVcGr0k/YXmW0A==" saltValue="K7S29pnNi7wjY81ZWJTDNg==" spinCount="100000" sheet="1" formatRows="0"/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CD614-DA37-BE45-8396-EA5DF8BDFA25}">
  <dimension ref="A1:E86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:A61"/>
    </sheetView>
  </sheetViews>
  <sheetFormatPr defaultColWidth="10.83203125" defaultRowHeight="15.5" x14ac:dyDescent="0.35"/>
  <cols>
    <col min="1" max="1" width="48.58203125" style="134" customWidth="1"/>
    <col min="2" max="2" width="64.58203125" style="133" customWidth="1"/>
    <col min="3" max="4" width="16.58203125" style="134" customWidth="1"/>
    <col min="5" max="5" width="15.33203125" style="1" customWidth="1"/>
    <col min="6" max="16384" width="10.83203125" style="1"/>
  </cols>
  <sheetData>
    <row r="1" spans="1:4" ht="32.15" customHeight="1" x14ac:dyDescent="0.35">
      <c r="A1" s="48" t="s">
        <v>21</v>
      </c>
      <c r="B1" s="40" t="s">
        <v>73</v>
      </c>
      <c r="C1" s="48" t="s">
        <v>25</v>
      </c>
      <c r="D1" s="48" t="s">
        <v>61</v>
      </c>
    </row>
    <row r="2" spans="1:4" x14ac:dyDescent="0.35">
      <c r="A2" s="31" t="s">
        <v>28</v>
      </c>
      <c r="B2" s="125">
        <v>0</v>
      </c>
      <c r="C2" s="84">
        <f>'Temas políticas -bases de dados'!E3</f>
        <v>0.05</v>
      </c>
      <c r="D2" s="47">
        <f>B2*C2</f>
        <v>0</v>
      </c>
    </row>
    <row r="3" spans="1:4" ht="31" x14ac:dyDescent="0.35">
      <c r="A3" s="31"/>
      <c r="B3" s="125" t="s">
        <v>74</v>
      </c>
      <c r="C3" s="84"/>
      <c r="D3" s="47"/>
    </row>
    <row r="4" spans="1:4" x14ac:dyDescent="0.35">
      <c r="A4" s="31" t="s">
        <v>29</v>
      </c>
      <c r="B4" s="113">
        <v>0</v>
      </c>
      <c r="C4" s="84">
        <f>'Temas políticas -bases de dados'!E5</f>
        <v>0.05</v>
      </c>
      <c r="D4" s="47">
        <f>B4*C4</f>
        <v>0</v>
      </c>
    </row>
    <row r="5" spans="1:4" ht="31" x14ac:dyDescent="0.35">
      <c r="A5" s="31"/>
      <c r="B5" s="113" t="s">
        <v>74</v>
      </c>
      <c r="C5" s="84"/>
      <c r="D5" s="47"/>
    </row>
    <row r="6" spans="1:4" x14ac:dyDescent="0.35">
      <c r="A6" s="31" t="s">
        <v>30</v>
      </c>
      <c r="B6" s="125">
        <v>0</v>
      </c>
      <c r="C6" s="84">
        <f>'Temas políticas -bases de dados'!E7</f>
        <v>0.04</v>
      </c>
      <c r="D6" s="47">
        <f>B6*C6</f>
        <v>0</v>
      </c>
    </row>
    <row r="7" spans="1:4" ht="31" x14ac:dyDescent="0.35">
      <c r="A7" s="31"/>
      <c r="B7" s="125" t="s">
        <v>74</v>
      </c>
      <c r="C7" s="84"/>
      <c r="D7" s="47"/>
    </row>
    <row r="8" spans="1:4" x14ac:dyDescent="0.35">
      <c r="A8" s="31" t="s">
        <v>31</v>
      </c>
      <c r="B8" s="113">
        <v>0</v>
      </c>
      <c r="C8" s="84">
        <f>'Temas políticas -bases de dados'!E9</f>
        <v>0.04</v>
      </c>
      <c r="D8" s="47">
        <f>B8*C8</f>
        <v>0</v>
      </c>
    </row>
    <row r="9" spans="1:4" ht="31" x14ac:dyDescent="0.35">
      <c r="A9" s="31"/>
      <c r="B9" s="113" t="s">
        <v>74</v>
      </c>
      <c r="C9" s="84"/>
      <c r="D9" s="47"/>
    </row>
    <row r="10" spans="1:4" x14ac:dyDescent="0.35">
      <c r="A10" s="31" t="s">
        <v>32</v>
      </c>
      <c r="B10" s="125">
        <v>0</v>
      </c>
      <c r="C10" s="84">
        <f>'Temas políticas -bases de dados'!E11</f>
        <v>0.05</v>
      </c>
      <c r="D10" s="47">
        <f>B10*C10</f>
        <v>0</v>
      </c>
    </row>
    <row r="11" spans="1:4" ht="31" x14ac:dyDescent="0.35">
      <c r="A11" s="31"/>
      <c r="B11" s="125" t="s">
        <v>74</v>
      </c>
      <c r="C11" s="84"/>
      <c r="D11" s="47"/>
    </row>
    <row r="12" spans="1:4" x14ac:dyDescent="0.35">
      <c r="A12" s="31" t="s">
        <v>64</v>
      </c>
      <c r="B12" s="113">
        <v>0</v>
      </c>
      <c r="C12" s="84">
        <f>'Temas políticas -bases de dados'!E13</f>
        <v>0.04</v>
      </c>
      <c r="D12" s="47">
        <f>B12*C12</f>
        <v>0</v>
      </c>
    </row>
    <row r="13" spans="1:4" ht="31" x14ac:dyDescent="0.35">
      <c r="A13" s="31"/>
      <c r="B13" s="113" t="s">
        <v>74</v>
      </c>
      <c r="C13" s="84"/>
      <c r="D13" s="47"/>
    </row>
    <row r="14" spans="1:4" x14ac:dyDescent="0.35">
      <c r="A14" s="31" t="s">
        <v>34</v>
      </c>
      <c r="B14" s="125">
        <v>0</v>
      </c>
      <c r="C14" s="84">
        <f>'Temas políticas -bases de dados'!E15</f>
        <v>0.05</v>
      </c>
      <c r="D14" s="47">
        <f>B14*C14</f>
        <v>0</v>
      </c>
    </row>
    <row r="15" spans="1:4" ht="31" x14ac:dyDescent="0.35">
      <c r="A15" s="31"/>
      <c r="B15" s="125" t="s">
        <v>74</v>
      </c>
      <c r="C15" s="84"/>
      <c r="D15" s="47"/>
    </row>
    <row r="16" spans="1:4" x14ac:dyDescent="0.35">
      <c r="A16" s="31" t="s">
        <v>65</v>
      </c>
      <c r="B16" s="113">
        <v>0</v>
      </c>
      <c r="C16" s="84">
        <f>'Temas políticas -bases de dados'!E17</f>
        <v>0.03</v>
      </c>
      <c r="D16" s="47">
        <f>B16*C16</f>
        <v>0</v>
      </c>
    </row>
    <row r="17" spans="1:4" ht="31" x14ac:dyDescent="0.35">
      <c r="A17" s="31"/>
      <c r="B17" s="113" t="s">
        <v>74</v>
      </c>
      <c r="C17" s="84"/>
      <c r="D17" s="47"/>
    </row>
    <row r="18" spans="1:4" x14ac:dyDescent="0.35">
      <c r="A18" s="31" t="s">
        <v>36</v>
      </c>
      <c r="B18" s="125">
        <v>0</v>
      </c>
      <c r="C18" s="84">
        <f>'Temas políticas -bases de dados'!E19</f>
        <v>0.03</v>
      </c>
      <c r="D18" s="47">
        <f>B18*C18</f>
        <v>0</v>
      </c>
    </row>
    <row r="19" spans="1:4" ht="31" x14ac:dyDescent="0.35">
      <c r="A19" s="31"/>
      <c r="B19" s="125" t="s">
        <v>74</v>
      </c>
      <c r="C19" s="84"/>
      <c r="D19" s="47"/>
    </row>
    <row r="20" spans="1:4" x14ac:dyDescent="0.35">
      <c r="A20" s="31" t="s">
        <v>66</v>
      </c>
      <c r="B20" s="113">
        <v>0</v>
      </c>
      <c r="C20" s="84">
        <f>'Temas políticas -bases de dados'!E21</f>
        <v>0.02</v>
      </c>
      <c r="D20" s="47">
        <f>B20*C20</f>
        <v>0</v>
      </c>
    </row>
    <row r="21" spans="1:4" ht="31" x14ac:dyDescent="0.35">
      <c r="A21" s="31"/>
      <c r="B21" s="113" t="s">
        <v>74</v>
      </c>
      <c r="C21" s="84"/>
      <c r="D21" s="47"/>
    </row>
    <row r="22" spans="1:4" x14ac:dyDescent="0.35">
      <c r="A22" s="31" t="s">
        <v>38</v>
      </c>
      <c r="B22" s="125">
        <v>0</v>
      </c>
      <c r="C22" s="84">
        <f>'Temas políticas -bases de dados'!E23</f>
        <v>0.03</v>
      </c>
      <c r="D22" s="47">
        <f>B22*C22</f>
        <v>0</v>
      </c>
    </row>
    <row r="23" spans="1:4" ht="31" x14ac:dyDescent="0.35">
      <c r="A23" s="31"/>
      <c r="B23" s="125" t="s">
        <v>74</v>
      </c>
      <c r="C23" s="84"/>
      <c r="D23" s="47"/>
    </row>
    <row r="24" spans="1:4" ht="28.5" customHeight="1" x14ac:dyDescent="0.35">
      <c r="A24" s="55" t="s">
        <v>39</v>
      </c>
      <c r="B24" s="113">
        <v>0</v>
      </c>
      <c r="C24" s="84">
        <f>'Temas políticas -bases de dados'!E25</f>
        <v>0.04</v>
      </c>
      <c r="D24" s="47">
        <f>B24*C24</f>
        <v>0</v>
      </c>
    </row>
    <row r="25" spans="1:4" ht="31" x14ac:dyDescent="0.35">
      <c r="A25" s="31"/>
      <c r="B25" s="113" t="s">
        <v>74</v>
      </c>
      <c r="C25" s="84"/>
      <c r="D25" s="47"/>
    </row>
    <row r="26" spans="1:4" x14ac:dyDescent="0.35">
      <c r="A26" s="31" t="s">
        <v>40</v>
      </c>
      <c r="B26" s="125">
        <v>0</v>
      </c>
      <c r="C26" s="84">
        <f>'Temas políticas -bases de dados'!E27</f>
        <v>0.02</v>
      </c>
      <c r="D26" s="47">
        <f>B26*C26</f>
        <v>0</v>
      </c>
    </row>
    <row r="27" spans="1:4" ht="31" x14ac:dyDescent="0.35">
      <c r="A27" s="31"/>
      <c r="B27" s="125" t="s">
        <v>74</v>
      </c>
      <c r="C27" s="84"/>
      <c r="D27" s="47"/>
    </row>
    <row r="28" spans="1:4" x14ac:dyDescent="0.35">
      <c r="A28" s="31" t="s">
        <v>41</v>
      </c>
      <c r="B28" s="113">
        <v>0</v>
      </c>
      <c r="C28" s="84">
        <f>'Temas políticas -bases de dados'!E29</f>
        <v>0.04</v>
      </c>
      <c r="D28" s="47">
        <f>B28*C28</f>
        <v>0</v>
      </c>
    </row>
    <row r="29" spans="1:4" ht="31" x14ac:dyDescent="0.35">
      <c r="A29" s="31"/>
      <c r="B29" s="113" t="s">
        <v>74</v>
      </c>
      <c r="C29" s="84"/>
      <c r="D29" s="47"/>
    </row>
    <row r="30" spans="1:4" x14ac:dyDescent="0.35">
      <c r="A30" s="31" t="s">
        <v>42</v>
      </c>
      <c r="B30" s="125">
        <v>0</v>
      </c>
      <c r="C30" s="84">
        <f>'Temas políticas -bases de dados'!E31</f>
        <v>0.03</v>
      </c>
      <c r="D30" s="47">
        <f>B30*C30</f>
        <v>0</v>
      </c>
    </row>
    <row r="31" spans="1:4" ht="31" x14ac:dyDescent="0.35">
      <c r="A31" s="31"/>
      <c r="B31" s="125" t="s">
        <v>74</v>
      </c>
      <c r="C31" s="84"/>
      <c r="D31" s="47"/>
    </row>
    <row r="32" spans="1:4" x14ac:dyDescent="0.35">
      <c r="A32" s="31" t="s">
        <v>43</v>
      </c>
      <c r="B32" s="113">
        <v>0</v>
      </c>
      <c r="C32" s="84">
        <f>'Temas políticas -bases de dados'!E33</f>
        <v>0.04</v>
      </c>
      <c r="D32" s="47">
        <f>B32*C32</f>
        <v>0</v>
      </c>
    </row>
    <row r="33" spans="1:4" ht="31" x14ac:dyDescent="0.35">
      <c r="A33" s="31"/>
      <c r="B33" s="113" t="s">
        <v>74</v>
      </c>
      <c r="C33" s="84"/>
      <c r="D33" s="47"/>
    </row>
    <row r="34" spans="1:4" x14ac:dyDescent="0.35">
      <c r="A34" s="31" t="s">
        <v>44</v>
      </c>
      <c r="B34" s="125">
        <v>0</v>
      </c>
      <c r="C34" s="84">
        <f>'Temas políticas -bases de dados'!E35</f>
        <v>0.04</v>
      </c>
      <c r="D34" s="47">
        <f>B34*C34</f>
        <v>0</v>
      </c>
    </row>
    <row r="35" spans="1:4" ht="31" x14ac:dyDescent="0.35">
      <c r="A35" s="31"/>
      <c r="B35" s="125" t="s">
        <v>74</v>
      </c>
      <c r="C35" s="84"/>
      <c r="D35" s="47"/>
    </row>
    <row r="36" spans="1:4" x14ac:dyDescent="0.35">
      <c r="A36" s="31" t="s">
        <v>45</v>
      </c>
      <c r="B36" s="113">
        <v>0</v>
      </c>
      <c r="C36" s="84">
        <f>'Temas políticas -bases de dados'!E37</f>
        <v>0.04</v>
      </c>
      <c r="D36" s="47">
        <f>B36*C36</f>
        <v>0</v>
      </c>
    </row>
    <row r="37" spans="1:4" ht="31" x14ac:dyDescent="0.35">
      <c r="A37" s="31"/>
      <c r="B37" s="113" t="s">
        <v>74</v>
      </c>
      <c r="C37" s="84"/>
      <c r="D37" s="47"/>
    </row>
    <row r="38" spans="1:4" x14ac:dyDescent="0.35">
      <c r="A38" s="31" t="s">
        <v>46</v>
      </c>
      <c r="B38" s="125">
        <v>0</v>
      </c>
      <c r="C38" s="84">
        <f>'Temas políticas -bases de dados'!E39</f>
        <v>0.04</v>
      </c>
      <c r="D38" s="47">
        <f>B38*C38</f>
        <v>0</v>
      </c>
    </row>
    <row r="39" spans="1:4" ht="31" x14ac:dyDescent="0.35">
      <c r="A39" s="31"/>
      <c r="B39" s="125" t="s">
        <v>74</v>
      </c>
      <c r="C39" s="84"/>
      <c r="D39" s="47"/>
    </row>
    <row r="40" spans="1:4" s="80" customFormat="1" ht="30.65" customHeight="1" x14ac:dyDescent="0.35">
      <c r="A40" s="55" t="s">
        <v>47</v>
      </c>
      <c r="B40" s="113">
        <v>0</v>
      </c>
      <c r="C40" s="86">
        <f>'Temas políticas -bases de dados'!E41</f>
        <v>0.02</v>
      </c>
      <c r="D40" s="87">
        <f>B40*C40</f>
        <v>0</v>
      </c>
    </row>
    <row r="41" spans="1:4" ht="31" x14ac:dyDescent="0.35">
      <c r="A41" s="31"/>
      <c r="B41" s="113" t="s">
        <v>74</v>
      </c>
      <c r="C41" s="84"/>
      <c r="D41" s="47"/>
    </row>
    <row r="42" spans="1:4" x14ac:dyDescent="0.35">
      <c r="A42" s="31" t="s">
        <v>48</v>
      </c>
      <c r="B42" s="125">
        <v>0</v>
      </c>
      <c r="C42" s="84">
        <f>'Temas políticas -bases de dados'!E43</f>
        <v>0.04</v>
      </c>
      <c r="D42" s="47">
        <f>B42*C42</f>
        <v>0</v>
      </c>
    </row>
    <row r="43" spans="1:4" ht="31" x14ac:dyDescent="0.35">
      <c r="A43" s="31"/>
      <c r="B43" s="125" t="s">
        <v>74</v>
      </c>
      <c r="C43" s="84"/>
      <c r="D43" s="47"/>
    </row>
    <row r="44" spans="1:4" x14ac:dyDescent="0.35">
      <c r="A44" s="31" t="s">
        <v>49</v>
      </c>
      <c r="B44" s="113">
        <v>0</v>
      </c>
      <c r="C44" s="84">
        <f>'Temas políticas -bases de dados'!E45</f>
        <v>0.03</v>
      </c>
      <c r="D44" s="47">
        <f>B44*C44</f>
        <v>0</v>
      </c>
    </row>
    <row r="45" spans="1:4" ht="31" x14ac:dyDescent="0.35">
      <c r="A45" s="31"/>
      <c r="B45" s="113" t="s">
        <v>74</v>
      </c>
      <c r="C45" s="84"/>
      <c r="D45" s="47"/>
    </row>
    <row r="46" spans="1:4" x14ac:dyDescent="0.35">
      <c r="A46" s="31" t="s">
        <v>50</v>
      </c>
      <c r="B46" s="125">
        <v>0</v>
      </c>
      <c r="C46" s="84">
        <f>'Temas políticas -bases de dados'!E47</f>
        <v>0.02</v>
      </c>
      <c r="D46" s="47">
        <f>B46*C46</f>
        <v>0</v>
      </c>
    </row>
    <row r="47" spans="1:4" ht="31" x14ac:dyDescent="0.35">
      <c r="A47" s="31"/>
      <c r="B47" s="125" t="s">
        <v>74</v>
      </c>
      <c r="C47" s="84"/>
      <c r="D47" s="47"/>
    </row>
    <row r="48" spans="1:4" x14ac:dyDescent="0.35">
      <c r="A48" s="31" t="s">
        <v>51</v>
      </c>
      <c r="B48" s="113">
        <v>0</v>
      </c>
      <c r="C48" s="84">
        <f>'Temas políticas -bases de dados'!E49</f>
        <v>0.03</v>
      </c>
      <c r="D48" s="47">
        <f>B48*C48</f>
        <v>0</v>
      </c>
    </row>
    <row r="49" spans="1:5" ht="31" x14ac:dyDescent="0.35">
      <c r="A49" s="31"/>
      <c r="B49" s="113" t="s">
        <v>74</v>
      </c>
      <c r="C49" s="84"/>
      <c r="D49" s="47"/>
    </row>
    <row r="50" spans="1:5" x14ac:dyDescent="0.35">
      <c r="A50" s="31" t="s">
        <v>52</v>
      </c>
      <c r="B50" s="125">
        <v>0</v>
      </c>
      <c r="C50" s="84">
        <f>'Temas políticas -bases de dados'!E51</f>
        <v>0.03</v>
      </c>
      <c r="D50" s="47">
        <f>B50*C50</f>
        <v>0</v>
      </c>
    </row>
    <row r="51" spans="1:5" ht="31" x14ac:dyDescent="0.35">
      <c r="A51" s="31"/>
      <c r="B51" s="125" t="s">
        <v>74</v>
      </c>
      <c r="C51" s="84"/>
      <c r="D51" s="47"/>
    </row>
    <row r="52" spans="1:5" x14ac:dyDescent="0.35">
      <c r="A52" s="31" t="s">
        <v>53</v>
      </c>
      <c r="B52" s="113">
        <v>0</v>
      </c>
      <c r="C52" s="84">
        <f>'Temas políticas -bases de dados'!E53</f>
        <v>0.02</v>
      </c>
      <c r="D52" s="47">
        <f>B52*C52</f>
        <v>0</v>
      </c>
    </row>
    <row r="53" spans="1:5" ht="31" x14ac:dyDescent="0.35">
      <c r="A53" s="31"/>
      <c r="B53" s="113" t="s">
        <v>74</v>
      </c>
      <c r="C53" s="84"/>
      <c r="D53" s="47"/>
    </row>
    <row r="54" spans="1:5" x14ac:dyDescent="0.35">
      <c r="A54" s="31" t="s">
        <v>54</v>
      </c>
      <c r="B54" s="125">
        <v>0</v>
      </c>
      <c r="C54" s="84">
        <f>'Temas políticas -bases de dados'!E55</f>
        <v>0.02</v>
      </c>
      <c r="D54" s="47">
        <f>B54*C54</f>
        <v>0</v>
      </c>
    </row>
    <row r="55" spans="1:5" ht="31" x14ac:dyDescent="0.35">
      <c r="A55" s="31"/>
      <c r="B55" s="125" t="s">
        <v>74</v>
      </c>
      <c r="C55" s="84"/>
      <c r="D55" s="47"/>
    </row>
    <row r="56" spans="1:5" x14ac:dyDescent="0.35">
      <c r="A56" s="31" t="s">
        <v>55</v>
      </c>
      <c r="B56" s="113">
        <v>0</v>
      </c>
      <c r="C56" s="84">
        <f>'Temas políticas -bases de dados'!E57</f>
        <v>0.02</v>
      </c>
      <c r="D56" s="47">
        <f>B56*C56</f>
        <v>0</v>
      </c>
    </row>
    <row r="57" spans="1:5" ht="31" x14ac:dyDescent="0.35">
      <c r="A57" s="31"/>
      <c r="B57" s="113" t="s">
        <v>74</v>
      </c>
      <c r="C57" s="84"/>
      <c r="D57" s="47"/>
    </row>
    <row r="58" spans="1:5" x14ac:dyDescent="0.35">
      <c r="A58" s="31" t="s">
        <v>56</v>
      </c>
      <c r="B58" s="125">
        <v>0</v>
      </c>
      <c r="C58" s="84">
        <f>'Temas políticas -bases de dados'!E59</f>
        <v>0.02</v>
      </c>
      <c r="D58" s="47">
        <f>B58*C58</f>
        <v>0</v>
      </c>
    </row>
    <row r="59" spans="1:5" ht="31" x14ac:dyDescent="0.35">
      <c r="A59" s="31"/>
      <c r="B59" s="125" t="s">
        <v>74</v>
      </c>
      <c r="C59" s="84"/>
      <c r="D59" s="47"/>
    </row>
    <row r="60" spans="1:5" x14ac:dyDescent="0.35">
      <c r="A60" s="31" t="s">
        <v>57</v>
      </c>
      <c r="B60" s="113">
        <v>0</v>
      </c>
      <c r="C60" s="84">
        <f>'Temas políticas -bases de dados'!E61</f>
        <v>0.03</v>
      </c>
      <c r="D60" s="47">
        <f>B60*C60</f>
        <v>0</v>
      </c>
    </row>
    <row r="61" spans="1:5" ht="31" x14ac:dyDescent="0.35">
      <c r="A61" s="31"/>
      <c r="B61" s="113" t="s">
        <v>74</v>
      </c>
      <c r="C61" s="84"/>
      <c r="D61" s="47"/>
    </row>
    <row r="62" spans="1:5" x14ac:dyDescent="0.35">
      <c r="A62" s="1"/>
      <c r="B62" s="53" t="s">
        <v>71</v>
      </c>
      <c r="C62" s="84">
        <f>SUM(C2:C61)</f>
        <v>1.0000000000000004</v>
      </c>
      <c r="D62" s="108">
        <f>SUM(D2:D60)</f>
        <v>0</v>
      </c>
      <c r="E62" s="1" t="s">
        <v>75</v>
      </c>
    </row>
    <row r="63" spans="1:5" x14ac:dyDescent="0.35">
      <c r="A63" s="138"/>
      <c r="B63" s="138"/>
      <c r="C63" s="138"/>
      <c r="D63" s="138"/>
    </row>
    <row r="64" spans="1:5" x14ac:dyDescent="0.35">
      <c r="A64" s="138"/>
      <c r="B64" s="138"/>
      <c r="C64" s="138"/>
      <c r="D64" s="138"/>
    </row>
    <row r="65" spans="1:4" x14ac:dyDescent="0.35">
      <c r="A65" s="146"/>
      <c r="B65" s="138"/>
      <c r="C65" s="138"/>
      <c r="D65" s="138"/>
    </row>
    <row r="66" spans="1:4" x14ac:dyDescent="0.35">
      <c r="A66" s="138"/>
      <c r="B66" s="138"/>
      <c r="C66" s="138"/>
      <c r="D66" s="138"/>
    </row>
    <row r="67" spans="1:4" x14ac:dyDescent="0.35">
      <c r="A67" s="138"/>
      <c r="B67" s="138"/>
      <c r="C67" s="138"/>
      <c r="D67" s="138"/>
    </row>
    <row r="68" spans="1:4" x14ac:dyDescent="0.35">
      <c r="B68" s="134"/>
    </row>
    <row r="69" spans="1:4" x14ac:dyDescent="0.35">
      <c r="B69" s="134"/>
    </row>
    <row r="70" spans="1:4" x14ac:dyDescent="0.35">
      <c r="B70" s="134"/>
    </row>
    <row r="71" spans="1:4" x14ac:dyDescent="0.35">
      <c r="B71" s="134"/>
    </row>
    <row r="72" spans="1:4" x14ac:dyDescent="0.35">
      <c r="B72" s="134"/>
    </row>
    <row r="73" spans="1:4" x14ac:dyDescent="0.35">
      <c r="B73" s="134"/>
    </row>
    <row r="86" spans="1:1" x14ac:dyDescent="0.35">
      <c r="A86" s="147"/>
    </row>
  </sheetData>
  <sheetProtection algorithmName="SHA-512" hashValue="zqfzAk6RVMRTkSk6M9/3f6XEvYMPgMm3nKksdfzenc908WxwU3IlZ5Yfm5NOPI6UgH3XHuFVXSuRKk0G50xWKg==" saltValue="egaKh+EfBjlkPcEU1W3+nA==" spinCount="100000" sheet="1" formatRows="0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99EF4-12C7-4365-A997-D2AA0760E565}">
  <dimension ref="A1:K135"/>
  <sheetViews>
    <sheetView zoomScale="60" zoomScaleNormal="60" workbookViewId="0">
      <pane xSplit="1" ySplit="1" topLeftCell="B78" activePane="bottomRight" state="frozen"/>
      <selection pane="topRight" activeCell="B1" sqref="B1"/>
      <selection pane="bottomLeft" activeCell="A2" sqref="A2"/>
      <selection pane="bottomRight" activeCell="H34" sqref="H34"/>
    </sheetView>
  </sheetViews>
  <sheetFormatPr defaultColWidth="10.83203125" defaultRowHeight="15.5" x14ac:dyDescent="0.35"/>
  <cols>
    <col min="1" max="1" width="80.58203125" style="133" customWidth="1"/>
    <col min="2" max="2" width="64.58203125" style="133" customWidth="1"/>
    <col min="3" max="3" width="8.58203125" style="133" customWidth="1"/>
    <col min="4" max="4" width="64.58203125" style="133" customWidth="1"/>
    <col min="5" max="5" width="8.58203125" style="133" customWidth="1"/>
    <col min="6" max="6" width="64.58203125" style="133" customWidth="1"/>
    <col min="7" max="7" width="8.58203125" style="133" customWidth="1"/>
    <col min="8" max="8" width="64.58203125" style="133" customWidth="1"/>
    <col min="9" max="9" width="8.58203125" style="133" customWidth="1"/>
    <col min="10" max="10" width="16.58203125" style="133" customWidth="1"/>
    <col min="11" max="11" width="15.33203125" style="8" customWidth="1"/>
    <col min="12" max="12" width="15.5" style="8" customWidth="1"/>
    <col min="13" max="16384" width="10.83203125" style="8"/>
  </cols>
  <sheetData>
    <row r="1" spans="1:11" ht="108" customHeight="1" x14ac:dyDescent="0.35">
      <c r="A1" s="7" t="s">
        <v>76</v>
      </c>
      <c r="B1" s="27" t="s">
        <v>77</v>
      </c>
      <c r="C1" s="40" t="s">
        <v>78</v>
      </c>
      <c r="D1" s="27" t="s">
        <v>79</v>
      </c>
      <c r="E1" s="40" t="s">
        <v>80</v>
      </c>
      <c r="F1" s="27" t="s">
        <v>81</v>
      </c>
      <c r="G1" s="40" t="s">
        <v>78</v>
      </c>
      <c r="H1" s="27" t="s">
        <v>82</v>
      </c>
      <c r="I1" s="40" t="s">
        <v>80</v>
      </c>
      <c r="J1" s="49" t="s">
        <v>61</v>
      </c>
      <c r="K1" s="10"/>
    </row>
    <row r="2" spans="1:11" ht="16" customHeight="1" x14ac:dyDescent="0.35">
      <c r="A2" s="29" t="s">
        <v>83</v>
      </c>
      <c r="B2" s="125">
        <v>0</v>
      </c>
      <c r="C2" s="88">
        <v>0.05</v>
      </c>
      <c r="D2" s="125">
        <v>0</v>
      </c>
      <c r="E2" s="88">
        <v>0.04</v>
      </c>
      <c r="F2" s="125">
        <v>0</v>
      </c>
      <c r="G2" s="88">
        <v>0.04</v>
      </c>
      <c r="H2" s="125">
        <v>0</v>
      </c>
      <c r="I2" s="88">
        <v>0.02</v>
      </c>
      <c r="J2" s="91">
        <f>B2*C2+D2*E2+F2*G2+H2*I2</f>
        <v>0</v>
      </c>
    </row>
    <row r="3" spans="1:11" s="16" customFormat="1" ht="16" customHeight="1" x14ac:dyDescent="0.35">
      <c r="A3" s="35"/>
      <c r="B3" s="125"/>
      <c r="C3" s="89"/>
      <c r="D3" s="125"/>
      <c r="E3" s="89"/>
      <c r="F3" s="125"/>
      <c r="G3" s="89"/>
      <c r="H3" s="125"/>
      <c r="I3" s="89"/>
      <c r="J3" s="91"/>
    </row>
    <row r="4" spans="1:11" ht="35.15" customHeight="1" x14ac:dyDescent="0.35">
      <c r="A4" s="29" t="s">
        <v>84</v>
      </c>
      <c r="B4" s="113">
        <v>0</v>
      </c>
      <c r="C4" s="88">
        <v>0.03</v>
      </c>
      <c r="D4" s="113">
        <v>0</v>
      </c>
      <c r="E4" s="88">
        <v>3.5000000000000003E-2</v>
      </c>
      <c r="F4" s="113">
        <v>0</v>
      </c>
      <c r="G4" s="88">
        <v>3.5000000000000003E-2</v>
      </c>
      <c r="H4" s="113">
        <v>0</v>
      </c>
      <c r="I4" s="88">
        <v>0.02</v>
      </c>
      <c r="J4" s="91">
        <f t="shared" ref="J4:J66" si="0">B4*C4+D4*E4+F4*G4+H4*I4</f>
        <v>0</v>
      </c>
    </row>
    <row r="5" spans="1:11" ht="16" customHeight="1" x14ac:dyDescent="0.35">
      <c r="A5" s="28"/>
      <c r="B5" s="113"/>
      <c r="C5" s="88"/>
      <c r="D5" s="113"/>
      <c r="E5" s="88"/>
      <c r="F5" s="113"/>
      <c r="G5" s="88"/>
      <c r="H5" s="113"/>
      <c r="I5" s="88"/>
      <c r="J5" s="91"/>
    </row>
    <row r="6" spans="1:11" ht="34.5" customHeight="1" x14ac:dyDescent="0.35">
      <c r="A6" s="29" t="s">
        <v>85</v>
      </c>
      <c r="B6" s="125">
        <v>0</v>
      </c>
      <c r="C6" s="88">
        <v>0.04</v>
      </c>
      <c r="D6" s="125">
        <v>0</v>
      </c>
      <c r="E6" s="88">
        <v>0.04</v>
      </c>
      <c r="F6" s="125">
        <v>0</v>
      </c>
      <c r="G6" s="88">
        <v>0.04</v>
      </c>
      <c r="H6" s="125">
        <v>0</v>
      </c>
      <c r="I6" s="88">
        <v>0.02</v>
      </c>
      <c r="J6" s="91">
        <f t="shared" si="0"/>
        <v>0</v>
      </c>
    </row>
    <row r="7" spans="1:11" ht="16" customHeight="1" x14ac:dyDescent="0.35">
      <c r="A7" s="28"/>
      <c r="B7" s="125"/>
      <c r="C7" s="88"/>
      <c r="D7" s="125"/>
      <c r="E7" s="88"/>
      <c r="F7" s="125"/>
      <c r="G7" s="88"/>
      <c r="H7" s="125"/>
      <c r="I7" s="88"/>
      <c r="J7" s="91"/>
    </row>
    <row r="8" spans="1:11" ht="16" customHeight="1" x14ac:dyDescent="0.35">
      <c r="A8" s="29" t="s">
        <v>86</v>
      </c>
      <c r="B8" s="113">
        <v>0</v>
      </c>
      <c r="C8" s="88">
        <v>0.04</v>
      </c>
      <c r="D8" s="113">
        <v>0</v>
      </c>
      <c r="E8" s="88">
        <v>0.03</v>
      </c>
      <c r="F8" s="113">
        <v>0</v>
      </c>
      <c r="G8" s="88">
        <v>0.03</v>
      </c>
      <c r="H8" s="113">
        <v>0</v>
      </c>
      <c r="I8" s="88">
        <v>1.4999999999999999E-2</v>
      </c>
      <c r="J8" s="91">
        <f t="shared" si="0"/>
        <v>0</v>
      </c>
    </row>
    <row r="9" spans="1:11" ht="16" customHeight="1" x14ac:dyDescent="0.35">
      <c r="A9" s="29"/>
      <c r="B9" s="113"/>
      <c r="C9" s="88"/>
      <c r="D9" s="113"/>
      <c r="E9" s="88"/>
      <c r="F9" s="113"/>
      <c r="G9" s="88"/>
      <c r="H9" s="113"/>
      <c r="I9" s="88"/>
      <c r="J9" s="91"/>
    </row>
    <row r="10" spans="1:11" ht="16" customHeight="1" x14ac:dyDescent="0.35">
      <c r="A10" s="29" t="s">
        <v>87</v>
      </c>
      <c r="B10" s="125">
        <v>0</v>
      </c>
      <c r="C10" s="88">
        <v>0.05</v>
      </c>
      <c r="D10" s="125">
        <v>0</v>
      </c>
      <c r="E10" s="88">
        <v>0.05</v>
      </c>
      <c r="F10" s="125">
        <v>0</v>
      </c>
      <c r="G10" s="88">
        <v>0.05</v>
      </c>
      <c r="H10" s="125">
        <v>0</v>
      </c>
      <c r="I10" s="88">
        <v>0</v>
      </c>
      <c r="J10" s="91">
        <f t="shared" si="0"/>
        <v>0</v>
      </c>
    </row>
    <row r="11" spans="1:11" ht="16" customHeight="1" x14ac:dyDescent="0.35">
      <c r="A11" s="29"/>
      <c r="B11" s="125"/>
      <c r="C11" s="88"/>
      <c r="D11" s="125"/>
      <c r="E11" s="88"/>
      <c r="F11" s="125"/>
      <c r="G11" s="88"/>
      <c r="H11" s="125"/>
      <c r="I11" s="88"/>
      <c r="J11" s="91"/>
    </row>
    <row r="12" spans="1:11" ht="16" customHeight="1" x14ac:dyDescent="0.35">
      <c r="A12" s="29" t="s">
        <v>88</v>
      </c>
      <c r="B12" s="113">
        <v>0</v>
      </c>
      <c r="C12" s="88">
        <v>0.02</v>
      </c>
      <c r="D12" s="113">
        <v>0</v>
      </c>
      <c r="E12" s="88">
        <v>1.4999999999999999E-2</v>
      </c>
      <c r="F12" s="113">
        <v>0</v>
      </c>
      <c r="G12" s="88">
        <v>1.4999999999999999E-2</v>
      </c>
      <c r="H12" s="113">
        <v>0</v>
      </c>
      <c r="I12" s="88">
        <v>0</v>
      </c>
      <c r="J12" s="91">
        <f t="shared" si="0"/>
        <v>0</v>
      </c>
    </row>
    <row r="13" spans="1:11" ht="16" customHeight="1" x14ac:dyDescent="0.35">
      <c r="A13" s="29"/>
      <c r="B13" s="113"/>
      <c r="C13" s="88"/>
      <c r="D13" s="113"/>
      <c r="E13" s="88"/>
      <c r="F13" s="113"/>
      <c r="G13" s="88"/>
      <c r="H13" s="113"/>
      <c r="I13" s="88"/>
      <c r="J13" s="91"/>
    </row>
    <row r="14" spans="1:11" ht="32.5" customHeight="1" x14ac:dyDescent="0.35">
      <c r="A14" s="29" t="s">
        <v>89</v>
      </c>
      <c r="B14" s="125">
        <v>0</v>
      </c>
      <c r="C14" s="88">
        <v>0.04</v>
      </c>
      <c r="D14" s="125">
        <v>0</v>
      </c>
      <c r="E14" s="88">
        <v>3.5000000000000003E-2</v>
      </c>
      <c r="F14" s="125">
        <v>0</v>
      </c>
      <c r="G14" s="88">
        <v>3.5000000000000003E-2</v>
      </c>
      <c r="H14" s="125">
        <v>0</v>
      </c>
      <c r="I14" s="88">
        <v>0.02</v>
      </c>
      <c r="J14" s="91">
        <f t="shared" si="0"/>
        <v>0</v>
      </c>
    </row>
    <row r="15" spans="1:11" ht="16" customHeight="1" x14ac:dyDescent="0.35">
      <c r="A15" s="29"/>
      <c r="B15" s="125"/>
      <c r="C15" s="88"/>
      <c r="D15" s="125"/>
      <c r="E15" s="88"/>
      <c r="F15" s="125"/>
      <c r="G15" s="88"/>
      <c r="H15" s="125"/>
      <c r="I15" s="88"/>
      <c r="J15" s="91"/>
    </row>
    <row r="16" spans="1:11" ht="16" customHeight="1" x14ac:dyDescent="0.35">
      <c r="A16" s="27" t="s">
        <v>90</v>
      </c>
      <c r="B16" s="125">
        <v>0</v>
      </c>
      <c r="C16" s="88">
        <v>0.03</v>
      </c>
      <c r="D16" s="125">
        <v>0</v>
      </c>
      <c r="E16" s="88">
        <v>0.04</v>
      </c>
      <c r="F16" s="125">
        <v>0</v>
      </c>
      <c r="G16" s="88">
        <v>0.04</v>
      </c>
      <c r="H16" s="125">
        <v>0</v>
      </c>
      <c r="I16" s="88">
        <v>1.4999999999999999E-2</v>
      </c>
      <c r="J16" s="91">
        <f t="shared" si="0"/>
        <v>0</v>
      </c>
    </row>
    <row r="17" spans="1:10" ht="16" customHeight="1" x14ac:dyDescent="0.35">
      <c r="A17" s="28"/>
      <c r="B17" s="113"/>
      <c r="C17" s="88"/>
      <c r="D17" s="113"/>
      <c r="E17" s="88"/>
      <c r="F17" s="113"/>
      <c r="G17" s="88"/>
      <c r="H17" s="113"/>
      <c r="I17" s="88"/>
      <c r="J17" s="91"/>
    </row>
    <row r="18" spans="1:10" ht="16" customHeight="1" x14ac:dyDescent="0.35">
      <c r="A18" s="27" t="s">
        <v>91</v>
      </c>
      <c r="B18" s="113">
        <v>0</v>
      </c>
      <c r="C18" s="88">
        <v>0.03</v>
      </c>
      <c r="D18" s="113">
        <v>0</v>
      </c>
      <c r="E18" s="88">
        <v>0.03</v>
      </c>
      <c r="F18" s="113">
        <v>0</v>
      </c>
      <c r="G18" s="88">
        <v>0.03</v>
      </c>
      <c r="H18" s="113">
        <v>0</v>
      </c>
      <c r="I18" s="88">
        <v>0</v>
      </c>
      <c r="J18" s="91">
        <f t="shared" si="0"/>
        <v>0</v>
      </c>
    </row>
    <row r="19" spans="1:10" ht="16" customHeight="1" x14ac:dyDescent="0.35">
      <c r="A19" s="28"/>
      <c r="B19" s="125"/>
      <c r="C19" s="88"/>
      <c r="D19" s="125"/>
      <c r="E19" s="88"/>
      <c r="F19" s="125"/>
      <c r="G19" s="88"/>
      <c r="H19" s="125"/>
      <c r="I19" s="88"/>
      <c r="J19" s="91"/>
    </row>
    <row r="20" spans="1:10" ht="16" customHeight="1" x14ac:dyDescent="0.35">
      <c r="A20" s="27" t="s">
        <v>92</v>
      </c>
      <c r="B20" s="125">
        <v>0</v>
      </c>
      <c r="C20" s="88">
        <v>0.03</v>
      </c>
      <c r="D20" s="125">
        <v>0</v>
      </c>
      <c r="E20" s="88">
        <v>2.5000000000000001E-2</v>
      </c>
      <c r="F20" s="125">
        <v>0</v>
      </c>
      <c r="G20" s="88">
        <v>2.5000000000000001E-2</v>
      </c>
      <c r="H20" s="125">
        <v>0</v>
      </c>
      <c r="I20" s="88">
        <v>0</v>
      </c>
      <c r="J20" s="91">
        <f t="shared" si="0"/>
        <v>0</v>
      </c>
    </row>
    <row r="21" spans="1:10" ht="16" customHeight="1" x14ac:dyDescent="0.35">
      <c r="A21" s="25"/>
      <c r="B21" s="113"/>
      <c r="C21" s="88"/>
      <c r="D21" s="113"/>
      <c r="E21" s="88"/>
      <c r="F21" s="113"/>
      <c r="G21" s="88"/>
      <c r="H21" s="113"/>
      <c r="I21" s="88"/>
      <c r="J21" s="91"/>
    </row>
    <row r="22" spans="1:10" ht="16" customHeight="1" x14ac:dyDescent="0.35">
      <c r="A22" s="27" t="s">
        <v>93</v>
      </c>
      <c r="B22" s="113">
        <v>0</v>
      </c>
      <c r="C22" s="88">
        <v>0.03</v>
      </c>
      <c r="D22" s="113">
        <v>0</v>
      </c>
      <c r="E22" s="88">
        <v>3.5000000000000003E-2</v>
      </c>
      <c r="F22" s="113">
        <v>0</v>
      </c>
      <c r="G22" s="88">
        <v>3.5000000000000003E-2</v>
      </c>
      <c r="H22" s="113">
        <v>0</v>
      </c>
      <c r="I22" s="88">
        <v>0.02</v>
      </c>
      <c r="J22" s="91">
        <f t="shared" si="0"/>
        <v>0</v>
      </c>
    </row>
    <row r="23" spans="1:10" ht="16" customHeight="1" x14ac:dyDescent="0.35">
      <c r="A23" s="25"/>
      <c r="B23" s="125"/>
      <c r="C23" s="88"/>
      <c r="D23" s="125"/>
      <c r="E23" s="88"/>
      <c r="F23" s="125"/>
      <c r="G23" s="88"/>
      <c r="H23" s="125"/>
      <c r="I23" s="88"/>
      <c r="J23" s="91"/>
    </row>
    <row r="24" spans="1:10" ht="16" customHeight="1" x14ac:dyDescent="0.35">
      <c r="A24" s="25" t="s">
        <v>94</v>
      </c>
      <c r="B24" s="125">
        <v>0</v>
      </c>
      <c r="C24" s="88">
        <v>0.03</v>
      </c>
      <c r="D24" s="125">
        <v>0</v>
      </c>
      <c r="E24" s="88">
        <v>3.5000000000000003E-2</v>
      </c>
      <c r="F24" s="125">
        <v>0</v>
      </c>
      <c r="G24" s="88">
        <v>3.5000000000000003E-2</v>
      </c>
      <c r="H24" s="125">
        <v>0</v>
      </c>
      <c r="I24" s="88">
        <v>0.02</v>
      </c>
      <c r="J24" s="91">
        <f t="shared" si="0"/>
        <v>0</v>
      </c>
    </row>
    <row r="25" spans="1:10" ht="16" customHeight="1" x14ac:dyDescent="0.35">
      <c r="A25" s="25"/>
      <c r="B25" s="113"/>
      <c r="C25" s="88"/>
      <c r="D25" s="113"/>
      <c r="E25" s="88"/>
      <c r="F25" s="113"/>
      <c r="G25" s="88"/>
      <c r="H25" s="113"/>
      <c r="I25" s="88"/>
      <c r="J25" s="91"/>
    </row>
    <row r="26" spans="1:10" ht="16" customHeight="1" x14ac:dyDescent="0.35">
      <c r="A26" s="27" t="s">
        <v>95</v>
      </c>
      <c r="B26" s="113">
        <v>0</v>
      </c>
      <c r="C26" s="88">
        <v>0.02</v>
      </c>
      <c r="D26" s="113">
        <v>0</v>
      </c>
      <c r="E26" s="88">
        <v>1.4999999999999999E-2</v>
      </c>
      <c r="F26" s="113">
        <v>0</v>
      </c>
      <c r="G26" s="88">
        <v>1.4999999999999999E-2</v>
      </c>
      <c r="H26" s="113">
        <v>0</v>
      </c>
      <c r="I26" s="88">
        <v>0.02</v>
      </c>
      <c r="J26" s="91">
        <f t="shared" si="0"/>
        <v>0</v>
      </c>
    </row>
    <row r="27" spans="1:10" ht="16" customHeight="1" x14ac:dyDescent="0.35">
      <c r="A27" s="25"/>
      <c r="B27" s="113"/>
      <c r="C27" s="88"/>
      <c r="D27" s="113"/>
      <c r="E27" s="88"/>
      <c r="F27" s="113"/>
      <c r="G27" s="88"/>
      <c r="H27" s="113"/>
      <c r="I27" s="88"/>
      <c r="J27" s="91"/>
    </row>
    <row r="28" spans="1:10" ht="16" customHeight="1" x14ac:dyDescent="0.35">
      <c r="A28" s="27" t="s">
        <v>96</v>
      </c>
      <c r="B28" s="125">
        <v>0</v>
      </c>
      <c r="C28" s="88">
        <v>0.02</v>
      </c>
      <c r="D28" s="125">
        <v>0</v>
      </c>
      <c r="E28" s="88">
        <v>0.02</v>
      </c>
      <c r="F28" s="125">
        <v>0</v>
      </c>
      <c r="G28" s="88">
        <v>0.02</v>
      </c>
      <c r="H28" s="125">
        <v>0</v>
      </c>
      <c r="I28" s="88">
        <v>0.02</v>
      </c>
      <c r="J28" s="91">
        <f t="shared" si="0"/>
        <v>0</v>
      </c>
    </row>
    <row r="29" spans="1:10" ht="16" customHeight="1" x14ac:dyDescent="0.35">
      <c r="A29" s="25"/>
      <c r="B29" s="125"/>
      <c r="C29" s="88"/>
      <c r="D29" s="125"/>
      <c r="E29" s="88"/>
      <c r="F29" s="125"/>
      <c r="G29" s="88"/>
      <c r="H29" s="125"/>
      <c r="I29" s="88"/>
      <c r="J29" s="91"/>
    </row>
    <row r="30" spans="1:10" ht="16" customHeight="1" x14ac:dyDescent="0.35">
      <c r="A30" s="27" t="s">
        <v>97</v>
      </c>
      <c r="B30" s="113">
        <v>0</v>
      </c>
      <c r="C30" s="88">
        <v>0.03</v>
      </c>
      <c r="D30" s="113">
        <v>0</v>
      </c>
      <c r="E30" s="88">
        <v>0.02</v>
      </c>
      <c r="F30" s="113">
        <v>0</v>
      </c>
      <c r="G30" s="88">
        <v>2.5000000000000001E-2</v>
      </c>
      <c r="H30" s="113">
        <v>0</v>
      </c>
      <c r="I30" s="88">
        <v>0.02</v>
      </c>
      <c r="J30" s="91">
        <f t="shared" si="0"/>
        <v>0</v>
      </c>
    </row>
    <row r="31" spans="1:10" ht="16" customHeight="1" x14ac:dyDescent="0.35">
      <c r="A31" s="25"/>
      <c r="B31" s="113"/>
      <c r="C31" s="88"/>
      <c r="D31" s="113"/>
      <c r="E31" s="88"/>
      <c r="F31" s="113"/>
      <c r="G31" s="88"/>
      <c r="H31" s="113"/>
      <c r="I31" s="88"/>
      <c r="J31" s="91"/>
    </row>
    <row r="32" spans="1:10" ht="16" customHeight="1" x14ac:dyDescent="0.35">
      <c r="A32" s="25" t="s">
        <v>98</v>
      </c>
      <c r="B32" s="125">
        <v>0</v>
      </c>
      <c r="C32" s="88">
        <v>0.03</v>
      </c>
      <c r="D32" s="125">
        <v>0</v>
      </c>
      <c r="E32" s="88">
        <v>0.02</v>
      </c>
      <c r="F32" s="125">
        <v>0</v>
      </c>
      <c r="G32" s="88">
        <v>0.02</v>
      </c>
      <c r="H32" s="125">
        <v>0</v>
      </c>
      <c r="I32" s="88">
        <v>0.02</v>
      </c>
      <c r="J32" s="91">
        <f t="shared" si="0"/>
        <v>0</v>
      </c>
    </row>
    <row r="33" spans="1:10" ht="16" customHeight="1" x14ac:dyDescent="0.35">
      <c r="A33" s="25"/>
      <c r="B33" s="125"/>
      <c r="C33" s="88"/>
      <c r="D33" s="125"/>
      <c r="E33" s="88"/>
      <c r="F33" s="125"/>
      <c r="G33" s="88"/>
      <c r="H33" s="125"/>
      <c r="I33" s="88"/>
      <c r="J33" s="91"/>
    </row>
    <row r="34" spans="1:10" ht="16" customHeight="1" x14ac:dyDescent="0.35">
      <c r="A34" s="27" t="s">
        <v>99</v>
      </c>
      <c r="B34" s="113">
        <v>20</v>
      </c>
      <c r="C34" s="88">
        <v>0.03</v>
      </c>
      <c r="D34" s="113"/>
      <c r="E34" s="88">
        <v>0.02</v>
      </c>
      <c r="F34" s="113"/>
      <c r="G34" s="88">
        <v>0.02</v>
      </c>
      <c r="H34" s="113"/>
      <c r="I34" s="88">
        <v>0.01</v>
      </c>
      <c r="J34" s="91">
        <f t="shared" si="0"/>
        <v>0.6</v>
      </c>
    </row>
    <row r="35" spans="1:10" ht="83.25" customHeight="1" x14ac:dyDescent="0.35">
      <c r="A35" s="25"/>
      <c r="B35" s="113" t="s">
        <v>100</v>
      </c>
      <c r="C35" s="88"/>
      <c r="D35" s="113"/>
      <c r="E35" s="88"/>
      <c r="F35" s="113"/>
      <c r="G35" s="88"/>
      <c r="H35" s="113"/>
      <c r="I35" s="88"/>
      <c r="J35" s="91"/>
    </row>
    <row r="36" spans="1:10" ht="83.25" customHeight="1" x14ac:dyDescent="0.35">
      <c r="A36" s="27" t="s">
        <v>101</v>
      </c>
      <c r="B36" s="125">
        <v>0</v>
      </c>
      <c r="C36" s="88">
        <v>0.04</v>
      </c>
      <c r="D36" s="125">
        <v>0</v>
      </c>
      <c r="E36" s="88">
        <v>0.04</v>
      </c>
      <c r="F36" s="125">
        <v>0</v>
      </c>
      <c r="G36" s="88">
        <v>0.04</v>
      </c>
      <c r="H36" s="125">
        <v>0</v>
      </c>
      <c r="I36" s="88">
        <v>0.02</v>
      </c>
      <c r="J36" s="91">
        <f t="shared" si="0"/>
        <v>0</v>
      </c>
    </row>
    <row r="37" spans="1:10" ht="83.25" customHeight="1" x14ac:dyDescent="0.35">
      <c r="A37" s="25"/>
      <c r="B37" s="125"/>
      <c r="C37" s="88"/>
      <c r="D37" s="125"/>
      <c r="E37" s="88"/>
      <c r="F37" s="125"/>
      <c r="G37" s="88"/>
      <c r="H37" s="125"/>
      <c r="I37" s="88"/>
      <c r="J37" s="91"/>
    </row>
    <row r="38" spans="1:10" ht="16" customHeight="1" x14ac:dyDescent="0.35">
      <c r="A38" s="27" t="s">
        <v>102</v>
      </c>
      <c r="B38" s="113">
        <v>0</v>
      </c>
      <c r="C38" s="88">
        <v>0.03</v>
      </c>
      <c r="D38" s="113">
        <v>0</v>
      </c>
      <c r="E38" s="88">
        <v>2.5000000000000001E-2</v>
      </c>
      <c r="F38" s="113">
        <v>0</v>
      </c>
      <c r="G38" s="88">
        <v>2.5000000000000001E-2</v>
      </c>
      <c r="H38" s="113">
        <v>0</v>
      </c>
      <c r="I38" s="88">
        <v>0.02</v>
      </c>
      <c r="J38" s="91">
        <f t="shared" si="0"/>
        <v>0</v>
      </c>
    </row>
    <row r="39" spans="1:10" ht="16" customHeight="1" x14ac:dyDescent="0.35">
      <c r="A39" s="25"/>
      <c r="B39" s="113"/>
      <c r="C39" s="88"/>
      <c r="D39" s="113"/>
      <c r="E39" s="88"/>
      <c r="F39" s="113"/>
      <c r="G39" s="88"/>
      <c r="H39" s="113"/>
      <c r="I39" s="88"/>
      <c r="J39" s="91"/>
    </row>
    <row r="40" spans="1:10" ht="16" customHeight="1" x14ac:dyDescent="0.35">
      <c r="A40" s="27" t="s">
        <v>103</v>
      </c>
      <c r="B40" s="125">
        <v>0</v>
      </c>
      <c r="C40" s="88">
        <v>0.02</v>
      </c>
      <c r="D40" s="125">
        <v>0</v>
      </c>
      <c r="E40" s="88">
        <v>0.02</v>
      </c>
      <c r="F40" s="125">
        <v>0</v>
      </c>
      <c r="G40" s="88">
        <v>0.02</v>
      </c>
      <c r="H40" s="125">
        <v>0</v>
      </c>
      <c r="I40" s="88">
        <v>0.02</v>
      </c>
      <c r="J40" s="91">
        <f t="shared" si="0"/>
        <v>0</v>
      </c>
    </row>
    <row r="41" spans="1:10" ht="16" customHeight="1" x14ac:dyDescent="0.35">
      <c r="A41" s="25"/>
      <c r="B41" s="125"/>
      <c r="C41" s="88"/>
      <c r="D41" s="125"/>
      <c r="E41" s="88"/>
      <c r="F41" s="125"/>
      <c r="G41" s="88"/>
      <c r="H41" s="125"/>
      <c r="I41" s="88"/>
      <c r="J41" s="91"/>
    </row>
    <row r="42" spans="1:10" ht="16" customHeight="1" x14ac:dyDescent="0.35">
      <c r="A42" s="27" t="s">
        <v>104</v>
      </c>
      <c r="B42" s="113">
        <v>0</v>
      </c>
      <c r="C42" s="88">
        <v>0.02</v>
      </c>
      <c r="D42" s="113">
        <v>0</v>
      </c>
      <c r="E42" s="88">
        <v>0.02</v>
      </c>
      <c r="F42" s="113">
        <v>0</v>
      </c>
      <c r="G42" s="88">
        <v>0.02</v>
      </c>
      <c r="H42" s="113">
        <v>0</v>
      </c>
      <c r="I42" s="88">
        <v>0.02</v>
      </c>
      <c r="J42" s="91">
        <f t="shared" si="0"/>
        <v>0</v>
      </c>
    </row>
    <row r="43" spans="1:10" ht="16" customHeight="1" x14ac:dyDescent="0.35">
      <c r="A43" s="25"/>
      <c r="B43" s="113"/>
      <c r="C43" s="88"/>
      <c r="D43" s="113"/>
      <c r="E43" s="88"/>
      <c r="F43" s="113"/>
      <c r="G43" s="88"/>
      <c r="H43" s="113"/>
      <c r="I43" s="88"/>
      <c r="J43" s="91"/>
    </row>
    <row r="44" spans="1:10" ht="16" customHeight="1" x14ac:dyDescent="0.35">
      <c r="A44" s="27" t="s">
        <v>105</v>
      </c>
      <c r="B44" s="125">
        <v>0</v>
      </c>
      <c r="C44" s="88">
        <v>0.02</v>
      </c>
      <c r="D44" s="125">
        <v>0</v>
      </c>
      <c r="E44" s="88">
        <v>0.02</v>
      </c>
      <c r="F44" s="125">
        <v>0</v>
      </c>
      <c r="G44" s="88">
        <v>0.02</v>
      </c>
      <c r="H44" s="125">
        <v>0</v>
      </c>
      <c r="I44" s="88">
        <v>0.02</v>
      </c>
      <c r="J44" s="91">
        <f t="shared" si="0"/>
        <v>0</v>
      </c>
    </row>
    <row r="45" spans="1:10" ht="16" customHeight="1" x14ac:dyDescent="0.35">
      <c r="A45" s="25"/>
      <c r="B45" s="125"/>
      <c r="C45" s="88"/>
      <c r="D45" s="125"/>
      <c r="E45" s="88"/>
      <c r="F45" s="125"/>
      <c r="G45" s="88"/>
      <c r="H45" s="125"/>
      <c r="I45" s="88"/>
      <c r="J45" s="91"/>
    </row>
    <row r="46" spans="1:10" ht="16" customHeight="1" x14ac:dyDescent="0.35">
      <c r="A46" s="27" t="s">
        <v>106</v>
      </c>
      <c r="B46" s="113">
        <v>0</v>
      </c>
      <c r="C46" s="88">
        <v>0.02</v>
      </c>
      <c r="D46" s="113">
        <v>0</v>
      </c>
      <c r="E46" s="88">
        <v>0.02</v>
      </c>
      <c r="F46" s="113">
        <v>0</v>
      </c>
      <c r="G46" s="88">
        <v>0.02</v>
      </c>
      <c r="H46" s="113">
        <v>0</v>
      </c>
      <c r="I46" s="88">
        <v>0.02</v>
      </c>
      <c r="J46" s="91">
        <f t="shared" si="0"/>
        <v>0</v>
      </c>
    </row>
    <row r="47" spans="1:10" ht="16" customHeight="1" x14ac:dyDescent="0.35">
      <c r="A47" s="27"/>
      <c r="B47" s="113"/>
      <c r="C47" s="88"/>
      <c r="D47" s="113"/>
      <c r="E47" s="88"/>
      <c r="F47" s="113"/>
      <c r="G47" s="88"/>
      <c r="H47" s="113"/>
      <c r="I47" s="88"/>
      <c r="J47" s="91"/>
    </row>
    <row r="48" spans="1:10" ht="16" customHeight="1" x14ac:dyDescent="0.35">
      <c r="A48" s="27" t="s">
        <v>107</v>
      </c>
      <c r="B48" s="125">
        <v>0</v>
      </c>
      <c r="C48" s="88">
        <v>0.02</v>
      </c>
      <c r="D48" s="125">
        <v>0</v>
      </c>
      <c r="E48" s="88">
        <v>0.02</v>
      </c>
      <c r="F48" s="125">
        <v>0</v>
      </c>
      <c r="G48" s="88">
        <v>0.02</v>
      </c>
      <c r="H48" s="125">
        <v>0</v>
      </c>
      <c r="I48" s="88">
        <v>0.02</v>
      </c>
      <c r="J48" s="91">
        <f t="shared" si="0"/>
        <v>0</v>
      </c>
    </row>
    <row r="49" spans="1:10" ht="16" customHeight="1" x14ac:dyDescent="0.35">
      <c r="A49" s="25"/>
      <c r="B49" s="125"/>
      <c r="C49" s="88"/>
      <c r="D49" s="125"/>
      <c r="E49" s="88"/>
      <c r="F49" s="125"/>
      <c r="G49" s="88"/>
      <c r="H49" s="125"/>
      <c r="I49" s="88"/>
      <c r="J49" s="91"/>
    </row>
    <row r="50" spans="1:10" ht="16" customHeight="1" x14ac:dyDescent="0.35">
      <c r="A50" s="27" t="s">
        <v>108</v>
      </c>
      <c r="B50" s="113">
        <v>0</v>
      </c>
      <c r="C50" s="88">
        <v>0.02</v>
      </c>
      <c r="D50" s="113">
        <v>0</v>
      </c>
      <c r="E50" s="88">
        <v>0.02</v>
      </c>
      <c r="F50" s="113">
        <v>0</v>
      </c>
      <c r="G50" s="88">
        <v>0.02</v>
      </c>
      <c r="H50" s="113">
        <v>0</v>
      </c>
      <c r="I50" s="88">
        <v>0.05</v>
      </c>
      <c r="J50" s="91">
        <f t="shared" si="0"/>
        <v>0</v>
      </c>
    </row>
    <row r="51" spans="1:10" ht="16" customHeight="1" x14ac:dyDescent="0.35">
      <c r="A51" s="25"/>
      <c r="B51" s="113"/>
      <c r="C51" s="88"/>
      <c r="D51" s="113"/>
      <c r="E51" s="88"/>
      <c r="F51" s="113"/>
      <c r="G51" s="88"/>
      <c r="H51" s="113"/>
      <c r="I51" s="88"/>
      <c r="J51" s="91"/>
    </row>
    <row r="52" spans="1:10" ht="16" customHeight="1" x14ac:dyDescent="0.35">
      <c r="A52" s="27" t="s">
        <v>109</v>
      </c>
      <c r="B52" s="125">
        <v>0</v>
      </c>
      <c r="C52" s="88">
        <v>0.02</v>
      </c>
      <c r="D52" s="125">
        <v>0</v>
      </c>
      <c r="E52" s="88">
        <v>0.02</v>
      </c>
      <c r="F52" s="125">
        <v>0</v>
      </c>
      <c r="G52" s="88">
        <v>0.02</v>
      </c>
      <c r="H52" s="125">
        <v>0</v>
      </c>
      <c r="I52" s="88">
        <v>0.03</v>
      </c>
      <c r="J52" s="91">
        <f t="shared" si="0"/>
        <v>0</v>
      </c>
    </row>
    <row r="53" spans="1:10" ht="16" customHeight="1" x14ac:dyDescent="0.35">
      <c r="A53" s="25"/>
      <c r="B53" s="125"/>
      <c r="C53" s="88"/>
      <c r="D53" s="125"/>
      <c r="E53" s="88"/>
      <c r="F53" s="125"/>
      <c r="G53" s="88"/>
      <c r="H53" s="125"/>
      <c r="I53" s="88"/>
      <c r="J53" s="91"/>
    </row>
    <row r="54" spans="1:10" ht="16" customHeight="1" x14ac:dyDescent="0.35">
      <c r="A54" s="25" t="s">
        <v>110</v>
      </c>
      <c r="B54" s="113">
        <v>0</v>
      </c>
      <c r="C54" s="88">
        <v>0.02</v>
      </c>
      <c r="D54" s="113">
        <v>0</v>
      </c>
      <c r="E54" s="88">
        <v>0.02</v>
      </c>
      <c r="F54" s="113">
        <v>0</v>
      </c>
      <c r="G54" s="88">
        <v>1.4999999999999999E-2</v>
      </c>
      <c r="H54" s="113">
        <v>0</v>
      </c>
      <c r="I54" s="88">
        <v>0.02</v>
      </c>
      <c r="J54" s="91">
        <f t="shared" si="0"/>
        <v>0</v>
      </c>
    </row>
    <row r="55" spans="1:10" ht="16" customHeight="1" x14ac:dyDescent="0.35">
      <c r="A55" s="25"/>
      <c r="B55" s="113"/>
      <c r="C55" s="88"/>
      <c r="D55" s="113"/>
      <c r="E55" s="88"/>
      <c r="F55" s="113"/>
      <c r="G55" s="88"/>
      <c r="H55" s="113"/>
      <c r="I55" s="88"/>
      <c r="J55" s="91"/>
    </row>
    <row r="56" spans="1:10" ht="16" customHeight="1" x14ac:dyDescent="0.35">
      <c r="A56" s="27" t="s">
        <v>111</v>
      </c>
      <c r="B56" s="125">
        <v>0</v>
      </c>
      <c r="C56" s="88">
        <v>0.02</v>
      </c>
      <c r="D56" s="125">
        <v>0</v>
      </c>
      <c r="E56" s="88">
        <v>0.02</v>
      </c>
      <c r="F56" s="125">
        <v>0</v>
      </c>
      <c r="G56" s="88">
        <v>0.02</v>
      </c>
      <c r="H56" s="125">
        <v>0</v>
      </c>
      <c r="I56" s="88">
        <v>0.03</v>
      </c>
      <c r="J56" s="91">
        <f t="shared" si="0"/>
        <v>0</v>
      </c>
    </row>
    <row r="57" spans="1:10" ht="16" customHeight="1" x14ac:dyDescent="0.35">
      <c r="A57" s="25"/>
      <c r="B57" s="125"/>
      <c r="C57" s="88"/>
      <c r="D57" s="125"/>
      <c r="E57" s="88"/>
      <c r="F57" s="125"/>
      <c r="G57" s="88"/>
      <c r="H57" s="125"/>
      <c r="I57" s="88"/>
      <c r="J57" s="91"/>
    </row>
    <row r="58" spans="1:10" ht="16" customHeight="1" x14ac:dyDescent="0.35">
      <c r="A58" s="27" t="s">
        <v>112</v>
      </c>
      <c r="B58" s="113">
        <v>0</v>
      </c>
      <c r="C58" s="88">
        <v>0.02</v>
      </c>
      <c r="D58" s="113">
        <v>0</v>
      </c>
      <c r="E58" s="88">
        <v>2.5000000000000001E-2</v>
      </c>
      <c r="F58" s="113">
        <v>0</v>
      </c>
      <c r="G58" s="88">
        <v>2.5000000000000001E-2</v>
      </c>
      <c r="H58" s="113">
        <v>0</v>
      </c>
      <c r="I58" s="88">
        <v>0.03</v>
      </c>
      <c r="J58" s="91">
        <f t="shared" si="0"/>
        <v>0</v>
      </c>
    </row>
    <row r="59" spans="1:10" ht="16" customHeight="1" x14ac:dyDescent="0.35">
      <c r="A59" s="25"/>
      <c r="B59" s="113"/>
      <c r="C59" s="88"/>
      <c r="D59" s="113"/>
      <c r="E59" s="88"/>
      <c r="F59" s="113"/>
      <c r="G59" s="88"/>
      <c r="H59" s="113"/>
      <c r="I59" s="88"/>
      <c r="J59" s="91"/>
    </row>
    <row r="60" spans="1:10" ht="16" customHeight="1" x14ac:dyDescent="0.35">
      <c r="A60" s="27" t="s">
        <v>113</v>
      </c>
      <c r="B60" s="125">
        <v>0</v>
      </c>
      <c r="C60" s="88">
        <v>0.02</v>
      </c>
      <c r="D60" s="125">
        <v>0</v>
      </c>
      <c r="E60" s="88">
        <v>1.4999999999999999E-2</v>
      </c>
      <c r="F60" s="125">
        <v>0</v>
      </c>
      <c r="G60" s="88">
        <v>1.4999999999999999E-2</v>
      </c>
      <c r="H60" s="125">
        <v>0</v>
      </c>
      <c r="I60" s="88">
        <v>0.02</v>
      </c>
      <c r="J60" s="91">
        <f t="shared" si="0"/>
        <v>0</v>
      </c>
    </row>
    <row r="61" spans="1:10" ht="16" customHeight="1" x14ac:dyDescent="0.35">
      <c r="A61" s="25"/>
      <c r="B61" s="125"/>
      <c r="C61" s="88"/>
      <c r="D61" s="125"/>
      <c r="E61" s="88"/>
      <c r="F61" s="125"/>
      <c r="G61" s="88"/>
      <c r="H61" s="125"/>
      <c r="I61" s="88"/>
      <c r="J61" s="91"/>
    </row>
    <row r="62" spans="1:10" ht="36.75" customHeight="1" x14ac:dyDescent="0.35">
      <c r="A62" s="27" t="s">
        <v>114</v>
      </c>
      <c r="B62" s="113">
        <v>0</v>
      </c>
      <c r="C62" s="88">
        <v>0.02</v>
      </c>
      <c r="D62" s="113">
        <v>0</v>
      </c>
      <c r="E62" s="88">
        <v>0.02</v>
      </c>
      <c r="F62" s="113">
        <v>0</v>
      </c>
      <c r="G62" s="88">
        <v>0.02</v>
      </c>
      <c r="H62" s="113">
        <v>0</v>
      </c>
      <c r="I62" s="88">
        <v>0.03</v>
      </c>
      <c r="J62" s="91">
        <f t="shared" si="0"/>
        <v>0</v>
      </c>
    </row>
    <row r="63" spans="1:10" ht="16" customHeight="1" x14ac:dyDescent="0.35">
      <c r="A63" s="25"/>
      <c r="B63" s="113"/>
      <c r="C63" s="88"/>
      <c r="D63" s="113"/>
      <c r="E63" s="88"/>
      <c r="F63" s="113"/>
      <c r="G63" s="88"/>
      <c r="H63" s="113"/>
      <c r="I63" s="88"/>
      <c r="J63" s="91"/>
    </row>
    <row r="64" spans="1:10" ht="16" customHeight="1" x14ac:dyDescent="0.35">
      <c r="A64" s="27" t="s">
        <v>115</v>
      </c>
      <c r="B64" s="125">
        <v>0</v>
      </c>
      <c r="C64" s="88">
        <v>0.02</v>
      </c>
      <c r="D64" s="125">
        <v>0</v>
      </c>
      <c r="E64" s="88">
        <v>0.02</v>
      </c>
      <c r="F64" s="125">
        <v>0</v>
      </c>
      <c r="G64" s="88">
        <v>0.02</v>
      </c>
      <c r="H64" s="125">
        <v>0</v>
      </c>
      <c r="I64" s="88">
        <v>0.03</v>
      </c>
      <c r="J64" s="91">
        <f t="shared" si="0"/>
        <v>0</v>
      </c>
    </row>
    <row r="65" spans="1:10" ht="16" customHeight="1" x14ac:dyDescent="0.35">
      <c r="A65" s="25"/>
      <c r="B65" s="125"/>
      <c r="C65" s="88"/>
      <c r="D65" s="125"/>
      <c r="E65" s="88"/>
      <c r="F65" s="125"/>
      <c r="G65" s="88"/>
      <c r="H65" s="125"/>
      <c r="I65" s="88"/>
      <c r="J65" s="91"/>
    </row>
    <row r="66" spans="1:10" ht="16" customHeight="1" x14ac:dyDescent="0.35">
      <c r="A66" s="27" t="s">
        <v>116</v>
      </c>
      <c r="B66" s="113">
        <v>0</v>
      </c>
      <c r="C66" s="88">
        <v>0.03</v>
      </c>
      <c r="D66" s="113">
        <v>0</v>
      </c>
      <c r="E66" s="88">
        <v>2.5000000000000001E-2</v>
      </c>
      <c r="F66" s="113">
        <v>0</v>
      </c>
      <c r="G66" s="88">
        <v>0.02</v>
      </c>
      <c r="H66" s="113">
        <v>0</v>
      </c>
      <c r="I66" s="88">
        <v>0</v>
      </c>
      <c r="J66" s="91">
        <f t="shared" si="0"/>
        <v>0</v>
      </c>
    </row>
    <row r="67" spans="1:10" ht="16" customHeight="1" x14ac:dyDescent="0.35">
      <c r="A67" s="25"/>
      <c r="B67" s="113"/>
      <c r="C67" s="88"/>
      <c r="D67" s="113"/>
      <c r="E67" s="88"/>
      <c r="F67" s="113"/>
      <c r="G67" s="88"/>
      <c r="H67" s="113"/>
      <c r="I67" s="88"/>
      <c r="J67" s="91"/>
    </row>
    <row r="68" spans="1:10" ht="16" customHeight="1" x14ac:dyDescent="0.35">
      <c r="A68" s="27" t="s">
        <v>117</v>
      </c>
      <c r="B68" s="125">
        <v>0</v>
      </c>
      <c r="C68" s="88">
        <v>1.4999999999999999E-2</v>
      </c>
      <c r="D68" s="125">
        <v>0</v>
      </c>
      <c r="E68" s="88">
        <v>0.01</v>
      </c>
      <c r="F68" s="125">
        <v>0</v>
      </c>
      <c r="G68" s="88">
        <v>0.01</v>
      </c>
      <c r="H68" s="125">
        <v>0</v>
      </c>
      <c r="I68" s="88">
        <v>5.0000000000000001E-3</v>
      </c>
      <c r="J68" s="91">
        <f t="shared" ref="J68:J86" si="1">B68*C68+D68*E68+F68*G68+H68*I68</f>
        <v>0</v>
      </c>
    </row>
    <row r="69" spans="1:10" ht="16" customHeight="1" x14ac:dyDescent="0.35">
      <c r="A69" s="25"/>
      <c r="B69" s="125"/>
      <c r="C69" s="88"/>
      <c r="D69" s="125"/>
      <c r="E69" s="88"/>
      <c r="F69" s="125"/>
      <c r="G69" s="88"/>
      <c r="H69" s="125"/>
      <c r="I69" s="88"/>
      <c r="J69" s="91"/>
    </row>
    <row r="70" spans="1:10" ht="37" customHeight="1" x14ac:dyDescent="0.35">
      <c r="A70" s="27" t="s">
        <v>118</v>
      </c>
      <c r="B70" s="113">
        <v>0</v>
      </c>
      <c r="C70" s="88">
        <v>0.02</v>
      </c>
      <c r="D70" s="113">
        <v>0</v>
      </c>
      <c r="E70" s="88">
        <v>1.4999999999999999E-2</v>
      </c>
      <c r="F70" s="113">
        <v>0</v>
      </c>
      <c r="G70" s="88">
        <v>1.4999999999999999E-2</v>
      </c>
      <c r="H70" s="113">
        <v>0</v>
      </c>
      <c r="I70" s="88">
        <v>0</v>
      </c>
      <c r="J70" s="91">
        <f t="shared" si="1"/>
        <v>0</v>
      </c>
    </row>
    <row r="71" spans="1:10" ht="16" customHeight="1" x14ac:dyDescent="0.35">
      <c r="A71" s="25"/>
      <c r="B71" s="113"/>
      <c r="C71" s="88"/>
      <c r="D71" s="113"/>
      <c r="E71" s="88"/>
      <c r="F71" s="113"/>
      <c r="G71" s="88"/>
      <c r="H71" s="113"/>
      <c r="I71" s="88"/>
      <c r="J71" s="91"/>
    </row>
    <row r="72" spans="1:10" ht="16" customHeight="1" x14ac:dyDescent="0.35">
      <c r="A72" s="25" t="s">
        <v>119</v>
      </c>
      <c r="B72" s="125">
        <v>0</v>
      </c>
      <c r="C72" s="88">
        <v>1.4999999999999999E-2</v>
      </c>
      <c r="D72" s="125">
        <v>0</v>
      </c>
      <c r="E72" s="88">
        <v>0.02</v>
      </c>
      <c r="F72" s="125">
        <v>0</v>
      </c>
      <c r="G72" s="88">
        <v>0.02</v>
      </c>
      <c r="H72" s="125">
        <v>0</v>
      </c>
      <c r="I72" s="88">
        <v>0.05</v>
      </c>
      <c r="J72" s="91">
        <f t="shared" si="1"/>
        <v>0</v>
      </c>
    </row>
    <row r="73" spans="1:10" ht="16" customHeight="1" x14ac:dyDescent="0.35">
      <c r="A73" s="25"/>
      <c r="B73" s="125"/>
      <c r="C73" s="88"/>
      <c r="D73" s="125"/>
      <c r="E73" s="88"/>
      <c r="F73" s="125"/>
      <c r="G73" s="88"/>
      <c r="H73" s="125"/>
      <c r="I73" s="88"/>
      <c r="J73" s="91"/>
    </row>
    <row r="74" spans="1:10" ht="16" customHeight="1" x14ac:dyDescent="0.35">
      <c r="A74" s="27" t="s">
        <v>120</v>
      </c>
      <c r="B74" s="113">
        <v>0</v>
      </c>
      <c r="C74" s="88">
        <v>0.01</v>
      </c>
      <c r="D74" s="113">
        <v>0</v>
      </c>
      <c r="E74" s="88">
        <v>0.02</v>
      </c>
      <c r="F74" s="113">
        <v>0</v>
      </c>
      <c r="G74" s="88">
        <v>0.02</v>
      </c>
      <c r="H74" s="113">
        <v>0</v>
      </c>
      <c r="I74" s="88">
        <v>0</v>
      </c>
      <c r="J74" s="91">
        <f t="shared" si="1"/>
        <v>0</v>
      </c>
    </row>
    <row r="75" spans="1:10" ht="16" customHeight="1" x14ac:dyDescent="0.35">
      <c r="A75" s="25"/>
      <c r="B75" s="113"/>
      <c r="C75" s="88"/>
      <c r="D75" s="113"/>
      <c r="E75" s="88"/>
      <c r="F75" s="113"/>
      <c r="G75" s="88"/>
      <c r="H75" s="113"/>
      <c r="I75" s="88"/>
      <c r="J75" s="91"/>
    </row>
    <row r="76" spans="1:10" ht="16" customHeight="1" x14ac:dyDescent="0.35">
      <c r="A76" s="25" t="s">
        <v>121</v>
      </c>
      <c r="B76" s="125">
        <v>0</v>
      </c>
      <c r="C76" s="88">
        <v>0</v>
      </c>
      <c r="D76" s="125">
        <v>0</v>
      </c>
      <c r="E76" s="88">
        <v>0.02</v>
      </c>
      <c r="F76" s="125">
        <v>0</v>
      </c>
      <c r="G76" s="88">
        <v>0.02</v>
      </c>
      <c r="H76" s="125">
        <v>0</v>
      </c>
      <c r="I76" s="88">
        <v>0.03</v>
      </c>
      <c r="J76" s="91">
        <f t="shared" si="1"/>
        <v>0</v>
      </c>
    </row>
    <row r="77" spans="1:10" ht="16" customHeight="1" x14ac:dyDescent="0.35">
      <c r="A77" s="25"/>
      <c r="B77" s="125"/>
      <c r="C77" s="88"/>
      <c r="D77" s="125"/>
      <c r="E77" s="88"/>
      <c r="F77" s="125"/>
      <c r="G77" s="88"/>
      <c r="H77" s="125"/>
      <c r="I77" s="88"/>
      <c r="J77" s="91"/>
    </row>
    <row r="78" spans="1:10" ht="16" customHeight="1" x14ac:dyDescent="0.35">
      <c r="A78" s="27" t="s">
        <v>122</v>
      </c>
      <c r="B78" s="113">
        <v>0</v>
      </c>
      <c r="C78" s="88">
        <v>0.01</v>
      </c>
      <c r="D78" s="113">
        <v>0</v>
      </c>
      <c r="E78" s="88">
        <v>0.01</v>
      </c>
      <c r="F78" s="113">
        <v>0</v>
      </c>
      <c r="G78" s="88">
        <v>0.01</v>
      </c>
      <c r="H78" s="113">
        <v>0</v>
      </c>
      <c r="I78" s="88">
        <v>0.02</v>
      </c>
      <c r="J78" s="91">
        <f t="shared" si="1"/>
        <v>0</v>
      </c>
    </row>
    <row r="79" spans="1:10" ht="16" customHeight="1" x14ac:dyDescent="0.35">
      <c r="A79" s="25"/>
      <c r="B79" s="113"/>
      <c r="C79" s="88"/>
      <c r="D79" s="113"/>
      <c r="E79" s="88"/>
      <c r="F79" s="113"/>
      <c r="G79" s="88"/>
      <c r="H79" s="113"/>
      <c r="I79" s="88"/>
      <c r="J79" s="91"/>
    </row>
    <row r="80" spans="1:10" ht="16" customHeight="1" x14ac:dyDescent="0.35">
      <c r="A80" s="27" t="s">
        <v>123</v>
      </c>
      <c r="B80" s="125">
        <v>0</v>
      </c>
      <c r="C80" s="88">
        <v>0</v>
      </c>
      <c r="D80" s="125">
        <v>0</v>
      </c>
      <c r="E80" s="88">
        <v>0.01</v>
      </c>
      <c r="F80" s="125">
        <v>0</v>
      </c>
      <c r="G80" s="88">
        <v>0.01</v>
      </c>
      <c r="H80" s="125">
        <v>0</v>
      </c>
      <c r="I80" s="88">
        <v>0.04</v>
      </c>
      <c r="J80" s="91">
        <f t="shared" si="1"/>
        <v>0</v>
      </c>
    </row>
    <row r="81" spans="1:11" ht="16" customHeight="1" x14ac:dyDescent="0.35">
      <c r="A81" s="25"/>
      <c r="B81" s="125"/>
      <c r="C81" s="88"/>
      <c r="D81" s="125"/>
      <c r="E81" s="88"/>
      <c r="F81" s="125"/>
      <c r="G81" s="88"/>
      <c r="H81" s="125"/>
      <c r="I81" s="88"/>
      <c r="J81" s="91"/>
    </row>
    <row r="82" spans="1:11" ht="16" customHeight="1" x14ac:dyDescent="0.35">
      <c r="A82" s="27" t="s">
        <v>124</v>
      </c>
      <c r="B82" s="113">
        <v>0</v>
      </c>
      <c r="C82" s="88">
        <v>0.02</v>
      </c>
      <c r="D82" s="113">
        <v>0</v>
      </c>
      <c r="E82" s="88">
        <v>0.01</v>
      </c>
      <c r="F82" s="113">
        <v>0</v>
      </c>
      <c r="G82" s="88">
        <v>1.4999999999999999E-2</v>
      </c>
      <c r="H82" s="113">
        <v>0</v>
      </c>
      <c r="I82" s="88">
        <v>0.04</v>
      </c>
      <c r="J82" s="91">
        <f t="shared" si="1"/>
        <v>0</v>
      </c>
    </row>
    <row r="83" spans="1:11" ht="16" customHeight="1" x14ac:dyDescent="0.35">
      <c r="A83" s="25"/>
      <c r="B83" s="113"/>
      <c r="C83" s="88"/>
      <c r="D83" s="113"/>
      <c r="E83" s="88"/>
      <c r="F83" s="113"/>
      <c r="G83" s="88"/>
      <c r="H83" s="113"/>
      <c r="I83" s="88"/>
      <c r="J83" s="91"/>
    </row>
    <row r="84" spans="1:11" ht="16" customHeight="1" x14ac:dyDescent="0.35">
      <c r="A84" s="25" t="s">
        <v>125</v>
      </c>
      <c r="B84" s="125">
        <v>0</v>
      </c>
      <c r="C84" s="88">
        <v>0</v>
      </c>
      <c r="D84" s="125">
        <v>0</v>
      </c>
      <c r="E84" s="88">
        <v>0.01</v>
      </c>
      <c r="F84" s="125">
        <v>0</v>
      </c>
      <c r="G84" s="88">
        <v>0.01</v>
      </c>
      <c r="H84" s="125">
        <v>0</v>
      </c>
      <c r="I84" s="88">
        <v>0.04</v>
      </c>
      <c r="J84" s="91">
        <f t="shared" si="1"/>
        <v>0</v>
      </c>
    </row>
    <row r="85" spans="1:11" ht="16" customHeight="1" x14ac:dyDescent="0.35">
      <c r="A85" s="25"/>
      <c r="B85" s="125"/>
      <c r="C85" s="88"/>
      <c r="D85" s="125"/>
      <c r="E85" s="88"/>
      <c r="F85" s="125"/>
      <c r="G85" s="88"/>
      <c r="H85" s="125"/>
      <c r="I85" s="88"/>
      <c r="J85" s="91"/>
    </row>
    <row r="86" spans="1:11" ht="16" customHeight="1" x14ac:dyDescent="0.35">
      <c r="A86" s="29" t="s">
        <v>126</v>
      </c>
      <c r="B86" s="113">
        <v>0</v>
      </c>
      <c r="C86" s="88">
        <v>0</v>
      </c>
      <c r="D86" s="113">
        <v>0</v>
      </c>
      <c r="E86" s="88">
        <v>0.02</v>
      </c>
      <c r="F86" s="113">
        <v>0</v>
      </c>
      <c r="G86" s="88">
        <v>0.02</v>
      </c>
      <c r="H86" s="113">
        <v>0</v>
      </c>
      <c r="I86" s="88">
        <v>0.15</v>
      </c>
      <c r="J86" s="91">
        <f t="shared" si="1"/>
        <v>0</v>
      </c>
    </row>
    <row r="87" spans="1:11" ht="16" customHeight="1" x14ac:dyDescent="0.35">
      <c r="A87" s="51"/>
      <c r="B87" s="113"/>
      <c r="C87" s="88"/>
      <c r="D87" s="113"/>
      <c r="E87" s="88"/>
      <c r="F87" s="113"/>
      <c r="G87" s="88"/>
      <c r="H87" s="113"/>
      <c r="I87" s="88"/>
      <c r="J87" s="91"/>
    </row>
    <row r="88" spans="1:11" ht="16" customHeight="1" x14ac:dyDescent="0.35">
      <c r="A88" s="7" t="s">
        <v>127</v>
      </c>
      <c r="B88" s="52">
        <f>SUMPRODUCT(B2:B87,C2:C87)</f>
        <v>0.6</v>
      </c>
      <c r="C88" s="88">
        <f>SUM(C2:C86)</f>
        <v>1.0000000000000007</v>
      </c>
      <c r="D88" s="52">
        <f>SUMPRODUCT(D2:D87,E2:E87)</f>
        <v>0</v>
      </c>
      <c r="E88" s="90">
        <f>SUM(E2:E86)</f>
        <v>1.0000000000000007</v>
      </c>
      <c r="F88" s="52">
        <f>SUMPRODUCT(F2:F87,G2:G87)</f>
        <v>0</v>
      </c>
      <c r="G88" s="90">
        <f>SUM(G2:G86)</f>
        <v>1.0000000000000007</v>
      </c>
      <c r="H88" s="52">
        <f>SUMPRODUCT(H2:H87,I2:I87)</f>
        <v>0</v>
      </c>
      <c r="I88" s="90">
        <f>SUM(I2:I86)</f>
        <v>0.99500000000000044</v>
      </c>
      <c r="J88" s="107">
        <f>SUM(J2:J86)</f>
        <v>0.6</v>
      </c>
      <c r="K88" s="15" t="s">
        <v>128</v>
      </c>
    </row>
    <row r="89" spans="1:11" ht="17.149999999999999" customHeight="1" x14ac:dyDescent="0.35">
      <c r="A89" s="137"/>
      <c r="B89" s="137"/>
      <c r="C89" s="137"/>
      <c r="D89" s="137"/>
      <c r="E89" s="131"/>
      <c r="F89" s="137"/>
      <c r="G89" s="131"/>
      <c r="H89" s="137"/>
      <c r="I89" s="131"/>
      <c r="J89" s="131"/>
    </row>
    <row r="90" spans="1:11" x14ac:dyDescent="0.35">
      <c r="A90" s="137"/>
      <c r="B90" s="137"/>
      <c r="C90" s="137"/>
      <c r="D90" s="131"/>
      <c r="E90" s="131"/>
      <c r="F90" s="131"/>
      <c r="G90" s="131"/>
      <c r="H90" s="131"/>
      <c r="I90" s="131"/>
      <c r="J90" s="131"/>
    </row>
    <row r="91" spans="1:11" x14ac:dyDescent="0.35">
      <c r="A91" s="137"/>
      <c r="B91" s="137"/>
      <c r="C91" s="137"/>
      <c r="D91" s="131"/>
      <c r="E91" s="131"/>
      <c r="F91" s="131"/>
      <c r="G91" s="131"/>
      <c r="H91" s="131"/>
      <c r="I91" s="131"/>
      <c r="J91" s="131"/>
    </row>
    <row r="92" spans="1:11" x14ac:dyDescent="0.35">
      <c r="A92" s="137"/>
      <c r="B92" s="137"/>
      <c r="C92" s="137"/>
      <c r="D92" s="131"/>
      <c r="E92" s="131"/>
      <c r="F92" s="131"/>
      <c r="G92" s="131"/>
      <c r="H92" s="131"/>
      <c r="I92" s="131"/>
      <c r="J92" s="131"/>
    </row>
    <row r="93" spans="1:11" ht="12.75" customHeight="1" x14ac:dyDescent="0.35">
      <c r="A93" s="137"/>
      <c r="B93" s="137"/>
      <c r="C93" s="137"/>
      <c r="D93" s="131"/>
      <c r="E93" s="131"/>
      <c r="F93" s="131"/>
      <c r="G93" s="131"/>
      <c r="H93" s="131"/>
      <c r="I93" s="131"/>
      <c r="J93" s="131"/>
    </row>
    <row r="94" spans="1:11" x14ac:dyDescent="0.35">
      <c r="A94" s="148"/>
      <c r="B94" s="137"/>
      <c r="C94" s="137"/>
      <c r="D94" s="131"/>
      <c r="E94" s="146"/>
      <c r="F94" s="131"/>
      <c r="G94" s="131"/>
      <c r="H94" s="131"/>
      <c r="I94" s="131"/>
      <c r="J94" s="131"/>
    </row>
    <row r="95" spans="1:11" x14ac:dyDescent="0.35">
      <c r="A95" s="135"/>
      <c r="B95" s="135"/>
      <c r="C95" s="135"/>
    </row>
    <row r="96" spans="1:11" x14ac:dyDescent="0.35">
      <c r="A96" s="135"/>
      <c r="B96" s="135"/>
      <c r="C96" s="135"/>
    </row>
    <row r="97" spans="1:3" x14ac:dyDescent="0.35">
      <c r="A97" s="135"/>
      <c r="B97" s="135"/>
      <c r="C97" s="135"/>
    </row>
    <row r="98" spans="1:3" x14ac:dyDescent="0.35">
      <c r="A98" s="135"/>
      <c r="B98" s="135"/>
      <c r="C98" s="135"/>
    </row>
    <row r="99" spans="1:3" x14ac:dyDescent="0.35">
      <c r="A99" s="135"/>
      <c r="B99" s="135"/>
      <c r="C99" s="135"/>
    </row>
    <row r="100" spans="1:3" x14ac:dyDescent="0.35">
      <c r="A100" s="135"/>
      <c r="B100" s="135"/>
      <c r="C100" s="135"/>
    </row>
    <row r="101" spans="1:3" x14ac:dyDescent="0.35">
      <c r="A101" s="135"/>
      <c r="B101" s="135"/>
      <c r="C101" s="135"/>
    </row>
    <row r="102" spans="1:3" x14ac:dyDescent="0.35">
      <c r="A102" s="135"/>
      <c r="B102" s="135"/>
      <c r="C102" s="135"/>
    </row>
    <row r="103" spans="1:3" x14ac:dyDescent="0.35">
      <c r="A103" s="135"/>
      <c r="B103" s="135"/>
      <c r="C103" s="135"/>
    </row>
    <row r="104" spans="1:3" x14ac:dyDescent="0.35">
      <c r="A104" s="135"/>
      <c r="B104" s="135"/>
      <c r="C104" s="135"/>
    </row>
    <row r="105" spans="1:3" x14ac:dyDescent="0.35">
      <c r="A105" s="135"/>
      <c r="B105" s="135"/>
      <c r="C105" s="135"/>
    </row>
    <row r="106" spans="1:3" x14ac:dyDescent="0.35">
      <c r="A106" s="135"/>
      <c r="B106" s="135"/>
      <c r="C106" s="135"/>
    </row>
    <row r="107" spans="1:3" x14ac:dyDescent="0.35">
      <c r="A107" s="135"/>
      <c r="B107" s="135"/>
      <c r="C107" s="135"/>
    </row>
    <row r="108" spans="1:3" x14ac:dyDescent="0.35">
      <c r="A108" s="135"/>
      <c r="B108" s="135"/>
      <c r="C108" s="135"/>
    </row>
    <row r="109" spans="1:3" x14ac:dyDescent="0.35">
      <c r="A109" s="135"/>
      <c r="B109" s="135"/>
      <c r="C109" s="135"/>
    </row>
    <row r="110" spans="1:3" x14ac:dyDescent="0.35">
      <c r="A110" s="135"/>
      <c r="B110" s="135"/>
      <c r="C110" s="135"/>
    </row>
    <row r="111" spans="1:3" x14ac:dyDescent="0.35">
      <c r="A111" s="135"/>
      <c r="B111" s="135"/>
      <c r="C111" s="135"/>
    </row>
    <row r="112" spans="1:3" x14ac:dyDescent="0.35">
      <c r="A112" s="135"/>
      <c r="B112" s="135"/>
      <c r="C112" s="135"/>
    </row>
    <row r="113" spans="1:3" x14ac:dyDescent="0.35">
      <c r="A113" s="135"/>
      <c r="B113" s="135"/>
      <c r="C113" s="135"/>
    </row>
    <row r="114" spans="1:3" x14ac:dyDescent="0.35">
      <c r="A114" s="135"/>
      <c r="B114" s="135"/>
      <c r="C114" s="135"/>
    </row>
    <row r="115" spans="1:3" x14ac:dyDescent="0.35">
      <c r="A115" s="135"/>
      <c r="B115" s="135"/>
      <c r="C115" s="135"/>
    </row>
    <row r="116" spans="1:3" x14ac:dyDescent="0.35">
      <c r="A116" s="135"/>
      <c r="B116" s="135"/>
      <c r="C116" s="135"/>
    </row>
    <row r="117" spans="1:3" x14ac:dyDescent="0.35">
      <c r="A117" s="135"/>
      <c r="B117" s="135"/>
      <c r="C117" s="135"/>
    </row>
    <row r="118" spans="1:3" x14ac:dyDescent="0.35">
      <c r="A118" s="135"/>
      <c r="B118" s="135"/>
      <c r="C118" s="135"/>
    </row>
    <row r="119" spans="1:3" x14ac:dyDescent="0.35">
      <c r="A119" s="135"/>
      <c r="B119" s="135"/>
      <c r="C119" s="135"/>
    </row>
    <row r="120" spans="1:3" x14ac:dyDescent="0.35">
      <c r="A120" s="135"/>
      <c r="B120" s="135"/>
      <c r="C120" s="135"/>
    </row>
    <row r="121" spans="1:3" x14ac:dyDescent="0.35">
      <c r="A121" s="135"/>
      <c r="B121" s="135"/>
      <c r="C121" s="135"/>
    </row>
    <row r="122" spans="1:3" x14ac:dyDescent="0.35">
      <c r="A122" s="135"/>
      <c r="B122" s="135"/>
      <c r="C122" s="135"/>
    </row>
    <row r="123" spans="1:3" x14ac:dyDescent="0.35">
      <c r="A123" s="135"/>
      <c r="B123" s="135"/>
      <c r="C123" s="135"/>
    </row>
    <row r="124" spans="1:3" x14ac:dyDescent="0.35">
      <c r="A124" s="135"/>
      <c r="B124" s="135"/>
      <c r="C124" s="135"/>
    </row>
    <row r="125" spans="1:3" x14ac:dyDescent="0.35">
      <c r="A125" s="135"/>
      <c r="B125" s="135"/>
      <c r="C125" s="135"/>
    </row>
    <row r="126" spans="1:3" x14ac:dyDescent="0.35">
      <c r="A126" s="135"/>
      <c r="B126" s="135"/>
      <c r="C126" s="135"/>
    </row>
    <row r="127" spans="1:3" x14ac:dyDescent="0.35">
      <c r="A127" s="135"/>
      <c r="B127" s="135"/>
      <c r="C127" s="135"/>
    </row>
    <row r="128" spans="1:3" x14ac:dyDescent="0.35">
      <c r="A128" s="135"/>
      <c r="B128" s="135"/>
      <c r="C128" s="135"/>
    </row>
    <row r="129" spans="1:3" x14ac:dyDescent="0.35">
      <c r="A129" s="135"/>
      <c r="B129" s="135"/>
      <c r="C129" s="135"/>
    </row>
    <row r="130" spans="1:3" x14ac:dyDescent="0.35">
      <c r="A130" s="135"/>
      <c r="B130" s="135"/>
      <c r="C130" s="135"/>
    </row>
    <row r="131" spans="1:3" x14ac:dyDescent="0.35">
      <c r="A131" s="135"/>
      <c r="B131" s="135"/>
      <c r="C131" s="135"/>
    </row>
    <row r="132" spans="1:3" x14ac:dyDescent="0.35">
      <c r="A132" s="135"/>
      <c r="B132" s="135"/>
      <c r="C132" s="135"/>
    </row>
    <row r="133" spans="1:3" x14ac:dyDescent="0.35">
      <c r="A133" s="135"/>
      <c r="B133" s="135"/>
      <c r="C133" s="135"/>
    </row>
    <row r="134" spans="1:3" x14ac:dyDescent="0.35">
      <c r="A134" s="135"/>
      <c r="B134" s="135"/>
      <c r="C134" s="135"/>
    </row>
    <row r="135" spans="1:3" x14ac:dyDescent="0.35">
      <c r="A135" s="135"/>
      <c r="B135" s="135"/>
      <c r="C135" s="135"/>
    </row>
  </sheetData>
  <sheetProtection algorithmName="SHA-512" hashValue="SsTGMfcqMUnLBFmntVw5mcnyMxcMf+dsRSQKC5AqaGSk6ndvxxE+qQnQDDErL0rgYcQN2FcrM+KCNtQlCq4kqA==" saltValue="7ZanA31cn7lDviG+Aq8tvQ==" spinCount="100000" sheet="1" formatRows="0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7E9A5-06FA-524A-B871-D67B0FA4F8F3}">
  <dimension ref="A1:F21"/>
  <sheetViews>
    <sheetView zoomScale="80" zoomScaleNormal="80" workbookViewId="0">
      <pane xSplit="1" ySplit="2" topLeftCell="D25" activePane="bottomRight" state="frozen"/>
      <selection pane="topRight" activeCell="B1" sqref="B1"/>
      <selection pane="bottomLeft" activeCell="A3" sqref="A3"/>
      <selection pane="bottomRight" activeCell="D26" sqref="C19:D26"/>
    </sheetView>
  </sheetViews>
  <sheetFormatPr defaultColWidth="10.83203125" defaultRowHeight="15.5" x14ac:dyDescent="0.35"/>
  <cols>
    <col min="1" max="1" width="32.33203125" style="134" customWidth="1"/>
    <col min="2" max="4" width="48.58203125" style="134" customWidth="1"/>
    <col min="5" max="5" width="13.33203125" style="134" customWidth="1"/>
    <col min="6" max="6" width="14.83203125" style="1" customWidth="1"/>
    <col min="7" max="16384" width="10.83203125" style="1"/>
  </cols>
  <sheetData>
    <row r="1" spans="1:6" x14ac:dyDescent="0.35">
      <c r="A1" s="2"/>
      <c r="B1" s="165" t="s">
        <v>129</v>
      </c>
      <c r="C1" s="165"/>
      <c r="D1" s="165"/>
      <c r="E1" s="1"/>
    </row>
    <row r="2" spans="1:6" ht="66" customHeight="1" x14ac:dyDescent="0.35">
      <c r="A2" s="22" t="s">
        <v>130</v>
      </c>
      <c r="B2" s="50" t="s">
        <v>131</v>
      </c>
      <c r="C2" s="50" t="s">
        <v>132</v>
      </c>
      <c r="D2" s="50" t="s">
        <v>133</v>
      </c>
      <c r="E2" s="37"/>
      <c r="F2" s="11"/>
    </row>
    <row r="3" spans="1:6" ht="16" customHeight="1" x14ac:dyDescent="0.35">
      <c r="A3" s="12" t="s">
        <v>134</v>
      </c>
      <c r="B3" s="126"/>
      <c r="C3" s="126"/>
      <c r="D3" s="126"/>
      <c r="E3" s="1"/>
    </row>
    <row r="4" spans="1:6" ht="16" customHeight="1" x14ac:dyDescent="0.35">
      <c r="A4" s="12"/>
      <c r="B4" s="126"/>
      <c r="C4" s="126"/>
      <c r="D4" s="126"/>
      <c r="E4" s="1"/>
    </row>
    <row r="5" spans="1:6" ht="16" customHeight="1" x14ac:dyDescent="0.35">
      <c r="A5" s="12" t="s">
        <v>135</v>
      </c>
      <c r="B5" s="127"/>
      <c r="C5" s="127"/>
      <c r="D5" s="127"/>
      <c r="E5" s="1"/>
    </row>
    <row r="6" spans="1:6" ht="16" customHeight="1" x14ac:dyDescent="0.35">
      <c r="A6" s="12"/>
      <c r="B6" s="127"/>
      <c r="C6" s="127"/>
      <c r="D6" s="127"/>
      <c r="E6" s="1"/>
    </row>
    <row r="7" spans="1:6" ht="16" customHeight="1" x14ac:dyDescent="0.35">
      <c r="A7" s="12" t="s">
        <v>136</v>
      </c>
      <c r="B7" s="126"/>
      <c r="C7" s="126"/>
      <c r="D7" s="126"/>
      <c r="E7" s="1"/>
    </row>
    <row r="8" spans="1:6" ht="16" customHeight="1" x14ac:dyDescent="0.35">
      <c r="A8" s="12"/>
      <c r="B8" s="126"/>
      <c r="C8" s="114"/>
      <c r="D8" s="114"/>
      <c r="E8" s="1"/>
    </row>
    <row r="9" spans="1:6" ht="50.15" customHeight="1" x14ac:dyDescent="0.35">
      <c r="A9" s="13" t="s">
        <v>137</v>
      </c>
      <c r="B9" s="127"/>
      <c r="C9" s="127"/>
      <c r="D9" s="127"/>
      <c r="E9" s="1"/>
    </row>
    <row r="10" spans="1:6" ht="16" customHeight="1" x14ac:dyDescent="0.35">
      <c r="A10" s="12"/>
      <c r="B10" s="127"/>
      <c r="C10" s="127"/>
      <c r="D10" s="127"/>
      <c r="E10" s="1"/>
    </row>
    <row r="11" spans="1:6" ht="16" customHeight="1" x14ac:dyDescent="0.35">
      <c r="A11" s="12" t="s">
        <v>138</v>
      </c>
      <c r="B11" s="126"/>
      <c r="C11" s="126"/>
      <c r="D11" s="126"/>
      <c r="E11" s="1"/>
    </row>
    <row r="12" spans="1:6" ht="16" customHeight="1" x14ac:dyDescent="0.35">
      <c r="A12" s="12"/>
      <c r="B12" s="126"/>
      <c r="C12" s="114"/>
      <c r="D12" s="114"/>
      <c r="E12" s="1"/>
    </row>
    <row r="13" spans="1:6" ht="16" customHeight="1" x14ac:dyDescent="0.35">
      <c r="A13" s="19" t="s">
        <v>139</v>
      </c>
      <c r="B13" s="61">
        <f>B3+B5+B7+B9+B11</f>
        <v>0</v>
      </c>
      <c r="C13" s="61">
        <f t="shared" ref="C13:D13" si="0">C3+C5+C7+C9+C11</f>
        <v>0</v>
      </c>
      <c r="D13" s="61">
        <f t="shared" si="0"/>
        <v>0</v>
      </c>
      <c r="E13" s="1" t="s">
        <v>71</v>
      </c>
    </row>
    <row r="14" spans="1:6" ht="16" customHeight="1" x14ac:dyDescent="0.35">
      <c r="A14" s="19" t="s">
        <v>25</v>
      </c>
      <c r="B14" s="92">
        <v>0.3</v>
      </c>
      <c r="C14" s="92">
        <v>0.5</v>
      </c>
      <c r="D14" s="92">
        <v>0.2</v>
      </c>
      <c r="E14" s="93">
        <f>SUM(B14:D14)</f>
        <v>1</v>
      </c>
    </row>
    <row r="15" spans="1:6" ht="16" customHeight="1" x14ac:dyDescent="0.35">
      <c r="A15" s="20" t="s">
        <v>61</v>
      </c>
      <c r="B15" s="57">
        <f>B13*B14</f>
        <v>0</v>
      </c>
      <c r="C15" s="57">
        <f t="shared" ref="C15:D15" si="1">C13*C14</f>
        <v>0</v>
      </c>
      <c r="D15" s="57">
        <f t="shared" si="1"/>
        <v>0</v>
      </c>
      <c r="E15" s="103">
        <f>SUM(B15:D15)</f>
        <v>0</v>
      </c>
      <c r="F15" s="8" t="s">
        <v>140</v>
      </c>
    </row>
    <row r="16" spans="1:6" x14ac:dyDescent="0.35">
      <c r="A16" s="141"/>
      <c r="B16" s="138"/>
      <c r="C16" s="138"/>
      <c r="D16" s="138"/>
      <c r="E16" s="138"/>
      <c r="F16" s="80"/>
    </row>
    <row r="17" spans="1:6" x14ac:dyDescent="0.35">
      <c r="A17" s="136"/>
      <c r="B17" s="153"/>
      <c r="C17" s="136"/>
      <c r="D17" s="136"/>
      <c r="E17" s="138"/>
      <c r="F17" s="80"/>
    </row>
    <row r="18" spans="1:6" x14ac:dyDescent="0.35">
      <c r="A18" s="138"/>
      <c r="B18" s="138"/>
      <c r="C18" s="138"/>
      <c r="D18" s="138"/>
      <c r="E18" s="138"/>
      <c r="F18" s="80"/>
    </row>
    <row r="19" spans="1:6" x14ac:dyDescent="0.35">
      <c r="A19" s="138"/>
      <c r="B19" s="138"/>
      <c r="C19" s="138"/>
      <c r="D19" s="138"/>
      <c r="E19" s="138"/>
      <c r="F19" s="80"/>
    </row>
    <row r="20" spans="1:6" x14ac:dyDescent="0.35">
      <c r="A20" s="138"/>
      <c r="B20" s="138"/>
      <c r="C20" s="138"/>
      <c r="D20" s="138"/>
      <c r="E20" s="138"/>
      <c r="F20" s="80"/>
    </row>
    <row r="21" spans="1:6" x14ac:dyDescent="0.35">
      <c r="A21" s="138"/>
      <c r="B21" s="146"/>
      <c r="C21" s="138"/>
      <c r="D21" s="138"/>
      <c r="E21" s="138"/>
      <c r="F21" s="80"/>
    </row>
  </sheetData>
  <sheetProtection algorithmName="SHA-512" hashValue="ZbGhomEvjaW4MvNVOEeDQUWpTrXMsLvgtaBpCfohPSvPNNBFIVRFytVPnavM0dZmZcquXfupixUfKkclVN1Hqw==" saltValue="B9BrJjCQ/uGfTQJRD709dg==" spinCount="100000" sheet="1" formatRows="0"/>
  <mergeCells count="1">
    <mergeCell ref="B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43E5D-85BE-473C-8E0B-A614F7F42019}">
  <dimension ref="A1:F13"/>
  <sheetViews>
    <sheetView workbookViewId="0">
      <selection activeCell="A6" sqref="A6:D6"/>
    </sheetView>
  </sheetViews>
  <sheetFormatPr defaultColWidth="10.83203125" defaultRowHeight="15.5" x14ac:dyDescent="0.35"/>
  <cols>
    <col min="1" max="1" width="39" style="134" customWidth="1"/>
    <col min="2" max="2" width="16" style="134" customWidth="1"/>
    <col min="3" max="4" width="16.58203125" style="134" customWidth="1"/>
    <col min="5" max="5" width="10.83203125" style="134" customWidth="1"/>
    <col min="6" max="6" width="14" style="134" customWidth="1"/>
    <col min="7" max="7" width="10.83203125" style="1" customWidth="1"/>
    <col min="8" max="16384" width="10.83203125" style="1"/>
  </cols>
  <sheetData>
    <row r="1" spans="1:6" ht="15.65" customHeight="1" x14ac:dyDescent="0.35">
      <c r="A1" s="38"/>
      <c r="B1" s="168" t="s">
        <v>141</v>
      </c>
      <c r="C1" s="169"/>
      <c r="D1" s="170"/>
      <c r="E1" s="8"/>
      <c r="F1" s="8"/>
    </row>
    <row r="2" spans="1:6" ht="80.150000000000006" customHeight="1" x14ac:dyDescent="0.35">
      <c r="A2" s="36" t="s">
        <v>142</v>
      </c>
      <c r="B2" s="50" t="s">
        <v>143</v>
      </c>
      <c r="C2" s="50" t="s">
        <v>144</v>
      </c>
      <c r="D2" s="50" t="s">
        <v>145</v>
      </c>
      <c r="E2" s="10"/>
      <c r="F2" s="32"/>
    </row>
    <row r="3" spans="1:6" ht="16" customHeight="1" x14ac:dyDescent="0.35">
      <c r="A3" s="50" t="s">
        <v>146</v>
      </c>
      <c r="B3" s="126"/>
      <c r="C3" s="50"/>
      <c r="D3" s="50"/>
      <c r="E3" s="10"/>
      <c r="F3" s="8"/>
    </row>
    <row r="4" spans="1:6" ht="16" customHeight="1" x14ac:dyDescent="0.35">
      <c r="A4" s="50" t="s">
        <v>147</v>
      </c>
      <c r="B4" s="50"/>
      <c r="C4" s="126"/>
      <c r="D4" s="50"/>
      <c r="E4" s="10" t="s">
        <v>71</v>
      </c>
      <c r="F4" s="8"/>
    </row>
    <row r="5" spans="1:6" ht="16" customHeight="1" x14ac:dyDescent="0.35">
      <c r="A5" s="50" t="s">
        <v>148</v>
      </c>
      <c r="B5" s="50"/>
      <c r="C5" s="50"/>
      <c r="D5" s="126"/>
      <c r="E5" s="149">
        <f>B3+C4+D5</f>
        <v>0</v>
      </c>
      <c r="F5" s="8" t="s">
        <v>149</v>
      </c>
    </row>
    <row r="6" spans="1:6" x14ac:dyDescent="0.35">
      <c r="A6" s="171" t="s">
        <v>150</v>
      </c>
      <c r="B6" s="171"/>
      <c r="C6" s="171"/>
      <c r="D6" s="171"/>
      <c r="E6" s="138"/>
    </row>
    <row r="7" spans="1:6" ht="17.5" customHeight="1" x14ac:dyDescent="0.35">
      <c r="A7" s="172"/>
      <c r="B7" s="172"/>
      <c r="C7" s="172"/>
      <c r="D7" s="172"/>
      <c r="E7" s="138"/>
    </row>
    <row r="8" spans="1:6" x14ac:dyDescent="0.35">
      <c r="A8" s="167"/>
      <c r="B8" s="167"/>
      <c r="C8" s="167"/>
      <c r="D8" s="167"/>
      <c r="E8" s="138"/>
    </row>
    <row r="9" spans="1:6" ht="14.15" customHeight="1" x14ac:dyDescent="0.35">
      <c r="A9" s="166"/>
      <c r="B9" s="166"/>
      <c r="C9" s="166"/>
      <c r="D9" s="166"/>
      <c r="E9" s="138"/>
    </row>
    <row r="10" spans="1:6" x14ac:dyDescent="0.35">
      <c r="A10" s="167"/>
      <c r="B10" s="167"/>
      <c r="C10" s="167"/>
      <c r="D10" s="167"/>
      <c r="E10" s="138"/>
    </row>
    <row r="11" spans="1:6" ht="16.5" customHeight="1" x14ac:dyDescent="0.35">
      <c r="A11" s="166"/>
      <c r="B11" s="166"/>
      <c r="C11" s="166"/>
      <c r="D11" s="166"/>
      <c r="E11" s="138"/>
    </row>
    <row r="12" spans="1:6" x14ac:dyDescent="0.35">
      <c r="A12" s="167"/>
      <c r="B12" s="167"/>
      <c r="C12" s="167"/>
      <c r="D12" s="167"/>
      <c r="E12" s="138"/>
    </row>
    <row r="13" spans="1:6" x14ac:dyDescent="0.35">
      <c r="A13" s="138"/>
      <c r="B13" s="138"/>
      <c r="C13" s="138"/>
      <c r="D13" s="138"/>
      <c r="E13" s="138"/>
    </row>
  </sheetData>
  <sheetProtection algorithmName="SHA-512" hashValue="FTC7DE1Bs4w2ogW9n1Tv1zEHc1P9Pwy3xVYaCOMfe6Akk9lQl1ca1HbE2nqJmZ8tvYzcHIXgZasrB6o22jljgQ==" saltValue="65GiGMsOFQS+yVNcjQZdew==" spinCount="100000" sheet="1" formatRows="0"/>
  <mergeCells count="8">
    <mergeCell ref="A11:D11"/>
    <mergeCell ref="A12:D12"/>
    <mergeCell ref="B1:D1"/>
    <mergeCell ref="A6:D6"/>
    <mergeCell ref="A7:D7"/>
    <mergeCell ref="A8:D8"/>
    <mergeCell ref="A9:D9"/>
    <mergeCell ref="A10:D10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81120-3F81-2942-8241-ABFBFEDB5188}">
  <dimension ref="A1:K61"/>
  <sheetViews>
    <sheetView zoomScale="70" zoomScaleNormal="70" workbookViewId="0">
      <pane xSplit="1" ySplit="1" topLeftCell="I18" activePane="bottomRight" state="frozen"/>
      <selection pane="topRight" activeCell="B1" sqref="B1"/>
      <selection pane="bottomLeft" activeCell="A2" sqref="A2"/>
      <selection pane="bottomRight" activeCell="J18" sqref="J18"/>
    </sheetView>
  </sheetViews>
  <sheetFormatPr defaultColWidth="10.5" defaultRowHeight="15.5" x14ac:dyDescent="0.35"/>
  <cols>
    <col min="1" max="1" width="80.58203125" style="132" customWidth="1"/>
    <col min="2" max="6" width="32.58203125" style="132" customWidth="1"/>
    <col min="7" max="8" width="26.58203125" style="132" customWidth="1"/>
    <col min="9" max="9" width="15.5" style="132" customWidth="1"/>
    <col min="10" max="10" width="21.83203125" customWidth="1"/>
  </cols>
  <sheetData>
    <row r="1" spans="1:11" ht="119.15" customHeight="1" x14ac:dyDescent="0.35">
      <c r="A1" s="48" t="s">
        <v>151</v>
      </c>
      <c r="B1" s="27" t="s">
        <v>152</v>
      </c>
      <c r="C1" s="27" t="s">
        <v>153</v>
      </c>
      <c r="D1" s="27" t="s">
        <v>154</v>
      </c>
      <c r="E1" s="27" t="s">
        <v>155</v>
      </c>
      <c r="F1" s="25" t="s">
        <v>156</v>
      </c>
      <c r="G1" s="40" t="s">
        <v>80</v>
      </c>
      <c r="H1" s="40" t="s">
        <v>61</v>
      </c>
      <c r="I1" s="10"/>
      <c r="J1" s="8"/>
    </row>
    <row r="2" spans="1:11" ht="32.15" customHeight="1" x14ac:dyDescent="0.35">
      <c r="A2" s="81" t="s">
        <v>157</v>
      </c>
      <c r="B2" s="125">
        <v>10</v>
      </c>
      <c r="C2" s="125"/>
      <c r="D2" s="125"/>
      <c r="E2" s="125"/>
      <c r="F2" s="125"/>
      <c r="G2" s="94">
        <v>0.3</v>
      </c>
      <c r="H2" s="96">
        <f t="shared" ref="H2" si="0">(SUM(B2:F2)*G2)</f>
        <v>3</v>
      </c>
      <c r="I2" s="18"/>
      <c r="J2" s="18"/>
      <c r="K2" s="17"/>
    </row>
    <row r="3" spans="1:11" ht="32.15" customHeight="1" x14ac:dyDescent="0.35">
      <c r="A3" s="82"/>
      <c r="B3" s="125" t="s">
        <v>158</v>
      </c>
      <c r="C3" s="125"/>
      <c r="D3" s="125"/>
      <c r="E3" s="125"/>
      <c r="F3" s="125"/>
      <c r="G3" s="94"/>
      <c r="H3" s="96"/>
      <c r="I3" s="18"/>
      <c r="J3" s="18"/>
      <c r="K3" s="17"/>
    </row>
    <row r="4" spans="1:11" ht="32.15" customHeight="1" x14ac:dyDescent="0.35">
      <c r="A4" s="27" t="s">
        <v>159</v>
      </c>
      <c r="B4" s="113"/>
      <c r="C4" s="113"/>
      <c r="D4" s="113"/>
      <c r="E4" s="113"/>
      <c r="F4" s="113"/>
      <c r="G4" s="95">
        <v>0.1</v>
      </c>
      <c r="H4" s="96">
        <f>(SUM(B4:F4)*G4)</f>
        <v>0</v>
      </c>
      <c r="I4" s="8"/>
      <c r="J4" s="8"/>
    </row>
    <row r="5" spans="1:11" ht="32.15" customHeight="1" x14ac:dyDescent="0.35">
      <c r="A5" s="25"/>
      <c r="B5" s="113"/>
      <c r="C5" s="113"/>
      <c r="D5" s="113"/>
      <c r="E5" s="113"/>
      <c r="F5" s="113"/>
      <c r="G5" s="95"/>
      <c r="H5" s="96"/>
      <c r="I5" s="8"/>
      <c r="J5" s="8"/>
    </row>
    <row r="6" spans="1:11" ht="32.15" customHeight="1" x14ac:dyDescent="0.35">
      <c r="A6" s="27" t="s">
        <v>160</v>
      </c>
      <c r="B6" s="125"/>
      <c r="C6" s="125"/>
      <c r="D6" s="125"/>
      <c r="E6" s="125"/>
      <c r="F6" s="125"/>
      <c r="G6" s="95">
        <v>0.15</v>
      </c>
      <c r="H6" s="96">
        <f t="shared" ref="H6:H14" si="1">(SUM(B6:F6)*G6)</f>
        <v>0</v>
      </c>
      <c r="I6" s="8"/>
      <c r="J6" s="8"/>
    </row>
    <row r="7" spans="1:11" ht="32.15" customHeight="1" x14ac:dyDescent="0.35">
      <c r="A7" s="25"/>
      <c r="B7" s="125"/>
      <c r="C7" s="125"/>
      <c r="D7" s="125"/>
      <c r="E7" s="125"/>
      <c r="F7" s="125"/>
      <c r="G7" s="95"/>
      <c r="H7" s="96"/>
      <c r="I7" s="8"/>
      <c r="J7" s="8"/>
    </row>
    <row r="8" spans="1:11" ht="32.15" customHeight="1" x14ac:dyDescent="0.35">
      <c r="A8" s="27" t="s">
        <v>161</v>
      </c>
      <c r="B8" s="113"/>
      <c r="C8" s="113"/>
      <c r="D8" s="113"/>
      <c r="E8" s="113"/>
      <c r="F8" s="113"/>
      <c r="G8" s="95">
        <v>0.15</v>
      </c>
      <c r="H8" s="96">
        <f t="shared" si="1"/>
        <v>0</v>
      </c>
      <c r="I8" s="8"/>
      <c r="J8" s="8"/>
    </row>
    <row r="9" spans="1:11" ht="32.15" customHeight="1" x14ac:dyDescent="0.35">
      <c r="A9" s="25"/>
      <c r="B9" s="113"/>
      <c r="C9" s="113"/>
      <c r="D9" s="113"/>
      <c r="E9" s="113"/>
      <c r="F9" s="113"/>
      <c r="G9" s="95"/>
      <c r="H9" s="96"/>
      <c r="I9" s="8"/>
      <c r="J9" s="8"/>
    </row>
    <row r="10" spans="1:11" ht="32.15" customHeight="1" x14ac:dyDescent="0.35">
      <c r="A10" s="27" t="s">
        <v>162</v>
      </c>
      <c r="B10" s="125"/>
      <c r="C10" s="125"/>
      <c r="D10" s="125"/>
      <c r="E10" s="125"/>
      <c r="F10" s="125"/>
      <c r="G10" s="95">
        <v>0.1</v>
      </c>
      <c r="H10" s="96">
        <f t="shared" si="1"/>
        <v>0</v>
      </c>
      <c r="I10" s="8"/>
      <c r="J10" s="8"/>
    </row>
    <row r="11" spans="1:11" ht="32.15" customHeight="1" x14ac:dyDescent="0.35">
      <c r="A11" s="27"/>
      <c r="B11" s="125"/>
      <c r="C11" s="125"/>
      <c r="D11" s="125"/>
      <c r="E11" s="125"/>
      <c r="F11" s="125"/>
      <c r="G11" s="41"/>
      <c r="H11" s="96"/>
      <c r="I11" s="8"/>
      <c r="J11" s="8"/>
    </row>
    <row r="12" spans="1:11" ht="32.15" customHeight="1" x14ac:dyDescent="0.35">
      <c r="A12" s="27" t="s">
        <v>163</v>
      </c>
      <c r="B12" s="113"/>
      <c r="C12" s="113"/>
      <c r="D12" s="113"/>
      <c r="E12" s="113"/>
      <c r="F12" s="113"/>
      <c r="G12" s="95">
        <v>0.15</v>
      </c>
      <c r="H12" s="96">
        <f t="shared" si="1"/>
        <v>0</v>
      </c>
      <c r="I12" s="8"/>
      <c r="J12" s="8"/>
    </row>
    <row r="13" spans="1:11" ht="32.15" customHeight="1" x14ac:dyDescent="0.35">
      <c r="A13" s="27"/>
      <c r="B13" s="113"/>
      <c r="C13" s="113"/>
      <c r="D13" s="113"/>
      <c r="E13" s="113"/>
      <c r="F13" s="113"/>
      <c r="G13" s="95"/>
      <c r="H13" s="96"/>
      <c r="I13" s="8"/>
      <c r="J13" s="8"/>
    </row>
    <row r="14" spans="1:11" ht="32.15" customHeight="1" x14ac:dyDescent="0.35">
      <c r="A14" s="27" t="s">
        <v>164</v>
      </c>
      <c r="B14" s="125"/>
      <c r="C14" s="125"/>
      <c r="D14" s="125"/>
      <c r="E14" s="125"/>
      <c r="F14" s="125"/>
      <c r="G14" s="95">
        <v>0.05</v>
      </c>
      <c r="H14" s="96">
        <f t="shared" si="1"/>
        <v>0</v>
      </c>
      <c r="I14" s="8"/>
      <c r="J14" s="8"/>
    </row>
    <row r="15" spans="1:11" ht="32.15" customHeight="1" x14ac:dyDescent="0.35">
      <c r="A15" s="27"/>
      <c r="B15" s="125"/>
      <c r="C15" s="125"/>
      <c r="D15" s="125"/>
      <c r="E15" s="125"/>
      <c r="F15" s="125"/>
      <c r="G15" s="41"/>
      <c r="H15" s="96"/>
      <c r="I15" s="8"/>
      <c r="J15" s="8"/>
    </row>
    <row r="16" spans="1:11" ht="18" customHeight="1" x14ac:dyDescent="0.35">
      <c r="A16"/>
      <c r="B16"/>
      <c r="C16"/>
      <c r="D16"/>
      <c r="E16"/>
      <c r="F16" s="46" t="s">
        <v>71</v>
      </c>
      <c r="G16" s="9">
        <f>SUM(G2:G14)</f>
        <v>1</v>
      </c>
      <c r="H16" s="110">
        <f>SUM(H2:H15)</f>
        <v>3</v>
      </c>
      <c r="I16" s="8" t="s">
        <v>140</v>
      </c>
      <c r="J16" s="8"/>
    </row>
    <row r="17" spans="1:10" x14ac:dyDescent="0.35">
      <c r="A17" s="131"/>
      <c r="B17" s="146"/>
      <c r="C17" s="131"/>
      <c r="D17" s="131"/>
      <c r="E17" s="131"/>
      <c r="F17" s="131"/>
      <c r="G17" s="131"/>
      <c r="H17" s="131"/>
      <c r="I17" s="133"/>
      <c r="J17" s="8"/>
    </row>
    <row r="18" spans="1:10" x14ac:dyDescent="0.35">
      <c r="A18" s="131"/>
      <c r="B18" s="131"/>
      <c r="C18" s="131"/>
      <c r="D18" s="131"/>
      <c r="E18" s="131"/>
      <c r="F18" s="131"/>
      <c r="G18" s="131"/>
      <c r="H18" s="137"/>
      <c r="I18" s="133"/>
      <c r="J18" s="8"/>
    </row>
    <row r="19" spans="1:10" x14ac:dyDescent="0.35">
      <c r="A19" s="131"/>
      <c r="B19" s="131"/>
      <c r="C19" s="131"/>
      <c r="D19" s="131"/>
      <c r="E19" s="131"/>
      <c r="F19" s="131"/>
      <c r="G19" s="131"/>
      <c r="H19" s="131"/>
      <c r="I19" s="133"/>
      <c r="J19" s="8"/>
    </row>
    <row r="20" spans="1:10" x14ac:dyDescent="0.35">
      <c r="A20" s="131"/>
      <c r="B20" s="131"/>
      <c r="C20" s="131"/>
      <c r="D20" s="131"/>
      <c r="E20" s="131"/>
      <c r="F20" s="131"/>
      <c r="G20" s="131"/>
      <c r="H20" s="137"/>
      <c r="I20" s="133"/>
      <c r="J20" s="8"/>
    </row>
    <row r="21" spans="1:10" x14ac:dyDescent="0.35">
      <c r="A21" s="131"/>
      <c r="B21" s="131"/>
      <c r="C21" s="131"/>
      <c r="D21" s="131"/>
      <c r="E21" s="131"/>
      <c r="F21" s="131"/>
      <c r="G21" s="137"/>
      <c r="H21" s="131"/>
      <c r="I21" s="133"/>
      <c r="J21" s="8"/>
    </row>
    <row r="22" spans="1:10" x14ac:dyDescent="0.35">
      <c r="A22" s="131"/>
      <c r="B22" s="131"/>
      <c r="C22" s="131"/>
      <c r="D22" s="131"/>
      <c r="E22" s="131"/>
      <c r="F22" s="131"/>
      <c r="G22" s="131"/>
      <c r="H22" s="137"/>
      <c r="I22" s="133"/>
      <c r="J22" s="8"/>
    </row>
    <row r="23" spans="1:10" x14ac:dyDescent="0.35">
      <c r="A23" s="133"/>
      <c r="B23" s="133"/>
      <c r="C23" s="133"/>
      <c r="D23" s="133"/>
      <c r="E23" s="133"/>
      <c r="F23" s="133"/>
      <c r="G23" s="137"/>
      <c r="H23" s="135"/>
      <c r="I23" s="133"/>
      <c r="J23" s="8"/>
    </row>
    <row r="24" spans="1:10" x14ac:dyDescent="0.35">
      <c r="A24" s="133"/>
      <c r="B24" s="133"/>
      <c r="C24" s="133"/>
      <c r="D24" s="133"/>
      <c r="E24" s="133"/>
      <c r="F24" s="133"/>
      <c r="G24" s="135"/>
      <c r="H24" s="133"/>
      <c r="I24" s="133"/>
      <c r="J24" s="8"/>
    </row>
    <row r="25" spans="1:10" x14ac:dyDescent="0.35">
      <c r="A25" s="133"/>
      <c r="B25" s="133"/>
      <c r="C25" s="133"/>
      <c r="D25" s="133"/>
      <c r="E25" s="133"/>
      <c r="F25" s="133"/>
      <c r="G25" s="133"/>
    </row>
    <row r="26" spans="1:10" x14ac:dyDescent="0.35">
      <c r="A26" s="133"/>
      <c r="B26" s="133"/>
      <c r="C26" s="133"/>
      <c r="D26" s="133"/>
      <c r="E26" s="133"/>
      <c r="F26" s="133"/>
    </row>
    <row r="27" spans="1:10" x14ac:dyDescent="0.35">
      <c r="A27" s="133"/>
      <c r="B27" s="133"/>
      <c r="C27" s="133"/>
      <c r="D27" s="133"/>
      <c r="E27" s="133"/>
      <c r="F27" s="133"/>
    </row>
    <row r="28" spans="1:10" x14ac:dyDescent="0.35">
      <c r="A28" s="133"/>
      <c r="B28" s="133"/>
      <c r="C28" s="133"/>
      <c r="D28" s="133"/>
      <c r="E28" s="133"/>
      <c r="F28" s="133"/>
    </row>
    <row r="29" spans="1:10" x14ac:dyDescent="0.35">
      <c r="A29" s="133"/>
      <c r="B29" s="133"/>
    </row>
    <row r="30" spans="1:10" x14ac:dyDescent="0.35">
      <c r="A30" s="133"/>
      <c r="B30" s="133"/>
    </row>
    <row r="31" spans="1:10" x14ac:dyDescent="0.35">
      <c r="A31" s="133"/>
      <c r="B31" s="133"/>
    </row>
    <row r="32" spans="1:10" x14ac:dyDescent="0.35">
      <c r="A32" s="133"/>
      <c r="B32" s="133"/>
    </row>
    <row r="33" spans="1:2" x14ac:dyDescent="0.35">
      <c r="A33" s="133"/>
      <c r="B33" s="133"/>
    </row>
    <row r="34" spans="1:2" x14ac:dyDescent="0.35">
      <c r="B34" s="133"/>
    </row>
    <row r="35" spans="1:2" x14ac:dyDescent="0.35">
      <c r="B35" s="133"/>
    </row>
    <row r="36" spans="1:2" x14ac:dyDescent="0.35">
      <c r="B36" s="133"/>
    </row>
    <row r="37" spans="1:2" x14ac:dyDescent="0.35">
      <c r="B37" s="133"/>
    </row>
    <row r="38" spans="1:2" x14ac:dyDescent="0.35">
      <c r="B38" s="133"/>
    </row>
    <row r="39" spans="1:2" x14ac:dyDescent="0.35">
      <c r="B39" s="133"/>
    </row>
    <row r="40" spans="1:2" x14ac:dyDescent="0.35">
      <c r="B40" s="133"/>
    </row>
    <row r="41" spans="1:2" x14ac:dyDescent="0.35">
      <c r="B41" s="133"/>
    </row>
    <row r="42" spans="1:2" x14ac:dyDescent="0.35">
      <c r="B42" s="133"/>
    </row>
    <row r="43" spans="1:2" x14ac:dyDescent="0.35">
      <c r="B43" s="133"/>
    </row>
    <row r="44" spans="1:2" x14ac:dyDescent="0.35">
      <c r="B44" s="133"/>
    </row>
    <row r="45" spans="1:2" x14ac:dyDescent="0.35">
      <c r="B45" s="133"/>
    </row>
    <row r="46" spans="1:2" x14ac:dyDescent="0.35">
      <c r="B46" s="133"/>
    </row>
    <row r="47" spans="1:2" x14ac:dyDescent="0.35">
      <c r="B47" s="133"/>
    </row>
    <row r="48" spans="1:2" x14ac:dyDescent="0.35">
      <c r="B48" s="133"/>
    </row>
    <row r="49" spans="2:2" x14ac:dyDescent="0.35">
      <c r="B49" s="133"/>
    </row>
    <row r="50" spans="2:2" x14ac:dyDescent="0.35">
      <c r="B50" s="133"/>
    </row>
    <row r="51" spans="2:2" x14ac:dyDescent="0.35">
      <c r="B51" s="133"/>
    </row>
    <row r="52" spans="2:2" x14ac:dyDescent="0.35">
      <c r="B52" s="133"/>
    </row>
    <row r="53" spans="2:2" x14ac:dyDescent="0.35">
      <c r="B53" s="133"/>
    </row>
    <row r="54" spans="2:2" x14ac:dyDescent="0.35">
      <c r="B54" s="133"/>
    </row>
    <row r="55" spans="2:2" x14ac:dyDescent="0.35">
      <c r="B55" s="133"/>
    </row>
    <row r="56" spans="2:2" x14ac:dyDescent="0.35">
      <c r="B56" s="133"/>
    </row>
    <row r="57" spans="2:2" x14ac:dyDescent="0.35">
      <c r="B57" s="133"/>
    </row>
    <row r="58" spans="2:2" x14ac:dyDescent="0.35">
      <c r="B58" s="133"/>
    </row>
    <row r="59" spans="2:2" x14ac:dyDescent="0.35">
      <c r="B59" s="133"/>
    </row>
    <row r="60" spans="2:2" x14ac:dyDescent="0.35">
      <c r="B60" s="133"/>
    </row>
    <row r="61" spans="2:2" x14ac:dyDescent="0.35">
      <c r="B61" s="133"/>
    </row>
  </sheetData>
  <sheetProtection algorithmName="SHA-512" hashValue="JmFrSQ+Z8wCg0U39j9G8piOXrNPdFWQkQAToACKPDXSzGCUK4DH/OmFt4LvRslf59ihSgpiKZVvx0NlENVWiFw==" saltValue="fAbkt6LPFFpNLsgKh9/E0A==" spinCount="100000" sheet="1" formatRows="0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CB951-26A3-43FC-981F-1AA89DD7782F}">
  <dimension ref="A1:F87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3" sqref="B3"/>
    </sheetView>
  </sheetViews>
  <sheetFormatPr defaultColWidth="10.83203125" defaultRowHeight="15.75" customHeight="1" x14ac:dyDescent="0.35"/>
  <cols>
    <col min="1" max="1" width="64.58203125" style="131" customWidth="1"/>
    <col min="2" max="3" width="64.58203125" style="133" customWidth="1"/>
    <col min="4" max="5" width="16.58203125" style="133" customWidth="1"/>
    <col min="6" max="6" width="18.5" style="133" customWidth="1"/>
    <col min="7" max="16384" width="10.83203125" style="8"/>
  </cols>
  <sheetData>
    <row r="1" spans="1:6" ht="32.15" customHeight="1" x14ac:dyDescent="0.35">
      <c r="A1" s="40" t="s">
        <v>21</v>
      </c>
      <c r="B1" s="27" t="s">
        <v>165</v>
      </c>
      <c r="C1" s="27" t="s">
        <v>166</v>
      </c>
      <c r="D1" s="40" t="s">
        <v>25</v>
      </c>
      <c r="E1" s="40" t="s">
        <v>61</v>
      </c>
      <c r="F1" s="8"/>
    </row>
    <row r="2" spans="1:6" ht="15.5" x14ac:dyDescent="0.35">
      <c r="A2" s="27" t="s">
        <v>167</v>
      </c>
      <c r="B2" s="112">
        <v>0</v>
      </c>
      <c r="C2" s="112">
        <v>0</v>
      </c>
      <c r="D2" s="95">
        <v>0.04</v>
      </c>
      <c r="E2" s="52">
        <f t="shared" ref="E2:E32" si="0">(B2+C2)*D2</f>
        <v>0</v>
      </c>
      <c r="F2" s="9"/>
    </row>
    <row r="3" spans="1:6" ht="119.15" customHeight="1" x14ac:dyDescent="0.35">
      <c r="A3" s="27"/>
      <c r="B3" s="125"/>
      <c r="C3" s="125"/>
      <c r="D3" s="95"/>
      <c r="E3" s="52"/>
      <c r="F3" s="9"/>
    </row>
    <row r="4" spans="1:6" ht="15.5" x14ac:dyDescent="0.35">
      <c r="A4" s="27" t="s">
        <v>168</v>
      </c>
      <c r="B4" s="115">
        <v>0</v>
      </c>
      <c r="C4" s="115">
        <v>0</v>
      </c>
      <c r="D4" s="90">
        <v>0.04</v>
      </c>
      <c r="E4" s="52">
        <f t="shared" si="0"/>
        <v>0</v>
      </c>
      <c r="F4" s="8"/>
    </row>
    <row r="5" spans="1:6" ht="68.150000000000006" customHeight="1" x14ac:dyDescent="0.35">
      <c r="A5" s="27"/>
      <c r="B5" s="130"/>
      <c r="C5" s="115"/>
      <c r="D5" s="90"/>
      <c r="E5" s="52"/>
      <c r="F5" s="8"/>
    </row>
    <row r="6" spans="1:6" ht="15.5" x14ac:dyDescent="0.35">
      <c r="A6" s="27" t="s">
        <v>169</v>
      </c>
      <c r="B6" s="112">
        <v>3</v>
      </c>
      <c r="C6" s="112">
        <v>0</v>
      </c>
      <c r="D6" s="90">
        <v>0.04</v>
      </c>
      <c r="E6" s="52">
        <f t="shared" si="0"/>
        <v>0.12</v>
      </c>
      <c r="F6" s="8"/>
    </row>
    <row r="7" spans="1:6" ht="110.15" customHeight="1" x14ac:dyDescent="0.35">
      <c r="A7" s="27"/>
      <c r="B7" s="125" t="s">
        <v>170</v>
      </c>
      <c r="C7" s="125" t="s">
        <v>171</v>
      </c>
      <c r="D7" s="90"/>
      <c r="E7" s="52"/>
      <c r="F7" s="8"/>
    </row>
    <row r="8" spans="1:6" ht="15.5" x14ac:dyDescent="0.35">
      <c r="A8" s="27" t="s">
        <v>31</v>
      </c>
      <c r="B8" s="115">
        <v>2.5</v>
      </c>
      <c r="C8" s="115">
        <v>0</v>
      </c>
      <c r="D8" s="90">
        <v>0.04</v>
      </c>
      <c r="E8" s="52">
        <f t="shared" si="0"/>
        <v>0.1</v>
      </c>
      <c r="F8" s="8"/>
    </row>
    <row r="9" spans="1:6" ht="48" customHeight="1" x14ac:dyDescent="0.35">
      <c r="A9" s="27"/>
      <c r="B9" s="130" t="s">
        <v>172</v>
      </c>
      <c r="C9" s="115" t="s">
        <v>171</v>
      </c>
      <c r="D9" s="90"/>
      <c r="E9" s="52"/>
      <c r="F9" s="8"/>
    </row>
    <row r="10" spans="1:6" ht="15.5" x14ac:dyDescent="0.35">
      <c r="A10" s="27" t="s">
        <v>173</v>
      </c>
      <c r="B10" s="112">
        <v>0</v>
      </c>
      <c r="C10" s="112">
        <v>0</v>
      </c>
      <c r="D10" s="90">
        <v>0.05</v>
      </c>
      <c r="E10" s="52">
        <f t="shared" si="0"/>
        <v>0</v>
      </c>
      <c r="F10" s="8"/>
    </row>
    <row r="11" spans="1:6" ht="15.5" x14ac:dyDescent="0.35">
      <c r="A11" s="27"/>
      <c r="B11" s="125"/>
      <c r="C11" s="125"/>
      <c r="D11" s="90"/>
      <c r="E11" s="52"/>
      <c r="F11" s="8"/>
    </row>
    <row r="12" spans="1:6" ht="15.5" x14ac:dyDescent="0.35">
      <c r="A12" s="27" t="s">
        <v>174</v>
      </c>
      <c r="B12" s="115">
        <v>3.5</v>
      </c>
      <c r="C12" s="115">
        <v>0</v>
      </c>
      <c r="D12" s="90">
        <v>0.04</v>
      </c>
      <c r="E12" s="52">
        <f t="shared" si="0"/>
        <v>0.14000000000000001</v>
      </c>
      <c r="F12" s="8"/>
    </row>
    <row r="13" spans="1:6" ht="62" x14ac:dyDescent="0.35">
      <c r="A13" s="27"/>
      <c r="B13" s="130" t="s">
        <v>175</v>
      </c>
      <c r="C13" s="115" t="s">
        <v>171</v>
      </c>
      <c r="D13" s="90"/>
      <c r="E13" s="52"/>
      <c r="F13" s="8"/>
    </row>
    <row r="14" spans="1:6" ht="31" x14ac:dyDescent="0.35">
      <c r="A14" s="27" t="s">
        <v>176</v>
      </c>
      <c r="B14" s="112">
        <v>0</v>
      </c>
      <c r="C14" s="112">
        <v>0</v>
      </c>
      <c r="D14" s="90">
        <v>0.04</v>
      </c>
      <c r="E14" s="52">
        <f t="shared" si="0"/>
        <v>0</v>
      </c>
      <c r="F14" s="8"/>
    </row>
    <row r="15" spans="1:6" ht="15.5" x14ac:dyDescent="0.35">
      <c r="A15" s="27"/>
      <c r="B15" s="125"/>
      <c r="C15" s="125"/>
      <c r="D15" s="90"/>
      <c r="E15" s="52"/>
      <c r="F15" s="8"/>
    </row>
    <row r="16" spans="1:6" ht="15.5" x14ac:dyDescent="0.35">
      <c r="A16" s="27" t="s">
        <v>177</v>
      </c>
      <c r="B16" s="115">
        <v>0</v>
      </c>
      <c r="C16" s="115">
        <v>0</v>
      </c>
      <c r="D16" s="90">
        <v>0.04</v>
      </c>
      <c r="E16" s="52">
        <f t="shared" si="0"/>
        <v>0</v>
      </c>
      <c r="F16" s="8"/>
    </row>
    <row r="17" spans="1:6" ht="15.5" x14ac:dyDescent="0.35">
      <c r="A17" s="27"/>
      <c r="B17" s="130"/>
      <c r="C17" s="115"/>
      <c r="D17" s="90"/>
      <c r="E17" s="52"/>
      <c r="F17" s="8"/>
    </row>
    <row r="18" spans="1:6" ht="15.5" x14ac:dyDescent="0.35">
      <c r="A18" s="27" t="s">
        <v>34</v>
      </c>
      <c r="B18" s="112">
        <v>0</v>
      </c>
      <c r="C18" s="112">
        <v>0</v>
      </c>
      <c r="D18" s="90">
        <v>0.04</v>
      </c>
      <c r="E18" s="52">
        <f t="shared" si="0"/>
        <v>0</v>
      </c>
      <c r="F18" s="8"/>
    </row>
    <row r="19" spans="1:6" ht="15.5" x14ac:dyDescent="0.35">
      <c r="A19" s="27"/>
      <c r="B19" s="125"/>
      <c r="C19" s="125"/>
      <c r="D19" s="90"/>
      <c r="E19" s="52"/>
      <c r="F19" s="8"/>
    </row>
    <row r="20" spans="1:6" ht="31" x14ac:dyDescent="0.35">
      <c r="A20" s="27" t="s">
        <v>178</v>
      </c>
      <c r="B20" s="115">
        <v>0</v>
      </c>
      <c r="C20" s="115">
        <v>0</v>
      </c>
      <c r="D20" s="90">
        <v>0.04</v>
      </c>
      <c r="E20" s="52">
        <f t="shared" si="0"/>
        <v>0</v>
      </c>
      <c r="F20" s="8"/>
    </row>
    <row r="21" spans="1:6" ht="15.5" x14ac:dyDescent="0.35">
      <c r="A21" s="27"/>
      <c r="B21" s="130"/>
      <c r="C21" s="115"/>
      <c r="D21" s="90"/>
      <c r="E21" s="52"/>
      <c r="F21" s="8"/>
    </row>
    <row r="22" spans="1:6" ht="15.5" x14ac:dyDescent="0.35">
      <c r="A22" s="27" t="s">
        <v>179</v>
      </c>
      <c r="B22" s="112">
        <v>0</v>
      </c>
      <c r="C22" s="112">
        <v>0</v>
      </c>
      <c r="D22" s="90">
        <v>0.04</v>
      </c>
      <c r="E22" s="52">
        <f t="shared" si="0"/>
        <v>0</v>
      </c>
      <c r="F22" s="8"/>
    </row>
    <row r="23" spans="1:6" ht="15.5" x14ac:dyDescent="0.35">
      <c r="A23" s="27"/>
      <c r="B23" s="125"/>
      <c r="C23" s="125"/>
      <c r="D23" s="90"/>
      <c r="E23" s="52"/>
      <c r="F23" s="8"/>
    </row>
    <row r="24" spans="1:6" ht="15.5" x14ac:dyDescent="0.35">
      <c r="A24" s="27" t="s">
        <v>180</v>
      </c>
      <c r="B24" s="115">
        <v>0</v>
      </c>
      <c r="C24" s="115">
        <v>0</v>
      </c>
      <c r="D24" s="90">
        <v>0.04</v>
      </c>
      <c r="E24" s="52">
        <f t="shared" si="0"/>
        <v>0</v>
      </c>
      <c r="F24" s="8"/>
    </row>
    <row r="25" spans="1:6" ht="15.5" x14ac:dyDescent="0.35">
      <c r="A25" s="27"/>
      <c r="B25" s="130"/>
      <c r="C25" s="115"/>
      <c r="D25" s="90"/>
      <c r="E25" s="52"/>
      <c r="F25" s="8"/>
    </row>
    <row r="26" spans="1:6" ht="15.5" x14ac:dyDescent="0.35">
      <c r="A26" s="27" t="s">
        <v>181</v>
      </c>
      <c r="B26" s="112">
        <v>0</v>
      </c>
      <c r="C26" s="112">
        <v>0</v>
      </c>
      <c r="D26" s="90">
        <v>0.03</v>
      </c>
      <c r="E26" s="52">
        <f t="shared" si="0"/>
        <v>0</v>
      </c>
      <c r="F26" s="8"/>
    </row>
    <row r="27" spans="1:6" ht="15.5" x14ac:dyDescent="0.35">
      <c r="A27" s="27"/>
      <c r="B27" s="125"/>
      <c r="C27" s="125"/>
      <c r="D27" s="90"/>
      <c r="E27" s="52"/>
      <c r="F27" s="8"/>
    </row>
    <row r="28" spans="1:6" ht="15.5" x14ac:dyDescent="0.35">
      <c r="A28" s="27" t="s">
        <v>182</v>
      </c>
      <c r="B28" s="115">
        <v>0</v>
      </c>
      <c r="C28" s="115">
        <v>0</v>
      </c>
      <c r="D28" s="90">
        <v>0.02</v>
      </c>
      <c r="E28" s="52">
        <f t="shared" si="0"/>
        <v>0</v>
      </c>
      <c r="F28" s="9"/>
    </row>
    <row r="29" spans="1:6" ht="15.5" x14ac:dyDescent="0.35">
      <c r="A29" s="27"/>
      <c r="B29" s="130"/>
      <c r="C29" s="115"/>
      <c r="D29" s="90"/>
      <c r="E29" s="52"/>
      <c r="F29" s="9"/>
    </row>
    <row r="30" spans="1:6" ht="15.5" x14ac:dyDescent="0.35">
      <c r="A30" s="27" t="s">
        <v>183</v>
      </c>
      <c r="B30" s="112">
        <v>0</v>
      </c>
      <c r="C30" s="112">
        <v>0</v>
      </c>
      <c r="D30" s="90">
        <v>0.03</v>
      </c>
      <c r="E30" s="52">
        <f t="shared" si="0"/>
        <v>0</v>
      </c>
      <c r="F30" s="9"/>
    </row>
    <row r="31" spans="1:6" ht="15.5" x14ac:dyDescent="0.35">
      <c r="A31" s="27"/>
      <c r="B31" s="125"/>
      <c r="C31" s="125"/>
      <c r="D31" s="90"/>
      <c r="E31" s="52"/>
      <c r="F31" s="9"/>
    </row>
    <row r="32" spans="1:6" ht="15.5" x14ac:dyDescent="0.35">
      <c r="A32" s="27" t="s">
        <v>184</v>
      </c>
      <c r="B32" s="115">
        <v>0</v>
      </c>
      <c r="C32" s="115">
        <v>0</v>
      </c>
      <c r="D32" s="90">
        <v>0.02</v>
      </c>
      <c r="E32" s="52">
        <f t="shared" si="0"/>
        <v>0</v>
      </c>
      <c r="F32" s="9"/>
    </row>
    <row r="33" spans="1:6" ht="15.5" x14ac:dyDescent="0.35">
      <c r="A33" s="27"/>
      <c r="B33" s="130"/>
      <c r="C33" s="115"/>
      <c r="D33" s="90"/>
      <c r="E33" s="52"/>
      <c r="F33" s="9"/>
    </row>
    <row r="34" spans="1:6" ht="15.5" x14ac:dyDescent="0.35">
      <c r="A34" s="27" t="s">
        <v>185</v>
      </c>
      <c r="B34" s="112">
        <v>3.5</v>
      </c>
      <c r="C34" s="112">
        <v>0</v>
      </c>
      <c r="D34" s="90">
        <v>0.03</v>
      </c>
      <c r="E34" s="52">
        <f t="shared" ref="E34:E62" si="1">(B34+C34)*D34</f>
        <v>0.105</v>
      </c>
      <c r="F34" s="9"/>
    </row>
    <row r="35" spans="1:6" ht="75" customHeight="1" x14ac:dyDescent="0.35">
      <c r="A35" s="27"/>
      <c r="B35" s="125" t="s">
        <v>186</v>
      </c>
      <c r="C35" s="125" t="s">
        <v>187</v>
      </c>
      <c r="D35" s="90"/>
      <c r="E35" s="52"/>
      <c r="F35" s="9"/>
    </row>
    <row r="36" spans="1:6" ht="15.5" x14ac:dyDescent="0.35">
      <c r="A36" s="27" t="s">
        <v>188</v>
      </c>
      <c r="B36" s="115">
        <v>0</v>
      </c>
      <c r="C36" s="115">
        <v>0</v>
      </c>
      <c r="D36" s="90">
        <v>0.03</v>
      </c>
      <c r="E36" s="52">
        <f t="shared" si="1"/>
        <v>0</v>
      </c>
      <c r="F36" s="9"/>
    </row>
    <row r="37" spans="1:6" ht="15.5" x14ac:dyDescent="0.35">
      <c r="A37" s="27"/>
      <c r="B37" s="130"/>
      <c r="C37" s="115"/>
      <c r="D37" s="90"/>
      <c r="E37" s="52"/>
      <c r="F37" s="9"/>
    </row>
    <row r="38" spans="1:6" ht="15.5" x14ac:dyDescent="0.35">
      <c r="A38" s="27" t="s">
        <v>189</v>
      </c>
      <c r="B38" s="112">
        <v>0</v>
      </c>
      <c r="C38" s="112">
        <v>0</v>
      </c>
      <c r="D38" s="90">
        <v>0.03</v>
      </c>
      <c r="E38" s="52">
        <f t="shared" si="1"/>
        <v>0</v>
      </c>
      <c r="F38" s="9"/>
    </row>
    <row r="39" spans="1:6" ht="15.5" x14ac:dyDescent="0.35">
      <c r="A39" s="27"/>
      <c r="B39" s="125"/>
      <c r="C39" s="125"/>
      <c r="D39" s="90"/>
      <c r="E39" s="52"/>
      <c r="F39" s="9"/>
    </row>
    <row r="40" spans="1:6" ht="15.5" x14ac:dyDescent="0.35">
      <c r="A40" s="27" t="s">
        <v>190</v>
      </c>
      <c r="B40" s="115">
        <v>0</v>
      </c>
      <c r="C40" s="115">
        <v>0</v>
      </c>
      <c r="D40" s="90">
        <v>0.03</v>
      </c>
      <c r="E40" s="52">
        <f t="shared" si="1"/>
        <v>0</v>
      </c>
      <c r="F40" s="9"/>
    </row>
    <row r="41" spans="1:6" ht="15.5" x14ac:dyDescent="0.35">
      <c r="A41" s="27"/>
      <c r="B41" s="130"/>
      <c r="C41" s="115"/>
      <c r="D41" s="90"/>
      <c r="E41" s="52"/>
      <c r="F41" s="9"/>
    </row>
    <row r="42" spans="1:6" ht="15.5" x14ac:dyDescent="0.35">
      <c r="A42" s="27" t="s">
        <v>191</v>
      </c>
      <c r="B42" s="112">
        <v>0</v>
      </c>
      <c r="C42" s="112">
        <v>0</v>
      </c>
      <c r="D42" s="90">
        <v>0.02</v>
      </c>
      <c r="E42" s="52">
        <f t="shared" si="1"/>
        <v>0</v>
      </c>
      <c r="F42" s="9"/>
    </row>
    <row r="43" spans="1:6" ht="15.5" x14ac:dyDescent="0.35">
      <c r="A43" s="27"/>
      <c r="B43" s="125"/>
      <c r="C43" s="125"/>
      <c r="D43" s="90"/>
      <c r="E43" s="52"/>
      <c r="F43" s="9"/>
    </row>
    <row r="44" spans="1:6" ht="15.5" x14ac:dyDescent="0.35">
      <c r="A44" s="27" t="s">
        <v>192</v>
      </c>
      <c r="B44" s="115">
        <v>0</v>
      </c>
      <c r="C44" s="115">
        <v>0</v>
      </c>
      <c r="D44" s="90">
        <v>0.03</v>
      </c>
      <c r="E44" s="52">
        <f t="shared" si="1"/>
        <v>0</v>
      </c>
      <c r="F44" s="9"/>
    </row>
    <row r="45" spans="1:6" ht="15.5" x14ac:dyDescent="0.35">
      <c r="A45" s="27"/>
      <c r="B45" s="130"/>
      <c r="C45" s="115"/>
      <c r="D45" s="90"/>
      <c r="E45" s="52"/>
      <c r="F45" s="9"/>
    </row>
    <row r="46" spans="1:6" ht="31" x14ac:dyDescent="0.35">
      <c r="A46" s="27" t="s">
        <v>193</v>
      </c>
      <c r="B46" s="112">
        <v>0</v>
      </c>
      <c r="C46" s="112">
        <v>0</v>
      </c>
      <c r="D46" s="90">
        <v>0.02</v>
      </c>
      <c r="E46" s="52">
        <f t="shared" si="1"/>
        <v>0</v>
      </c>
      <c r="F46" s="9"/>
    </row>
    <row r="47" spans="1:6" ht="15.5" x14ac:dyDescent="0.35">
      <c r="A47" s="27"/>
      <c r="B47" s="125"/>
      <c r="C47" s="125"/>
      <c r="D47" s="90"/>
      <c r="E47" s="52"/>
      <c r="F47" s="9"/>
    </row>
    <row r="48" spans="1:6" ht="15.5" x14ac:dyDescent="0.35">
      <c r="A48" s="27" t="s">
        <v>194</v>
      </c>
      <c r="B48" s="115">
        <v>0</v>
      </c>
      <c r="C48" s="115">
        <v>0</v>
      </c>
      <c r="D48" s="90">
        <v>0.03</v>
      </c>
      <c r="E48" s="52">
        <f t="shared" si="1"/>
        <v>0</v>
      </c>
      <c r="F48" s="9"/>
    </row>
    <row r="49" spans="1:6" ht="15.5" x14ac:dyDescent="0.35">
      <c r="A49" s="27"/>
      <c r="B49" s="130"/>
      <c r="C49" s="115"/>
      <c r="D49" s="90"/>
      <c r="E49" s="52"/>
      <c r="F49" s="9"/>
    </row>
    <row r="50" spans="1:6" ht="15.5" x14ac:dyDescent="0.35">
      <c r="A50" s="27" t="s">
        <v>195</v>
      </c>
      <c r="B50" s="112">
        <v>0</v>
      </c>
      <c r="C50" s="112">
        <v>0</v>
      </c>
      <c r="D50" s="90">
        <v>0.03</v>
      </c>
      <c r="E50" s="52">
        <f t="shared" si="1"/>
        <v>0</v>
      </c>
      <c r="F50" s="9"/>
    </row>
    <row r="51" spans="1:6" ht="15.5" x14ac:dyDescent="0.35">
      <c r="A51" s="27"/>
      <c r="B51" s="125"/>
      <c r="C51" s="125"/>
      <c r="D51" s="90"/>
      <c r="E51" s="52"/>
      <c r="F51" s="9"/>
    </row>
    <row r="52" spans="1:6" ht="15.5" x14ac:dyDescent="0.35">
      <c r="A52" s="27" t="s">
        <v>196</v>
      </c>
      <c r="B52" s="115">
        <v>2.5</v>
      </c>
      <c r="C52" s="115">
        <v>0</v>
      </c>
      <c r="D52" s="90">
        <v>0.03</v>
      </c>
      <c r="E52" s="52">
        <f t="shared" si="1"/>
        <v>7.4999999999999997E-2</v>
      </c>
      <c r="F52" s="9"/>
    </row>
    <row r="53" spans="1:6" ht="141.65" customHeight="1" x14ac:dyDescent="0.35">
      <c r="A53" s="27"/>
      <c r="B53" s="130" t="s">
        <v>197</v>
      </c>
      <c r="C53" s="115" t="s">
        <v>171</v>
      </c>
      <c r="D53" s="90"/>
      <c r="E53" s="52"/>
      <c r="F53" s="9"/>
    </row>
    <row r="54" spans="1:6" ht="15.5" x14ac:dyDescent="0.35">
      <c r="A54" s="27" t="s">
        <v>198</v>
      </c>
      <c r="B54" s="112">
        <v>0</v>
      </c>
      <c r="C54" s="112">
        <v>0</v>
      </c>
      <c r="D54" s="90">
        <v>0.03</v>
      </c>
      <c r="E54" s="52">
        <f t="shared" si="1"/>
        <v>0</v>
      </c>
      <c r="F54" s="9"/>
    </row>
    <row r="55" spans="1:6" ht="15.5" x14ac:dyDescent="0.35">
      <c r="A55" s="27"/>
      <c r="B55" s="125"/>
      <c r="C55" s="125"/>
      <c r="D55" s="90"/>
      <c r="E55" s="52"/>
      <c r="F55" s="9"/>
    </row>
    <row r="56" spans="1:6" ht="15.5" x14ac:dyDescent="0.35">
      <c r="A56" s="27" t="s">
        <v>199</v>
      </c>
      <c r="B56" s="115">
        <v>0</v>
      </c>
      <c r="C56" s="115">
        <v>0</v>
      </c>
      <c r="D56" s="90">
        <v>0.03</v>
      </c>
      <c r="E56" s="52">
        <f t="shared" si="1"/>
        <v>0</v>
      </c>
      <c r="F56" s="9"/>
    </row>
    <row r="57" spans="1:6" ht="15.5" x14ac:dyDescent="0.35">
      <c r="A57" s="27"/>
      <c r="B57" s="130"/>
      <c r="C57" s="115"/>
      <c r="D57" s="90"/>
      <c r="E57" s="52"/>
      <c r="F57" s="9"/>
    </row>
    <row r="58" spans="1:6" ht="15.5" x14ac:dyDescent="0.35">
      <c r="A58" s="27" t="s">
        <v>200</v>
      </c>
      <c r="B58" s="112">
        <v>0</v>
      </c>
      <c r="C58" s="112">
        <v>0</v>
      </c>
      <c r="D58" s="90">
        <v>0.02</v>
      </c>
      <c r="E58" s="52">
        <f t="shared" si="1"/>
        <v>0</v>
      </c>
      <c r="F58" s="9"/>
    </row>
    <row r="59" spans="1:6" ht="15.5" x14ac:dyDescent="0.35">
      <c r="A59" s="27"/>
      <c r="B59" s="125"/>
      <c r="C59" s="125"/>
      <c r="D59" s="90"/>
      <c r="E59" s="52"/>
      <c r="F59" s="9"/>
    </row>
    <row r="60" spans="1:6" ht="15.5" x14ac:dyDescent="0.35">
      <c r="A60" s="27" t="s">
        <v>201</v>
      </c>
      <c r="B60" s="115">
        <v>0</v>
      </c>
      <c r="C60" s="115">
        <v>0</v>
      </c>
      <c r="D60" s="90">
        <v>0.02</v>
      </c>
      <c r="E60" s="52">
        <f t="shared" si="1"/>
        <v>0</v>
      </c>
      <c r="F60" s="9"/>
    </row>
    <row r="61" spans="1:6" ht="15.5" x14ac:dyDescent="0.35">
      <c r="A61" s="27"/>
      <c r="B61" s="130"/>
      <c r="C61" s="115"/>
      <c r="D61" s="90"/>
      <c r="E61" s="52"/>
      <c r="F61" s="9"/>
    </row>
    <row r="62" spans="1:6" ht="15.5" x14ac:dyDescent="0.35">
      <c r="A62" s="27" t="s">
        <v>202</v>
      </c>
      <c r="B62" s="112">
        <v>0</v>
      </c>
      <c r="C62" s="112">
        <v>0</v>
      </c>
      <c r="D62" s="90">
        <v>0.03</v>
      </c>
      <c r="E62" s="52">
        <f t="shared" si="1"/>
        <v>0</v>
      </c>
      <c r="F62" s="9"/>
    </row>
    <row r="63" spans="1:6" ht="15.5" x14ac:dyDescent="0.35">
      <c r="A63" s="27"/>
      <c r="B63" s="125"/>
      <c r="C63" s="125"/>
      <c r="D63" s="90"/>
      <c r="E63" s="52"/>
      <c r="F63" s="8"/>
    </row>
    <row r="64" spans="1:6" ht="15.5" x14ac:dyDescent="0.35">
      <c r="A64" s="8"/>
      <c r="B64" s="8"/>
      <c r="C64" s="46" t="s">
        <v>71</v>
      </c>
      <c r="D64" s="97">
        <f>SUM(D2:D62)</f>
        <v>1.0000000000000002</v>
      </c>
      <c r="E64" s="106">
        <f>SUM(E2:E63)</f>
        <v>0.53999999999999992</v>
      </c>
      <c r="F64" s="8" t="s">
        <v>140</v>
      </c>
    </row>
    <row r="65" spans="1:6" ht="15.5" x14ac:dyDescent="0.35">
      <c r="A65" s="146"/>
      <c r="B65" s="131"/>
      <c r="C65" s="131"/>
      <c r="D65" s="131"/>
      <c r="E65" s="131"/>
      <c r="F65" s="131"/>
    </row>
    <row r="66" spans="1:6" ht="14.15" customHeight="1" x14ac:dyDescent="0.35">
      <c r="B66" s="131"/>
      <c r="C66" s="131"/>
      <c r="D66" s="131"/>
      <c r="E66" s="131"/>
      <c r="F66" s="131"/>
    </row>
    <row r="67" spans="1:6" ht="18.649999999999999" customHeight="1" x14ac:dyDescent="0.35">
      <c r="B67" s="131"/>
      <c r="C67" s="131"/>
      <c r="D67" s="131"/>
      <c r="E67" s="131"/>
      <c r="F67" s="131"/>
    </row>
    <row r="68" spans="1:6" ht="15.5" x14ac:dyDescent="0.35">
      <c r="B68" s="131"/>
      <c r="C68" s="131"/>
      <c r="D68" s="131"/>
      <c r="E68" s="131"/>
      <c r="F68" s="131"/>
    </row>
    <row r="69" spans="1:6" ht="15.5" x14ac:dyDescent="0.35">
      <c r="B69" s="131"/>
      <c r="C69" s="131"/>
      <c r="D69" s="131"/>
      <c r="E69" s="131"/>
      <c r="F69" s="131"/>
    </row>
    <row r="70" spans="1:6" ht="15.5" x14ac:dyDescent="0.35">
      <c r="B70" s="131"/>
      <c r="C70" s="131"/>
      <c r="D70" s="131"/>
      <c r="E70" s="131"/>
      <c r="F70" s="131"/>
    </row>
    <row r="71" spans="1:6" ht="15.5" x14ac:dyDescent="0.35">
      <c r="A71" s="133"/>
    </row>
    <row r="72" spans="1:6" ht="15.5" x14ac:dyDescent="0.35">
      <c r="A72" s="133"/>
    </row>
    <row r="73" spans="1:6" ht="15.5" x14ac:dyDescent="0.35">
      <c r="A73" s="133"/>
    </row>
    <row r="74" spans="1:6" ht="15.5" x14ac:dyDescent="0.35">
      <c r="A74" s="133"/>
    </row>
    <row r="75" spans="1:6" ht="15.5" x14ac:dyDescent="0.35">
      <c r="A75" s="133"/>
    </row>
    <row r="76" spans="1:6" ht="15.5" x14ac:dyDescent="0.35">
      <c r="A76" s="133"/>
    </row>
    <row r="77" spans="1:6" ht="15.5" x14ac:dyDescent="0.35">
      <c r="A77" s="133"/>
      <c r="D77" s="131"/>
    </row>
    <row r="78" spans="1:6" ht="15.5" x14ac:dyDescent="0.35">
      <c r="A78" s="133"/>
    </row>
    <row r="79" spans="1:6" ht="15.5" x14ac:dyDescent="0.35">
      <c r="A79" s="133"/>
    </row>
    <row r="80" spans="1:6" ht="15.5" x14ac:dyDescent="0.35">
      <c r="A80" s="133"/>
    </row>
    <row r="81" spans="1:1" ht="15.5" x14ac:dyDescent="0.35">
      <c r="A81" s="133"/>
    </row>
    <row r="82" spans="1:1" ht="15.5" x14ac:dyDescent="0.35">
      <c r="A82" s="133"/>
    </row>
    <row r="83" spans="1:1" ht="15.5" x14ac:dyDescent="0.35">
      <c r="A83" s="133"/>
    </row>
    <row r="84" spans="1:1" ht="15.5" x14ac:dyDescent="0.35"/>
    <row r="85" spans="1:1" ht="15.5" x14ac:dyDescent="0.35"/>
    <row r="86" spans="1:1" ht="15.5" x14ac:dyDescent="0.35"/>
    <row r="87" spans="1:1" ht="15.5" x14ac:dyDescent="0.35"/>
  </sheetData>
  <sheetProtection algorithmName="SHA-512" hashValue="/befKfMwFYYxX/VuU+P/UdQkL0R/qEL7sH+DkvZ7aZFzL1yLY4Z/wcxOAfV4449picUxvbX6C+6uO2LYwpgZHQ==" saltValue="9Pm9GCf0MNB4ogvgQAK0zQ==" spinCount="100000" sheet="1" formatRows="0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20D40-097A-1F4A-B273-D5D5BE667EE7}">
  <dimension ref="A1:G15"/>
  <sheetViews>
    <sheetView zoomScale="70" zoomScaleNormal="70" workbookViewId="0">
      <pane xSplit="1" ySplit="2" topLeftCell="B8" activePane="bottomRight" state="frozen"/>
      <selection pane="topRight" activeCell="B1" sqref="B1"/>
      <selection pane="bottomLeft" activeCell="A3" sqref="A3"/>
      <selection pane="bottomRight" activeCell="B8" sqref="B8"/>
    </sheetView>
  </sheetViews>
  <sheetFormatPr defaultColWidth="10.83203125" defaultRowHeight="15.5" x14ac:dyDescent="0.35"/>
  <cols>
    <col min="1" max="1" width="45.25" style="134" customWidth="1"/>
    <col min="2" max="5" width="32.58203125" style="134" customWidth="1"/>
    <col min="6" max="6" width="15" style="134" customWidth="1"/>
    <col min="7" max="7" width="17" style="134" customWidth="1"/>
    <col min="8" max="16384" width="10.83203125" style="1"/>
  </cols>
  <sheetData>
    <row r="1" spans="1:7" ht="16" customHeight="1" x14ac:dyDescent="0.35">
      <c r="A1" s="83"/>
      <c r="B1" s="173" t="s">
        <v>203</v>
      </c>
      <c r="C1" s="173"/>
      <c r="D1" s="173"/>
      <c r="E1" s="173"/>
      <c r="F1" s="48" t="s">
        <v>71</v>
      </c>
      <c r="G1" s="37"/>
    </row>
    <row r="2" spans="1:7" ht="31" x14ac:dyDescent="0.35">
      <c r="A2" s="40" t="s">
        <v>204</v>
      </c>
      <c r="B2" s="27" t="s">
        <v>205</v>
      </c>
      <c r="C2" s="27" t="s">
        <v>206</v>
      </c>
      <c r="D2" s="27" t="s">
        <v>207</v>
      </c>
      <c r="E2" s="27" t="s">
        <v>208</v>
      </c>
      <c r="F2" s="48"/>
      <c r="G2" s="1"/>
    </row>
    <row r="3" spans="1:7" x14ac:dyDescent="0.35">
      <c r="A3" s="21" t="s">
        <v>209</v>
      </c>
      <c r="B3" s="128"/>
      <c r="C3" s="128"/>
      <c r="D3" s="128"/>
      <c r="E3" s="128"/>
      <c r="F3" s="47">
        <f>SUM(B3:E3)</f>
        <v>0</v>
      </c>
      <c r="G3" s="1"/>
    </row>
    <row r="4" spans="1:7" x14ac:dyDescent="0.35">
      <c r="A4" s="21"/>
      <c r="B4" s="128"/>
      <c r="C4" s="128"/>
      <c r="D4" s="128"/>
      <c r="E4" s="128"/>
      <c r="F4" s="47"/>
      <c r="G4" s="1"/>
    </row>
    <row r="5" spans="1:7" x14ac:dyDescent="0.35">
      <c r="A5" s="21" t="s">
        <v>210</v>
      </c>
      <c r="B5" s="113"/>
      <c r="C5" s="113">
        <v>2</v>
      </c>
      <c r="D5" s="113"/>
      <c r="E5" s="113"/>
      <c r="F5" s="47">
        <f t="shared" ref="F5:F7" si="0">SUM(B5:E5)</f>
        <v>2</v>
      </c>
      <c r="G5" s="1"/>
    </row>
    <row r="6" spans="1:7" ht="77.5" x14ac:dyDescent="0.35">
      <c r="A6" s="21"/>
      <c r="B6" s="113"/>
      <c r="C6" s="113" t="s">
        <v>211</v>
      </c>
      <c r="D6" s="113"/>
      <c r="E6" s="120"/>
      <c r="F6" s="47"/>
      <c r="G6" s="1"/>
    </row>
    <row r="7" spans="1:7" ht="31" x14ac:dyDescent="0.35">
      <c r="A7" s="79" t="s">
        <v>212</v>
      </c>
      <c r="B7" s="128">
        <v>4</v>
      </c>
      <c r="C7" s="128"/>
      <c r="D7" s="128"/>
      <c r="E7" s="128"/>
      <c r="F7" s="47">
        <f t="shared" si="0"/>
        <v>4</v>
      </c>
      <c r="G7" s="1"/>
    </row>
    <row r="8" spans="1:7" ht="93" x14ac:dyDescent="0.35">
      <c r="A8" s="21"/>
      <c r="B8" s="128" t="s">
        <v>213</v>
      </c>
      <c r="C8" s="128"/>
      <c r="D8" s="128"/>
      <c r="E8" s="128"/>
      <c r="F8" s="47"/>
      <c r="G8" s="1"/>
    </row>
    <row r="9" spans="1:7" x14ac:dyDescent="0.35">
      <c r="A9" s="40" t="s">
        <v>71</v>
      </c>
      <c r="B9" s="52">
        <f>B3+B5+B7</f>
        <v>4</v>
      </c>
      <c r="C9" s="52">
        <f t="shared" ref="C9:E9" si="1">C3+C5+C7</f>
        <v>2</v>
      </c>
      <c r="D9" s="52">
        <f t="shared" si="1"/>
        <v>0</v>
      </c>
      <c r="E9" s="52">
        <f t="shared" si="1"/>
        <v>0</v>
      </c>
      <c r="F9" s="105">
        <f>MIN(SUM(F3:F7),10)</f>
        <v>6</v>
      </c>
      <c r="G9" s="8" t="s">
        <v>140</v>
      </c>
    </row>
    <row r="10" spans="1:7" x14ac:dyDescent="0.35">
      <c r="A10" s="140"/>
      <c r="B10" s="140"/>
      <c r="C10" s="138"/>
      <c r="D10" s="138"/>
      <c r="E10" s="138"/>
      <c r="F10" s="138"/>
    </row>
    <row r="11" spans="1:7" x14ac:dyDescent="0.35">
      <c r="A11" s="138"/>
      <c r="B11" s="138"/>
      <c r="C11" s="138"/>
      <c r="D11" s="138"/>
      <c r="E11" s="138"/>
      <c r="F11" s="138"/>
    </row>
    <row r="12" spans="1:7" ht="18.649999999999999" customHeight="1" x14ac:dyDescent="0.35">
      <c r="A12" s="138"/>
      <c r="B12" s="146"/>
      <c r="C12" s="138"/>
      <c r="D12" s="138"/>
      <c r="E12" s="138"/>
      <c r="F12" s="138"/>
    </row>
    <row r="13" spans="1:7" x14ac:dyDescent="0.35">
      <c r="A13" s="138"/>
      <c r="B13" s="138"/>
      <c r="C13" s="138"/>
      <c r="D13" s="138"/>
      <c r="E13" s="138"/>
      <c r="F13" s="131"/>
      <c r="G13" s="131"/>
    </row>
    <row r="14" spans="1:7" x14ac:dyDescent="0.35">
      <c r="A14" s="138"/>
      <c r="B14" s="138"/>
      <c r="C14" s="138"/>
      <c r="D14" s="138"/>
      <c r="E14" s="138"/>
      <c r="F14" s="138"/>
    </row>
    <row r="15" spans="1:7" x14ac:dyDescent="0.35">
      <c r="A15" s="138"/>
      <c r="B15" s="138"/>
      <c r="C15" s="138"/>
      <c r="D15" s="138"/>
      <c r="E15" s="138"/>
      <c r="F15" s="138"/>
    </row>
  </sheetData>
  <sheetProtection algorithmName="SHA-512" hashValue="XuyjNwyPtKIn4FLlRM1j2GkhPuHPoaPboE/ItiV12Er8pwfX19lSKE6uzFzQRdWeTTIKmyB1de6BN7o7ce6OAQ==" saltValue="4xruonDfd2PPkHpprq0BEA==" spinCount="100000" sheet="1" formatRows="0"/>
  <mergeCells count="1">
    <mergeCell ref="B1:E1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72F38-DC1A-5E42-AD4D-1D808F707F90}">
  <dimension ref="A1:G16"/>
  <sheetViews>
    <sheetView zoomScale="70" zoomScaleNormal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:D8"/>
    </sheetView>
  </sheetViews>
  <sheetFormatPr defaultColWidth="10.83203125" defaultRowHeight="15.5" x14ac:dyDescent="0.35"/>
  <cols>
    <col min="1" max="1" width="38.75" style="134" customWidth="1"/>
    <col min="2" max="4" width="32.58203125" style="134" customWidth="1"/>
    <col min="5" max="5" width="15" style="134" customWidth="1"/>
    <col min="6" max="6" width="12.5" style="134" customWidth="1"/>
    <col min="7" max="7" width="15" style="134" customWidth="1"/>
    <col min="8" max="16384" width="10.83203125" style="1"/>
  </cols>
  <sheetData>
    <row r="1" spans="1:7" x14ac:dyDescent="0.35">
      <c r="A1" s="2"/>
      <c r="B1" s="174" t="s">
        <v>203</v>
      </c>
      <c r="C1" s="174"/>
      <c r="D1" s="174"/>
      <c r="E1" s="2"/>
      <c r="F1" s="2"/>
      <c r="G1" s="1"/>
    </row>
    <row r="2" spans="1:7" ht="89.15" customHeight="1" x14ac:dyDescent="0.35">
      <c r="A2" s="36" t="s">
        <v>214</v>
      </c>
      <c r="B2" s="50" t="s">
        <v>215</v>
      </c>
      <c r="C2" s="50" t="s">
        <v>216</v>
      </c>
      <c r="D2" s="50" t="s">
        <v>217</v>
      </c>
      <c r="E2" s="20" t="s">
        <v>25</v>
      </c>
      <c r="F2" s="20" t="s">
        <v>71</v>
      </c>
      <c r="G2" s="37"/>
    </row>
    <row r="3" spans="1:7" ht="16" customHeight="1" x14ac:dyDescent="0.35">
      <c r="A3" s="12" t="s">
        <v>218</v>
      </c>
      <c r="B3" s="154"/>
      <c r="C3" s="154">
        <v>5</v>
      </c>
      <c r="D3" s="154"/>
      <c r="E3" s="92">
        <v>0.45</v>
      </c>
      <c r="F3" s="56">
        <f>SUM(B3:D3)*E3</f>
        <v>2.25</v>
      </c>
      <c r="G3" s="1"/>
    </row>
    <row r="4" spans="1:7" ht="62" x14ac:dyDescent="0.35">
      <c r="A4" s="12"/>
      <c r="B4" s="126"/>
      <c r="C4" s="126" t="s">
        <v>219</v>
      </c>
      <c r="D4" s="126"/>
      <c r="E4" s="44"/>
      <c r="F4" s="56"/>
      <c r="G4" s="1"/>
    </row>
    <row r="5" spans="1:7" ht="16" customHeight="1" x14ac:dyDescent="0.35">
      <c r="A5" s="12" t="s">
        <v>220</v>
      </c>
      <c r="B5" s="129">
        <v>7</v>
      </c>
      <c r="C5" s="129"/>
      <c r="D5" s="129"/>
      <c r="E5" s="92">
        <v>0.3</v>
      </c>
      <c r="F5" s="56">
        <f t="shared" ref="F5:F7" si="0">SUM(B5:D5)*E5</f>
        <v>2.1</v>
      </c>
      <c r="G5" s="1"/>
    </row>
    <row r="6" spans="1:7" ht="155" x14ac:dyDescent="0.35">
      <c r="A6" s="12"/>
      <c r="B6" s="129" t="s">
        <v>221</v>
      </c>
      <c r="C6" s="155"/>
      <c r="D6" s="129"/>
      <c r="E6" s="44"/>
      <c r="F6" s="56"/>
      <c r="G6" s="1"/>
    </row>
    <row r="7" spans="1:7" ht="16" customHeight="1" x14ac:dyDescent="0.35">
      <c r="A7" s="13" t="s">
        <v>222</v>
      </c>
      <c r="B7" s="126"/>
      <c r="C7" s="126">
        <v>5</v>
      </c>
      <c r="D7" s="126"/>
      <c r="E7" s="92">
        <v>0.25</v>
      </c>
      <c r="F7" s="56">
        <f t="shared" si="0"/>
        <v>1.25</v>
      </c>
      <c r="G7" s="1"/>
    </row>
    <row r="8" spans="1:7" ht="62" x14ac:dyDescent="0.35">
      <c r="A8" s="12"/>
      <c r="B8" s="126"/>
      <c r="C8" s="126" t="s">
        <v>223</v>
      </c>
      <c r="D8" s="126"/>
      <c r="E8" s="44"/>
      <c r="F8" s="56"/>
      <c r="G8" s="1"/>
    </row>
    <row r="9" spans="1:7" ht="16" customHeight="1" x14ac:dyDescent="0.35">
      <c r="A9" s="36" t="s">
        <v>139</v>
      </c>
      <c r="B9" s="43">
        <f>B3+B5+B7</f>
        <v>7</v>
      </c>
      <c r="C9" s="43">
        <f t="shared" ref="C9:D9" si="1">C3+C5+C7</f>
        <v>10</v>
      </c>
      <c r="D9" s="43">
        <f t="shared" si="1"/>
        <v>0</v>
      </c>
      <c r="E9" s="116">
        <f>SUM(E3:E8)</f>
        <v>1</v>
      </c>
      <c r="F9" s="104">
        <f>MIN(SUM(F3:F7),10)</f>
        <v>5.6</v>
      </c>
      <c r="G9" s="8" t="s">
        <v>140</v>
      </c>
    </row>
    <row r="10" spans="1:7" x14ac:dyDescent="0.35">
      <c r="A10" s="142"/>
      <c r="B10" s="142"/>
      <c r="C10" s="138"/>
      <c r="D10" s="138"/>
      <c r="E10" s="138"/>
      <c r="F10" s="138"/>
    </row>
    <row r="11" spans="1:7" x14ac:dyDescent="0.35">
      <c r="A11" s="138"/>
      <c r="B11" s="146"/>
      <c r="C11" s="138"/>
      <c r="D11" s="138"/>
      <c r="E11" s="138"/>
      <c r="F11" s="138"/>
    </row>
    <row r="12" spans="1:7" x14ac:dyDescent="0.35">
      <c r="A12" s="138"/>
      <c r="B12" s="138"/>
      <c r="C12" s="138"/>
      <c r="D12" s="138"/>
      <c r="E12" s="138"/>
      <c r="F12" s="138"/>
    </row>
    <row r="13" spans="1:7" ht="17.149999999999999" customHeight="1" x14ac:dyDescent="0.35">
      <c r="A13" s="138"/>
      <c r="B13" s="138"/>
      <c r="C13" s="138"/>
      <c r="D13" s="138"/>
      <c r="E13" s="131"/>
      <c r="F13" s="131"/>
    </row>
    <row r="14" spans="1:7" x14ac:dyDescent="0.35">
      <c r="A14" s="138"/>
      <c r="B14" s="138"/>
      <c r="C14" s="138"/>
      <c r="D14" s="138"/>
      <c r="E14" s="138"/>
      <c r="F14" s="138"/>
    </row>
    <row r="15" spans="1:7" x14ac:dyDescent="0.35">
      <c r="A15" s="138"/>
      <c r="B15" s="138"/>
      <c r="C15" s="138"/>
      <c r="D15" s="138"/>
      <c r="E15" s="138"/>
      <c r="F15" s="138"/>
    </row>
    <row r="16" spans="1:7" x14ac:dyDescent="0.35">
      <c r="A16" s="138"/>
      <c r="B16" s="138"/>
      <c r="C16" s="138"/>
      <c r="D16" s="138"/>
      <c r="E16" s="138"/>
      <c r="F16" s="138"/>
    </row>
  </sheetData>
  <sheetProtection algorithmName="SHA-512" hashValue="REd8Y1wVfqPMbs5uH/v8bH+QNP5rSF4z2aiTP7zmTTd0/DvPgrdlVrajfz0IXgUwf5PXwY2axxcfRCxEQEM8qw==" saltValue="7ngciRC9u6dfxVtF5hBiyA==" spinCount="100000" sheet="1" formatRows="0"/>
  <mergeCells count="1">
    <mergeCell ref="B1:D1"/>
  </mergeCells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04460-0317-5644-BBC4-C01BCDA37074}">
  <dimension ref="A1:I28"/>
  <sheetViews>
    <sheetView zoomScale="60" zoomScaleNormal="60" workbookViewId="0">
      <pane xSplit="1" ySplit="2" topLeftCell="B19" activePane="bottomRight" state="frozen"/>
      <selection pane="topRight" activeCell="B1" sqref="B1"/>
      <selection pane="bottomLeft" activeCell="A3" sqref="A3"/>
      <selection pane="bottomRight" activeCell="A20" sqref="A20"/>
    </sheetView>
  </sheetViews>
  <sheetFormatPr defaultColWidth="10.83203125" defaultRowHeight="15.5" x14ac:dyDescent="0.35"/>
  <cols>
    <col min="1" max="5" width="32.58203125" style="134" customWidth="1"/>
    <col min="6" max="6" width="29.5" style="134" customWidth="1"/>
    <col min="7" max="7" width="15" style="134" customWidth="1"/>
    <col min="8" max="8" width="17" style="134" customWidth="1"/>
    <col min="9" max="9" width="16.5" style="134" customWidth="1"/>
    <col min="10" max="16384" width="10.83203125" style="1"/>
  </cols>
  <sheetData>
    <row r="1" spans="1:9" x14ac:dyDescent="0.35">
      <c r="A1" s="36"/>
      <c r="B1" s="177" t="s">
        <v>224</v>
      </c>
      <c r="C1" s="178"/>
      <c r="D1" s="178"/>
      <c r="E1" s="179"/>
      <c r="F1" s="36"/>
      <c r="G1" s="36"/>
      <c r="H1" s="36"/>
      <c r="I1" s="1"/>
    </row>
    <row r="2" spans="1:9" ht="92.5" customHeight="1" x14ac:dyDescent="0.35">
      <c r="A2" s="36" t="s">
        <v>225</v>
      </c>
      <c r="B2" s="50" t="s">
        <v>205</v>
      </c>
      <c r="C2" s="50" t="s">
        <v>206</v>
      </c>
      <c r="D2" s="50" t="s">
        <v>226</v>
      </c>
      <c r="E2" s="50" t="s">
        <v>208</v>
      </c>
      <c r="F2" s="36" t="s">
        <v>139</v>
      </c>
      <c r="G2" s="36" t="s">
        <v>25</v>
      </c>
      <c r="H2" s="36" t="s">
        <v>61</v>
      </c>
      <c r="I2" s="37"/>
    </row>
    <row r="3" spans="1:9" ht="32.15" customHeight="1" x14ac:dyDescent="0.35">
      <c r="A3" s="39" t="s">
        <v>218</v>
      </c>
      <c r="B3" s="126"/>
      <c r="C3" s="126"/>
      <c r="D3" s="126"/>
      <c r="E3" s="126"/>
      <c r="F3" s="56">
        <f>SUM(B3:E3)</f>
        <v>0</v>
      </c>
      <c r="G3" s="98">
        <v>0.2</v>
      </c>
      <c r="H3" s="56">
        <f>SUM(B3:E3)*G3</f>
        <v>0</v>
      </c>
      <c r="I3" s="1"/>
    </row>
    <row r="4" spans="1:9" ht="32.15" customHeight="1" x14ac:dyDescent="0.35">
      <c r="A4" s="39"/>
      <c r="B4" s="126"/>
      <c r="C4" s="126"/>
      <c r="D4" s="126"/>
      <c r="E4" s="126"/>
      <c r="F4" s="56"/>
      <c r="G4" s="43"/>
      <c r="H4" s="56"/>
      <c r="I4" s="1"/>
    </row>
    <row r="5" spans="1:9" ht="32.15" customHeight="1" x14ac:dyDescent="0.35">
      <c r="A5" s="39" t="s">
        <v>220</v>
      </c>
      <c r="B5" s="127"/>
      <c r="C5" s="127"/>
      <c r="D5" s="127"/>
      <c r="E5" s="127"/>
      <c r="F5" s="56">
        <f t="shared" ref="F5:F18" si="0">SUM(B5:E5)</f>
        <v>0</v>
      </c>
      <c r="G5" s="98">
        <v>0.1</v>
      </c>
      <c r="H5" s="56">
        <f t="shared" ref="H5:H17" si="1">SUM(B5:E5)*G5</f>
        <v>0</v>
      </c>
      <c r="I5" s="1"/>
    </row>
    <row r="6" spans="1:9" ht="32.15" customHeight="1" x14ac:dyDescent="0.35">
      <c r="A6" s="12"/>
      <c r="B6" s="127"/>
      <c r="C6" s="127"/>
      <c r="D6" s="127"/>
      <c r="E6" s="127"/>
      <c r="F6" s="56"/>
      <c r="G6" s="43"/>
      <c r="H6" s="56"/>
      <c r="I6" s="1"/>
    </row>
    <row r="7" spans="1:9" ht="32.15" customHeight="1" x14ac:dyDescent="0.35">
      <c r="A7" s="13" t="s">
        <v>227</v>
      </c>
      <c r="B7" s="126"/>
      <c r="C7" s="126"/>
      <c r="D7" s="126"/>
      <c r="E7" s="126"/>
      <c r="F7" s="56">
        <f t="shared" si="0"/>
        <v>0</v>
      </c>
      <c r="G7" s="98">
        <v>0.05</v>
      </c>
      <c r="H7" s="56">
        <f t="shared" si="1"/>
        <v>0</v>
      </c>
      <c r="I7" s="1"/>
    </row>
    <row r="8" spans="1:9" ht="32.15" customHeight="1" x14ac:dyDescent="0.35">
      <c r="A8" s="12"/>
      <c r="B8" s="126"/>
      <c r="C8" s="126"/>
      <c r="D8" s="126"/>
      <c r="E8" s="126"/>
      <c r="F8" s="56"/>
      <c r="G8" s="43"/>
      <c r="H8" s="56"/>
      <c r="I8" s="1"/>
    </row>
    <row r="9" spans="1:9" ht="32.15" customHeight="1" x14ac:dyDescent="0.35">
      <c r="A9" s="13" t="s">
        <v>228</v>
      </c>
      <c r="B9" s="127"/>
      <c r="C9" s="127"/>
      <c r="D9" s="127"/>
      <c r="E9" s="127"/>
      <c r="F9" s="56">
        <f t="shared" si="0"/>
        <v>0</v>
      </c>
      <c r="G9" s="98">
        <v>0.25</v>
      </c>
      <c r="H9" s="56">
        <f t="shared" si="1"/>
        <v>0</v>
      </c>
      <c r="I9" s="1"/>
    </row>
    <row r="10" spans="1:9" ht="32.15" customHeight="1" x14ac:dyDescent="0.35">
      <c r="A10" s="12"/>
      <c r="B10" s="127"/>
      <c r="C10" s="127"/>
      <c r="D10" s="127"/>
      <c r="E10" s="127"/>
      <c r="F10" s="56"/>
      <c r="G10" s="43"/>
      <c r="H10" s="56"/>
      <c r="I10" s="1"/>
    </row>
    <row r="11" spans="1:9" ht="32.15" customHeight="1" x14ac:dyDescent="0.35">
      <c r="A11" s="39" t="s">
        <v>229</v>
      </c>
      <c r="B11" s="126"/>
      <c r="C11" s="126"/>
      <c r="D11" s="126"/>
      <c r="E11" s="126"/>
      <c r="F11" s="56">
        <f t="shared" si="0"/>
        <v>0</v>
      </c>
      <c r="G11" s="98">
        <v>0.1</v>
      </c>
      <c r="H11" s="56">
        <f t="shared" si="1"/>
        <v>0</v>
      </c>
      <c r="I11" s="1"/>
    </row>
    <row r="12" spans="1:9" ht="32.15" customHeight="1" x14ac:dyDescent="0.35">
      <c r="A12" s="12"/>
      <c r="B12" s="126"/>
      <c r="C12" s="114"/>
      <c r="D12" s="126"/>
      <c r="E12" s="126"/>
      <c r="F12" s="56"/>
      <c r="G12" s="43"/>
      <c r="H12" s="56"/>
      <c r="I12" s="1"/>
    </row>
    <row r="13" spans="1:9" ht="32.15" customHeight="1" x14ac:dyDescent="0.35">
      <c r="A13" s="13" t="s">
        <v>230</v>
      </c>
      <c r="B13" s="127"/>
      <c r="C13" s="127"/>
      <c r="D13" s="127"/>
      <c r="E13" s="127"/>
      <c r="F13" s="56">
        <f t="shared" si="0"/>
        <v>0</v>
      </c>
      <c r="G13" s="98">
        <v>0.05</v>
      </c>
      <c r="H13" s="56">
        <f t="shared" si="1"/>
        <v>0</v>
      </c>
      <c r="I13" s="1"/>
    </row>
    <row r="14" spans="1:9" ht="32.15" customHeight="1" x14ac:dyDescent="0.35">
      <c r="A14" s="12"/>
      <c r="B14" s="127"/>
      <c r="C14" s="127"/>
      <c r="D14" s="127"/>
      <c r="E14" s="127"/>
      <c r="F14" s="56"/>
      <c r="G14" s="43"/>
      <c r="H14" s="56"/>
      <c r="I14" s="1"/>
    </row>
    <row r="15" spans="1:9" ht="62.5" customHeight="1" x14ac:dyDescent="0.35">
      <c r="A15" s="13" t="s">
        <v>231</v>
      </c>
      <c r="B15" s="126"/>
      <c r="C15" s="126"/>
      <c r="D15" s="126"/>
      <c r="E15" s="126"/>
      <c r="F15" s="56">
        <f t="shared" si="0"/>
        <v>0</v>
      </c>
      <c r="G15" s="98">
        <v>0.1</v>
      </c>
      <c r="H15" s="56">
        <f t="shared" si="1"/>
        <v>0</v>
      </c>
      <c r="I15" s="1"/>
    </row>
    <row r="16" spans="1:9" ht="32.15" customHeight="1" x14ac:dyDescent="0.35">
      <c r="A16" s="12"/>
      <c r="B16" s="126"/>
      <c r="C16" s="126"/>
      <c r="D16" s="126"/>
      <c r="E16" s="126"/>
      <c r="F16" s="56"/>
      <c r="G16" s="43"/>
      <c r="H16" s="56"/>
      <c r="I16" s="1"/>
    </row>
    <row r="17" spans="1:9" ht="57.65" customHeight="1" x14ac:dyDescent="0.35">
      <c r="A17" s="13" t="s">
        <v>232</v>
      </c>
      <c r="B17" s="127"/>
      <c r="C17" s="127"/>
      <c r="D17" s="127"/>
      <c r="E17" s="127"/>
      <c r="F17" s="56">
        <f t="shared" si="0"/>
        <v>0</v>
      </c>
      <c r="G17" s="98">
        <v>0.15</v>
      </c>
      <c r="H17" s="56">
        <f t="shared" si="1"/>
        <v>0</v>
      </c>
      <c r="I17" s="1"/>
    </row>
    <row r="18" spans="1:9" ht="57.65" customHeight="1" x14ac:dyDescent="0.35">
      <c r="A18" s="117"/>
      <c r="B18" s="127"/>
      <c r="C18" s="127"/>
      <c r="D18" s="127"/>
      <c r="E18" s="127"/>
      <c r="F18" s="56">
        <f t="shared" si="0"/>
        <v>0</v>
      </c>
      <c r="G18" s="98"/>
      <c r="H18" s="56"/>
      <c r="I18" s="1"/>
    </row>
    <row r="19" spans="1:9" ht="26.15" customHeight="1" x14ac:dyDescent="0.35">
      <c r="A19" s="175"/>
      <c r="B19" s="176"/>
      <c r="C19" s="11"/>
      <c r="D19" s="11"/>
      <c r="E19" s="11"/>
      <c r="F19" s="46" t="s">
        <v>71</v>
      </c>
      <c r="G19" s="118">
        <f>SUM(G3:G17)</f>
        <v>1</v>
      </c>
      <c r="H19" s="119">
        <f>SUM(H3:H17)</f>
        <v>0</v>
      </c>
      <c r="I19" s="8" t="s">
        <v>149</v>
      </c>
    </row>
    <row r="20" spans="1:9" ht="62" x14ac:dyDescent="0.35">
      <c r="A20" s="138"/>
      <c r="B20" s="138" t="s">
        <v>233</v>
      </c>
      <c r="C20" s="156"/>
      <c r="D20" s="138"/>
      <c r="E20" s="138"/>
      <c r="F20" s="138"/>
      <c r="G20" s="138"/>
      <c r="H20" s="138"/>
    </row>
    <row r="21" spans="1:9" x14ac:dyDescent="0.35">
      <c r="A21" s="138"/>
      <c r="B21" s="138"/>
      <c r="C21" s="138"/>
      <c r="D21" s="138"/>
      <c r="E21" s="138"/>
      <c r="F21" s="138"/>
      <c r="G21" s="138"/>
      <c r="H21" s="138"/>
    </row>
    <row r="22" spans="1:9" x14ac:dyDescent="0.35">
      <c r="A22" s="138"/>
      <c r="B22" s="138"/>
      <c r="C22" s="143"/>
      <c r="D22" s="138"/>
      <c r="E22" s="138"/>
      <c r="F22" s="138"/>
      <c r="G22" s="138"/>
      <c r="H22" s="138"/>
    </row>
    <row r="23" spans="1:9" x14ac:dyDescent="0.35">
      <c r="A23" s="138"/>
      <c r="B23" s="138"/>
      <c r="C23" s="138"/>
      <c r="D23" s="138"/>
      <c r="E23" s="138"/>
      <c r="F23" s="138"/>
      <c r="G23" s="138"/>
      <c r="H23" s="138"/>
    </row>
    <row r="24" spans="1:9" x14ac:dyDescent="0.35">
      <c r="A24" s="138"/>
      <c r="B24" s="138"/>
      <c r="C24" s="138"/>
      <c r="D24" s="138"/>
      <c r="E24" s="138"/>
      <c r="F24" s="138"/>
      <c r="G24" s="138"/>
      <c r="H24" s="138"/>
    </row>
    <row r="25" spans="1:9" x14ac:dyDescent="0.35">
      <c r="A25" s="138"/>
      <c r="B25" s="138"/>
      <c r="C25" s="138"/>
      <c r="D25" s="138"/>
      <c r="E25" s="138"/>
      <c r="F25" s="138"/>
      <c r="G25" s="138"/>
      <c r="H25" s="138"/>
    </row>
    <row r="26" spans="1:9" x14ac:dyDescent="0.35">
      <c r="A26" s="138"/>
      <c r="B26" s="138"/>
      <c r="C26" s="138"/>
      <c r="D26" s="138"/>
      <c r="E26" s="138"/>
      <c r="F26" s="138"/>
      <c r="G26" s="138"/>
      <c r="H26" s="138"/>
    </row>
    <row r="27" spans="1:9" x14ac:dyDescent="0.35">
      <c r="A27" s="138"/>
      <c r="B27" s="138"/>
      <c r="C27" s="138"/>
      <c r="D27" s="138"/>
      <c r="E27" s="138"/>
      <c r="F27" s="138"/>
      <c r="G27" s="138"/>
      <c r="H27" s="138"/>
    </row>
    <row r="28" spans="1:9" x14ac:dyDescent="0.35">
      <c r="A28" s="138"/>
      <c r="B28" s="138"/>
      <c r="C28" s="138"/>
      <c r="D28" s="138"/>
      <c r="E28" s="138"/>
      <c r="F28" s="138"/>
      <c r="G28" s="138"/>
      <c r="H28" s="138"/>
    </row>
  </sheetData>
  <sheetProtection algorithmName="SHA-512" hashValue="j9wRTXx7OZY/HJRpbyTIk3jFk2uRVy5U4wmd2p/RBwqzwa49duIGjLgXnVUjt67qAE+w4XiIguBucDj6fywqRw==" saltValue="q61ZmT+ZBcsybpMbwc8QqQ==" spinCount="100000" sheet="1" formatRows="0"/>
  <mergeCells count="2">
    <mergeCell ref="A19:B19"/>
    <mergeCell ref="B1:E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221AC-B78D-B747-9C63-6B77AFABAB08}">
  <dimension ref="A1:H30"/>
  <sheetViews>
    <sheetView zoomScale="60" zoomScaleNormal="60" workbookViewId="0">
      <pane xSplit="1" ySplit="1" topLeftCell="B4" activePane="bottomRight" state="frozen"/>
      <selection pane="topRight" activeCell="B1" sqref="B1"/>
      <selection pane="bottomLeft" activeCell="A2" sqref="A2"/>
      <selection pane="bottomRight" activeCell="C4" sqref="C4"/>
    </sheetView>
  </sheetViews>
  <sheetFormatPr defaultColWidth="10.83203125" defaultRowHeight="15.5" x14ac:dyDescent="0.35"/>
  <cols>
    <col min="1" max="1" width="48.58203125" style="133" customWidth="1"/>
    <col min="2" max="4" width="32.58203125" style="133" customWidth="1"/>
    <col min="5" max="5" width="21.5" style="133" customWidth="1"/>
    <col min="6" max="6" width="15.33203125" style="133" customWidth="1"/>
    <col min="7" max="7" width="15.5" style="133" customWidth="1"/>
    <col min="8" max="8" width="21.83203125" style="133" customWidth="1"/>
    <col min="9" max="16384" width="10.83203125" style="8"/>
  </cols>
  <sheetData>
    <row r="1" spans="1:7" s="8" customFormat="1" ht="67.5" customHeight="1" x14ac:dyDescent="0.35">
      <c r="A1" s="48" t="s">
        <v>234</v>
      </c>
      <c r="B1" s="27" t="s">
        <v>235</v>
      </c>
      <c r="C1" s="27" t="s">
        <v>236</v>
      </c>
      <c r="D1" s="27" t="s">
        <v>237</v>
      </c>
      <c r="E1" s="40" t="s">
        <v>139</v>
      </c>
      <c r="F1" s="40" t="s">
        <v>25</v>
      </c>
      <c r="G1" s="40" t="s">
        <v>61</v>
      </c>
    </row>
    <row r="2" spans="1:7" s="8" customFormat="1" ht="32.15" customHeight="1" x14ac:dyDescent="0.35">
      <c r="A2" s="25" t="s">
        <v>238</v>
      </c>
      <c r="B2" s="125"/>
      <c r="C2" s="125">
        <v>4</v>
      </c>
      <c r="D2" s="125"/>
      <c r="E2" s="123">
        <f>SUM(B2:D2)</f>
        <v>4</v>
      </c>
      <c r="F2" s="90">
        <v>0.15</v>
      </c>
      <c r="G2" s="52">
        <f>(B2*F2)+(C2*F2)+(D2*F2)</f>
        <v>0.6</v>
      </c>
    </row>
    <row r="3" spans="1:7" s="8" customFormat="1" ht="46.5" x14ac:dyDescent="0.35">
      <c r="A3" s="25"/>
      <c r="B3" s="125"/>
      <c r="C3" s="125" t="s">
        <v>239</v>
      </c>
      <c r="D3" s="125"/>
      <c r="E3" s="123"/>
      <c r="F3" s="41"/>
      <c r="G3" s="52"/>
    </row>
    <row r="4" spans="1:7" s="8" customFormat="1" ht="32.15" customHeight="1" x14ac:dyDescent="0.35">
      <c r="A4" s="25" t="s">
        <v>240</v>
      </c>
      <c r="B4" s="113">
        <v>0</v>
      </c>
      <c r="C4" s="113"/>
      <c r="D4" s="113"/>
      <c r="E4" s="123">
        <f t="shared" ref="E4:E20" si="0">SUM(B4:D4)</f>
        <v>0</v>
      </c>
      <c r="F4" s="102">
        <v>7.4999999999999997E-2</v>
      </c>
      <c r="G4" s="52">
        <f>(B4*F4)+(C4*F4)+(D4*F4)</f>
        <v>0</v>
      </c>
    </row>
    <row r="5" spans="1:7" s="8" customFormat="1" ht="32.15" customHeight="1" x14ac:dyDescent="0.35">
      <c r="A5" s="25"/>
      <c r="B5" s="113" t="s">
        <v>241</v>
      </c>
      <c r="C5" s="113"/>
      <c r="D5" s="113"/>
      <c r="E5" s="123"/>
      <c r="F5" s="41"/>
      <c r="G5" s="52"/>
    </row>
    <row r="6" spans="1:7" s="8" customFormat="1" ht="32.15" customHeight="1" x14ac:dyDescent="0.35">
      <c r="A6" s="25" t="s">
        <v>242</v>
      </c>
      <c r="B6" s="125">
        <v>0</v>
      </c>
      <c r="C6" s="125"/>
      <c r="D6" s="125"/>
      <c r="E6" s="123">
        <f t="shared" si="0"/>
        <v>0</v>
      </c>
      <c r="F6" s="102">
        <v>7.4999999999999997E-2</v>
      </c>
      <c r="G6" s="52">
        <f>(B6*F6)+(C6*F6)+(D6*F6)</f>
        <v>0</v>
      </c>
    </row>
    <row r="7" spans="1:7" s="8" customFormat="1" ht="32.15" customHeight="1" x14ac:dyDescent="0.35">
      <c r="A7" s="25"/>
      <c r="B7" s="125" t="s">
        <v>150</v>
      </c>
      <c r="C7" s="125"/>
      <c r="D7" s="125"/>
      <c r="E7" s="123"/>
      <c r="F7" s="41"/>
      <c r="G7" s="52"/>
    </row>
    <row r="8" spans="1:7" s="8" customFormat="1" ht="53.15" customHeight="1" x14ac:dyDescent="0.35">
      <c r="A8" s="27" t="s">
        <v>243</v>
      </c>
      <c r="B8" s="113">
        <v>0</v>
      </c>
      <c r="C8" s="113"/>
      <c r="D8" s="113"/>
      <c r="E8" s="124">
        <f t="shared" si="0"/>
        <v>0</v>
      </c>
      <c r="F8" s="99">
        <v>0.15</v>
      </c>
      <c r="G8" s="52">
        <f>(B8*F8)+(C8*F8)+(D8*F8)</f>
        <v>0</v>
      </c>
    </row>
    <row r="9" spans="1:7" s="8" customFormat="1" ht="32.15" customHeight="1" x14ac:dyDescent="0.35">
      <c r="A9" s="27"/>
      <c r="B9" s="113" t="s">
        <v>150</v>
      </c>
      <c r="C9" s="113"/>
      <c r="D9" s="113"/>
      <c r="E9" s="124"/>
      <c r="F9" s="100"/>
      <c r="G9" s="52"/>
    </row>
    <row r="10" spans="1:7" s="8" customFormat="1" ht="47.15" customHeight="1" x14ac:dyDescent="0.35">
      <c r="A10" s="27" t="s">
        <v>244</v>
      </c>
      <c r="B10" s="125">
        <v>0</v>
      </c>
      <c r="C10" s="125"/>
      <c r="D10" s="125"/>
      <c r="E10" s="124">
        <f t="shared" si="0"/>
        <v>0</v>
      </c>
      <c r="F10" s="99">
        <v>0.1</v>
      </c>
      <c r="G10" s="52">
        <f>(B10*F10)+(C10*F10)+(D10*F10)</f>
        <v>0</v>
      </c>
    </row>
    <row r="11" spans="1:7" s="8" customFormat="1" ht="32.15" customHeight="1" x14ac:dyDescent="0.35">
      <c r="A11" s="27"/>
      <c r="B11" s="125" t="s">
        <v>150</v>
      </c>
      <c r="C11" s="125"/>
      <c r="D11" s="125"/>
      <c r="E11" s="124"/>
      <c r="F11" s="100"/>
      <c r="G11" s="52"/>
    </row>
    <row r="12" spans="1:7" s="8" customFormat="1" ht="32.15" customHeight="1" x14ac:dyDescent="0.35">
      <c r="A12" s="27" t="s">
        <v>245</v>
      </c>
      <c r="B12" s="113">
        <v>0</v>
      </c>
      <c r="C12" s="113"/>
      <c r="D12" s="113"/>
      <c r="E12" s="124">
        <f t="shared" si="0"/>
        <v>0</v>
      </c>
      <c r="F12" s="99">
        <v>0.1</v>
      </c>
      <c r="G12" s="52">
        <f>(B12*F12)+(C12*F12)+(D12*F12)</f>
        <v>0</v>
      </c>
    </row>
    <row r="13" spans="1:7" s="8" customFormat="1" ht="32.15" customHeight="1" x14ac:dyDescent="0.35">
      <c r="A13" s="27"/>
      <c r="B13" s="113" t="s">
        <v>150</v>
      </c>
      <c r="C13" s="113"/>
      <c r="D13" s="113"/>
      <c r="E13" s="124"/>
      <c r="F13" s="100"/>
      <c r="G13" s="52"/>
    </row>
    <row r="14" spans="1:7" s="8" customFormat="1" ht="32.15" customHeight="1" x14ac:dyDescent="0.35">
      <c r="A14" s="27" t="s">
        <v>246</v>
      </c>
      <c r="B14" s="125">
        <v>0</v>
      </c>
      <c r="C14" s="125"/>
      <c r="D14" s="125"/>
      <c r="E14" s="124">
        <f t="shared" si="0"/>
        <v>0</v>
      </c>
      <c r="F14" s="99">
        <v>0.1</v>
      </c>
      <c r="G14" s="52">
        <f>(B14*F14)+(C14*F14)+(D14*F14)</f>
        <v>0</v>
      </c>
    </row>
    <row r="15" spans="1:7" s="8" customFormat="1" ht="32.15" customHeight="1" x14ac:dyDescent="0.35">
      <c r="A15" s="25"/>
      <c r="B15" s="125" t="s">
        <v>150</v>
      </c>
      <c r="C15" s="125"/>
      <c r="D15" s="125"/>
      <c r="E15" s="123"/>
      <c r="F15" s="41"/>
      <c r="G15" s="52"/>
    </row>
    <row r="16" spans="1:7" s="8" customFormat="1" ht="32.15" customHeight="1" x14ac:dyDescent="0.35">
      <c r="A16" s="27" t="s">
        <v>247</v>
      </c>
      <c r="B16" s="113">
        <v>0</v>
      </c>
      <c r="C16" s="113"/>
      <c r="D16" s="113"/>
      <c r="E16" s="124">
        <f t="shared" si="0"/>
        <v>0</v>
      </c>
      <c r="F16" s="99">
        <v>0.1</v>
      </c>
      <c r="G16" s="52">
        <f>(B16*F16)+(C16*F16)+(D16*F16)</f>
        <v>0</v>
      </c>
    </row>
    <row r="17" spans="1:8" ht="32.15" customHeight="1" x14ac:dyDescent="0.35">
      <c r="A17" s="25"/>
      <c r="B17" s="113" t="s">
        <v>150</v>
      </c>
      <c r="C17" s="113"/>
      <c r="D17" s="113"/>
      <c r="E17" s="123"/>
      <c r="F17" s="41"/>
      <c r="G17" s="52"/>
      <c r="H17" s="8"/>
    </row>
    <row r="18" spans="1:8" ht="57.65" customHeight="1" x14ac:dyDescent="0.35">
      <c r="A18" s="34" t="s">
        <v>248</v>
      </c>
      <c r="B18" s="125"/>
      <c r="C18" s="125">
        <v>2</v>
      </c>
      <c r="D18" s="125"/>
      <c r="E18" s="124">
        <f t="shared" si="0"/>
        <v>2</v>
      </c>
      <c r="F18" s="99">
        <v>0.08</v>
      </c>
      <c r="G18" s="52">
        <f>(B18*F18)+(C18*F18)+(D18*F18)</f>
        <v>0.16</v>
      </c>
      <c r="H18" s="8"/>
    </row>
    <row r="19" spans="1:8" ht="170.5" x14ac:dyDescent="0.35">
      <c r="A19" s="25"/>
      <c r="B19" s="125"/>
      <c r="C19" s="125" t="s">
        <v>249</v>
      </c>
      <c r="D19" s="125"/>
      <c r="E19" s="123"/>
      <c r="F19" s="41"/>
      <c r="G19" s="52"/>
      <c r="H19" s="8"/>
    </row>
    <row r="20" spans="1:8" ht="54.65" customHeight="1" x14ac:dyDescent="0.35">
      <c r="A20" s="27" t="s">
        <v>250</v>
      </c>
      <c r="B20" s="113">
        <v>0</v>
      </c>
      <c r="C20" s="113"/>
      <c r="D20" s="113"/>
      <c r="E20" s="124">
        <f t="shared" si="0"/>
        <v>0</v>
      </c>
      <c r="F20" s="99">
        <v>7.0000000000000007E-2</v>
      </c>
      <c r="G20" s="52">
        <f>(B20*F20)+(C20*F20)+(D20*F20)</f>
        <v>0</v>
      </c>
      <c r="H20" s="8"/>
    </row>
    <row r="21" spans="1:8" ht="32.15" customHeight="1" x14ac:dyDescent="0.35">
      <c r="A21" s="25"/>
      <c r="B21" s="113" t="s">
        <v>251</v>
      </c>
      <c r="C21" s="113"/>
      <c r="D21" s="113"/>
      <c r="E21" s="123"/>
      <c r="F21" s="90"/>
      <c r="G21" s="52"/>
      <c r="H21" s="8"/>
    </row>
    <row r="22" spans="1:8" x14ac:dyDescent="0.35">
      <c r="A22" s="8"/>
      <c r="B22" s="8"/>
      <c r="C22" s="8"/>
      <c r="D22" s="8"/>
      <c r="E22" s="46" t="s">
        <v>71</v>
      </c>
      <c r="F22" s="101">
        <f>SUM(F2:F21)</f>
        <v>0.99999999999999978</v>
      </c>
      <c r="G22" s="103">
        <f>SUM(G2:G20)</f>
        <v>0.76</v>
      </c>
      <c r="H22" s="8" t="s">
        <v>140</v>
      </c>
    </row>
    <row r="23" spans="1:8" x14ac:dyDescent="0.35">
      <c r="A23" s="131"/>
      <c r="B23" s="131"/>
      <c r="C23" s="131"/>
      <c r="D23" s="131"/>
      <c r="E23" s="131"/>
      <c r="F23" s="131"/>
      <c r="G23" s="131"/>
    </row>
    <row r="24" spans="1:8" x14ac:dyDescent="0.35">
      <c r="A24" s="131"/>
      <c r="B24" s="131"/>
      <c r="C24" s="131"/>
      <c r="D24" s="131"/>
      <c r="E24" s="131"/>
      <c r="F24" s="131"/>
      <c r="G24" s="131"/>
    </row>
    <row r="25" spans="1:8" x14ac:dyDescent="0.35">
      <c r="A25" s="131"/>
      <c r="B25" s="146"/>
      <c r="C25" s="131"/>
      <c r="D25" s="131"/>
      <c r="E25" s="131"/>
      <c r="F25" s="131"/>
      <c r="G25" s="131"/>
    </row>
    <row r="26" spans="1:8" x14ac:dyDescent="0.35">
      <c r="A26" s="131"/>
      <c r="B26" s="131"/>
      <c r="C26" s="131"/>
      <c r="D26" s="131"/>
      <c r="E26" s="131"/>
      <c r="F26" s="131"/>
      <c r="G26" s="131"/>
    </row>
    <row r="27" spans="1:8" x14ac:dyDescent="0.35">
      <c r="A27" s="131"/>
      <c r="B27" s="131"/>
      <c r="C27" s="131"/>
      <c r="D27" s="131"/>
      <c r="E27" s="131"/>
      <c r="F27" s="131"/>
      <c r="G27" s="131"/>
    </row>
    <row r="28" spans="1:8" x14ac:dyDescent="0.35">
      <c r="A28" s="131"/>
      <c r="B28" s="131"/>
      <c r="C28" s="131"/>
      <c r="D28" s="131"/>
      <c r="E28" s="131"/>
      <c r="F28" s="131"/>
      <c r="G28" s="131"/>
    </row>
    <row r="29" spans="1:8" x14ac:dyDescent="0.35">
      <c r="A29" s="131"/>
      <c r="B29" s="131"/>
      <c r="C29" s="131"/>
      <c r="D29" s="131"/>
      <c r="E29" s="131"/>
      <c r="F29" s="131"/>
      <c r="G29" s="131"/>
    </row>
    <row r="30" spans="1:8" x14ac:dyDescent="0.35">
      <c r="A30" s="131"/>
      <c r="B30" s="131"/>
      <c r="C30" s="131"/>
      <c r="D30" s="131"/>
      <c r="E30" s="131"/>
      <c r="F30" s="131"/>
      <c r="G30" s="131"/>
    </row>
  </sheetData>
  <sheetProtection algorithmName="SHA-512" hashValue="ifTstprZsGk4HcZEWfj6y9/6+L9yKq8ZxFYvUXKde4iBoGFoKB90w2YAVIhUigWrnz7wjsRTK3y6O/oXvznBug==" saltValue="zvvxbdCQRk+pd58hBr5Jzw==" spinCount="100000" sheet="1" formatRows="0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EB651-E7BE-A64C-89E6-706E2FD0EF0E}">
  <dimension ref="A1:H23"/>
  <sheetViews>
    <sheetView tabSelected="1" zoomScale="70" zoomScaleNormal="70" workbookViewId="0">
      <pane xSplit="1" ySplit="2" topLeftCell="D8" activePane="bottomRight" state="frozen"/>
      <selection pane="topRight" activeCell="B1" sqref="B1"/>
      <selection pane="bottomLeft" activeCell="A3" sqref="A3"/>
      <selection pane="bottomRight" activeCell="H2" sqref="H2"/>
    </sheetView>
  </sheetViews>
  <sheetFormatPr defaultColWidth="10.83203125" defaultRowHeight="15.5" x14ac:dyDescent="0.35"/>
  <cols>
    <col min="1" max="1" width="64.58203125" style="133" customWidth="1"/>
    <col min="2" max="4" width="25" style="133" customWidth="1"/>
    <col min="5" max="7" width="16.58203125" style="133" customWidth="1"/>
    <col min="8" max="8" width="16.5" style="133" customWidth="1"/>
    <col min="9" max="16384" width="10.83203125" style="8"/>
  </cols>
  <sheetData>
    <row r="1" spans="1:8" x14ac:dyDescent="0.35">
      <c r="A1" s="7"/>
      <c r="B1" s="180" t="s">
        <v>252</v>
      </c>
      <c r="C1" s="180"/>
      <c r="D1" s="180"/>
      <c r="E1" s="7"/>
      <c r="F1" s="7"/>
      <c r="G1" s="7"/>
      <c r="H1" s="8"/>
    </row>
    <row r="2" spans="1:8" ht="112" customHeight="1" x14ac:dyDescent="0.35">
      <c r="A2" s="48" t="s">
        <v>253</v>
      </c>
      <c r="B2" s="27" t="s">
        <v>254</v>
      </c>
      <c r="C2" s="27" t="s">
        <v>255</v>
      </c>
      <c r="D2" s="27" t="s">
        <v>256</v>
      </c>
      <c r="E2" s="40" t="s">
        <v>139</v>
      </c>
      <c r="F2" s="40" t="s">
        <v>25</v>
      </c>
      <c r="G2" s="40" t="s">
        <v>61</v>
      </c>
      <c r="H2" s="8"/>
    </row>
    <row r="3" spans="1:8" ht="32.15" customHeight="1" x14ac:dyDescent="0.35">
      <c r="A3" s="25" t="s">
        <v>257</v>
      </c>
      <c r="B3" s="125"/>
      <c r="C3" s="125"/>
      <c r="D3" s="125"/>
      <c r="E3" s="59">
        <f>SUM(B3:D3)</f>
        <v>0</v>
      </c>
      <c r="F3" s="90">
        <v>-0.2</v>
      </c>
      <c r="G3" s="59">
        <f>(B3*F3)+(C3*F3)+(D3*F3)</f>
        <v>0</v>
      </c>
      <c r="H3" s="8"/>
    </row>
    <row r="4" spans="1:8" ht="32.15" customHeight="1" x14ac:dyDescent="0.35">
      <c r="A4" s="25"/>
      <c r="B4" s="125"/>
      <c r="C4" s="125"/>
      <c r="D4" s="125"/>
      <c r="E4" s="59"/>
      <c r="F4" s="90"/>
      <c r="G4" s="59"/>
      <c r="H4" s="8"/>
    </row>
    <row r="5" spans="1:8" ht="32.15" customHeight="1" x14ac:dyDescent="0.35">
      <c r="A5" s="25" t="s">
        <v>258</v>
      </c>
      <c r="B5" s="130"/>
      <c r="C5" s="130"/>
      <c r="D5" s="130"/>
      <c r="E5" s="59">
        <f>SUM(B5:D5)</f>
        <v>0</v>
      </c>
      <c r="F5" s="90">
        <v>-0.2</v>
      </c>
      <c r="G5" s="59">
        <f>(B5*F5)+(C5*F5)+(D5*F5)</f>
        <v>0</v>
      </c>
      <c r="H5" s="8"/>
    </row>
    <row r="6" spans="1:8" ht="32.15" customHeight="1" x14ac:dyDescent="0.35">
      <c r="A6" s="25"/>
      <c r="B6" s="130"/>
      <c r="C6" s="130"/>
      <c r="D6" s="130"/>
      <c r="E6" s="59"/>
      <c r="F6" s="90"/>
      <c r="G6" s="59"/>
      <c r="H6" s="8"/>
    </row>
    <row r="7" spans="1:8" ht="32.15" customHeight="1" x14ac:dyDescent="0.35">
      <c r="A7" s="27" t="s">
        <v>259</v>
      </c>
      <c r="B7" s="125"/>
      <c r="C7" s="125"/>
      <c r="D7" s="125"/>
      <c r="E7" s="59">
        <f t="shared" ref="E7:E13" si="0">SUM(B7:D7)</f>
        <v>0</v>
      </c>
      <c r="F7" s="90">
        <v>-0.2</v>
      </c>
      <c r="G7" s="59">
        <f>(B7*F7)+(C7*F7)+(D7*F7)</f>
        <v>0</v>
      </c>
      <c r="H7" s="8"/>
    </row>
    <row r="8" spans="1:8" ht="32.15" customHeight="1" x14ac:dyDescent="0.35">
      <c r="A8" s="25"/>
      <c r="B8" s="125"/>
      <c r="C8" s="125"/>
      <c r="D8" s="125" t="s">
        <v>260</v>
      </c>
      <c r="E8" s="59"/>
      <c r="F8" s="90"/>
      <c r="G8" s="59"/>
      <c r="H8" s="8"/>
    </row>
    <row r="9" spans="1:8" ht="32.15" customHeight="1" x14ac:dyDescent="0.35">
      <c r="A9" s="27" t="s">
        <v>261</v>
      </c>
      <c r="B9" s="130">
        <v>0</v>
      </c>
      <c r="C9" s="130"/>
      <c r="D9" s="130"/>
      <c r="E9" s="59">
        <f t="shared" si="0"/>
        <v>0</v>
      </c>
      <c r="F9" s="99">
        <v>-0.1</v>
      </c>
      <c r="G9" s="59">
        <f t="shared" ref="G9:G13" si="1">(B9*F9)+(C9*F9)+(D9*F9)</f>
        <v>0</v>
      </c>
      <c r="H9" s="8"/>
    </row>
    <row r="10" spans="1:8" ht="32.15" customHeight="1" x14ac:dyDescent="0.35">
      <c r="A10" s="27"/>
      <c r="B10" s="130" t="s">
        <v>262</v>
      </c>
      <c r="C10" s="130"/>
      <c r="D10" s="130"/>
      <c r="E10" s="59"/>
      <c r="F10" s="99"/>
      <c r="G10" s="59"/>
      <c r="H10" s="8"/>
    </row>
    <row r="11" spans="1:8" ht="32.15" customHeight="1" x14ac:dyDescent="0.35">
      <c r="A11" s="27" t="s">
        <v>263</v>
      </c>
      <c r="B11" s="125">
        <v>0</v>
      </c>
      <c r="C11" s="125"/>
      <c r="D11" s="125"/>
      <c r="E11" s="59">
        <f t="shared" si="0"/>
        <v>0</v>
      </c>
      <c r="F11" s="99">
        <v>-0.2</v>
      </c>
      <c r="G11" s="59">
        <f t="shared" si="1"/>
        <v>0</v>
      </c>
      <c r="H11" s="8"/>
    </row>
    <row r="12" spans="1:8" ht="32.15" customHeight="1" x14ac:dyDescent="0.35">
      <c r="A12" s="25"/>
      <c r="B12" s="125" t="s">
        <v>262</v>
      </c>
      <c r="C12" s="125"/>
      <c r="D12" s="125"/>
      <c r="E12" s="59"/>
      <c r="F12" s="90"/>
      <c r="G12" s="59"/>
      <c r="H12" s="8"/>
    </row>
    <row r="13" spans="1:8" ht="32.15" customHeight="1" x14ac:dyDescent="0.35">
      <c r="A13" s="27" t="s">
        <v>264</v>
      </c>
      <c r="B13" s="130">
        <v>0</v>
      </c>
      <c r="C13" s="130"/>
      <c r="D13" s="130"/>
      <c r="E13" s="59">
        <f t="shared" si="0"/>
        <v>0</v>
      </c>
      <c r="F13" s="99">
        <v>-0.1</v>
      </c>
      <c r="G13" s="59">
        <f t="shared" si="1"/>
        <v>0</v>
      </c>
      <c r="H13" s="8"/>
    </row>
    <row r="14" spans="1:8" ht="32.15" customHeight="1" x14ac:dyDescent="0.35">
      <c r="A14" s="25"/>
      <c r="B14" s="113" t="s">
        <v>262</v>
      </c>
      <c r="C14" s="113"/>
      <c r="D14" s="113"/>
      <c r="E14" s="59"/>
      <c r="F14" s="90"/>
      <c r="G14" s="59"/>
      <c r="H14" s="8"/>
    </row>
    <row r="15" spans="1:8" x14ac:dyDescent="0.35">
      <c r="A15" s="8"/>
      <c r="B15" s="8"/>
      <c r="C15" s="8"/>
      <c r="D15" s="8"/>
      <c r="E15" s="46" t="s">
        <v>71</v>
      </c>
      <c r="F15" s="90">
        <f>SUM(F3:F14)</f>
        <v>-1.0000000000000002</v>
      </c>
      <c r="G15" s="60">
        <f>SUM(G3:G13)</f>
        <v>0</v>
      </c>
      <c r="H15" s="8" t="s">
        <v>265</v>
      </c>
    </row>
    <row r="16" spans="1:8" x14ac:dyDescent="0.35">
      <c r="A16" s="131"/>
      <c r="B16" s="131"/>
      <c r="C16" s="131"/>
      <c r="D16" s="131"/>
      <c r="E16" s="131"/>
      <c r="F16" s="137"/>
      <c r="G16" s="131"/>
    </row>
    <row r="17" spans="1:7" x14ac:dyDescent="0.35">
      <c r="A17" s="131"/>
      <c r="B17" s="146"/>
      <c r="C17" s="131"/>
      <c r="D17" s="131"/>
      <c r="E17" s="131"/>
      <c r="F17" s="131"/>
      <c r="G17" s="131"/>
    </row>
    <row r="18" spans="1:7" x14ac:dyDescent="0.35">
      <c r="A18" s="131"/>
      <c r="B18" s="131"/>
      <c r="C18" s="131"/>
      <c r="D18" s="131"/>
      <c r="E18" s="131"/>
      <c r="F18" s="131"/>
      <c r="G18" s="131"/>
    </row>
    <row r="19" spans="1:7" x14ac:dyDescent="0.35">
      <c r="A19" s="131"/>
      <c r="B19" s="131"/>
      <c r="C19" s="131"/>
      <c r="D19" s="131"/>
      <c r="E19" s="131"/>
      <c r="F19" s="131"/>
      <c r="G19" s="131"/>
    </row>
    <row r="20" spans="1:7" x14ac:dyDescent="0.35">
      <c r="A20" s="131"/>
      <c r="B20" s="131"/>
      <c r="C20" s="131"/>
      <c r="D20" s="131"/>
      <c r="E20" s="131"/>
      <c r="F20" s="131"/>
      <c r="G20" s="131"/>
    </row>
    <row r="21" spans="1:7" x14ac:dyDescent="0.35">
      <c r="A21" s="131"/>
      <c r="B21" s="131"/>
      <c r="C21" s="131"/>
      <c r="D21" s="131"/>
      <c r="E21" s="131"/>
      <c r="F21" s="131"/>
      <c r="G21" s="131"/>
    </row>
    <row r="22" spans="1:7" x14ac:dyDescent="0.35">
      <c r="A22" s="131"/>
      <c r="B22" s="131"/>
      <c r="C22" s="131"/>
      <c r="D22" s="131"/>
      <c r="E22" s="131"/>
      <c r="F22" s="131"/>
      <c r="G22" s="131"/>
    </row>
    <row r="23" spans="1:7" x14ac:dyDescent="0.35">
      <c r="A23" s="131"/>
      <c r="B23" s="131"/>
      <c r="C23" s="131"/>
      <c r="D23" s="131"/>
      <c r="E23" s="131"/>
      <c r="F23" s="131"/>
      <c r="G23" s="131"/>
    </row>
  </sheetData>
  <sheetProtection algorithmName="SHA-512" hashValue="havaCVAteRSnjkL4u+pTyFq2uVMZr/qZ1OBRYH9eECGMj8Lg+lryD1D3r+zphcCglTuREKaSFRKE494PhXrR2Q==" saltValue="cpE9QtiEDcb+G4VjgpUZnQ==" spinCount="100000" sheet="1" formatRows="0"/>
  <mergeCells count="1">
    <mergeCell ref="B1:D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Nota final</vt:lpstr>
      <vt:lpstr>Informações da planilha</vt:lpstr>
      <vt:lpstr>Temas políticas -bases de dados</vt:lpstr>
      <vt:lpstr>Temas nas políticas gerais</vt:lpstr>
      <vt:lpstr>Temas nas políticas setoriais</vt:lpstr>
      <vt:lpstr>Bases de dados</vt:lpstr>
      <vt:lpstr>Monitoramento de riscos</vt:lpstr>
      <vt:lpstr>Relevância processo decisório</vt:lpstr>
      <vt:lpstr>Ações de mitigação de riscos</vt:lpstr>
      <vt:lpstr>Prod fin imp positivo</vt:lpstr>
      <vt:lpstr>Portfólio (setor)</vt:lpstr>
      <vt:lpstr>Portfólio (localização)</vt:lpstr>
      <vt:lpstr>Portfólio (empresa)</vt:lpstr>
      <vt:lpstr>Governança</vt:lpstr>
      <vt:lpstr> Controvérsias socioambientais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Bruno Schiavo</cp:lastModifiedBy>
  <cp:revision/>
  <dcterms:created xsi:type="dcterms:W3CDTF">2022-10-09T23:08:45Z</dcterms:created>
  <dcterms:modified xsi:type="dcterms:W3CDTF">2023-03-30T22:09:57Z</dcterms:modified>
  <cp:category/>
  <cp:contentStatus/>
</cp:coreProperties>
</file>