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BRADESCO Seguros/"/>
    </mc:Choice>
  </mc:AlternateContent>
  <xr:revisionPtr revIDLastSave="460" documentId="13_ncr:1_{E8E808BA-6218-4ABD-AA4E-9CE7987C3C2F}" xr6:coauthVersionLast="47" xr6:coauthVersionMax="47" xr10:uidLastSave="{DC54C912-03F4-4EAF-BA2C-EEDFA9F84BDD}"/>
  <bookViews>
    <workbookView xWindow="-110" yWindow="-110" windowWidth="19420" windowHeight="10300" activeTab="11"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E17" i="5"/>
  <c r="G15" i="5"/>
  <c r="E15" i="5"/>
  <c r="F13" i="5"/>
  <c r="G13" i="5" s="1"/>
  <c r="E13" i="5"/>
  <c r="F11" i="5"/>
  <c r="G11" i="5" s="1"/>
  <c r="E11" i="5"/>
  <c r="G9" i="5"/>
  <c r="E9" i="5"/>
  <c r="G7" i="5"/>
  <c r="E7" i="5"/>
  <c r="G5" i="5"/>
  <c r="E5" i="5"/>
  <c r="G3" i="5"/>
  <c r="E3" i="5"/>
  <c r="F62" i="26"/>
  <c r="F60" i="26"/>
  <c r="F58" i="26"/>
  <c r="F56" i="26"/>
  <c r="F54" i="26"/>
  <c r="F52" i="26"/>
  <c r="F50" i="26"/>
  <c r="F48" i="26"/>
  <c r="F46" i="26"/>
  <c r="F44" i="26"/>
  <c r="F42" i="26"/>
  <c r="F40" i="26"/>
  <c r="F38" i="26"/>
  <c r="F36" i="26"/>
  <c r="F34" i="26"/>
  <c r="F32" i="26"/>
  <c r="F30" i="26"/>
  <c r="F28" i="26"/>
  <c r="F26" i="26"/>
  <c r="F24" i="26"/>
  <c r="F22" i="26"/>
  <c r="F20" i="26"/>
  <c r="F18" i="26"/>
  <c r="F16" i="26"/>
  <c r="F14" i="26"/>
  <c r="F12" i="26"/>
  <c r="F10" i="26"/>
  <c r="F8" i="26"/>
  <c r="F6" i="26"/>
  <c r="F4" i="26"/>
  <c r="F2" i="26"/>
  <c r="E64" i="26"/>
  <c r="H69" i="22"/>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C96" i="22"/>
  <c r="F9" i="20" l="1"/>
  <c r="F56" i="1"/>
  <c r="F48" i="1"/>
  <c r="F40" i="1"/>
  <c r="F32" i="1"/>
  <c r="F24" i="1"/>
  <c r="F16" i="1"/>
  <c r="F8" i="1"/>
  <c r="F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4" i="2"/>
  <c r="E6" i="2"/>
  <c r="E8" i="2"/>
  <c r="E10" i="2"/>
  <c r="E12" i="2"/>
  <c r="E14" i="2"/>
  <c r="E16" i="2"/>
  <c r="E18" i="2"/>
  <c r="E20" i="2"/>
  <c r="E2" i="2"/>
  <c r="G19" i="16"/>
  <c r="F5" i="16"/>
  <c r="F7" i="16"/>
  <c r="F9" i="16"/>
  <c r="F11" i="16"/>
  <c r="F13" i="16"/>
  <c r="F15" i="16"/>
  <c r="F17" i="16"/>
  <c r="F3" i="16"/>
  <c r="F19"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9" i="5"/>
  <c r="O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<sst xmlns="http://schemas.openxmlformats.org/spreadsheetml/2006/main" count="441" uniqueCount="276">
  <si>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</si>
  <si>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</si>
  <si>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</si>
  <si>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</si>
  <si>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</si>
  <si>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</si>
  <si>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</si>
  <si>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</si>
  <si>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</si>
  <si>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</si>
  <si>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</si>
  <si>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</si>
  <si>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</si>
  <si>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</si>
  <si>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</si>
  <si>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</si>
  <si>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</si>
  <si>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</si>
  <si>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</si>
  <si>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</si>
  <si>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</si>
  <si>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</si>
  <si>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</si>
  <si>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</si>
  <si>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</si>
  <si>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</si>
  <si>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</si>
  <si>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</si>
  <si>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</si>
  <si>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</si>
  <si>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</si>
  <si>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</si>
  <si>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</si>
  <si>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</si>
  <si>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</si>
  <si>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</si>
  <si>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</si>
  <si>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</si>
  <si>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</si>
  <si>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</si>
  <si>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</si>
  <si>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</si>
  <si>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</si>
  <si>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</si>
  <si>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</si>
  <si>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</si>
  <si>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</si>
  <si>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</si>
  <si>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</si>
  <si>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</si>
  <si>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</si>
  <si>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</si>
  <si>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</si>
  <si>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</si>
  <si>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</si>
  <si>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</si>
  <si>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</si>
  <si>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</si>
  <si>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</si>
  <si>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</si>
  <si>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</si>
  <si>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</si>
  <si>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Consta na pág. 4 do Extrato da Norma de Responsabilidade Socioambiental que a seguradora irá "Gerenciar e mitigar os impactos ambientais e a utilização de recursos naturais, promovendo a ecoeficiência nos processos e a compensação das emissões de gases de efeito estufa decorrentes das operações". O mesmo é dito no item 4 da Política de Responsabilidade (pág. 1).</t>
  </si>
  <si>
    <t>Não há informação</t>
  </si>
  <si>
    <t>Biodiversidade aquática e poluição da água doce</t>
  </si>
  <si>
    <t>Biodiversidade aquática e poluição marinha</t>
  </si>
  <si>
    <t>Eficiência uso agrícola do solo</t>
  </si>
  <si>
    <t>É informado na pág.4 da Norma de Responsabilidade Socioambiental que a seguradora irá "Minimizar os impactos ambientais e promover a eficiência no consumo de recursos naturais e materiais, contemplando a geração de resíduos, efluentes e a mitigação e adaptação aos efeitos das mudanças climáticas".</t>
  </si>
  <si>
    <t>É informado na pág. 4 do Extrato da Norma de Responsabilidade Socioambiental que serão aplicadas "medidas restritivas/impeditivas na contratação de Seguros, previdência, capitalização e empreendimentos imobiliários para pessoas jurídicas comprovadamente envolvidas com a utilização de mão de obra análoga à escrava, utilização de mão de obra infantil, ou exploração criminosa da prostituição, inclusive infantil. O impedimento será automático para as pessoas que figurem no “Cadastro de Empregadores que tenham submetido trabalhadores a condições análogas à de escravo” publicado e atualizado pelo Ministério da Economia (“Lista Suja”)".</t>
  </si>
  <si>
    <t>É informado na pág. 4 do Extrato da Norma de Responsabilidade Socioambiental que serão aplicadas "medidas restritivas/impeditivas na contratação de Seguros, previdência, capitalização e empreendimentos imobiliários para pessoas jurídicas comprovadamente envolvidas com a utilização de mão de obra análoga à escrava, utilização de mão de obra infantil,ou exploração criminosa da prostituição, inclusive infantil. O impedimento será automático para as pessoas que figurem no “Cadastro de Empregadores que tenham submetido trabalhadores a condições análogas à de escravo” publicado e atualizado pelo Ministério da Economia (“Lista Suja”)".</t>
  </si>
  <si>
    <t>Tema não é abordado no que diz respeito ao portfólio</t>
  </si>
  <si>
    <t>É informado na pág. 5 da Norma de Responsabilidade Socioambiental que a seguradora irá promover o respeito aos direitos humanos, à diversidade, igualdade e equidade, com o público interno e externo da organização.</t>
  </si>
  <si>
    <t>TOTAL</t>
  </si>
  <si>
    <t>Máximo de 3</t>
  </si>
  <si>
    <t>Inclusão em política setorial ou em política temática (0 a 7)</t>
  </si>
  <si>
    <t>Consta nas páginas 142 e 143 do questionário CDP uma lista de atividades que, caso seja identificado que clientes tenham envolvimento, sofrerão restrições. Entre as atividades está a geração de energia termelétrica a carvão.</t>
  </si>
  <si>
    <t>Consta nas páginas 142 e 143 do questionário CDP uma lista de atividades que, caso seja identificado que clientes tenham envolvimento, sofrerão restrições. São elas: atividades para criação de gado, câmaras frigoríficas, matadouros, cultivos agrícolas e produção florestal com infrações relacionadas ao desmatamento ilegal.</t>
  </si>
  <si>
    <t>Consta nas páginas 142 e 143 do questionário CDP uma lista de atividades que, caso seja identificado que clientes tenham envolvimento, sofrerão restrições. Entre as atividades está a pesca de arrasto nos oceanos com redes de mais de 2,5 km de extensão.</t>
  </si>
  <si>
    <t>Consta nas páginas 142 e 143 do questionário CDP uma lista de atividades que, caso seja identificado que clientes tenham envolvimento, sofrerão restrições. Entre as atividades está a mineração ilegal e extração de amianto.</t>
  </si>
  <si>
    <t>Consta nas páginas 142 e 143 do questionário CDP uma lista de atividades que, caso seja identificado que clientes tenham envolvimento, sofrerão restrições. Entre as atividades está a extração de carvão mineral e extração e processamento de xisto e areia betuminosa.</t>
  </si>
  <si>
    <t>Consta nas páginas 142 e 143 do questionário CDP uma lista de atividades que, caso seja identificado que clientes tenham envolvimento, sofrerão restrições. Entre as atividades está a construção de projetos imobiliários em áreas indígenas.</t>
  </si>
  <si>
    <t>Máximo de 7</t>
  </si>
  <si>
    <t>BASE DE DADOS</t>
  </si>
  <si>
    <t>Todos os setores econômicos sujeitos a licenciamento ambiental - até 10 pontos</t>
  </si>
  <si>
    <t xml:space="preserve">Peso </t>
  </si>
  <si>
    <t>Apenas setores econômicos com maior risco socioambiental
(médio ou alto) - até 7,5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</si>
  <si>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</si>
  <si>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4 pontos</t>
  </si>
  <si>
    <t>Licenciamento ambiental vigente</t>
  </si>
  <si>
    <t>De acordo com o relatório ISE (id 1139, linha 1143), a subscrição do risco de empreendimentos está condicionada à existência de licenças ambientais.</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</si>
  <si>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</si>
  <si>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</si>
  <si>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</si>
  <si>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</si>
  <si>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Em relação a Áreas Embargadas, nas propriedades seguradas, existe análise para novas operações e estabelecimento de condicionantes e ações para a mitigação dos riscos. Não é informado se se trata de embargo pelo órgão ambiental estadual/DF ou pelo IBAMA ou ICMBio (relatório ISE, ids 1158/1159, linhas 1162/1163).</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</si>
  <si>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</si>
  <si>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</si>
  <si>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</si>
  <si>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</si>
  <si>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</si>
  <si>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</si>
  <si>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</si>
  <si>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</si>
  <si>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</si>
  <si>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</si>
  <si>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</si>
  <si>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</si>
  <si>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É informado na pág. 4 do Extrato da Norma de Responsabilidade Socioambiental que serão aplicadas "medidas restritivas/impeditivas na contratação de Seguros, previdência, capitalização e empreendimentos imobiliários para pessoas jurídicas comprovadamente envolvidas com a utilização de mão de obra análoga à escrava, utilização de mão de obra infantil,
ou exploração criminosa da prostituição, inclusive infantil. O impedimento será automático para as pessoas que figurem no “Cadastro de Empregadores que tenham submetido trabalhadores a condições análogas à de escravo” publicado e atualizado pelo Ministério da Economia (“Lista Suja”)".</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</si>
  <si>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</si>
  <si>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</si>
  <si>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</si>
  <si>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</si>
  <si>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</si>
  <si>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</si>
  <si>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</si>
  <si>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</si>
  <si>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</si>
  <si>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</si>
  <si>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</si>
  <si>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</si>
  <si>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</si>
  <si>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</si>
  <si>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</si>
  <si>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</si>
  <si>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</si>
  <si>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</si>
  <si>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</si>
  <si>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</si>
  <si>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</si>
  <si>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</si>
  <si>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</si>
  <si>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</si>
  <si>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</si>
  <si>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</si>
  <si>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</si>
  <si>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</si>
  <si>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</si>
  <si>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</si>
  <si>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</si>
  <si>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10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</si>
  <si>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</si>
  <si>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</si>
  <si>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</si>
  <si>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</si>
  <si>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</si>
  <si>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</si>
  <si>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</si>
  <si>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</si>
  <si>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É informado nas páginas 28 e 29 do questionário CDP que 100% da atividade de subscrição de seguros está sujeita a avaliação de riscos climáticos. A instituição faz isso num horizonte de curto prazo (definido como de 0 a 3 anos).</t>
  </si>
  <si>
    <t>Apenas quando tem conhecimento de fato novo relevante ou quando se refere a único ou poucos temas</t>
  </si>
  <si>
    <t>Não adota</t>
  </si>
  <si>
    <t>Total</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</si>
  <si>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</si>
  <si>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</si>
  <si>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</si>
  <si>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</si>
  <si>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</si>
  <si>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</si>
  <si>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</si>
  <si>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</si>
  <si>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</si>
  <si>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Não há informação disponível</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</si>
  <si>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</si>
  <si>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</si>
  <si>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</si>
  <si>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</si>
  <si>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</si>
  <si>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</si>
  <si>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</si>
  <si>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</si>
  <si>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</si>
  <si>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</si>
  <si>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</si>
  <si>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</si>
  <si>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</si>
  <si>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</si>
  <si>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</si>
  <si>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</si>
  <si>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</si>
  <si>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 xml:space="preserve">É informado na pág.2 do relatório de Negócios Sustentáveis que "A Bradesco Auto/RE oferece condições específicas (atreladas aos produtos) voltadas para a cobertura de eventos decorrentes de intempéries climáticas. No ramo de automóveis, por exemplo, há coberturas para alagamento. Já os produtos de Ramos Elementares (residenciais, empresariais, condomínio e equipamentos) contam com cobertura para vendavais e queda de granizo". "Em situações climatológicas atípicas, a Bradesco Auto/RE tem um plano de ação para atendimento aos sinistros de Seguros residenciais, empresariais, condomínio e de equipamentos: a Operação Calamidade, também chamada de “Atendimento em Situação Climatológica Severa”. </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</si>
  <si>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</si>
  <si>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</si>
  <si>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</si>
  <si>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</si>
  <si>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</si>
  <si>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</si>
  <si>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</si>
  <si>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</si>
  <si>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</si>
  <si>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</si>
  <si>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</si>
  <si>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Consta na pág. 2 do relatório de Negócios Sustentáveis a existência do serviço "Anjo da Guarda", no qual, em solicitações de reboque, motociclistas são acionados para pequenos reparos. A diminuição do uso do reboque leva a menor consumo de combustível e emissão de gases poluentes. Houve 11.181 solicitações do serviço em 2022 (não há dados de economia de combustível, nem de redução de emissões).</t>
  </si>
  <si>
    <t>Uso eficiente de matéria-prima</t>
  </si>
  <si>
    <t>Gestão adequada de resíduos sólidos (prevenção de poluição)</t>
  </si>
  <si>
    <t>Gestão eficiente de resíduos sólidos (economia circular)</t>
  </si>
  <si>
    <t>Há indicador sobre quantidade (em kg), de material descartado do serviço de descarte de bens em desuso (pág. 4, Negócios Sustentáveis).   Desde 2009, 20,8 mil toneladas de material automotivo já foi recolhido pelo programa de doação de sucata (Negócios Sustentáveis, pág. 5).</t>
  </si>
  <si>
    <t>O seguro residencial conta com serviço de descarte de bens em desuso (como móveis e eletrodomésticos). Estes bens são reaproveitados ou descartados corretamente pela seguradora. Há dados sobre quantidade (em kg), de material descartado (pág. 4, Negócios Sustentáveis). Além disso, é oferecido o serviço de reparo de aparelhos linha branca e marrom (geladeira, TV, entre outros produtos), o que prolonga a vida útil deles e contribui com reaproveitamento e economia circular. Em 2022, foram 27.879 acionamentos e reparos (pág. 5, Negócios Sustentáveis). Há, também, programa de doação de sucata e peças danificadas para empresas de reciclagem. Desde 2009, 20,8 mil toneladas de material automotivo já foi recolhido (Negócios Sustentáveis, pág. 5).</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</si>
  <si>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</si>
  <si>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</si>
  <si>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</si>
  <si>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</si>
  <si>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</si>
  <si>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</si>
  <si>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A seguradora dispõe de uma rede de clínicas (Novamed) com foco em prevenção de doenças e promoção da saúde, e conta com especialistas em medicina da família e comunidade (Negócios Sustentáveis, pág. 9).</t>
  </si>
  <si>
    <t>Saúde e segurança do consumidor</t>
  </si>
  <si>
    <t>É relatada a existência de um programa de gerenciamento de patologias crônicas, que "Tem como objetivo a identificação e o acompanhamento dos Beneficiários portadores de patologias crônicas (cardiovascular, endócrino-metabólica e respiratória), visando a mudanças de hábitos e conscientização de atitudes saudáveis, possibilitando melhor controle do estado de saúde e da qualidade de vida do participante" (Negócios Sustentáveis, pág. 7). A seguradora também dispõe de uma rede de clínicas com foco em prevenção de doenças e promoção da saúde (Negócios Sustentáveis, pág. 9).</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</si>
  <si>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</si>
  <si>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</si>
  <si>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</si>
  <si>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</si>
  <si>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</si>
  <si>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</si>
  <si>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</si>
  <si>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</si>
  <si>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</si>
  <si>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</si>
  <si>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</si>
  <si>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</si>
  <si>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</si>
  <si>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</si>
  <si>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</si>
  <si>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</si>
  <si>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</si>
  <si>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</si>
  <si>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</si>
  <si>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</si>
  <si>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</si>
  <si>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</si>
  <si>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</si>
  <si>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</si>
  <si>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</si>
  <si>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</si>
  <si>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</si>
  <si>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</si>
  <si>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</si>
  <si>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</si>
  <si>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</si>
  <si>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</si>
  <si>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</si>
  <si>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</si>
  <si>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</si>
  <si>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</si>
  <si>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</si>
  <si>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</si>
  <si>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t>
  </si>
  <si>
    <t>É informado na pág. 23 do PSI que cada pilar da estratégia de sustentabilidade da seguradora é apoiado por um diretor executivo (são 6 pilares, descritos na pág. 2 do PSI). É informado na pág. 5 do questionário CDP que existe um Diretor específico de sustentabilidade; nas páginas  8 e 9 é informado que os diretores financeiro e de riscos também possuem influência sobre a temática socioambiental na organização.</t>
  </si>
  <si>
    <t>Participação feminina na Diretoria</t>
  </si>
  <si>
    <t>Há 2/19 de participação feminina na Diretoria da Bradesco Seguros (Relatório Anual 2021, pág. 30).</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</si>
  <si>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</si>
  <si>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</si>
  <si>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</si>
  <si>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</si>
  <si>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</si>
  <si>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Consta na pág. 269 do Formulário de Referência que é levado em conta o desempenho em indicadores de "Dimensão Social e Ambiental de Índices de Mercado" na política global de remuneração. O assunto também é mencionado nas páginas 10 a 17 do questionário CDP, com um pouco mais de detalhes sobre os objetivos socioambientais relacionados à remuneração variável do board de diretores e de gerentes de unidades de negócios.</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</si>
  <si>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</si>
  <si>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</si>
  <si>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Canal específico para recebimento de reclamações quanto a impactos socioambientais de empreendimentos segurados</t>
  </si>
  <si>
    <t>Não há canal específico</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</si>
  <si>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</si>
  <si>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</si>
  <si>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</si>
  <si>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</si>
  <si>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</si>
  <si>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</si>
  <si>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</si>
  <si>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</si>
  <si>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</si>
  <si>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foram identificados processos punitivos na CVM ou SUSEP</t>
  </si>
  <si>
    <t>Consumidor.gov</t>
  </si>
  <si>
    <t>Apresentou desempenho melhor que a média nos indicadores avaliados</t>
  </si>
  <si>
    <t>SINDEC (base de dados dos PROCONs)</t>
  </si>
  <si>
    <t>Não há registro de reclamações</t>
  </si>
  <si>
    <t>Imprensa tradicional</t>
  </si>
  <si>
    <t>Não há controvérsias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</si>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</sst>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opLeftCell="A5" zoomScale="70" zoomScaleNormal="70" workbookViewId="0">
      <selection activeCell="L15" sqref="L15"/>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45" t="s">
        <v>13</v>
      </c>
      <c r="C9" s="145"/>
      <c r="D9" s="65">
        <f>'Temas nas políticas gerais'!D62</f>
        <v>0.65000000000000013</v>
      </c>
      <c r="E9" s="40">
        <f>'Temas nas políticas setoriais'!D62</f>
        <v>1.1350000000000002</v>
      </c>
      <c r="F9" s="40">
        <f>'Bases de dados'!H96</f>
        <v>1.3</v>
      </c>
      <c r="G9" s="40">
        <f>'Monitoramento de riscos'!E15</f>
        <v>3.05</v>
      </c>
      <c r="H9" s="40">
        <f>'Relevância processo decisório'!E5</f>
        <v>0</v>
      </c>
      <c r="I9" s="40">
        <f>'Ações de mitigação de riscos'!G16</f>
        <v>0</v>
      </c>
      <c r="J9" s="40">
        <f>'Prod fin imp positivo'!F64</f>
        <v>0.36499999999999999</v>
      </c>
      <c r="K9" s="40">
        <f>'Portfólio (setor)'!F9</f>
        <v>0</v>
      </c>
      <c r="L9" s="40">
        <f>'Portfólio (localização)'!F9</f>
        <v>0</v>
      </c>
      <c r="M9" s="40">
        <f>'Portfólio (empresa)'!H19</f>
        <v>0</v>
      </c>
      <c r="N9" s="40">
        <f>Governança!G22</f>
        <v>3.25</v>
      </c>
      <c r="O9" s="40">
        <f>' Controvérsias socioambientais'!G19</f>
        <v>-1.6500000000000001</v>
      </c>
    </row>
    <row r="10" spans="1:15">
      <c r="A10" s="1"/>
      <c r="B10" s="145" t="s">
        <v>14</v>
      </c>
      <c r="C10" s="145"/>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46" t="s">
        <v>15</v>
      </c>
      <c r="C13" s="147"/>
      <c r="D13" s="150">
        <f>SUM(D9:O9)</f>
        <v>8.1</v>
      </c>
    </row>
    <row r="14" spans="1:15">
      <c r="A14" s="1"/>
      <c r="B14" s="148"/>
      <c r="C14" s="149"/>
      <c r="D14" s="151"/>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70" zoomScaleNormal="70" workbookViewId="0">
      <pane xSplit="1" ySplit="1" topLeftCell="E58" activePane="bottomRight" state="frozen"/>
      <selection pane="bottomRight" activeCell="G76" sqref="G76"/>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38" t="s">
        <v>21</v>
      </c>
      <c r="B1" s="27" t="s">
        <v>174</v>
      </c>
      <c r="C1" s="27" t="s">
        <v>175</v>
      </c>
      <c r="D1" s="25" t="s">
        <v>176</v>
      </c>
      <c r="E1" s="38" t="s">
        <v>25</v>
      </c>
      <c r="F1" s="38" t="s">
        <v>61</v>
      </c>
      <c r="G1" s="8"/>
    </row>
    <row r="2" spans="1:7" ht="32.1" customHeight="1">
      <c r="A2" s="27" t="s">
        <v>177</v>
      </c>
      <c r="B2" s="109">
        <v>0</v>
      </c>
      <c r="C2" s="109">
        <v>0</v>
      </c>
      <c r="D2" s="109">
        <v>0</v>
      </c>
      <c r="E2" s="88">
        <v>0.04</v>
      </c>
      <c r="F2" s="49">
        <f>SUM(B2:D2)*E2</f>
        <v>0</v>
      </c>
      <c r="G2" s="9"/>
    </row>
    <row r="3" spans="1:7" ht="15.6">
      <c r="A3" s="27"/>
      <c r="B3" s="109"/>
      <c r="C3" s="109"/>
      <c r="D3" s="109"/>
      <c r="E3" s="88"/>
      <c r="F3" s="49"/>
      <c r="G3" s="9"/>
    </row>
    <row r="4" spans="1:7" ht="32.1" customHeight="1">
      <c r="A4" s="27" t="s">
        <v>178</v>
      </c>
      <c r="B4" s="114">
        <v>0</v>
      </c>
      <c r="C4" s="114">
        <v>0</v>
      </c>
      <c r="D4" s="114">
        <v>2</v>
      </c>
      <c r="E4" s="83">
        <v>0.04</v>
      </c>
      <c r="F4" s="49">
        <f t="shared" ref="F4:F62" si="0">SUM(B4:D4)*E4</f>
        <v>0.08</v>
      </c>
      <c r="G4" s="8"/>
    </row>
    <row r="5" spans="1:7" ht="155.1">
      <c r="A5" s="27"/>
      <c r="B5" s="114"/>
      <c r="C5" s="114"/>
      <c r="D5" s="114" t="s">
        <v>179</v>
      </c>
      <c r="E5" s="83"/>
      <c r="F5" s="49"/>
      <c r="G5" s="8"/>
    </row>
    <row r="6" spans="1:7" ht="32.1" customHeight="1">
      <c r="A6" s="27" t="s">
        <v>180</v>
      </c>
      <c r="B6" s="109">
        <v>0</v>
      </c>
      <c r="C6" s="109">
        <v>0</v>
      </c>
      <c r="D6" s="109"/>
      <c r="E6" s="83">
        <v>0.04</v>
      </c>
      <c r="F6" s="49">
        <f t="shared" si="0"/>
        <v>0</v>
      </c>
      <c r="G6" s="8"/>
    </row>
    <row r="7" spans="1:7" ht="32.1" customHeight="1">
      <c r="A7" s="27"/>
      <c r="B7" s="109"/>
      <c r="C7" s="109"/>
      <c r="D7" s="109"/>
      <c r="E7" s="83"/>
      <c r="F7" s="49"/>
      <c r="G7" s="8"/>
    </row>
    <row r="8" spans="1:7" ht="32.1" customHeight="1">
      <c r="A8" s="27" t="s">
        <v>31</v>
      </c>
      <c r="B8" s="114">
        <v>0</v>
      </c>
      <c r="C8" s="114">
        <v>0</v>
      </c>
      <c r="D8" s="114"/>
      <c r="E8" s="83">
        <v>0.04</v>
      </c>
      <c r="F8" s="49">
        <f t="shared" si="0"/>
        <v>0</v>
      </c>
      <c r="G8" s="8"/>
    </row>
    <row r="9" spans="1:7" ht="32.1" customHeight="1">
      <c r="A9" s="27"/>
      <c r="B9" s="114"/>
      <c r="C9" s="114"/>
      <c r="D9" s="114"/>
      <c r="E9" s="83"/>
      <c r="F9" s="49"/>
      <c r="G9" s="8"/>
    </row>
    <row r="10" spans="1:7" ht="32.1" customHeight="1">
      <c r="A10" s="27" t="s">
        <v>181</v>
      </c>
      <c r="B10" s="109">
        <v>0</v>
      </c>
      <c r="C10" s="109">
        <v>0</v>
      </c>
      <c r="D10" s="109"/>
      <c r="E10" s="83">
        <v>0.05</v>
      </c>
      <c r="F10" s="49">
        <f t="shared" si="0"/>
        <v>0</v>
      </c>
      <c r="G10" s="8"/>
    </row>
    <row r="11" spans="1:7" ht="32.1" customHeight="1">
      <c r="A11" s="27"/>
      <c r="B11" s="109"/>
      <c r="C11" s="109"/>
      <c r="D11" s="109"/>
      <c r="E11" s="83"/>
      <c r="F11" s="49"/>
      <c r="G11" s="8"/>
    </row>
    <row r="12" spans="1:7" ht="32.1" customHeight="1">
      <c r="A12" s="27" t="s">
        <v>182</v>
      </c>
      <c r="B12" s="114">
        <v>0</v>
      </c>
      <c r="C12" s="114">
        <v>0</v>
      </c>
      <c r="D12" s="114"/>
      <c r="E12" s="83">
        <v>0.04</v>
      </c>
      <c r="F12" s="49">
        <f t="shared" si="0"/>
        <v>0</v>
      </c>
      <c r="G12" s="8"/>
    </row>
    <row r="13" spans="1:7" ht="32.1" customHeight="1">
      <c r="A13" s="27"/>
      <c r="B13" s="114"/>
      <c r="C13" s="114"/>
      <c r="D13" s="114"/>
      <c r="E13" s="83"/>
      <c r="F13" s="49"/>
      <c r="G13" s="8"/>
    </row>
    <row r="14" spans="1:7" ht="32.1" customHeight="1">
      <c r="A14" s="27" t="s">
        <v>183</v>
      </c>
      <c r="B14" s="109">
        <v>0</v>
      </c>
      <c r="C14" s="109">
        <v>0</v>
      </c>
      <c r="D14" s="109"/>
      <c r="E14" s="83">
        <v>0.04</v>
      </c>
      <c r="F14" s="49">
        <f t="shared" si="0"/>
        <v>0</v>
      </c>
      <c r="G14" s="8"/>
    </row>
    <row r="15" spans="1:7" ht="32.1" customHeight="1">
      <c r="A15" s="27"/>
      <c r="B15" s="109"/>
      <c r="C15" s="109"/>
      <c r="D15" s="109"/>
      <c r="E15" s="83"/>
      <c r="F15" s="49"/>
      <c r="G15" s="8"/>
    </row>
    <row r="16" spans="1:7" ht="32.1" customHeight="1">
      <c r="A16" s="27" t="s">
        <v>184</v>
      </c>
      <c r="B16" s="114">
        <v>0</v>
      </c>
      <c r="C16" s="114">
        <v>0</v>
      </c>
      <c r="D16" s="114"/>
      <c r="E16" s="83">
        <v>0.04</v>
      </c>
      <c r="F16" s="49">
        <f t="shared" si="0"/>
        <v>0</v>
      </c>
      <c r="G16" s="8"/>
    </row>
    <row r="17" spans="1:7" ht="32.1" customHeight="1">
      <c r="A17" s="27"/>
      <c r="B17" s="114"/>
      <c r="C17" s="114"/>
      <c r="D17" s="114"/>
      <c r="E17" s="83"/>
      <c r="F17" s="49"/>
      <c r="G17" s="8"/>
    </row>
    <row r="18" spans="1:7" ht="32.1" customHeight="1">
      <c r="A18" s="27" t="s">
        <v>34</v>
      </c>
      <c r="B18" s="109">
        <v>0</v>
      </c>
      <c r="C18" s="109">
        <v>0</v>
      </c>
      <c r="D18" s="109">
        <v>0</v>
      </c>
      <c r="E18" s="83">
        <v>0.04</v>
      </c>
      <c r="F18" s="49">
        <f t="shared" si="0"/>
        <v>0</v>
      </c>
      <c r="G18" s="8"/>
    </row>
    <row r="19" spans="1:7" ht="32.1" customHeight="1">
      <c r="A19" s="27"/>
      <c r="B19" s="109"/>
      <c r="C19" s="109"/>
      <c r="D19" s="109"/>
      <c r="E19" s="83"/>
      <c r="F19" s="49"/>
      <c r="G19" s="8"/>
    </row>
    <row r="20" spans="1:7" ht="32.1" customHeight="1">
      <c r="A20" s="27" t="s">
        <v>185</v>
      </c>
      <c r="B20" s="114">
        <v>0</v>
      </c>
      <c r="C20" s="114">
        <v>0</v>
      </c>
      <c r="D20" s="114">
        <v>0</v>
      </c>
      <c r="E20" s="83">
        <v>0.04</v>
      </c>
      <c r="F20" s="49">
        <f t="shared" si="0"/>
        <v>0</v>
      </c>
      <c r="G20" s="8"/>
    </row>
    <row r="21" spans="1:7" ht="32.1" customHeight="1">
      <c r="A21" s="27"/>
      <c r="B21" s="114"/>
      <c r="C21" s="114"/>
      <c r="D21" s="114"/>
      <c r="E21" s="83"/>
      <c r="F21" s="49"/>
      <c r="G21" s="8"/>
    </row>
    <row r="22" spans="1:7" ht="32.1" customHeight="1">
      <c r="A22" s="27" t="s">
        <v>186</v>
      </c>
      <c r="B22" s="109">
        <v>0</v>
      </c>
      <c r="C22" s="109">
        <v>0</v>
      </c>
      <c r="D22" s="109">
        <v>0</v>
      </c>
      <c r="E22" s="83">
        <v>0.04</v>
      </c>
      <c r="F22" s="49">
        <f t="shared" si="0"/>
        <v>0</v>
      </c>
      <c r="G22" s="8"/>
    </row>
    <row r="23" spans="1:7" ht="32.1" customHeight="1">
      <c r="A23" s="27"/>
      <c r="B23" s="109"/>
      <c r="C23" s="109"/>
      <c r="D23" s="109"/>
      <c r="E23" s="83"/>
      <c r="F23" s="49"/>
      <c r="G23" s="8"/>
    </row>
    <row r="24" spans="1:7" ht="32.1" customHeight="1">
      <c r="A24" s="27" t="s">
        <v>187</v>
      </c>
      <c r="B24" s="114">
        <v>0</v>
      </c>
      <c r="C24" s="114">
        <v>0</v>
      </c>
      <c r="D24" s="114">
        <v>0</v>
      </c>
      <c r="E24" s="83">
        <v>0.04</v>
      </c>
      <c r="F24" s="49">
        <f t="shared" si="0"/>
        <v>0</v>
      </c>
      <c r="G24" s="8"/>
    </row>
    <row r="25" spans="1:7" ht="32.1" customHeight="1">
      <c r="A25" s="27"/>
      <c r="B25" s="114"/>
      <c r="C25" s="114"/>
      <c r="D25" s="114"/>
      <c r="E25" s="83"/>
      <c r="F25" s="49"/>
      <c r="G25" s="8"/>
    </row>
    <row r="26" spans="1:7" ht="32.1" customHeight="1">
      <c r="A26" s="27" t="s">
        <v>188</v>
      </c>
      <c r="B26" s="109">
        <v>0</v>
      </c>
      <c r="C26" s="109">
        <v>0</v>
      </c>
      <c r="D26" s="109">
        <v>0</v>
      </c>
      <c r="E26" s="83">
        <v>0.03</v>
      </c>
      <c r="F26" s="49">
        <f t="shared" si="0"/>
        <v>0</v>
      </c>
      <c r="G26" s="8"/>
    </row>
    <row r="27" spans="1:7" ht="32.1" customHeight="1">
      <c r="A27" s="27"/>
      <c r="B27" s="109"/>
      <c r="C27" s="109"/>
      <c r="D27" s="109"/>
      <c r="E27" s="83"/>
      <c r="F27" s="49"/>
      <c r="G27" s="8"/>
    </row>
    <row r="28" spans="1:7" ht="32.1" customHeight="1">
      <c r="A28" s="27" t="s">
        <v>189</v>
      </c>
      <c r="B28" s="114">
        <v>0</v>
      </c>
      <c r="C28" s="114">
        <v>0</v>
      </c>
      <c r="D28" s="114">
        <v>0</v>
      </c>
      <c r="E28" s="83">
        <v>0.02</v>
      </c>
      <c r="F28" s="49">
        <f t="shared" si="0"/>
        <v>0</v>
      </c>
      <c r="G28" s="9"/>
    </row>
    <row r="29" spans="1:7" ht="32.1" customHeight="1">
      <c r="A29" s="27"/>
      <c r="B29" s="114"/>
      <c r="C29" s="114"/>
      <c r="D29" s="114"/>
      <c r="E29" s="83"/>
      <c r="F29" s="49"/>
      <c r="G29" s="9"/>
    </row>
    <row r="30" spans="1:7" ht="32.1" customHeight="1">
      <c r="A30" s="27" t="s">
        <v>190</v>
      </c>
      <c r="B30" s="109">
        <v>0</v>
      </c>
      <c r="C30" s="109">
        <v>0</v>
      </c>
      <c r="D30" s="109">
        <v>1.5</v>
      </c>
      <c r="E30" s="83">
        <v>0.03</v>
      </c>
      <c r="F30" s="49">
        <f t="shared" si="0"/>
        <v>4.4999999999999998E-2</v>
      </c>
      <c r="G30" s="9"/>
    </row>
    <row r="31" spans="1:7" ht="93">
      <c r="A31" s="27"/>
      <c r="B31" s="109"/>
      <c r="C31" s="109"/>
      <c r="D31" s="109" t="s">
        <v>191</v>
      </c>
      <c r="E31" s="83"/>
      <c r="F31" s="49"/>
      <c r="G31" s="9"/>
    </row>
    <row r="32" spans="1:7" ht="32.1" customHeight="1">
      <c r="A32" s="27" t="s">
        <v>192</v>
      </c>
      <c r="B32" s="114">
        <v>0</v>
      </c>
      <c r="C32" s="114">
        <v>0</v>
      </c>
      <c r="D32" s="114">
        <v>0</v>
      </c>
      <c r="E32" s="83">
        <v>0.02</v>
      </c>
      <c r="F32" s="49">
        <f t="shared" si="0"/>
        <v>0</v>
      </c>
      <c r="G32" s="9"/>
    </row>
    <row r="33" spans="1:7" ht="32.1" customHeight="1">
      <c r="A33" s="27"/>
      <c r="B33" s="114"/>
      <c r="C33" s="114"/>
      <c r="D33" s="114"/>
      <c r="E33" s="83"/>
      <c r="F33" s="49"/>
      <c r="G33" s="9"/>
    </row>
    <row r="34" spans="1:7" ht="32.1" customHeight="1">
      <c r="A34" s="27" t="s">
        <v>193</v>
      </c>
      <c r="B34" s="109"/>
      <c r="C34" s="109">
        <v>0</v>
      </c>
      <c r="D34" s="109">
        <v>0</v>
      </c>
      <c r="E34" s="83">
        <v>0.03</v>
      </c>
      <c r="F34" s="49">
        <f t="shared" si="0"/>
        <v>0</v>
      </c>
      <c r="G34" s="9"/>
    </row>
    <row r="35" spans="1:7" ht="32.1" customHeight="1">
      <c r="A35" s="27"/>
      <c r="B35" s="109"/>
      <c r="C35" s="109"/>
      <c r="D35" s="109"/>
      <c r="E35" s="83"/>
      <c r="F35" s="49"/>
      <c r="G35" s="9"/>
    </row>
    <row r="36" spans="1:7" ht="32.1" customHeight="1">
      <c r="A36" s="27" t="s">
        <v>194</v>
      </c>
      <c r="B36" s="114">
        <v>2</v>
      </c>
      <c r="C36" s="114">
        <v>0</v>
      </c>
      <c r="D36" s="114">
        <v>2</v>
      </c>
      <c r="E36" s="83">
        <v>0.03</v>
      </c>
      <c r="F36" s="49">
        <f t="shared" si="0"/>
        <v>0.12</v>
      </c>
      <c r="G36" s="9"/>
    </row>
    <row r="37" spans="1:7" ht="170.45">
      <c r="A37" s="27"/>
      <c r="B37" s="114" t="s">
        <v>195</v>
      </c>
      <c r="C37" s="114"/>
      <c r="D37" s="114" t="s">
        <v>196</v>
      </c>
      <c r="E37" s="83"/>
      <c r="F37" s="49"/>
      <c r="G37" s="9"/>
    </row>
    <row r="38" spans="1:7" ht="32.1" customHeight="1">
      <c r="A38" s="27" t="s">
        <v>197</v>
      </c>
      <c r="B38" s="109">
        <v>0</v>
      </c>
      <c r="C38" s="109">
        <v>0</v>
      </c>
      <c r="D38" s="109">
        <v>0</v>
      </c>
      <c r="E38" s="83">
        <v>0.03</v>
      </c>
      <c r="F38" s="49">
        <f t="shared" si="0"/>
        <v>0</v>
      </c>
      <c r="G38" s="9"/>
    </row>
    <row r="39" spans="1:7" ht="32.1" customHeight="1">
      <c r="A39" s="27"/>
      <c r="B39" s="109"/>
      <c r="C39" s="109"/>
      <c r="D39" s="109"/>
      <c r="E39" s="83"/>
      <c r="F39" s="49"/>
      <c r="G39" s="9"/>
    </row>
    <row r="40" spans="1:7" ht="32.1" customHeight="1">
      <c r="A40" s="27" t="s">
        <v>198</v>
      </c>
      <c r="B40" s="114">
        <v>0</v>
      </c>
      <c r="C40" s="114">
        <v>0</v>
      </c>
      <c r="D40" s="114">
        <v>0</v>
      </c>
      <c r="E40" s="83">
        <v>0.03</v>
      </c>
      <c r="F40" s="49">
        <f t="shared" si="0"/>
        <v>0</v>
      </c>
      <c r="G40" s="9"/>
    </row>
    <row r="41" spans="1:7" ht="32.1" customHeight="1">
      <c r="A41" s="27"/>
      <c r="B41" s="114"/>
      <c r="C41" s="114"/>
      <c r="D41" s="114"/>
      <c r="E41" s="83"/>
      <c r="F41" s="49"/>
      <c r="G41" s="9"/>
    </row>
    <row r="42" spans="1:7" ht="32.1" customHeight="1">
      <c r="A42" s="27" t="s">
        <v>199</v>
      </c>
      <c r="B42" s="109">
        <v>0</v>
      </c>
      <c r="C42" s="109">
        <v>0</v>
      </c>
      <c r="D42" s="109">
        <v>0</v>
      </c>
      <c r="E42" s="83">
        <v>0.02</v>
      </c>
      <c r="F42" s="49">
        <f t="shared" si="0"/>
        <v>0</v>
      </c>
      <c r="G42" s="9"/>
    </row>
    <row r="43" spans="1:7" ht="32.1" customHeight="1">
      <c r="A43" s="27"/>
      <c r="B43" s="109"/>
      <c r="C43" s="109"/>
      <c r="D43" s="109"/>
      <c r="E43" s="83"/>
      <c r="F43" s="49"/>
      <c r="G43" s="9"/>
    </row>
    <row r="44" spans="1:7" ht="32.1" customHeight="1">
      <c r="A44" s="27" t="s">
        <v>200</v>
      </c>
      <c r="B44" s="114">
        <v>0</v>
      </c>
      <c r="C44" s="114">
        <v>0</v>
      </c>
      <c r="D44" s="114">
        <v>0</v>
      </c>
      <c r="E44" s="83">
        <v>0.03</v>
      </c>
      <c r="F44" s="49">
        <f t="shared" si="0"/>
        <v>0</v>
      </c>
      <c r="G44" s="9"/>
    </row>
    <row r="45" spans="1:7" ht="32.1" customHeight="1">
      <c r="A45" s="27"/>
      <c r="B45" s="114"/>
      <c r="C45" s="114"/>
      <c r="D45" s="114"/>
      <c r="E45" s="83"/>
      <c r="F45" s="49"/>
      <c r="G45" s="9"/>
    </row>
    <row r="46" spans="1:7" ht="32.1" customHeight="1">
      <c r="A46" s="27" t="s">
        <v>201</v>
      </c>
      <c r="B46" s="109">
        <v>0</v>
      </c>
      <c r="C46" s="109">
        <v>0</v>
      </c>
      <c r="D46" s="109">
        <v>0</v>
      </c>
      <c r="E46" s="83">
        <v>0.02</v>
      </c>
      <c r="F46" s="49">
        <f t="shared" si="0"/>
        <v>0</v>
      </c>
      <c r="G46" s="9"/>
    </row>
    <row r="47" spans="1:7" ht="32.1" customHeight="1">
      <c r="A47" s="27"/>
      <c r="B47" s="109"/>
      <c r="C47" s="109"/>
      <c r="D47" s="109"/>
      <c r="E47" s="83"/>
      <c r="F47" s="49"/>
      <c r="G47" s="9"/>
    </row>
    <row r="48" spans="1:7" ht="32.1" customHeight="1">
      <c r="A48" s="27" t="s">
        <v>202</v>
      </c>
      <c r="B48" s="114">
        <v>0</v>
      </c>
      <c r="C48" s="114">
        <v>0</v>
      </c>
      <c r="D48" s="114">
        <v>2</v>
      </c>
      <c r="E48" s="83">
        <v>0.03</v>
      </c>
      <c r="F48" s="49">
        <f t="shared" si="0"/>
        <v>0.06</v>
      </c>
      <c r="G48" s="9"/>
    </row>
    <row r="49" spans="1:7" ht="46.5">
      <c r="A49" s="27"/>
      <c r="B49" s="114"/>
      <c r="C49" s="114"/>
      <c r="D49" s="114" t="s">
        <v>203</v>
      </c>
      <c r="E49" s="83"/>
      <c r="F49" s="49"/>
      <c r="G49" s="9"/>
    </row>
    <row r="50" spans="1:7" ht="32.1" customHeight="1">
      <c r="A50" s="27" t="s">
        <v>204</v>
      </c>
      <c r="B50" s="109">
        <v>0</v>
      </c>
      <c r="C50" s="109">
        <v>0</v>
      </c>
      <c r="D50" s="109">
        <v>2</v>
      </c>
      <c r="E50" s="83">
        <v>0.03</v>
      </c>
      <c r="F50" s="49">
        <f t="shared" si="0"/>
        <v>0.06</v>
      </c>
      <c r="G50" s="9"/>
    </row>
    <row r="51" spans="1:7" ht="141.75" customHeight="1">
      <c r="A51" s="27"/>
      <c r="B51" s="109"/>
      <c r="C51" s="109"/>
      <c r="D51" s="109" t="s">
        <v>205</v>
      </c>
      <c r="E51" s="83"/>
      <c r="F51" s="49"/>
      <c r="G51" s="9"/>
    </row>
    <row r="52" spans="1:7" ht="32.1" customHeight="1">
      <c r="A52" s="27" t="s">
        <v>206</v>
      </c>
      <c r="B52" s="114">
        <v>0</v>
      </c>
      <c r="C52" s="114">
        <v>0</v>
      </c>
      <c r="D52" s="114">
        <v>0</v>
      </c>
      <c r="E52" s="83">
        <v>0.03</v>
      </c>
      <c r="F52" s="49">
        <f t="shared" si="0"/>
        <v>0</v>
      </c>
      <c r="G52" s="9"/>
    </row>
    <row r="53" spans="1:7" ht="32.1" customHeight="1">
      <c r="A53" s="27"/>
      <c r="B53" s="114"/>
      <c r="C53" s="114"/>
      <c r="D53" s="114"/>
      <c r="E53" s="83"/>
      <c r="F53" s="49"/>
      <c r="G53" s="9"/>
    </row>
    <row r="54" spans="1:7" ht="32.1" customHeight="1">
      <c r="A54" s="27" t="s">
        <v>207</v>
      </c>
      <c r="B54" s="109">
        <v>0</v>
      </c>
      <c r="C54" s="109">
        <v>0</v>
      </c>
      <c r="D54" s="109">
        <v>0</v>
      </c>
      <c r="E54" s="83">
        <v>0.03</v>
      </c>
      <c r="F54" s="49">
        <f t="shared" si="0"/>
        <v>0</v>
      </c>
      <c r="G54" s="9"/>
    </row>
    <row r="55" spans="1:7" ht="32.1" customHeight="1">
      <c r="A55" s="27"/>
      <c r="B55" s="109"/>
      <c r="C55" s="109"/>
      <c r="D55" s="109"/>
      <c r="E55" s="83"/>
      <c r="F55" s="49"/>
      <c r="G55" s="9"/>
    </row>
    <row r="56" spans="1:7" ht="32.1" customHeight="1">
      <c r="A56" s="27" t="s">
        <v>208</v>
      </c>
      <c r="B56" s="114">
        <v>0</v>
      </c>
      <c r="C56" s="114">
        <v>0</v>
      </c>
      <c r="D56" s="114">
        <v>0</v>
      </c>
      <c r="E56" s="83">
        <v>0.03</v>
      </c>
      <c r="F56" s="49">
        <f t="shared" si="0"/>
        <v>0</v>
      </c>
      <c r="G56" s="9"/>
    </row>
    <row r="57" spans="1:7" ht="32.1" customHeight="1">
      <c r="A57" s="27"/>
      <c r="B57" s="114"/>
      <c r="C57" s="114"/>
      <c r="D57" s="114"/>
      <c r="E57" s="83"/>
      <c r="F57" s="49"/>
      <c r="G57" s="9"/>
    </row>
    <row r="58" spans="1:7" ht="32.1" customHeight="1">
      <c r="A58" s="27" t="s">
        <v>209</v>
      </c>
      <c r="B58" s="109">
        <v>0</v>
      </c>
      <c r="C58" s="109">
        <v>0</v>
      </c>
      <c r="D58" s="109">
        <v>0</v>
      </c>
      <c r="E58" s="83">
        <v>0.02</v>
      </c>
      <c r="F58" s="49">
        <f t="shared" si="0"/>
        <v>0</v>
      </c>
      <c r="G58" s="9"/>
    </row>
    <row r="59" spans="1:7" ht="32.1" customHeight="1">
      <c r="A59" s="27"/>
      <c r="B59" s="109"/>
      <c r="C59" s="109"/>
      <c r="D59" s="109"/>
      <c r="E59" s="83"/>
      <c r="F59" s="49"/>
      <c r="G59" s="9"/>
    </row>
    <row r="60" spans="1:7" ht="32.1" customHeight="1">
      <c r="A60" s="27" t="s">
        <v>210</v>
      </c>
      <c r="B60" s="114">
        <v>0</v>
      </c>
      <c r="C60" s="114">
        <v>0</v>
      </c>
      <c r="D60" s="114">
        <v>0</v>
      </c>
      <c r="E60" s="83">
        <v>0.02</v>
      </c>
      <c r="F60" s="49">
        <f t="shared" si="0"/>
        <v>0</v>
      </c>
      <c r="G60" s="9"/>
    </row>
    <row r="61" spans="1:7" ht="32.1" customHeight="1">
      <c r="A61" s="27"/>
      <c r="B61" s="114"/>
      <c r="C61" s="114"/>
      <c r="D61" s="114"/>
      <c r="E61" s="83"/>
      <c r="F61" s="49"/>
      <c r="G61" s="9"/>
    </row>
    <row r="62" spans="1:7" ht="32.1" customHeight="1">
      <c r="A62" s="27" t="s">
        <v>211</v>
      </c>
      <c r="B62" s="109">
        <v>0</v>
      </c>
      <c r="C62" s="109">
        <v>0</v>
      </c>
      <c r="D62" s="109">
        <v>0</v>
      </c>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136">
        <f>SUM(F2:F63)</f>
        <v>0.36499999999999999</v>
      </c>
      <c r="G64" s="15" t="s">
        <v>139</v>
      </c>
    </row>
    <row r="65" spans="2:6" ht="15.6">
      <c r="B65" s="112"/>
      <c r="C65" s="112"/>
      <c r="D65" s="112"/>
      <c r="E65" s="112"/>
      <c r="F65" s="112"/>
    </row>
    <row r="66" spans="2:6" ht="14.45" customHeight="1">
      <c r="B66" s="112"/>
      <c r="C66" s="112"/>
      <c r="D66" s="112"/>
      <c r="E66" s="112"/>
      <c r="F66" s="112"/>
    </row>
    <row r="67" spans="2:6" ht="15" customHeight="1">
      <c r="B67" s="139"/>
      <c r="C67" s="112"/>
      <c r="D67" s="112"/>
      <c r="E67" s="112"/>
      <c r="F67" s="112"/>
    </row>
    <row r="68" spans="2:6" ht="15.6">
      <c r="B68" s="112"/>
      <c r="C68" s="112"/>
      <c r="D68" s="112"/>
      <c r="E68" s="112"/>
      <c r="F68" s="112"/>
    </row>
    <row r="69" spans="2:6" ht="15.6">
      <c r="B69" s="112"/>
      <c r="C69" s="112"/>
      <c r="D69" s="112"/>
      <c r="E69" s="112"/>
      <c r="F69" s="112"/>
    </row>
    <row r="70" spans="2:6" ht="15.6">
      <c r="B70" s="112"/>
      <c r="C70" s="112"/>
      <c r="D70" s="112"/>
      <c r="E70" s="112"/>
      <c r="F70" s="112"/>
    </row>
    <row r="71" spans="2:6" ht="15.6">
      <c r="B71" s="112"/>
      <c r="C71" s="112"/>
      <c r="D71" s="112"/>
      <c r="E71" s="112"/>
      <c r="F71" s="112"/>
    </row>
    <row r="72" spans="2:6" ht="15.6">
      <c r="B72" s="112"/>
      <c r="C72" s="112"/>
      <c r="D72" s="112"/>
      <c r="E72" s="112"/>
      <c r="F72" s="112"/>
    </row>
    <row r="73" spans="2:6" ht="15.6">
      <c r="B73" s="112"/>
      <c r="C73" s="112"/>
      <c r="D73" s="112"/>
      <c r="E73" s="112"/>
      <c r="F73" s="112"/>
    </row>
    <row r="74" spans="2:6" ht="15.6">
      <c r="B74" s="112"/>
      <c r="C74" s="112"/>
      <c r="D74" s="112"/>
      <c r="E74" s="112"/>
      <c r="F74" s="112"/>
    </row>
    <row r="75" spans="2:6" ht="15.6">
      <c r="B75" s="112"/>
      <c r="C75" s="112"/>
      <c r="D75" s="112"/>
      <c r="E75" s="112"/>
      <c r="F75" s="112"/>
    </row>
    <row r="76" spans="2:6" ht="15.6">
      <c r="B76" s="112"/>
      <c r="C76" s="112"/>
      <c r="D76" s="112"/>
      <c r="E76" s="112"/>
      <c r="F76" s="112"/>
    </row>
    <row r="77" spans="2:6" ht="15.6">
      <c r="B77" s="112"/>
      <c r="C77" s="112"/>
      <c r="D77" s="112"/>
      <c r="E77" s="112"/>
      <c r="F77" s="112"/>
    </row>
    <row r="78" spans="2:6" ht="15.6">
      <c r="B78" s="112"/>
      <c r="C78" s="112"/>
      <c r="D78" s="112"/>
      <c r="E78" s="112"/>
      <c r="F78" s="112"/>
    </row>
    <row r="79" spans="2:6" ht="15.6">
      <c r="B79" s="112"/>
      <c r="C79" s="112"/>
      <c r="D79" s="112"/>
      <c r="E79" s="112"/>
      <c r="F79" s="112"/>
    </row>
    <row r="80" spans="2: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G14" sqref="G14"/>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60" t="s">
        <v>212</v>
      </c>
      <c r="C1" s="160"/>
      <c r="D1" s="160"/>
      <c r="E1" s="160"/>
      <c r="F1" s="45" t="s">
        <v>72</v>
      </c>
      <c r="G1" s="36"/>
    </row>
    <row r="2" spans="1:7" ht="30.95">
      <c r="A2" s="38" t="s">
        <v>213</v>
      </c>
      <c r="B2" s="27" t="s">
        <v>214</v>
      </c>
      <c r="C2" s="27" t="s">
        <v>215</v>
      </c>
      <c r="D2" s="27" t="s">
        <v>216</v>
      </c>
      <c r="E2" s="27" t="s">
        <v>217</v>
      </c>
      <c r="F2" s="45"/>
      <c r="G2" s="1"/>
    </row>
    <row r="3" spans="1:7">
      <c r="A3" s="21" t="s">
        <v>218</v>
      </c>
      <c r="B3" s="115"/>
      <c r="C3" s="115">
        <v>0</v>
      </c>
      <c r="D3" s="115">
        <v>0</v>
      </c>
      <c r="E3" s="115">
        <v>0</v>
      </c>
      <c r="F3" s="44">
        <f>SUM(B3:E3)</f>
        <v>0</v>
      </c>
      <c r="G3" s="1"/>
    </row>
    <row r="4" spans="1:7">
      <c r="A4" s="21"/>
      <c r="B4" s="115"/>
      <c r="C4" s="115"/>
      <c r="D4" s="115"/>
      <c r="E4" s="115"/>
      <c r="F4" s="44"/>
      <c r="G4" s="1"/>
    </row>
    <row r="5" spans="1:7">
      <c r="A5" s="21" t="s">
        <v>219</v>
      </c>
      <c r="B5" s="103">
        <v>0</v>
      </c>
      <c r="C5" s="103">
        <v>0</v>
      </c>
      <c r="D5" s="103">
        <v>0</v>
      </c>
      <c r="E5" s="103">
        <v>0</v>
      </c>
      <c r="F5" s="44">
        <f>SUM(B5:E5)</f>
        <v>0</v>
      </c>
      <c r="G5" s="1"/>
    </row>
    <row r="6" spans="1:7">
      <c r="A6" s="21"/>
      <c r="B6" s="103"/>
      <c r="C6" s="103"/>
      <c r="D6" s="103"/>
      <c r="E6" s="103"/>
      <c r="F6" s="44"/>
      <c r="G6" s="1"/>
    </row>
    <row r="7" spans="1:7" ht="30.95">
      <c r="A7" s="74" t="s">
        <v>220</v>
      </c>
      <c r="B7" s="115">
        <v>0</v>
      </c>
      <c r="C7" s="115">
        <v>0</v>
      </c>
      <c r="D7" s="115">
        <v>0</v>
      </c>
      <c r="E7" s="115">
        <v>0</v>
      </c>
      <c r="F7" s="44">
        <f>SUM(B7:E7)</f>
        <v>0</v>
      </c>
      <c r="G7" s="1"/>
    </row>
    <row r="8" spans="1:7" ht="14.45" customHeight="1">
      <c r="A8" s="21"/>
      <c r="B8" s="115"/>
      <c r="C8" s="115"/>
      <c r="D8" s="115"/>
      <c r="E8" s="115"/>
      <c r="F8" s="44"/>
      <c r="G8" s="1"/>
    </row>
    <row r="9" spans="1:7">
      <c r="A9" s="38" t="s">
        <v>72</v>
      </c>
      <c r="B9" s="49">
        <f>SUM(B3:B7)</f>
        <v>0</v>
      </c>
      <c r="C9" s="49">
        <f t="shared" ref="C9:E9" si="0">SUM(C3:C7)</f>
        <v>0</v>
      </c>
      <c r="D9" s="49">
        <f t="shared" si="0"/>
        <v>0</v>
      </c>
      <c r="E9" s="49">
        <f t="shared" si="0"/>
        <v>0</v>
      </c>
      <c r="F9" s="98">
        <f>MIN(SUM(F3:F8),8)</f>
        <v>0</v>
      </c>
      <c r="G9" s="15" t="s">
        <v>139</v>
      </c>
    </row>
    <row r="10" spans="1:7">
      <c r="A10" s="130"/>
      <c r="B10" s="130"/>
      <c r="C10" s="123"/>
      <c r="D10" s="123"/>
      <c r="E10" s="123"/>
      <c r="F10" s="123"/>
      <c r="G10" s="123"/>
    </row>
    <row r="11" spans="1:7">
      <c r="A11" s="123"/>
      <c r="B11" s="123" t="s">
        <v>63</v>
      </c>
      <c r="C11" s="140"/>
      <c r="D11" s="123"/>
      <c r="E11" s="123"/>
      <c r="F11" s="123"/>
      <c r="G11" s="123"/>
    </row>
    <row r="12" spans="1:7" ht="13.5" customHeight="1">
      <c r="A12" s="123"/>
      <c r="B12" s="123"/>
      <c r="C12" s="140"/>
      <c r="D12" s="123"/>
      <c r="E12" s="123"/>
      <c r="F12" s="123"/>
      <c r="G12" s="123"/>
    </row>
    <row r="13" spans="1:7">
      <c r="A13" s="123"/>
      <c r="B13" s="123"/>
      <c r="C13" s="139"/>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tabSelected="1" zoomScale="70" zoomScaleNormal="70" workbookViewId="0">
      <pane xSplit="1" ySplit="2" topLeftCell="C6" activePane="bottomRight" state="frozen"/>
      <selection pane="bottomRight" activeCell="G9" sqref="G9"/>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61" t="s">
        <v>212</v>
      </c>
      <c r="C1" s="161"/>
      <c r="D1" s="161"/>
      <c r="E1" s="2"/>
      <c r="F1" s="2"/>
      <c r="G1" s="1"/>
    </row>
    <row r="2" spans="1:7" ht="89.1" customHeight="1">
      <c r="A2" s="35" t="s">
        <v>221</v>
      </c>
      <c r="B2" s="47" t="s">
        <v>222</v>
      </c>
      <c r="C2" s="47" t="s">
        <v>223</v>
      </c>
      <c r="D2" s="47" t="s">
        <v>224</v>
      </c>
      <c r="E2" s="20" t="s">
        <v>25</v>
      </c>
      <c r="F2" s="20" t="s">
        <v>72</v>
      </c>
      <c r="G2" s="36"/>
    </row>
    <row r="3" spans="1:7" ht="15.95" customHeight="1">
      <c r="A3" s="12" t="s">
        <v>225</v>
      </c>
      <c r="B3" s="110"/>
      <c r="C3" s="110"/>
      <c r="D3" s="110"/>
      <c r="E3" s="85">
        <v>0.45</v>
      </c>
      <c r="F3" s="52">
        <f>SUM(B3:D3)*E3</f>
        <v>0</v>
      </c>
      <c r="G3" s="1"/>
    </row>
    <row r="4" spans="1:7" ht="15.95" customHeight="1">
      <c r="A4" s="12"/>
      <c r="B4" s="110"/>
      <c r="C4" s="110"/>
      <c r="D4" s="110"/>
      <c r="E4" s="42"/>
      <c r="F4" s="52"/>
      <c r="G4" s="1"/>
    </row>
    <row r="5" spans="1:7" ht="15.95" customHeight="1">
      <c r="A5" s="12" t="s">
        <v>226</v>
      </c>
      <c r="B5" s="113"/>
      <c r="C5" s="113"/>
      <c r="D5" s="113"/>
      <c r="E5" s="85">
        <v>0.3</v>
      </c>
      <c r="F5" s="52">
        <f>SUM(B5:D5)*E5</f>
        <v>0</v>
      </c>
      <c r="G5" s="1"/>
    </row>
    <row r="6" spans="1:7" ht="15.95" customHeight="1">
      <c r="A6" s="12"/>
      <c r="B6" s="113"/>
      <c r="C6" s="113"/>
      <c r="D6" s="113"/>
      <c r="E6" s="42"/>
      <c r="F6" s="52"/>
      <c r="G6" s="1"/>
    </row>
    <row r="7" spans="1:7" ht="15.95" customHeight="1">
      <c r="A7" s="13" t="s">
        <v>227</v>
      </c>
      <c r="B7" s="110"/>
      <c r="C7" s="110"/>
      <c r="D7" s="110"/>
      <c r="E7" s="85">
        <v>0.25</v>
      </c>
      <c r="F7" s="52">
        <f>SUM(B7:D7)*E7</f>
        <v>0</v>
      </c>
      <c r="G7" s="1"/>
    </row>
    <row r="8" spans="1:7" ht="15.95" customHeight="1">
      <c r="A8" s="12"/>
      <c r="B8" s="110"/>
      <c r="C8" s="110"/>
      <c r="D8" s="110"/>
      <c r="E8" s="42"/>
      <c r="F8" s="52"/>
      <c r="G8" s="1"/>
    </row>
    <row r="9" spans="1:7" ht="15.95" customHeight="1">
      <c r="A9" s="35" t="s">
        <v>151</v>
      </c>
      <c r="B9" s="41">
        <f>SUM(B3:B8)</f>
        <v>0</v>
      </c>
      <c r="C9" s="41">
        <f t="shared" ref="C9:D9" si="0">SUM(C3:C8)</f>
        <v>0</v>
      </c>
      <c r="D9" s="41">
        <f t="shared" si="0"/>
        <v>0</v>
      </c>
      <c r="E9" s="41"/>
      <c r="F9" s="97">
        <f>MIN(SUM(F3:F8),7)</f>
        <v>0</v>
      </c>
      <c r="G9" s="15" t="s">
        <v>139</v>
      </c>
    </row>
    <row r="10" spans="1:7">
      <c r="A10" s="137"/>
      <c r="B10" s="137"/>
      <c r="C10" s="75"/>
      <c r="D10" s="75"/>
      <c r="E10" s="75"/>
      <c r="F10" s="75"/>
      <c r="G10" s="1"/>
    </row>
    <row r="11" spans="1:7">
      <c r="A11" s="123"/>
      <c r="B11" s="123" t="s">
        <v>63</v>
      </c>
      <c r="C11" s="123"/>
      <c r="D11" s="123"/>
      <c r="E11" s="123"/>
      <c r="F11" s="123"/>
    </row>
    <row r="12" spans="1:7">
      <c r="A12" s="123"/>
      <c r="B12" s="123"/>
      <c r="C12" s="123"/>
      <c r="D12" s="123"/>
      <c r="E12" s="123"/>
      <c r="F12" s="123"/>
    </row>
    <row r="13" spans="1:7" ht="17.100000000000001" customHeight="1">
      <c r="A13" s="123"/>
      <c r="B13" s="123"/>
      <c r="C13" s="139"/>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1" activePane="bottomRight" state="frozen"/>
      <selection pane="bottomRight" activeCell="B12" sqref="B12"/>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63" t="s">
        <v>228</v>
      </c>
      <c r="C1" s="164"/>
      <c r="D1" s="164"/>
      <c r="E1" s="165"/>
      <c r="F1" s="35"/>
      <c r="G1" s="35"/>
      <c r="H1" s="35"/>
      <c r="I1" s="1"/>
    </row>
    <row r="2" spans="1:9" ht="92.45" customHeight="1">
      <c r="A2" s="35" t="s">
        <v>229</v>
      </c>
      <c r="B2" s="47" t="s">
        <v>214</v>
      </c>
      <c r="C2" s="47" t="s">
        <v>215</v>
      </c>
      <c r="D2" s="47" t="s">
        <v>230</v>
      </c>
      <c r="E2" s="47" t="s">
        <v>217</v>
      </c>
      <c r="F2" s="35" t="s">
        <v>151</v>
      </c>
      <c r="G2" s="35" t="s">
        <v>25</v>
      </c>
      <c r="H2" s="35" t="s">
        <v>61</v>
      </c>
      <c r="I2" s="36"/>
    </row>
    <row r="3" spans="1:9" ht="32.1" customHeight="1">
      <c r="A3" s="37" t="s">
        <v>231</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232</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233</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234</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235</v>
      </c>
      <c r="B11" s="110"/>
      <c r="C11" s="110"/>
      <c r="D11" s="110"/>
      <c r="E11" s="110"/>
      <c r="F11" s="52">
        <f t="shared" si="0"/>
        <v>0</v>
      </c>
      <c r="G11" s="90">
        <v>0.1</v>
      </c>
      <c r="H11" s="52">
        <f t="shared" si="1"/>
        <v>0</v>
      </c>
      <c r="I11" s="1"/>
    </row>
    <row r="12" spans="1:9" ht="32.1" customHeight="1">
      <c r="A12" s="12"/>
      <c r="B12" s="110"/>
      <c r="C12" s="110"/>
      <c r="D12" s="110"/>
      <c r="E12" s="110"/>
      <c r="F12" s="52"/>
      <c r="G12" s="41"/>
      <c r="H12" s="52"/>
      <c r="I12" s="1"/>
    </row>
    <row r="13" spans="1:9" ht="32.1" customHeight="1">
      <c r="A13" s="13" t="s">
        <v>236</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237</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238</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62"/>
      <c r="B19" s="162"/>
      <c r="C19" s="11"/>
      <c r="D19" s="11"/>
      <c r="E19" s="11"/>
      <c r="F19" s="43" t="s">
        <v>72</v>
      </c>
      <c r="G19" s="91">
        <f>SUM(G3:G17)</f>
        <v>1</v>
      </c>
      <c r="H19" s="96">
        <f>SUM(H3:H17)</f>
        <v>0</v>
      </c>
      <c r="I19" s="15" t="s">
        <v>239</v>
      </c>
    </row>
    <row r="20" spans="1:9">
      <c r="A20" s="112"/>
      <c r="B20" s="112" t="s">
        <v>161</v>
      </c>
      <c r="C20" s="112"/>
      <c r="D20" s="112"/>
      <c r="E20" s="112"/>
      <c r="F20" s="112"/>
      <c r="G20" s="112"/>
      <c r="H20" s="112"/>
    </row>
    <row r="21" spans="1:9">
      <c r="A21" s="112"/>
      <c r="B21" s="112"/>
      <c r="C21" s="112"/>
      <c r="D21" s="139"/>
      <c r="E21" s="112"/>
      <c r="F21" s="112"/>
      <c r="G21" s="112"/>
      <c r="H21" s="112"/>
    </row>
    <row r="22" spans="1:9">
      <c r="A22" s="112"/>
      <c r="B22" s="112"/>
      <c r="C22" s="138"/>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B3" activePane="bottomRight" state="frozen"/>
      <selection pane="bottomRight" activeCell="D3" sqref="D3"/>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240</v>
      </c>
      <c r="B1" s="27" t="s">
        <v>241</v>
      </c>
      <c r="C1" s="27" t="s">
        <v>242</v>
      </c>
      <c r="D1" s="27" t="s">
        <v>243</v>
      </c>
      <c r="E1" s="38" t="s">
        <v>151</v>
      </c>
      <c r="F1" s="38" t="s">
        <v>25</v>
      </c>
      <c r="G1" s="38" t="s">
        <v>61</v>
      </c>
    </row>
    <row r="2" spans="1:7" s="8" customFormat="1" ht="32.1" customHeight="1">
      <c r="A2" s="25" t="s">
        <v>244</v>
      </c>
      <c r="B2" s="109"/>
      <c r="C2" s="109"/>
      <c r="D2" s="109">
        <v>10</v>
      </c>
      <c r="E2" s="107">
        <f>SUM(B2:D2)</f>
        <v>10</v>
      </c>
      <c r="F2" s="83">
        <v>0.15</v>
      </c>
      <c r="G2" s="49">
        <f>(B2*F2)+(C2*F2)+(D2*F2)</f>
        <v>1.5</v>
      </c>
    </row>
    <row r="3" spans="1:7" s="8" customFormat="1" ht="186">
      <c r="A3" s="25"/>
      <c r="B3" s="109"/>
      <c r="C3" s="109"/>
      <c r="D3" s="109" t="s">
        <v>245</v>
      </c>
      <c r="E3" s="107"/>
      <c r="F3" s="39"/>
      <c r="G3" s="49"/>
    </row>
    <row r="4" spans="1:7" s="8" customFormat="1" ht="32.1" customHeight="1">
      <c r="A4" s="25" t="s">
        <v>246</v>
      </c>
      <c r="B4" s="103"/>
      <c r="C4" s="103">
        <v>2</v>
      </c>
      <c r="D4" s="103"/>
      <c r="E4" s="107">
        <f t="shared" ref="E4:E20" si="0">SUM(B4:D4)</f>
        <v>2</v>
      </c>
      <c r="F4" s="94">
        <v>7.4999999999999997E-2</v>
      </c>
      <c r="G4" s="49">
        <f>(B4*F4)+(C4*F4)+(D4*F4)</f>
        <v>0.15</v>
      </c>
    </row>
    <row r="5" spans="1:7" s="8" customFormat="1" ht="46.5">
      <c r="A5" s="25"/>
      <c r="B5" s="103"/>
      <c r="C5" s="103" t="s">
        <v>247</v>
      </c>
      <c r="D5" s="103"/>
      <c r="E5" s="107"/>
      <c r="F5" s="39"/>
      <c r="G5" s="49"/>
    </row>
    <row r="6" spans="1:7" s="8" customFormat="1" ht="32.1" customHeight="1">
      <c r="A6" s="25" t="s">
        <v>248</v>
      </c>
      <c r="B6" s="109">
        <v>0</v>
      </c>
      <c r="C6" s="109"/>
      <c r="D6" s="109"/>
      <c r="E6" s="107">
        <f t="shared" si="0"/>
        <v>0</v>
      </c>
      <c r="F6" s="94">
        <v>7.4999999999999997E-2</v>
      </c>
      <c r="G6" s="49">
        <f>(B6*F6)+(C6*F6)+(D6*F6)</f>
        <v>0</v>
      </c>
    </row>
    <row r="7" spans="1:7" s="8" customFormat="1">
      <c r="A7" s="25"/>
      <c r="B7" s="109" t="s">
        <v>63</v>
      </c>
      <c r="C7" s="109"/>
      <c r="D7" s="109"/>
      <c r="E7" s="107"/>
      <c r="F7" s="39"/>
      <c r="G7" s="49"/>
    </row>
    <row r="8" spans="1:7" s="8" customFormat="1" ht="53.1" customHeight="1">
      <c r="A8" s="27" t="s">
        <v>249</v>
      </c>
      <c r="B8" s="103">
        <v>0</v>
      </c>
      <c r="C8" s="103"/>
      <c r="D8" s="103"/>
      <c r="E8" s="108">
        <f t="shared" si="0"/>
        <v>0</v>
      </c>
      <c r="F8" s="92">
        <v>0.15</v>
      </c>
      <c r="G8" s="49">
        <f>(B8*F8)+(C8*F8)+(D8*F8)</f>
        <v>0</v>
      </c>
    </row>
    <row r="9" spans="1:7" s="8" customFormat="1" ht="32.1" customHeight="1">
      <c r="A9" s="27"/>
      <c r="B9" s="103" t="s">
        <v>63</v>
      </c>
      <c r="C9" s="103"/>
      <c r="D9" s="103"/>
      <c r="E9" s="108"/>
      <c r="F9" s="93"/>
      <c r="G9" s="49"/>
    </row>
    <row r="10" spans="1:7" s="8" customFormat="1" ht="47.1" customHeight="1">
      <c r="A10" s="27" t="s">
        <v>250</v>
      </c>
      <c r="B10" s="109">
        <v>0</v>
      </c>
      <c r="C10" s="109"/>
      <c r="D10" s="109"/>
      <c r="E10" s="108">
        <f t="shared" si="0"/>
        <v>0</v>
      </c>
      <c r="F10" s="92">
        <v>0.1</v>
      </c>
      <c r="G10" s="49">
        <f>(B10*F10)+(C10*F10)+(D10*F10)</f>
        <v>0</v>
      </c>
    </row>
    <row r="11" spans="1:7" s="8" customFormat="1" ht="32.1" customHeight="1">
      <c r="A11" s="27"/>
      <c r="B11" s="109" t="s">
        <v>63</v>
      </c>
      <c r="C11" s="109"/>
      <c r="D11" s="109"/>
      <c r="E11" s="108"/>
      <c r="F11" s="93"/>
      <c r="G11" s="49"/>
    </row>
    <row r="12" spans="1:7" s="8" customFormat="1" ht="32.1" customHeight="1">
      <c r="A12" s="27" t="s">
        <v>251</v>
      </c>
      <c r="B12" s="103">
        <v>0</v>
      </c>
      <c r="C12" s="103"/>
      <c r="D12" s="103"/>
      <c r="E12" s="108">
        <f t="shared" si="0"/>
        <v>0</v>
      </c>
      <c r="F12" s="92">
        <v>0.1</v>
      </c>
      <c r="G12" s="49">
        <f>(B12*F12)+(C12*F12)+(D12*F12)</f>
        <v>0</v>
      </c>
    </row>
    <row r="13" spans="1:7" s="8" customFormat="1" ht="32.1" customHeight="1">
      <c r="A13" s="27"/>
      <c r="B13" s="103" t="s">
        <v>63</v>
      </c>
      <c r="C13" s="103"/>
      <c r="D13" s="103"/>
      <c r="E13" s="108"/>
      <c r="F13" s="93"/>
      <c r="G13" s="49"/>
    </row>
    <row r="14" spans="1:7" s="8" customFormat="1" ht="32.1" customHeight="1">
      <c r="A14" s="27" t="s">
        <v>252</v>
      </c>
      <c r="B14" s="109"/>
      <c r="C14" s="109"/>
      <c r="D14" s="109">
        <v>8</v>
      </c>
      <c r="E14" s="108">
        <f t="shared" si="0"/>
        <v>8</v>
      </c>
      <c r="F14" s="92">
        <v>0.1</v>
      </c>
      <c r="G14" s="49">
        <f>(B14*F14)+(C14*F14)+(D14*F14)</f>
        <v>0.8</v>
      </c>
    </row>
    <row r="15" spans="1:7" s="8" customFormat="1" ht="201.6">
      <c r="A15" s="25"/>
      <c r="B15" s="109"/>
      <c r="C15" s="109"/>
      <c r="D15" s="109" t="s">
        <v>253</v>
      </c>
      <c r="E15" s="107"/>
      <c r="F15" s="39"/>
      <c r="G15" s="49"/>
    </row>
    <row r="16" spans="1:7" s="8" customFormat="1" ht="32.1" customHeight="1">
      <c r="A16" s="27" t="s">
        <v>254</v>
      </c>
      <c r="B16" s="103"/>
      <c r="C16" s="103"/>
      <c r="D16" s="103">
        <v>8</v>
      </c>
      <c r="E16" s="108">
        <f t="shared" si="0"/>
        <v>8</v>
      </c>
      <c r="F16" s="92">
        <v>0.1</v>
      </c>
      <c r="G16" s="49">
        <f>(B16*F16)+(C16*F16)+(D16*F16)</f>
        <v>0.8</v>
      </c>
    </row>
    <row r="17" spans="1:8" ht="201.6">
      <c r="A17" s="25"/>
      <c r="B17" s="103"/>
      <c r="C17" s="103"/>
      <c r="D17" s="103" t="s">
        <v>253</v>
      </c>
      <c r="E17" s="107"/>
      <c r="F17" s="39"/>
      <c r="G17" s="49"/>
      <c r="H17" s="8"/>
    </row>
    <row r="18" spans="1:8" ht="57.6" customHeight="1">
      <c r="A18" s="33" t="s">
        <v>255</v>
      </c>
      <c r="B18" s="109">
        <v>0</v>
      </c>
      <c r="C18" s="109"/>
      <c r="D18" s="109"/>
      <c r="E18" s="108">
        <f t="shared" si="0"/>
        <v>0</v>
      </c>
      <c r="F18" s="92">
        <v>0.08</v>
      </c>
      <c r="G18" s="49">
        <f>(B18*F18)+(C18*F18)+(D18*F18)</f>
        <v>0</v>
      </c>
      <c r="H18" s="8"/>
    </row>
    <row r="19" spans="1:8" ht="32.1" customHeight="1">
      <c r="A19" s="25"/>
      <c r="B19" s="109" t="s">
        <v>63</v>
      </c>
      <c r="C19" s="109"/>
      <c r="D19" s="109"/>
      <c r="E19" s="107"/>
      <c r="F19" s="39"/>
      <c r="G19" s="49"/>
      <c r="H19" s="8"/>
    </row>
    <row r="20" spans="1:8" ht="54.6" customHeight="1">
      <c r="A20" s="27" t="s">
        <v>256</v>
      </c>
      <c r="B20" s="103">
        <v>0</v>
      </c>
      <c r="C20" s="103"/>
      <c r="D20" s="103"/>
      <c r="E20" s="108">
        <f t="shared" si="0"/>
        <v>0</v>
      </c>
      <c r="F20" s="92">
        <v>7.0000000000000007E-2</v>
      </c>
      <c r="G20" s="49">
        <f>(B20*F20)+(C20*F20)+(D20*F20)</f>
        <v>0</v>
      </c>
      <c r="H20" s="8"/>
    </row>
    <row r="21" spans="1:8" ht="32.1" customHeight="1">
      <c r="A21" s="25"/>
      <c r="B21" s="103" t="s">
        <v>257</v>
      </c>
      <c r="C21" s="103"/>
      <c r="D21" s="103"/>
      <c r="E21" s="107"/>
      <c r="F21" s="83"/>
      <c r="G21" s="49"/>
      <c r="H21" s="8"/>
    </row>
    <row r="22" spans="1:8">
      <c r="A22" s="8"/>
      <c r="B22" s="8"/>
      <c r="C22" s="8"/>
      <c r="D22" s="8"/>
      <c r="E22" s="43" t="s">
        <v>72</v>
      </c>
      <c r="F22" s="83"/>
      <c r="G22" s="95">
        <f>SUM(G2:G21)</f>
        <v>3.25</v>
      </c>
      <c r="H22" s="15" t="s">
        <v>139</v>
      </c>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39"/>
      <c r="D26" s="112"/>
      <c r="E26" s="112"/>
      <c r="F26" s="112"/>
      <c r="G26" s="112"/>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3" activePane="bottomRight" state="frozen"/>
      <selection pane="bottomRight"/>
      <selection pane="bottomLeft" activeCell="A3" sqref="A3"/>
      <selection pane="topRight" activeCell="B1" sqref="B1"/>
    </sheetView>
  </sheetViews>
  <sheetFormatPr defaultColWidth="10.875" defaultRowHeight="15.6"/>
  <cols>
    <col min="1" max="1" width="64.625" style="119" customWidth="1"/>
    <col min="2" max="4" width="25" style="119" customWidth="1"/>
    <col min="5" max="7" width="16.625" style="119" customWidth="1"/>
    <col min="8" max="8" width="16.5" style="119" customWidth="1"/>
    <col min="9" max="16384" width="10.875" style="8"/>
  </cols>
  <sheetData>
    <row r="1" spans="1:20">
      <c r="A1" s="7"/>
      <c r="B1" s="166" t="s">
        <v>258</v>
      </c>
      <c r="C1" s="166"/>
      <c r="D1" s="166"/>
      <c r="E1" s="7"/>
      <c r="F1" s="7"/>
      <c r="G1" s="7"/>
      <c r="H1" s="8"/>
    </row>
    <row r="2" spans="1:20" ht="111.95" customHeight="1">
      <c r="A2" s="45" t="s">
        <v>259</v>
      </c>
      <c r="B2" s="27" t="s">
        <v>260</v>
      </c>
      <c r="C2" s="27" t="s">
        <v>261</v>
      </c>
      <c r="D2" s="27" t="s">
        <v>262</v>
      </c>
      <c r="E2" s="38" t="s">
        <v>151</v>
      </c>
      <c r="F2" s="38" t="s">
        <v>25</v>
      </c>
      <c r="G2" s="38" t="s">
        <v>61</v>
      </c>
      <c r="H2" s="8"/>
    </row>
    <row r="3" spans="1:20" ht="32.1" customHeight="1">
      <c r="A3" s="25" t="s">
        <v>263</v>
      </c>
      <c r="B3" s="109"/>
      <c r="C3" s="109"/>
      <c r="D3" s="109">
        <v>3</v>
      </c>
      <c r="E3" s="55">
        <f>SUM(B3:D3)</f>
        <v>3</v>
      </c>
      <c r="F3" s="83">
        <v>-0.15</v>
      </c>
      <c r="G3" s="55">
        <f>(B3*F3)+(C3*F3)+(D3*F3)</f>
        <v>-0.44999999999999996</v>
      </c>
      <c r="H3" s="8"/>
      <c r="T3" s="8">
        <v>-2</v>
      </c>
    </row>
    <row r="4" spans="1:20" ht="32.1" customHeight="1">
      <c r="A4" s="25"/>
      <c r="B4" s="109"/>
      <c r="C4" s="109"/>
      <c r="D4" s="109"/>
      <c r="E4" s="55"/>
      <c r="F4" s="83"/>
      <c r="G4" s="55"/>
      <c r="H4" s="8"/>
    </row>
    <row r="5" spans="1:20" ht="32.1" customHeight="1">
      <c r="A5" s="25" t="s">
        <v>264</v>
      </c>
      <c r="B5" s="114"/>
      <c r="C5" s="114"/>
      <c r="D5" s="114">
        <v>3</v>
      </c>
      <c r="E5" s="55">
        <f t="shared" ref="E5:E17" si="0">SUM(B5:D5)</f>
        <v>3</v>
      </c>
      <c r="F5" s="83">
        <v>-0.2</v>
      </c>
      <c r="G5" s="55">
        <f>(B5*F5)+(C5*F5)+(D5*F5)</f>
        <v>-0.60000000000000009</v>
      </c>
      <c r="H5" s="8"/>
    </row>
    <row r="6" spans="1:20" ht="32.1" customHeight="1">
      <c r="A6" s="25"/>
      <c r="B6" s="114"/>
      <c r="C6" s="114"/>
      <c r="D6" s="114"/>
      <c r="E6" s="55"/>
      <c r="F6" s="83"/>
      <c r="G6" s="55"/>
      <c r="H6" s="8"/>
    </row>
    <row r="7" spans="1:20" ht="32.1" customHeight="1">
      <c r="A7" s="27" t="s">
        <v>265</v>
      </c>
      <c r="B7" s="109"/>
      <c r="C7" s="109"/>
      <c r="D7" s="109">
        <v>3</v>
      </c>
      <c r="E7" s="55">
        <f t="shared" si="0"/>
        <v>3</v>
      </c>
      <c r="F7" s="83">
        <v>-0.2</v>
      </c>
      <c r="G7" s="55">
        <f>(B7*F7)+(C7*F7)+(D7*F7)</f>
        <v>-0.60000000000000009</v>
      </c>
      <c r="H7" s="8"/>
    </row>
    <row r="8" spans="1:20" ht="32.1" customHeight="1">
      <c r="A8" s="25"/>
      <c r="B8" s="109"/>
      <c r="C8" s="109"/>
      <c r="D8" s="109"/>
      <c r="E8" s="55"/>
      <c r="F8" s="83"/>
      <c r="G8" s="55"/>
      <c r="H8" s="8"/>
    </row>
    <row r="9" spans="1:20" ht="32.1" customHeight="1">
      <c r="A9" s="27" t="s">
        <v>266</v>
      </c>
      <c r="B9" s="114">
        <v>0</v>
      </c>
      <c r="C9" s="114"/>
      <c r="D9" s="114"/>
      <c r="E9" s="55">
        <f t="shared" si="0"/>
        <v>0</v>
      </c>
      <c r="F9" s="92">
        <v>-0.1</v>
      </c>
      <c r="G9" s="55">
        <f>(B9*F9)+(C9*F9)+(D9*F9)</f>
        <v>0</v>
      </c>
      <c r="H9" s="8"/>
    </row>
    <row r="10" spans="1:20" ht="46.5">
      <c r="A10" s="27"/>
      <c r="B10" s="114" t="s">
        <v>267</v>
      </c>
      <c r="C10" s="114"/>
      <c r="D10" s="114"/>
      <c r="E10" s="55"/>
      <c r="F10" s="92"/>
      <c r="G10" s="55"/>
      <c r="H10" s="8"/>
    </row>
    <row r="11" spans="1:20" ht="32.1" customHeight="1">
      <c r="A11" s="27" t="s">
        <v>268</v>
      </c>
      <c r="B11" s="109">
        <v>0</v>
      </c>
      <c r="C11" s="109"/>
      <c r="D11" s="109"/>
      <c r="E11" s="55">
        <f t="shared" si="0"/>
        <v>0</v>
      </c>
      <c r="F11" s="92">
        <f>-10%</f>
        <v>-0.1</v>
      </c>
      <c r="G11" s="55">
        <f t="shared" ref="G11:G13" si="1">(B11*F11)+(C11*F11)+(D11*F11)</f>
        <v>0</v>
      </c>
      <c r="H11" s="8"/>
    </row>
    <row r="12" spans="1:20" ht="46.5">
      <c r="A12" s="27"/>
      <c r="B12" s="109" t="s">
        <v>269</v>
      </c>
      <c r="C12" s="109"/>
      <c r="D12" s="109"/>
      <c r="E12" s="55"/>
      <c r="F12" s="92"/>
      <c r="G12" s="55"/>
      <c r="H12" s="8"/>
    </row>
    <row r="13" spans="1:20" ht="32.1" customHeight="1">
      <c r="A13" s="27" t="s">
        <v>270</v>
      </c>
      <c r="B13" s="114">
        <v>0</v>
      </c>
      <c r="C13" s="114"/>
      <c r="D13" s="114"/>
      <c r="E13" s="55">
        <f t="shared" si="0"/>
        <v>0</v>
      </c>
      <c r="F13" s="92">
        <f>-10%</f>
        <v>-0.1</v>
      </c>
      <c r="G13" s="55">
        <f t="shared" si="1"/>
        <v>0</v>
      </c>
      <c r="H13" s="8"/>
    </row>
    <row r="14" spans="1:20" ht="32.1" customHeight="1">
      <c r="A14" s="27"/>
      <c r="B14" s="114" t="s">
        <v>271</v>
      </c>
      <c r="C14" s="114"/>
      <c r="D14" s="114"/>
      <c r="E14" s="55"/>
      <c r="F14" s="92"/>
      <c r="G14" s="55"/>
      <c r="H14" s="8"/>
    </row>
    <row r="15" spans="1:20" ht="32.1" customHeight="1">
      <c r="A15" s="27" t="s">
        <v>272</v>
      </c>
      <c r="B15" s="109">
        <v>0</v>
      </c>
      <c r="C15" s="109"/>
      <c r="D15" s="109"/>
      <c r="E15" s="55">
        <f t="shared" si="0"/>
        <v>0</v>
      </c>
      <c r="F15" s="92">
        <v>-0.1</v>
      </c>
      <c r="G15" s="55">
        <f>(B15*F15)+(C15*F15)+(D15*F15)</f>
        <v>0</v>
      </c>
      <c r="H15" s="8"/>
    </row>
    <row r="16" spans="1:20" ht="32.1" customHeight="1">
      <c r="A16" s="25"/>
      <c r="B16" s="109" t="s">
        <v>273</v>
      </c>
      <c r="C16" s="109"/>
      <c r="D16" s="109"/>
      <c r="E16" s="55"/>
      <c r="F16" s="83"/>
      <c r="G16" s="55"/>
      <c r="H16" s="8"/>
    </row>
    <row r="17" spans="1:8" ht="32.1" customHeight="1">
      <c r="A17" s="27" t="s">
        <v>274</v>
      </c>
      <c r="B17" s="114">
        <v>0</v>
      </c>
      <c r="C17" s="114"/>
      <c r="D17" s="114"/>
      <c r="E17" s="55">
        <f t="shared" si="0"/>
        <v>0</v>
      </c>
      <c r="F17" s="92">
        <v>-0.05</v>
      </c>
      <c r="G17" s="55">
        <f>(B17*F17)+(C17*F17)+(D17*F17)</f>
        <v>0</v>
      </c>
      <c r="H17" s="8"/>
    </row>
    <row r="18" spans="1:8" ht="32.1" customHeight="1">
      <c r="A18" s="25"/>
      <c r="B18" s="114" t="s">
        <v>273</v>
      </c>
      <c r="C18" s="114"/>
      <c r="D18" s="114"/>
      <c r="E18" s="55"/>
      <c r="F18" s="83"/>
      <c r="G18" s="55"/>
      <c r="H18" s="8"/>
    </row>
    <row r="19" spans="1:8">
      <c r="A19" s="8"/>
      <c r="B19" s="8"/>
      <c r="C19" s="8"/>
      <c r="D19" s="8"/>
      <c r="E19" s="43" t="s">
        <v>72</v>
      </c>
      <c r="F19" s="83">
        <f>SUM(F3:F18)</f>
        <v>-1</v>
      </c>
      <c r="G19" s="56">
        <f>SUM(G3:G18)</f>
        <v>-1.6500000000000001</v>
      </c>
      <c r="H19" s="15" t="s">
        <v>275</v>
      </c>
    </row>
    <row r="20" spans="1:8">
      <c r="A20" s="112"/>
      <c r="B20" s="112"/>
      <c r="C20" s="112"/>
      <c r="D20" s="112"/>
      <c r="E20" s="112"/>
      <c r="F20" s="122"/>
      <c r="G20" s="112"/>
    </row>
    <row r="21" spans="1:8">
      <c r="A21" s="112"/>
      <c r="B21" s="112"/>
      <c r="C21" s="112"/>
      <c r="D21" s="112"/>
      <c r="E21" s="112"/>
      <c r="F21" s="112"/>
      <c r="G21" s="112"/>
    </row>
    <row r="22" spans="1:8">
      <c r="A22" s="112"/>
      <c r="B22" s="112"/>
      <c r="C22" s="112"/>
      <c r="D22" s="112"/>
      <c r="E22" s="112"/>
      <c r="F22" s="112"/>
      <c r="G22" s="112"/>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12"/>
      <c r="D26" s="112"/>
      <c r="E26" s="112"/>
      <c r="F26" s="112"/>
      <c r="G26" s="112"/>
    </row>
    <row r="27" spans="1:8">
      <c r="A27" s="112"/>
      <c r="B27" s="112"/>
      <c r="C27" s="112"/>
      <c r="D27" s="112"/>
      <c r="E27" s="112"/>
      <c r="F27" s="112"/>
      <c r="G27" s="112"/>
    </row>
    <row r="28" spans="1:8">
      <c r="A28" s="112"/>
      <c r="B28" s="112"/>
      <c r="C28" s="139"/>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row r="33" spans="1:7">
      <c r="A33" s="112"/>
      <c r="B33" s="112"/>
      <c r="C33" s="112"/>
      <c r="D33" s="112"/>
      <c r="E33" s="112"/>
      <c r="F33" s="112"/>
      <c r="G33" s="112"/>
    </row>
    <row r="34" spans="1:7">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topLeftCell="A15" zoomScale="60" zoomScaleNormal="60" workbookViewId="0">
      <selection activeCell="A62" sqref="A62"/>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1</v>
      </c>
      <c r="C3" s="102">
        <f>'Temas nas políticas setoriais'!B2</f>
        <v>0</v>
      </c>
      <c r="D3" s="101"/>
      <c r="E3" s="77">
        <v>0.05</v>
      </c>
      <c r="F3" s="44">
        <f>SUM(B3:D3)*E3</f>
        <v>0.05</v>
      </c>
    </row>
    <row r="4" spans="1:6" hidden="1">
      <c r="A4" s="59"/>
      <c r="B4" s="102"/>
      <c r="C4" s="102"/>
      <c r="D4" s="101"/>
      <c r="E4" s="77"/>
      <c r="F4" s="44">
        <f t="shared" ref="F4:F61" si="0">SUM(B4:D4)*E4</f>
        <v>0</v>
      </c>
    </row>
    <row r="5" spans="1:6">
      <c r="A5" s="59" t="s">
        <v>29</v>
      </c>
      <c r="B5" s="102">
        <f>'Temas nas políticas gerais'!B4</f>
        <v>0</v>
      </c>
      <c r="C5" s="102">
        <f>'Temas nas políticas setoriais'!B4</f>
        <v>0</v>
      </c>
      <c r="D5" s="101"/>
      <c r="E5" s="77">
        <v>0.05</v>
      </c>
      <c r="F5" s="44">
        <f t="shared" si="0"/>
        <v>0</v>
      </c>
    </row>
    <row r="6" spans="1:6" hidden="1">
      <c r="A6" s="59"/>
      <c r="B6" s="102"/>
      <c r="C6" s="102"/>
      <c r="D6" s="101"/>
      <c r="E6" s="77"/>
      <c r="F6" s="44">
        <f t="shared" si="0"/>
        <v>0</v>
      </c>
    </row>
    <row r="7" spans="1:6">
      <c r="A7" s="59" t="s">
        <v>30</v>
      </c>
      <c r="B7" s="102">
        <f>'Temas nas políticas gerais'!B6</f>
        <v>2</v>
      </c>
      <c r="C7" s="102">
        <f>'Temas nas políticas setoriais'!B6</f>
        <v>7</v>
      </c>
      <c r="D7" s="101"/>
      <c r="E7" s="77">
        <v>0.04</v>
      </c>
      <c r="F7" s="44">
        <f t="shared" si="0"/>
        <v>0.36</v>
      </c>
    </row>
    <row r="8" spans="1:6" hidden="1">
      <c r="A8" s="59"/>
      <c r="B8" s="102"/>
      <c r="C8" s="102"/>
      <c r="D8" s="101"/>
      <c r="E8" s="77"/>
      <c r="F8" s="44">
        <f t="shared" si="0"/>
        <v>0</v>
      </c>
    </row>
    <row r="9" spans="1:6">
      <c r="A9" s="59" t="s">
        <v>31</v>
      </c>
      <c r="B9" s="102">
        <f>'Temas nas políticas gerais'!B8</f>
        <v>1</v>
      </c>
      <c r="C9" s="102">
        <f>'Temas nas políticas setoriais'!B8</f>
        <v>0</v>
      </c>
      <c r="D9" s="101"/>
      <c r="E9" s="77">
        <v>0.04</v>
      </c>
      <c r="F9" s="44">
        <f t="shared" si="0"/>
        <v>0.04</v>
      </c>
    </row>
    <row r="10" spans="1:6" hidden="1">
      <c r="A10" s="59"/>
      <c r="B10" s="102"/>
      <c r="C10" s="102"/>
      <c r="D10" s="101"/>
      <c r="E10" s="77"/>
      <c r="F10" s="44">
        <f t="shared" si="0"/>
        <v>0</v>
      </c>
    </row>
    <row r="11" spans="1:6">
      <c r="A11" s="59" t="s">
        <v>32</v>
      </c>
      <c r="B11" s="102">
        <f>'Temas nas políticas gerais'!B10</f>
        <v>0</v>
      </c>
      <c r="C11" s="102">
        <f>'Temas nas políticas setoriais'!B10</f>
        <v>7</v>
      </c>
      <c r="D11" s="101"/>
      <c r="E11" s="77">
        <v>0.05</v>
      </c>
      <c r="F11" s="44">
        <f t="shared" si="0"/>
        <v>0.35000000000000003</v>
      </c>
    </row>
    <row r="12" spans="1:6" hidden="1">
      <c r="A12" s="59"/>
      <c r="B12" s="102"/>
      <c r="C12" s="102"/>
      <c r="D12" s="101"/>
      <c r="E12" s="77"/>
      <c r="F12" s="44">
        <f t="shared" si="0"/>
        <v>0</v>
      </c>
    </row>
    <row r="13" spans="1:6">
      <c r="A13" s="59" t="s">
        <v>33</v>
      </c>
      <c r="B13" s="102">
        <f>'Temas nas políticas gerais'!B12</f>
        <v>0</v>
      </c>
      <c r="C13" s="102">
        <f>'Temas nas políticas setoriais'!B12</f>
        <v>0</v>
      </c>
      <c r="D13" s="101"/>
      <c r="E13" s="77">
        <v>0.04</v>
      </c>
      <c r="F13" s="44">
        <f t="shared" si="0"/>
        <v>0</v>
      </c>
    </row>
    <row r="14" spans="1:6" hidden="1">
      <c r="A14" s="59"/>
      <c r="B14" s="102"/>
      <c r="C14" s="102"/>
      <c r="D14" s="101"/>
      <c r="E14" s="77"/>
      <c r="F14" s="44">
        <f t="shared" si="0"/>
        <v>0</v>
      </c>
    </row>
    <row r="15" spans="1:6">
      <c r="A15" s="59" t="s">
        <v>34</v>
      </c>
      <c r="B15" s="102">
        <f>'Temas nas políticas gerais'!B14</f>
        <v>1</v>
      </c>
      <c r="C15" s="102">
        <f>'Temas nas políticas setoriais'!B14</f>
        <v>0</v>
      </c>
      <c r="D15" s="101"/>
      <c r="E15" s="77">
        <v>0.05</v>
      </c>
      <c r="F15" s="44">
        <f t="shared" si="0"/>
        <v>0.05</v>
      </c>
    </row>
    <row r="16" spans="1:6" hidden="1">
      <c r="A16" s="59"/>
      <c r="B16" s="102"/>
      <c r="C16" s="102"/>
      <c r="D16" s="101"/>
      <c r="E16" s="77"/>
      <c r="F16" s="44">
        <f t="shared" si="0"/>
        <v>0</v>
      </c>
    </row>
    <row r="17" spans="1:6">
      <c r="A17" s="59" t="s">
        <v>35</v>
      </c>
      <c r="B17" s="102">
        <f>'Temas nas políticas gerais'!B16</f>
        <v>0</v>
      </c>
      <c r="C17" s="102">
        <f>'Temas nas políticas setoriais'!B16</f>
        <v>2</v>
      </c>
      <c r="D17" s="101"/>
      <c r="E17" s="77">
        <v>0.03</v>
      </c>
      <c r="F17" s="44">
        <f t="shared" si="0"/>
        <v>0.06</v>
      </c>
    </row>
    <row r="18" spans="1:6" hidden="1">
      <c r="A18" s="59"/>
      <c r="B18" s="102"/>
      <c r="C18" s="102"/>
      <c r="D18" s="101"/>
      <c r="E18" s="77"/>
      <c r="F18" s="44">
        <f t="shared" si="0"/>
        <v>0</v>
      </c>
    </row>
    <row r="19" spans="1:6">
      <c r="A19" s="59" t="s">
        <v>36</v>
      </c>
      <c r="B19" s="102">
        <f>'Temas nas políticas gerais'!B18</f>
        <v>0</v>
      </c>
      <c r="C19" s="102">
        <f>'Temas nas políticas setoriais'!B18</f>
        <v>2</v>
      </c>
      <c r="D19" s="101"/>
      <c r="E19" s="77">
        <v>0.03</v>
      </c>
      <c r="F19" s="44">
        <f t="shared" si="0"/>
        <v>0.06</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0</v>
      </c>
      <c r="C23" s="102">
        <f>'Temas nas políticas setoriais'!B22</f>
        <v>3.5</v>
      </c>
      <c r="D23" s="101"/>
      <c r="E23" s="77">
        <v>0.03</v>
      </c>
      <c r="F23" s="44">
        <f t="shared" si="0"/>
        <v>0.105</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3</v>
      </c>
      <c r="C27" s="102">
        <f>'Temas nas políticas setoriais'!B26</f>
        <v>0</v>
      </c>
      <c r="D27" s="101"/>
      <c r="E27" s="77">
        <v>0.02</v>
      </c>
      <c r="F27" s="44">
        <f t="shared" si="0"/>
        <v>0.06</v>
      </c>
    </row>
    <row r="28" spans="1:6" hidden="1">
      <c r="A28" s="59"/>
      <c r="B28" s="102"/>
      <c r="C28" s="102"/>
      <c r="D28" s="101"/>
      <c r="E28" s="77"/>
      <c r="F28" s="44">
        <f t="shared" si="0"/>
        <v>0</v>
      </c>
    </row>
    <row r="29" spans="1:6">
      <c r="A29" s="59" t="s">
        <v>41</v>
      </c>
      <c r="B29" s="102">
        <f>'Temas nas políticas gerais'!B28</f>
        <v>3</v>
      </c>
      <c r="C29" s="102">
        <f>'Temas nas políticas setoriais'!B28</f>
        <v>0</v>
      </c>
      <c r="D29" s="101"/>
      <c r="E29" s="77">
        <v>0.04</v>
      </c>
      <c r="F29" s="44">
        <f t="shared" si="0"/>
        <v>0.12</v>
      </c>
    </row>
    <row r="30" spans="1:6" hidden="1">
      <c r="A30" s="59"/>
      <c r="B30" s="102"/>
      <c r="C30" s="102"/>
      <c r="D30" s="101"/>
      <c r="E30" s="77"/>
      <c r="F30" s="44">
        <f t="shared" si="0"/>
        <v>0</v>
      </c>
    </row>
    <row r="31" spans="1:6">
      <c r="A31" s="59" t="s">
        <v>42</v>
      </c>
      <c r="B31" s="102">
        <f>'Temas nas políticas gerais'!B30</f>
        <v>3</v>
      </c>
      <c r="C31" s="102">
        <f>'Temas nas políticas setoriais'!B30</f>
        <v>0</v>
      </c>
      <c r="D31" s="101"/>
      <c r="E31" s="77">
        <v>0.03</v>
      </c>
      <c r="F31" s="44">
        <f t="shared" si="0"/>
        <v>0.09</v>
      </c>
    </row>
    <row r="32" spans="1:6" hidden="1">
      <c r="A32" s="59"/>
      <c r="B32" s="102"/>
      <c r="C32" s="102"/>
      <c r="D32" s="101"/>
      <c r="E32" s="77"/>
      <c r="F32" s="44">
        <f t="shared" si="0"/>
        <v>0</v>
      </c>
    </row>
    <row r="33" spans="1:6">
      <c r="A33" s="59" t="s">
        <v>43</v>
      </c>
      <c r="B33" s="102">
        <f>'Temas nas políticas gerais'!B32</f>
        <v>0</v>
      </c>
      <c r="C33" s="102">
        <f>'Temas nas políticas setoriais'!B32</f>
        <v>2</v>
      </c>
      <c r="D33" s="101"/>
      <c r="E33" s="77">
        <v>0.04</v>
      </c>
      <c r="F33" s="44">
        <f t="shared" si="0"/>
        <v>0.08</v>
      </c>
    </row>
    <row r="34" spans="1:6" hidden="1">
      <c r="A34" s="59"/>
      <c r="B34" s="102"/>
      <c r="C34" s="102"/>
      <c r="D34" s="101"/>
      <c r="E34" s="77"/>
      <c r="F34" s="44">
        <f t="shared" si="0"/>
        <v>0</v>
      </c>
    </row>
    <row r="35" spans="1:6">
      <c r="A35" s="59" t="s">
        <v>44</v>
      </c>
      <c r="B35" s="102">
        <f>'Temas nas políticas gerais'!B34</f>
        <v>0</v>
      </c>
      <c r="C35" s="102">
        <f>'Temas nas políticas setoriais'!B34</f>
        <v>0</v>
      </c>
      <c r="D35" s="101"/>
      <c r="E35" s="77">
        <v>0.04</v>
      </c>
      <c r="F35" s="44">
        <f t="shared" si="0"/>
        <v>0</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0</v>
      </c>
      <c r="C43" s="102">
        <f>'Temas nas políticas setoriais'!B42</f>
        <v>5</v>
      </c>
      <c r="D43" s="101"/>
      <c r="E43" s="77">
        <v>0.04</v>
      </c>
      <c r="F43" s="44">
        <f t="shared" si="0"/>
        <v>0.2</v>
      </c>
    </row>
    <row r="44" spans="1:6" hidden="1">
      <c r="A44" s="59"/>
      <c r="B44" s="102"/>
      <c r="C44" s="102"/>
      <c r="D44" s="101"/>
      <c r="E44" s="77"/>
      <c r="F44" s="44">
        <f t="shared" si="0"/>
        <v>0</v>
      </c>
    </row>
    <row r="45" spans="1:6">
      <c r="A45" s="59" t="s">
        <v>49</v>
      </c>
      <c r="B45" s="102">
        <f>'Temas nas políticas gerais'!B44</f>
        <v>0</v>
      </c>
      <c r="C45" s="102">
        <f>'Temas nas políticas setoriais'!B44</f>
        <v>0</v>
      </c>
      <c r="D45" s="101"/>
      <c r="E45" s="77">
        <v>0.03</v>
      </c>
      <c r="F45" s="44">
        <f t="shared" si="0"/>
        <v>0</v>
      </c>
    </row>
    <row r="46" spans="1:6" hidden="1">
      <c r="A46" s="59"/>
      <c r="B46" s="102"/>
      <c r="C46" s="102"/>
      <c r="D46" s="101"/>
      <c r="E46" s="77"/>
      <c r="F46" s="44">
        <f t="shared" si="0"/>
        <v>0</v>
      </c>
    </row>
    <row r="47" spans="1:6">
      <c r="A47" s="59" t="s">
        <v>50</v>
      </c>
      <c r="B47" s="102">
        <f>'Temas nas políticas gerais'!B46</f>
        <v>0</v>
      </c>
      <c r="C47" s="102">
        <f>'Temas nas políticas setoriais'!B46</f>
        <v>0</v>
      </c>
      <c r="D47" s="101"/>
      <c r="E47" s="77">
        <v>0.02</v>
      </c>
      <c r="F47" s="44">
        <f t="shared" si="0"/>
        <v>0</v>
      </c>
    </row>
    <row r="48" spans="1:6" hidden="1">
      <c r="A48" s="59"/>
      <c r="B48" s="102"/>
      <c r="C48" s="102"/>
      <c r="D48" s="101"/>
      <c r="E48" s="77"/>
      <c r="F48" s="44">
        <f t="shared" si="0"/>
        <v>0</v>
      </c>
    </row>
    <row r="49" spans="1:6">
      <c r="A49" s="59" t="s">
        <v>51</v>
      </c>
      <c r="B49" s="102">
        <f>'Temas nas políticas gerais'!B48</f>
        <v>2</v>
      </c>
      <c r="C49" s="102">
        <f>'Temas nas políticas setoriais'!B48</f>
        <v>0</v>
      </c>
      <c r="D49" s="101"/>
      <c r="E49" s="77">
        <v>0.03</v>
      </c>
      <c r="F49" s="44">
        <f t="shared" si="0"/>
        <v>0.06</v>
      </c>
    </row>
    <row r="50" spans="1:6" hidden="1">
      <c r="A50" s="59"/>
      <c r="B50" s="102"/>
      <c r="C50" s="102"/>
      <c r="D50" s="101"/>
      <c r="E50" s="77"/>
      <c r="F50" s="44">
        <f t="shared" si="0"/>
        <v>0</v>
      </c>
    </row>
    <row r="51" spans="1:6">
      <c r="A51" s="59" t="s">
        <v>52</v>
      </c>
      <c r="B51" s="102">
        <f>'Temas nas políticas gerais'!B50</f>
        <v>2</v>
      </c>
      <c r="C51" s="102">
        <f>'Temas nas políticas setoriais'!B50</f>
        <v>0</v>
      </c>
      <c r="D51" s="101"/>
      <c r="E51" s="77">
        <v>0.03</v>
      </c>
      <c r="F51" s="44">
        <f t="shared" si="0"/>
        <v>0.06</v>
      </c>
    </row>
    <row r="52" spans="1:6" hidden="1">
      <c r="A52" s="59"/>
      <c r="B52" s="102"/>
      <c r="C52" s="102"/>
      <c r="D52" s="101"/>
      <c r="E52" s="77"/>
      <c r="F52" s="44">
        <f t="shared" si="0"/>
        <v>0</v>
      </c>
    </row>
    <row r="53" spans="1:6">
      <c r="A53" s="59" t="s">
        <v>53</v>
      </c>
      <c r="B53" s="102">
        <f>'Temas nas políticas gerais'!B52</f>
        <v>2</v>
      </c>
      <c r="C53" s="102">
        <f>'Temas nas políticas setoriais'!B52</f>
        <v>0</v>
      </c>
      <c r="D53" s="101"/>
      <c r="E53" s="77">
        <v>0.02</v>
      </c>
      <c r="F53" s="44">
        <f t="shared" si="0"/>
        <v>0.04</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0</v>
      </c>
      <c r="C59" s="102">
        <f>'Temas nas políticas setoriais'!B58</f>
        <v>0</v>
      </c>
      <c r="D59" s="101"/>
      <c r="E59" s="77">
        <v>0.02</v>
      </c>
      <c r="F59" s="44">
        <f t="shared" si="0"/>
        <v>0</v>
      </c>
    </row>
    <row r="60" spans="1:6" ht="18.95" hidden="1" customHeight="1">
      <c r="A60" s="59"/>
      <c r="B60" s="102"/>
      <c r="C60" s="102"/>
      <c r="D60" s="101"/>
      <c r="E60" s="77"/>
      <c r="F60" s="44">
        <f t="shared" si="0"/>
        <v>0</v>
      </c>
    </row>
    <row r="61" spans="1:6" ht="18.95" customHeight="1">
      <c r="A61" s="59" t="s">
        <v>57</v>
      </c>
      <c r="B61" s="102">
        <f>'Temas nas políticas gerais'!B60</f>
        <v>0</v>
      </c>
      <c r="C61" s="102">
        <f>'Temas nas políticas setoriais'!B60</f>
        <v>0</v>
      </c>
      <c r="D61" s="101"/>
      <c r="E61" s="78">
        <v>0.03</v>
      </c>
      <c r="F61" s="44">
        <f t="shared" si="0"/>
        <v>0</v>
      </c>
    </row>
    <row r="62" spans="1:6" ht="17.25" hidden="1" customHeight="1">
      <c r="A62" s="21"/>
      <c r="B62" s="102"/>
      <c r="C62" s="24"/>
      <c r="D62" s="101"/>
      <c r="E62" s="67"/>
      <c r="F62" s="44">
        <f t="shared" ref="F62" si="1">SUMPRODUCT(B62:D62,$B$2:$D$2)</f>
        <v>0</v>
      </c>
    </row>
    <row r="63" spans="1:6" ht="17.25" customHeight="1">
      <c r="A63" s="68" t="s">
        <v>58</v>
      </c>
      <c r="B63" s="100">
        <f>SUMPRODUCT(B3:B61,$E$3:$E$61)</f>
        <v>0.65000000000000013</v>
      </c>
      <c r="C63" s="100">
        <f t="shared" ref="C63:D63" si="2">SUMPRODUCT(C3:C61,$E$3:$E$61)</f>
        <v>1.1350000000000002</v>
      </c>
      <c r="D63" s="100">
        <f t="shared" si="2"/>
        <v>0</v>
      </c>
      <c r="E63" s="1"/>
      <c r="F63" s="1"/>
    </row>
    <row r="64" spans="1:6" ht="24.6" customHeight="1">
      <c r="A64" s="1"/>
      <c r="B64" s="14"/>
      <c r="C64" s="1"/>
      <c r="D64" s="1"/>
      <c r="E64" s="1"/>
      <c r="F64" s="1"/>
    </row>
    <row r="65" spans="1:6" ht="15.6" customHeight="1">
      <c r="A65" s="125" t="s">
        <v>15</v>
      </c>
      <c r="B65" s="152">
        <f>SUM(F3:F61)</f>
        <v>1.7850000000000006</v>
      </c>
      <c r="C65" s="75"/>
      <c r="D65" s="75"/>
      <c r="E65" s="75"/>
      <c r="F65" s="1"/>
    </row>
    <row r="66" spans="1:6" ht="15.6" customHeight="1">
      <c r="A66" s="126" t="s">
        <v>59</v>
      </c>
      <c r="B66" s="152"/>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45" activePane="bottomRight" state="frozen"/>
      <selection pane="bottomRight" activeCell="A65" sqref="A65:B65"/>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1</v>
      </c>
      <c r="C2" s="77">
        <f>'Temas políticas -bases de dados'!E3</f>
        <v>0.05</v>
      </c>
      <c r="D2" s="44">
        <f>B2*C2</f>
        <v>0.05</v>
      </c>
    </row>
    <row r="3" spans="1:4" ht="93">
      <c r="A3" s="31"/>
      <c r="B3" s="109" t="s">
        <v>62</v>
      </c>
      <c r="C3" s="77"/>
      <c r="D3" s="44"/>
    </row>
    <row r="4" spans="1:4">
      <c r="A4" s="31" t="s">
        <v>29</v>
      </c>
      <c r="B4" s="109">
        <v>0</v>
      </c>
      <c r="C4" s="77">
        <f>'Temas políticas -bases de dados'!E5</f>
        <v>0.05</v>
      </c>
      <c r="D4" s="44">
        <f>B4*C4</f>
        <v>0</v>
      </c>
    </row>
    <row r="5" spans="1:4">
      <c r="A5" s="31"/>
      <c r="B5" s="109" t="s">
        <v>63</v>
      </c>
      <c r="C5" s="77"/>
      <c r="D5" s="44"/>
    </row>
    <row r="6" spans="1:4">
      <c r="A6" s="31" t="s">
        <v>30</v>
      </c>
      <c r="B6" s="109">
        <v>2</v>
      </c>
      <c r="C6" s="77">
        <f>'Temas políticas -bases de dados'!E7</f>
        <v>0.04</v>
      </c>
      <c r="D6" s="44">
        <f>B6*C6</f>
        <v>0.08</v>
      </c>
    </row>
    <row r="7" spans="1:4" ht="100.5" customHeight="1">
      <c r="A7" s="31"/>
      <c r="B7" s="109" t="s">
        <v>62</v>
      </c>
      <c r="C7" s="77"/>
      <c r="D7" s="44"/>
    </row>
    <row r="8" spans="1:4">
      <c r="A8" s="31" t="s">
        <v>31</v>
      </c>
      <c r="B8" s="109">
        <v>1</v>
      </c>
      <c r="C8" s="77">
        <f>'Temas políticas -bases de dados'!E9</f>
        <v>0.04</v>
      </c>
      <c r="D8" s="44">
        <f>B8*C8</f>
        <v>0.04</v>
      </c>
    </row>
    <row r="9" spans="1:4" ht="93" customHeight="1">
      <c r="A9" s="31"/>
      <c r="B9" s="109" t="s">
        <v>62</v>
      </c>
      <c r="C9" s="77"/>
      <c r="D9" s="44"/>
    </row>
    <row r="10" spans="1:4">
      <c r="A10" s="31" t="s">
        <v>32</v>
      </c>
      <c r="B10" s="109">
        <v>0</v>
      </c>
      <c r="C10" s="77">
        <f>'Temas políticas -bases de dados'!E11</f>
        <v>0.05</v>
      </c>
      <c r="D10" s="44">
        <f>B10*C10</f>
        <v>0</v>
      </c>
    </row>
    <row r="11" spans="1:4">
      <c r="A11" s="31"/>
      <c r="B11" s="109" t="s">
        <v>63</v>
      </c>
      <c r="C11" s="77"/>
      <c r="D11" s="44"/>
    </row>
    <row r="12" spans="1:4">
      <c r="A12" s="31" t="s">
        <v>64</v>
      </c>
      <c r="B12" s="109">
        <v>0</v>
      </c>
      <c r="C12" s="77">
        <f>'Temas políticas -bases de dados'!E13</f>
        <v>0.04</v>
      </c>
      <c r="D12" s="44">
        <f>B12*C12</f>
        <v>0</v>
      </c>
    </row>
    <row r="13" spans="1:4">
      <c r="A13" s="31"/>
      <c r="B13" s="109" t="s">
        <v>63</v>
      </c>
      <c r="C13" s="77"/>
      <c r="D13" s="44"/>
    </row>
    <row r="14" spans="1:4">
      <c r="A14" s="31" t="s">
        <v>34</v>
      </c>
      <c r="B14" s="109">
        <v>1</v>
      </c>
      <c r="C14" s="77">
        <f>'Temas políticas -bases de dados'!E15</f>
        <v>0.05</v>
      </c>
      <c r="D14" s="44">
        <f>B14*C14</f>
        <v>0.05</v>
      </c>
    </row>
    <row r="15" spans="1:4" ht="92.45" customHeight="1">
      <c r="A15" s="31"/>
      <c r="B15" s="109" t="s">
        <v>62</v>
      </c>
      <c r="C15" s="77"/>
      <c r="D15" s="44"/>
    </row>
    <row r="16" spans="1:4">
      <c r="A16" s="31" t="s">
        <v>65</v>
      </c>
      <c r="B16" s="109">
        <v>0</v>
      </c>
      <c r="C16" s="77">
        <f>'Temas políticas -bases de dados'!E17</f>
        <v>0.03</v>
      </c>
      <c r="D16" s="44">
        <f>B16*C16</f>
        <v>0</v>
      </c>
    </row>
    <row r="17" spans="1:4">
      <c r="A17" s="31"/>
      <c r="B17" s="109" t="s">
        <v>63</v>
      </c>
      <c r="C17" s="77"/>
      <c r="D17" s="44"/>
    </row>
    <row r="18" spans="1:4">
      <c r="A18" s="31" t="s">
        <v>36</v>
      </c>
      <c r="B18" s="109">
        <v>0</v>
      </c>
      <c r="C18" s="77">
        <f>'Temas políticas -bases de dados'!E19</f>
        <v>0.03</v>
      </c>
      <c r="D18" s="44">
        <f>B18*C18</f>
        <v>0</v>
      </c>
    </row>
    <row r="19" spans="1:4">
      <c r="A19" s="31"/>
      <c r="B19" s="109" t="s">
        <v>63</v>
      </c>
      <c r="C19" s="77"/>
      <c r="D19" s="44"/>
    </row>
    <row r="20" spans="1:4">
      <c r="A20" s="31" t="s">
        <v>66</v>
      </c>
      <c r="B20" s="109">
        <v>0</v>
      </c>
      <c r="C20" s="77">
        <f>'Temas políticas -bases de dados'!E21</f>
        <v>0.02</v>
      </c>
      <c r="D20" s="44">
        <f>B20*C20</f>
        <v>0</v>
      </c>
    </row>
    <row r="21" spans="1:4">
      <c r="A21" s="31"/>
      <c r="B21" s="109" t="s">
        <v>63</v>
      </c>
      <c r="C21" s="77"/>
      <c r="D21" s="44"/>
    </row>
    <row r="22" spans="1:4">
      <c r="A22" s="31" t="s">
        <v>38</v>
      </c>
      <c r="B22" s="109">
        <v>0</v>
      </c>
      <c r="C22" s="77">
        <f>'Temas políticas -bases de dados'!E23</f>
        <v>0.03</v>
      </c>
      <c r="D22" s="44">
        <f>B22*C22</f>
        <v>0</v>
      </c>
    </row>
    <row r="23" spans="1:4">
      <c r="A23" s="31"/>
      <c r="B23" s="109" t="s">
        <v>63</v>
      </c>
      <c r="C23" s="77"/>
      <c r="D23" s="44"/>
    </row>
    <row r="24" spans="1:4">
      <c r="A24" s="51" t="s">
        <v>39</v>
      </c>
      <c r="B24" s="109">
        <v>0</v>
      </c>
      <c r="C24" s="77">
        <f>'Temas políticas -bases de dados'!E25</f>
        <v>0.04</v>
      </c>
      <c r="D24" s="44">
        <f>B24*C24</f>
        <v>0</v>
      </c>
    </row>
    <row r="25" spans="1:4">
      <c r="A25" s="31"/>
      <c r="B25" s="109" t="s">
        <v>63</v>
      </c>
      <c r="C25" s="77"/>
      <c r="D25" s="44"/>
    </row>
    <row r="26" spans="1:4">
      <c r="A26" s="31" t="s">
        <v>40</v>
      </c>
      <c r="B26" s="109">
        <v>3</v>
      </c>
      <c r="C26" s="77">
        <f>'Temas políticas -bases de dados'!E27</f>
        <v>0.02</v>
      </c>
      <c r="D26" s="44">
        <f>B26*C26</f>
        <v>0.06</v>
      </c>
    </row>
    <row r="27" spans="1:4" ht="77.45">
      <c r="A27" s="31"/>
      <c r="B27" s="109" t="s">
        <v>67</v>
      </c>
      <c r="C27" s="77"/>
      <c r="D27" s="44"/>
    </row>
    <row r="28" spans="1:4">
      <c r="A28" s="31" t="s">
        <v>41</v>
      </c>
      <c r="B28" s="109">
        <v>3</v>
      </c>
      <c r="C28" s="77">
        <f>'Temas políticas -bases de dados'!E29</f>
        <v>0.04</v>
      </c>
      <c r="D28" s="44">
        <f>B28*C28</f>
        <v>0.12</v>
      </c>
    </row>
    <row r="29" spans="1:4" ht="155.1">
      <c r="A29" s="31"/>
      <c r="B29" s="109" t="s">
        <v>68</v>
      </c>
      <c r="C29" s="77"/>
      <c r="D29" s="44"/>
    </row>
    <row r="30" spans="1:4">
      <c r="A30" s="31" t="s">
        <v>42</v>
      </c>
      <c r="B30" s="109">
        <v>3</v>
      </c>
      <c r="C30" s="77">
        <f>'Temas políticas -bases de dados'!E31</f>
        <v>0.03</v>
      </c>
      <c r="D30" s="44">
        <f>B30*C30</f>
        <v>0.09</v>
      </c>
    </row>
    <row r="31" spans="1:4" ht="155.1">
      <c r="A31" s="31"/>
      <c r="B31" s="109" t="s">
        <v>69</v>
      </c>
      <c r="C31" s="77"/>
      <c r="D31" s="44"/>
    </row>
    <row r="32" spans="1:4">
      <c r="A32" s="31" t="s">
        <v>43</v>
      </c>
      <c r="B32" s="109">
        <v>0</v>
      </c>
      <c r="C32" s="77">
        <f>'Temas políticas -bases de dados'!E33</f>
        <v>0.04</v>
      </c>
      <c r="D32" s="44">
        <f>B32*C32</f>
        <v>0</v>
      </c>
    </row>
    <row r="33" spans="1:4">
      <c r="A33" s="31"/>
      <c r="B33" s="109" t="s">
        <v>63</v>
      </c>
      <c r="C33" s="77"/>
      <c r="D33" s="44"/>
    </row>
    <row r="34" spans="1:4">
      <c r="A34" s="31" t="s">
        <v>44</v>
      </c>
      <c r="B34" s="109">
        <v>0</v>
      </c>
      <c r="C34" s="77">
        <f>'Temas políticas -bases de dados'!E35</f>
        <v>0.04</v>
      </c>
      <c r="D34" s="44">
        <f>B34*C34</f>
        <v>0</v>
      </c>
    </row>
    <row r="35" spans="1:4">
      <c r="A35" s="31"/>
      <c r="B35" s="109" t="s">
        <v>63</v>
      </c>
      <c r="C35" s="77"/>
      <c r="D35" s="44"/>
    </row>
    <row r="36" spans="1:4">
      <c r="A36" s="31" t="s">
        <v>45</v>
      </c>
      <c r="B36" s="109">
        <v>0</v>
      </c>
      <c r="C36" s="77">
        <f>'Temas políticas -bases de dados'!E37</f>
        <v>0.04</v>
      </c>
      <c r="D36" s="44">
        <f>B36*C36</f>
        <v>0</v>
      </c>
    </row>
    <row r="37" spans="1:4">
      <c r="A37" s="31"/>
      <c r="B37" s="109" t="s">
        <v>63</v>
      </c>
      <c r="C37" s="77"/>
      <c r="D37" s="44"/>
    </row>
    <row r="38" spans="1:4">
      <c r="A38" s="31" t="s">
        <v>46</v>
      </c>
      <c r="B38" s="109">
        <v>0</v>
      </c>
      <c r="C38" s="77">
        <f>'Temas políticas -bases de dados'!E39</f>
        <v>0.04</v>
      </c>
      <c r="D38" s="44">
        <f>B38*C38</f>
        <v>0</v>
      </c>
    </row>
    <row r="39" spans="1:4">
      <c r="A39" s="31"/>
      <c r="B39" s="109" t="s">
        <v>63</v>
      </c>
      <c r="C39" s="77"/>
      <c r="D39" s="44"/>
    </row>
    <row r="40" spans="1:4" ht="30.95">
      <c r="A40" s="51" t="s">
        <v>47</v>
      </c>
      <c r="B40" s="109">
        <v>0</v>
      </c>
      <c r="C40" s="77">
        <f>'Temas políticas -bases de dados'!E41</f>
        <v>0.02</v>
      </c>
      <c r="D40" s="44">
        <f>B40*C40</f>
        <v>0</v>
      </c>
    </row>
    <row r="41" spans="1:4">
      <c r="A41" s="31"/>
      <c r="B41" s="109" t="s">
        <v>70</v>
      </c>
      <c r="C41" s="77"/>
      <c r="D41" s="44"/>
    </row>
    <row r="42" spans="1:4">
      <c r="A42" s="31" t="s">
        <v>48</v>
      </c>
      <c r="B42" s="109">
        <v>0</v>
      </c>
      <c r="C42" s="77">
        <f>'Temas políticas -bases de dados'!E43</f>
        <v>0.04</v>
      </c>
      <c r="D42" s="44">
        <f>B42*C42</f>
        <v>0</v>
      </c>
    </row>
    <row r="43" spans="1:4">
      <c r="A43" s="31"/>
      <c r="B43" s="109" t="s">
        <v>63</v>
      </c>
      <c r="C43" s="77"/>
      <c r="D43" s="44"/>
    </row>
    <row r="44" spans="1:4">
      <c r="A44" s="31" t="s">
        <v>49</v>
      </c>
      <c r="B44" s="109">
        <v>0</v>
      </c>
      <c r="C44" s="77">
        <f>'Temas políticas -bases de dados'!E45</f>
        <v>0.03</v>
      </c>
      <c r="D44" s="44">
        <f>B44*C44</f>
        <v>0</v>
      </c>
    </row>
    <row r="45" spans="1:4">
      <c r="A45" s="31"/>
      <c r="B45" s="109" t="s">
        <v>63</v>
      </c>
      <c r="C45" s="77"/>
      <c r="D45" s="44"/>
    </row>
    <row r="46" spans="1:4">
      <c r="A46" s="31" t="s">
        <v>50</v>
      </c>
      <c r="B46" s="109">
        <v>0</v>
      </c>
      <c r="C46" s="77">
        <f>'Temas políticas -bases de dados'!E47</f>
        <v>0.02</v>
      </c>
      <c r="D46" s="44">
        <f>B46*C46</f>
        <v>0</v>
      </c>
    </row>
    <row r="47" spans="1:4">
      <c r="A47" s="31"/>
      <c r="B47" s="109" t="s">
        <v>63</v>
      </c>
      <c r="C47" s="77"/>
      <c r="D47" s="44"/>
    </row>
    <row r="48" spans="1:4">
      <c r="A48" s="31" t="s">
        <v>51</v>
      </c>
      <c r="B48" s="109">
        <v>2</v>
      </c>
      <c r="C48" s="77">
        <f>'Temas políticas -bases de dados'!E49</f>
        <v>0.03</v>
      </c>
      <c r="D48" s="44">
        <f>B48*C48</f>
        <v>0.06</v>
      </c>
    </row>
    <row r="49" spans="1:5" ht="46.5">
      <c r="A49" s="31"/>
      <c r="B49" s="109" t="s">
        <v>71</v>
      </c>
      <c r="C49" s="77"/>
      <c r="D49" s="44"/>
    </row>
    <row r="50" spans="1:5">
      <c r="A50" s="31" t="s">
        <v>52</v>
      </c>
      <c r="B50" s="109">
        <v>2</v>
      </c>
      <c r="C50" s="77">
        <f>'Temas políticas -bases de dados'!E51</f>
        <v>0.03</v>
      </c>
      <c r="D50" s="44">
        <f>B50*C50</f>
        <v>0.06</v>
      </c>
    </row>
    <row r="51" spans="1:5" ht="46.5">
      <c r="A51" s="31"/>
      <c r="B51" s="109" t="s">
        <v>71</v>
      </c>
      <c r="C51" s="77"/>
      <c r="D51" s="44"/>
    </row>
    <row r="52" spans="1:5">
      <c r="A52" s="31" t="s">
        <v>53</v>
      </c>
      <c r="B52" s="109">
        <v>2</v>
      </c>
      <c r="C52" s="77">
        <f>'Temas políticas -bases de dados'!E53</f>
        <v>0.02</v>
      </c>
      <c r="D52" s="44">
        <f>B52*C52</f>
        <v>0.04</v>
      </c>
    </row>
    <row r="53" spans="1:5" ht="46.5">
      <c r="A53" s="31"/>
      <c r="B53" s="109" t="s">
        <v>71</v>
      </c>
      <c r="C53" s="77"/>
      <c r="D53" s="44"/>
    </row>
    <row r="54" spans="1:5">
      <c r="A54" s="31" t="s">
        <v>54</v>
      </c>
      <c r="B54" s="109">
        <v>0</v>
      </c>
      <c r="C54" s="77">
        <f>'Temas políticas -bases de dados'!E55</f>
        <v>0.02</v>
      </c>
      <c r="D54" s="44">
        <f>B54*C54</f>
        <v>0</v>
      </c>
    </row>
    <row r="55" spans="1:5">
      <c r="A55" s="31"/>
      <c r="B55" s="109" t="s">
        <v>63</v>
      </c>
      <c r="C55" s="77"/>
      <c r="D55" s="44"/>
    </row>
    <row r="56" spans="1:5">
      <c r="A56" s="31" t="s">
        <v>55</v>
      </c>
      <c r="B56" s="109">
        <v>0</v>
      </c>
      <c r="C56" s="77">
        <f>'Temas políticas -bases de dados'!E57</f>
        <v>0.02</v>
      </c>
      <c r="D56" s="44">
        <f>B56*C56</f>
        <v>0</v>
      </c>
    </row>
    <row r="57" spans="1:5">
      <c r="A57" s="31"/>
      <c r="B57" s="109" t="s">
        <v>63</v>
      </c>
      <c r="C57" s="77"/>
      <c r="D57" s="44"/>
    </row>
    <row r="58" spans="1:5">
      <c r="A58" s="31" t="s">
        <v>56</v>
      </c>
      <c r="B58" s="109">
        <v>0</v>
      </c>
      <c r="C58" s="77">
        <f>'Temas políticas -bases de dados'!E59</f>
        <v>0.02</v>
      </c>
      <c r="D58" s="44">
        <f>B58*C58</f>
        <v>0</v>
      </c>
    </row>
    <row r="59" spans="1:5">
      <c r="A59" s="31"/>
      <c r="B59" s="109" t="s">
        <v>63</v>
      </c>
      <c r="C59" s="77"/>
      <c r="D59" s="44"/>
    </row>
    <row r="60" spans="1:5">
      <c r="A60" s="31" t="s">
        <v>57</v>
      </c>
      <c r="B60" s="109">
        <v>0</v>
      </c>
      <c r="C60" s="77">
        <f>'Temas políticas -bases de dados'!E61</f>
        <v>0.03</v>
      </c>
      <c r="D60" s="44">
        <f>B60*C60</f>
        <v>0</v>
      </c>
    </row>
    <row r="61" spans="1:5">
      <c r="A61" s="31"/>
      <c r="B61" s="109" t="s">
        <v>63</v>
      </c>
      <c r="C61" s="77"/>
      <c r="D61" s="44"/>
    </row>
    <row r="62" spans="1:5">
      <c r="A62" s="127"/>
      <c r="B62" s="128" t="s">
        <v>72</v>
      </c>
      <c r="C62" s="79">
        <f>SUM(C2:C60)</f>
        <v>1.0000000000000004</v>
      </c>
      <c r="D62" s="129">
        <f>SUM(D2:D61)</f>
        <v>0.65000000000000013</v>
      </c>
      <c r="E62" s="63" t="s">
        <v>73</v>
      </c>
    </row>
    <row r="63" spans="1:5">
      <c r="A63" s="153"/>
      <c r="B63" s="153"/>
      <c r="C63" s="130"/>
      <c r="D63" s="130"/>
    </row>
    <row r="64" spans="1:5">
      <c r="A64" s="153"/>
      <c r="B64" s="153"/>
      <c r="C64" s="130"/>
      <c r="D64" s="130"/>
    </row>
    <row r="65" spans="1:4">
      <c r="A65" s="153"/>
      <c r="B65" s="153"/>
      <c r="C65" s="130"/>
      <c r="D65" s="130"/>
    </row>
    <row r="66" spans="1:4">
      <c r="A66" s="153"/>
      <c r="B66" s="153"/>
      <c r="C66" s="130"/>
      <c r="D66" s="130"/>
    </row>
    <row r="67" spans="1:4">
      <c r="A67" s="153"/>
      <c r="B67" s="153"/>
      <c r="C67" s="130"/>
      <c r="D67" s="130"/>
    </row>
    <row r="68" spans="1:4">
      <c r="A68" s="153"/>
      <c r="B68" s="153"/>
      <c r="C68" s="130"/>
      <c r="D68" s="130"/>
    </row>
    <row r="69" spans="1:4">
      <c r="A69" s="153"/>
      <c r="B69" s="153"/>
      <c r="C69" s="130"/>
      <c r="D69" s="130"/>
    </row>
    <row r="70" spans="1:4">
      <c r="A70" s="153"/>
      <c r="B70" s="153"/>
      <c r="C70" s="130"/>
      <c r="D70" s="130"/>
    </row>
    <row r="71" spans="1:4">
      <c r="A71" s="123"/>
      <c r="B71" s="112"/>
      <c r="C71" s="130"/>
      <c r="D71" s="130"/>
    </row>
    <row r="72" spans="1:4">
      <c r="A72" s="123"/>
      <c r="B72" s="112"/>
      <c r="C72" s="130"/>
      <c r="D72" s="130"/>
    </row>
    <row r="73" spans="1:4">
      <c r="A73" s="116"/>
    </row>
    <row r="74" spans="1:4">
      <c r="A74" s="116"/>
    </row>
  </sheetData>
  <sheetProtection algorithmName="SHA-512" hashValue="K0JuZtKvTs7iOP3H+ZTwNkrXiVuUrwbs6HCncihgtEHZkTkfAS2WDTnoKv4kFr2AoCCkY4g/8nJwrNjlbxp6lw==" saltValue="q2mAhUC2y3gvbtNjkbkH9w==" spinCount="100000" sheet="1"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1" activePane="bottomRight" state="frozen"/>
      <selection pane="bottomRight" activeCell="A63" sqref="A63:B63"/>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74</v>
      </c>
      <c r="C1" s="45" t="s">
        <v>25</v>
      </c>
      <c r="D1" s="45" t="s">
        <v>61</v>
      </c>
    </row>
    <row r="2" spans="1:4" s="1" customFormat="1">
      <c r="A2" s="31" t="s">
        <v>28</v>
      </c>
      <c r="B2" s="109">
        <v>0</v>
      </c>
      <c r="C2" s="77">
        <f>'Temas políticas -bases de dados'!E3</f>
        <v>0.05</v>
      </c>
      <c r="D2" s="44">
        <f>B2*C2</f>
        <v>0</v>
      </c>
    </row>
    <row r="3" spans="1:4" s="1" customFormat="1">
      <c r="A3" s="31"/>
      <c r="B3" s="109" t="s">
        <v>63</v>
      </c>
      <c r="C3" s="77"/>
      <c r="D3" s="44"/>
    </row>
    <row r="4" spans="1:4" s="1" customFormat="1">
      <c r="A4" s="31" t="s">
        <v>29</v>
      </c>
      <c r="B4" s="109">
        <v>0</v>
      </c>
      <c r="C4" s="77">
        <f>'Temas políticas -bases de dados'!E5</f>
        <v>0.05</v>
      </c>
      <c r="D4" s="44">
        <f>B4*C4</f>
        <v>0</v>
      </c>
    </row>
    <row r="5" spans="1:4" s="1" customFormat="1">
      <c r="A5" s="31"/>
      <c r="B5" s="109" t="s">
        <v>63</v>
      </c>
      <c r="C5" s="77"/>
      <c r="D5" s="44"/>
    </row>
    <row r="6" spans="1:4" s="1" customFormat="1">
      <c r="A6" s="31" t="s">
        <v>30</v>
      </c>
      <c r="B6" s="109">
        <v>7</v>
      </c>
      <c r="C6" s="77">
        <f>'Temas políticas -bases de dados'!E7</f>
        <v>0.04</v>
      </c>
      <c r="D6" s="44">
        <f>B6*C6</f>
        <v>0.28000000000000003</v>
      </c>
    </row>
    <row r="7" spans="1:4" s="1" customFormat="1" ht="62.1">
      <c r="A7" s="31"/>
      <c r="B7" s="109" t="s">
        <v>75</v>
      </c>
      <c r="C7" s="77"/>
      <c r="D7" s="44"/>
    </row>
    <row r="8" spans="1:4" s="1" customFormat="1">
      <c r="A8" s="31" t="s">
        <v>31</v>
      </c>
      <c r="B8" s="109">
        <v>0</v>
      </c>
      <c r="C8" s="77">
        <f>'Temas políticas -bases de dados'!E9</f>
        <v>0.04</v>
      </c>
      <c r="D8" s="44">
        <f>B8*C8</f>
        <v>0</v>
      </c>
    </row>
    <row r="9" spans="1:4" s="1" customFormat="1">
      <c r="A9" s="31"/>
      <c r="B9" s="109" t="s">
        <v>63</v>
      </c>
      <c r="C9" s="77"/>
      <c r="D9" s="44"/>
    </row>
    <row r="10" spans="1:4" s="1" customFormat="1">
      <c r="A10" s="31" t="s">
        <v>32</v>
      </c>
      <c r="B10" s="109">
        <v>7</v>
      </c>
      <c r="C10" s="77">
        <f>'Temas políticas -bases de dados'!E11</f>
        <v>0.05</v>
      </c>
      <c r="D10" s="44">
        <f>B10*C10</f>
        <v>0.35000000000000003</v>
      </c>
    </row>
    <row r="11" spans="1:4" s="1" customFormat="1" ht="77.45">
      <c r="A11" s="31"/>
      <c r="B11" s="109" t="s">
        <v>76</v>
      </c>
      <c r="C11" s="77"/>
      <c r="D11" s="44"/>
    </row>
    <row r="12" spans="1:4" s="1" customFormat="1">
      <c r="A12" s="31" t="s">
        <v>64</v>
      </c>
      <c r="B12" s="109">
        <v>0</v>
      </c>
      <c r="C12" s="77">
        <f>'Temas políticas -bases de dados'!E13</f>
        <v>0.04</v>
      </c>
      <c r="D12" s="44">
        <f>B12*C12</f>
        <v>0</v>
      </c>
    </row>
    <row r="13" spans="1:4" s="1" customFormat="1">
      <c r="A13" s="31"/>
      <c r="B13" s="109" t="s">
        <v>63</v>
      </c>
      <c r="C13" s="77"/>
      <c r="D13" s="44"/>
    </row>
    <row r="14" spans="1:4" s="1" customFormat="1">
      <c r="A14" s="31" t="s">
        <v>34</v>
      </c>
      <c r="B14" s="109">
        <v>0</v>
      </c>
      <c r="C14" s="77">
        <f>'Temas políticas -bases de dados'!E15</f>
        <v>0.05</v>
      </c>
      <c r="D14" s="44">
        <f>B14*C14</f>
        <v>0</v>
      </c>
    </row>
    <row r="15" spans="1:4" s="1" customFormat="1">
      <c r="A15" s="31"/>
      <c r="B15" s="109" t="s">
        <v>63</v>
      </c>
      <c r="C15" s="77"/>
      <c r="D15" s="44"/>
    </row>
    <row r="16" spans="1:4" s="1" customFormat="1">
      <c r="A16" s="31" t="s">
        <v>65</v>
      </c>
      <c r="B16" s="109">
        <v>2</v>
      </c>
      <c r="C16" s="77">
        <f>'Temas políticas -bases de dados'!E17</f>
        <v>0.03</v>
      </c>
      <c r="D16" s="44">
        <f>B16*C16</f>
        <v>0.06</v>
      </c>
    </row>
    <row r="17" spans="1:4" s="1" customFormat="1" ht="62.1">
      <c r="A17" s="31"/>
      <c r="B17" s="109" t="s">
        <v>77</v>
      </c>
      <c r="C17" s="77"/>
      <c r="D17" s="44"/>
    </row>
    <row r="18" spans="1:4" s="1" customFormat="1">
      <c r="A18" s="31" t="s">
        <v>36</v>
      </c>
      <c r="B18" s="109">
        <v>2</v>
      </c>
      <c r="C18" s="77">
        <f>'Temas políticas -bases de dados'!E19</f>
        <v>0.03</v>
      </c>
      <c r="D18" s="44">
        <f>B18*C18</f>
        <v>0.06</v>
      </c>
    </row>
    <row r="19" spans="1:4" s="1" customFormat="1" ht="62.1">
      <c r="A19" s="31"/>
      <c r="B19" s="109" t="s">
        <v>78</v>
      </c>
      <c r="C19" s="77"/>
      <c r="D19" s="44"/>
    </row>
    <row r="20" spans="1:4" s="1" customFormat="1">
      <c r="A20" s="31" t="s">
        <v>66</v>
      </c>
      <c r="B20" s="109">
        <v>0</v>
      </c>
      <c r="C20" s="77">
        <f>'Temas políticas -bases de dados'!E21</f>
        <v>0.02</v>
      </c>
      <c r="D20" s="44">
        <f>B20*C20</f>
        <v>0</v>
      </c>
    </row>
    <row r="21" spans="1:4" s="1" customFormat="1">
      <c r="A21" s="31"/>
      <c r="B21" s="109" t="s">
        <v>63</v>
      </c>
      <c r="C21" s="77"/>
      <c r="D21" s="44"/>
    </row>
    <row r="22" spans="1:4" s="1" customFormat="1">
      <c r="A22" s="31" t="s">
        <v>38</v>
      </c>
      <c r="B22" s="109">
        <v>3.5</v>
      </c>
      <c r="C22" s="77">
        <f>'Temas políticas -bases de dados'!E23</f>
        <v>0.03</v>
      </c>
      <c r="D22" s="44">
        <f>B22*C22</f>
        <v>0.105</v>
      </c>
    </row>
    <row r="23" spans="1:4" s="1" customFormat="1" ht="62.1">
      <c r="A23" s="31"/>
      <c r="B23" s="109" t="s">
        <v>79</v>
      </c>
      <c r="C23" s="77"/>
      <c r="D23" s="44"/>
    </row>
    <row r="24" spans="1:4" s="1" customFormat="1" ht="33.6" customHeight="1">
      <c r="A24" s="51" t="s">
        <v>39</v>
      </c>
      <c r="B24" s="109">
        <v>0</v>
      </c>
      <c r="C24" s="77">
        <f>'Temas políticas -bases de dados'!E25</f>
        <v>0.04</v>
      </c>
      <c r="D24" s="44">
        <f>B24*C24</f>
        <v>0</v>
      </c>
    </row>
    <row r="25" spans="1:4" s="1" customFormat="1">
      <c r="A25" s="31"/>
      <c r="B25" s="109" t="s">
        <v>63</v>
      </c>
      <c r="C25" s="77"/>
      <c r="D25" s="44"/>
    </row>
    <row r="26" spans="1:4" s="1" customFormat="1">
      <c r="A26" s="31" t="s">
        <v>40</v>
      </c>
      <c r="B26" s="109">
        <v>0</v>
      </c>
      <c r="C26" s="77">
        <f>'Temas políticas -bases de dados'!E27</f>
        <v>0.02</v>
      </c>
      <c r="D26" s="44">
        <f>B26*C26</f>
        <v>0</v>
      </c>
    </row>
    <row r="27" spans="1:4" s="1" customFormat="1">
      <c r="A27" s="31"/>
      <c r="B27" s="109" t="s">
        <v>63</v>
      </c>
      <c r="C27" s="77"/>
      <c r="D27" s="44"/>
    </row>
    <row r="28" spans="1:4" s="1" customFormat="1">
      <c r="A28" s="31" t="s">
        <v>41</v>
      </c>
      <c r="B28" s="109">
        <v>0</v>
      </c>
      <c r="C28" s="77">
        <f>'Temas políticas -bases de dados'!E29</f>
        <v>0.04</v>
      </c>
      <c r="D28" s="44">
        <f>B28*C28</f>
        <v>0</v>
      </c>
    </row>
    <row r="29" spans="1:4" s="1" customFormat="1">
      <c r="A29" s="31"/>
      <c r="B29" s="109" t="s">
        <v>63</v>
      </c>
      <c r="C29" s="77"/>
      <c r="D29" s="44"/>
    </row>
    <row r="30" spans="1:4" s="1" customFormat="1">
      <c r="A30" s="31" t="s">
        <v>42</v>
      </c>
      <c r="B30" s="109">
        <v>0</v>
      </c>
      <c r="C30" s="77">
        <f>'Temas políticas -bases de dados'!E31</f>
        <v>0.03</v>
      </c>
      <c r="D30" s="44">
        <f>B30*C30</f>
        <v>0</v>
      </c>
    </row>
    <row r="31" spans="1:4" s="1" customFormat="1">
      <c r="A31" s="31"/>
      <c r="B31" s="109" t="s">
        <v>63</v>
      </c>
      <c r="C31" s="77"/>
      <c r="D31" s="44"/>
    </row>
    <row r="32" spans="1:4" s="1" customFormat="1">
      <c r="A32" s="31" t="s">
        <v>43</v>
      </c>
      <c r="B32" s="109">
        <v>2</v>
      </c>
      <c r="C32" s="77">
        <f>'Temas políticas -bases de dados'!E33</f>
        <v>0.04</v>
      </c>
      <c r="D32" s="44">
        <f>B32*C32</f>
        <v>0.08</v>
      </c>
    </row>
    <row r="33" spans="1:4" s="1" customFormat="1" ht="66" customHeight="1">
      <c r="A33" s="31"/>
      <c r="B33" s="109" t="s">
        <v>78</v>
      </c>
      <c r="C33" s="77"/>
      <c r="D33" s="44"/>
    </row>
    <row r="34" spans="1:4" s="1" customFormat="1">
      <c r="A34" s="31" t="s">
        <v>44</v>
      </c>
      <c r="B34" s="109">
        <v>0</v>
      </c>
      <c r="C34" s="77">
        <f>'Temas políticas -bases de dados'!E35</f>
        <v>0.04</v>
      </c>
      <c r="D34" s="44">
        <f>B34*C34</f>
        <v>0</v>
      </c>
    </row>
    <row r="35" spans="1:4" s="1" customFormat="1">
      <c r="A35" s="31"/>
      <c r="B35" s="109" t="s">
        <v>63</v>
      </c>
      <c r="C35" s="77"/>
      <c r="D35" s="44"/>
    </row>
    <row r="36" spans="1:4" s="1" customFormat="1">
      <c r="A36" s="31" t="s">
        <v>45</v>
      </c>
      <c r="B36" s="109">
        <v>0</v>
      </c>
      <c r="C36" s="77">
        <f>'Temas políticas -bases de dados'!E37</f>
        <v>0.04</v>
      </c>
      <c r="D36" s="44">
        <f>B36*C36</f>
        <v>0</v>
      </c>
    </row>
    <row r="37" spans="1:4" s="1" customFormat="1">
      <c r="A37" s="31"/>
      <c r="B37" s="109" t="s">
        <v>63</v>
      </c>
      <c r="C37" s="77"/>
      <c r="D37" s="44"/>
    </row>
    <row r="38" spans="1:4" s="1" customFormat="1">
      <c r="A38" s="31" t="s">
        <v>46</v>
      </c>
      <c r="B38" s="109">
        <v>0</v>
      </c>
      <c r="C38" s="77">
        <f>'Temas políticas -bases de dados'!E39</f>
        <v>0.04</v>
      </c>
      <c r="D38" s="44">
        <f>B38*C38</f>
        <v>0</v>
      </c>
    </row>
    <row r="39" spans="1:4" s="1" customFormat="1">
      <c r="A39" s="31"/>
      <c r="B39" s="109" t="s">
        <v>63</v>
      </c>
      <c r="C39" s="77"/>
      <c r="D39" s="44"/>
    </row>
    <row r="40" spans="1:4" s="75" customFormat="1" ht="30.95">
      <c r="A40" s="51" t="s">
        <v>47</v>
      </c>
      <c r="B40" s="109">
        <v>0</v>
      </c>
      <c r="C40" s="79">
        <f>'Temas políticas -bases de dados'!E41</f>
        <v>0.02</v>
      </c>
      <c r="D40" s="80">
        <f>B40*C40</f>
        <v>0</v>
      </c>
    </row>
    <row r="41" spans="1:4" s="1" customFormat="1">
      <c r="A41" s="31"/>
      <c r="B41" s="109" t="s">
        <v>63</v>
      </c>
      <c r="C41" s="77"/>
      <c r="D41" s="44"/>
    </row>
    <row r="42" spans="1:4" s="1" customFormat="1">
      <c r="A42" s="31" t="s">
        <v>48</v>
      </c>
      <c r="B42" s="109">
        <v>5</v>
      </c>
      <c r="C42" s="77">
        <f>'Temas políticas -bases de dados'!E43</f>
        <v>0.04</v>
      </c>
      <c r="D42" s="44">
        <f>B42*C42</f>
        <v>0.2</v>
      </c>
    </row>
    <row r="43" spans="1:4" s="1" customFormat="1" ht="62.1">
      <c r="A43" s="31"/>
      <c r="B43" s="109" t="s">
        <v>80</v>
      </c>
      <c r="C43" s="77"/>
      <c r="D43" s="44"/>
    </row>
    <row r="44" spans="1:4" s="1" customFormat="1">
      <c r="A44" s="31" t="s">
        <v>49</v>
      </c>
      <c r="B44" s="109">
        <v>0</v>
      </c>
      <c r="C44" s="77">
        <f>'Temas políticas -bases de dados'!E45</f>
        <v>0.03</v>
      </c>
      <c r="D44" s="44">
        <f>B44*C44</f>
        <v>0</v>
      </c>
    </row>
    <row r="45" spans="1:4" s="1" customFormat="1">
      <c r="A45" s="31"/>
      <c r="B45" s="109" t="s">
        <v>63</v>
      </c>
      <c r="C45" s="77"/>
      <c r="D45" s="44"/>
    </row>
    <row r="46" spans="1:4" s="1" customFormat="1">
      <c r="A46" s="31" t="s">
        <v>50</v>
      </c>
      <c r="B46" s="109">
        <v>0</v>
      </c>
      <c r="C46" s="77">
        <f>'Temas políticas -bases de dados'!E47</f>
        <v>0.02</v>
      </c>
      <c r="D46" s="44">
        <f>B46*C46</f>
        <v>0</v>
      </c>
    </row>
    <row r="47" spans="1:4" s="1" customFormat="1">
      <c r="A47" s="31"/>
      <c r="B47" s="109" t="s">
        <v>63</v>
      </c>
      <c r="C47" s="77"/>
      <c r="D47" s="44"/>
    </row>
    <row r="48" spans="1:4" s="1" customFormat="1">
      <c r="A48" s="31" t="s">
        <v>51</v>
      </c>
      <c r="B48" s="109">
        <v>0</v>
      </c>
      <c r="C48" s="77">
        <f>'Temas políticas -bases de dados'!E49</f>
        <v>0.03</v>
      </c>
      <c r="D48" s="44">
        <f>B48*C48</f>
        <v>0</v>
      </c>
    </row>
    <row r="49" spans="1:5">
      <c r="A49" s="31"/>
      <c r="B49" s="109" t="s">
        <v>63</v>
      </c>
      <c r="C49" s="77"/>
      <c r="D49" s="44"/>
      <c r="E49" s="1"/>
    </row>
    <row r="50" spans="1:5">
      <c r="A50" s="31" t="s">
        <v>52</v>
      </c>
      <c r="B50" s="109">
        <v>0</v>
      </c>
      <c r="C50" s="77">
        <f>'Temas políticas -bases de dados'!E51</f>
        <v>0.03</v>
      </c>
      <c r="D50" s="44">
        <f>B50*C50</f>
        <v>0</v>
      </c>
      <c r="E50" s="1"/>
    </row>
    <row r="51" spans="1:5">
      <c r="A51" s="31"/>
      <c r="B51" s="109" t="s">
        <v>63</v>
      </c>
      <c r="C51" s="77"/>
      <c r="D51" s="44"/>
      <c r="E51" s="1"/>
    </row>
    <row r="52" spans="1:5">
      <c r="A52" s="31" t="s">
        <v>53</v>
      </c>
      <c r="B52" s="109">
        <v>0</v>
      </c>
      <c r="C52" s="77">
        <f>'Temas políticas -bases de dados'!E53</f>
        <v>0.02</v>
      </c>
      <c r="D52" s="44">
        <f>B52*C52</f>
        <v>0</v>
      </c>
      <c r="E52" s="1"/>
    </row>
    <row r="53" spans="1:5">
      <c r="A53" s="31"/>
      <c r="B53" s="109" t="s">
        <v>63</v>
      </c>
      <c r="C53" s="77"/>
      <c r="D53" s="44"/>
      <c r="E53" s="1"/>
    </row>
    <row r="54" spans="1:5">
      <c r="A54" s="31" t="s">
        <v>54</v>
      </c>
      <c r="B54" s="109">
        <v>0</v>
      </c>
      <c r="C54" s="77">
        <f>'Temas políticas -bases de dados'!E55</f>
        <v>0.02</v>
      </c>
      <c r="D54" s="44">
        <f>B54*C54</f>
        <v>0</v>
      </c>
      <c r="E54" s="1"/>
    </row>
    <row r="55" spans="1:5">
      <c r="A55" s="31"/>
      <c r="B55" s="109" t="s">
        <v>63</v>
      </c>
      <c r="C55" s="77"/>
      <c r="D55" s="44"/>
      <c r="E55" s="1"/>
    </row>
    <row r="56" spans="1:5">
      <c r="A56" s="31" t="s">
        <v>55</v>
      </c>
      <c r="B56" s="109">
        <v>0</v>
      </c>
      <c r="C56" s="77">
        <f>'Temas políticas -bases de dados'!E57</f>
        <v>0.02</v>
      </c>
      <c r="D56" s="44">
        <f>B56*C56</f>
        <v>0</v>
      </c>
      <c r="E56" s="1"/>
    </row>
    <row r="57" spans="1:5">
      <c r="A57" s="31"/>
      <c r="B57" s="109" t="s">
        <v>63</v>
      </c>
      <c r="C57" s="77"/>
      <c r="D57" s="44"/>
      <c r="E57" s="1"/>
    </row>
    <row r="58" spans="1:5">
      <c r="A58" s="31" t="s">
        <v>56</v>
      </c>
      <c r="B58" s="109">
        <v>0</v>
      </c>
      <c r="C58" s="77">
        <f>'Temas políticas -bases de dados'!E59</f>
        <v>0.02</v>
      </c>
      <c r="D58" s="44">
        <f>B58*C58</f>
        <v>0</v>
      </c>
      <c r="E58" s="1"/>
    </row>
    <row r="59" spans="1:5">
      <c r="A59" s="31"/>
      <c r="B59" s="109" t="s">
        <v>63</v>
      </c>
      <c r="C59" s="77"/>
      <c r="D59" s="44"/>
      <c r="E59" s="1"/>
    </row>
    <row r="60" spans="1:5">
      <c r="A60" s="31" t="s">
        <v>57</v>
      </c>
      <c r="B60" s="109">
        <v>0</v>
      </c>
      <c r="C60" s="77">
        <f>'Temas políticas -bases de dados'!E61</f>
        <v>0.03</v>
      </c>
      <c r="D60" s="44">
        <f>B60*C60</f>
        <v>0</v>
      </c>
      <c r="E60" s="1"/>
    </row>
    <row r="61" spans="1:5">
      <c r="A61" s="31"/>
      <c r="B61" s="109" t="s">
        <v>63</v>
      </c>
      <c r="C61" s="77"/>
      <c r="D61" s="44"/>
      <c r="E61" s="1"/>
    </row>
    <row r="62" spans="1:5">
      <c r="A62" s="75"/>
      <c r="B62" s="131" t="s">
        <v>72</v>
      </c>
      <c r="C62" s="79">
        <f>SUM(C2:C61)</f>
        <v>1.0000000000000004</v>
      </c>
      <c r="D62" s="132">
        <f>SUM(D2:D61)</f>
        <v>1.1350000000000002</v>
      </c>
      <c r="E62" s="63" t="s">
        <v>81</v>
      </c>
    </row>
    <row r="63" spans="1:5">
      <c r="A63" s="153"/>
      <c r="B63" s="153"/>
      <c r="C63" s="123"/>
      <c r="D63" s="123"/>
    </row>
    <row r="64" spans="1:5">
      <c r="A64" s="153"/>
      <c r="B64" s="153"/>
      <c r="C64" s="123"/>
      <c r="D64" s="123"/>
    </row>
    <row r="65" spans="1:4">
      <c r="A65" s="153"/>
      <c r="B65" s="153"/>
      <c r="C65" s="123"/>
      <c r="D65" s="123"/>
    </row>
    <row r="66" spans="1:4">
      <c r="A66" s="153"/>
      <c r="B66" s="153"/>
      <c r="C66" s="123"/>
      <c r="D66" s="123"/>
    </row>
    <row r="67" spans="1:4">
      <c r="A67" s="153"/>
      <c r="B67" s="153"/>
      <c r="C67" s="123"/>
      <c r="D67" s="123"/>
    </row>
    <row r="68" spans="1:4">
      <c r="A68" s="153"/>
      <c r="B68" s="153"/>
      <c r="C68" s="123"/>
      <c r="D68" s="123"/>
    </row>
    <row r="69" spans="1:4">
      <c r="A69" s="153"/>
      <c r="B69" s="153"/>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C76" activePane="bottomRight" state="frozen"/>
      <selection pane="bottomRight" activeCell="D2" sqref="D2"/>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82</v>
      </c>
      <c r="B1" s="27" t="s">
        <v>83</v>
      </c>
      <c r="C1" s="38" t="s">
        <v>84</v>
      </c>
      <c r="D1" s="27" t="s">
        <v>85</v>
      </c>
      <c r="E1" s="38" t="s">
        <v>86</v>
      </c>
      <c r="F1" s="27" t="s">
        <v>87</v>
      </c>
      <c r="G1" s="38" t="s">
        <v>84</v>
      </c>
      <c r="H1" s="46" t="s">
        <v>61</v>
      </c>
      <c r="I1" s="10"/>
    </row>
    <row r="2" spans="1:9">
      <c r="A2" s="29" t="s">
        <v>88</v>
      </c>
      <c r="B2" s="109">
        <v>10</v>
      </c>
      <c r="C2" s="143">
        <v>0.05</v>
      </c>
      <c r="D2" s="109"/>
      <c r="E2" s="143">
        <v>0.04</v>
      </c>
      <c r="F2" s="109"/>
      <c r="G2" s="81">
        <v>0.04</v>
      </c>
      <c r="H2" s="84">
        <f>B2*C2+D2*E2+F2*G2</f>
        <v>0.5</v>
      </c>
    </row>
    <row r="3" spans="1:9" s="16" customFormat="1" ht="50.1" customHeight="1">
      <c r="A3" s="34"/>
      <c r="B3" s="109" t="s">
        <v>89</v>
      </c>
      <c r="C3" s="143"/>
      <c r="D3" s="109"/>
      <c r="E3" s="143"/>
      <c r="F3" s="109"/>
      <c r="G3" s="82"/>
      <c r="H3" s="84"/>
    </row>
    <row r="4" spans="1:9" ht="30.95">
      <c r="A4" s="29" t="s">
        <v>90</v>
      </c>
      <c r="B4" s="103"/>
      <c r="C4" s="143">
        <v>0.03</v>
      </c>
      <c r="D4" s="103"/>
      <c r="E4" s="143">
        <v>3.5000000000000003E-2</v>
      </c>
      <c r="F4" s="103"/>
      <c r="G4" s="81">
        <v>3.5000000000000003E-2</v>
      </c>
      <c r="H4" s="84">
        <f t="shared" ref="H4:H70" si="0">B4*C4+D4*E4+F4*G4</f>
        <v>0</v>
      </c>
    </row>
    <row r="5" spans="1:9">
      <c r="A5" s="28"/>
      <c r="B5" s="103"/>
      <c r="C5" s="143"/>
      <c r="D5" s="103"/>
      <c r="E5" s="143"/>
      <c r="F5" s="103"/>
      <c r="G5" s="81"/>
      <c r="H5" s="84"/>
    </row>
    <row r="6" spans="1:9">
      <c r="A6" s="29" t="s">
        <v>91</v>
      </c>
      <c r="B6" s="109"/>
      <c r="C6" s="143">
        <v>0.04</v>
      </c>
      <c r="D6" s="109"/>
      <c r="E6" s="143">
        <v>0.04</v>
      </c>
      <c r="F6" s="109"/>
      <c r="G6" s="81">
        <v>0.04</v>
      </c>
      <c r="H6" s="84">
        <f t="shared" si="0"/>
        <v>0</v>
      </c>
    </row>
    <row r="7" spans="1:9">
      <c r="A7" s="28"/>
      <c r="B7" s="109"/>
      <c r="C7" s="143"/>
      <c r="D7" s="109"/>
      <c r="E7" s="143"/>
      <c r="F7" s="109"/>
      <c r="G7" s="81"/>
      <c r="H7" s="84"/>
    </row>
    <row r="8" spans="1:9">
      <c r="A8" s="29" t="s">
        <v>92</v>
      </c>
      <c r="B8" s="103"/>
      <c r="C8" s="143">
        <v>0.04</v>
      </c>
      <c r="D8" s="103"/>
      <c r="E8" s="143">
        <v>0.03</v>
      </c>
      <c r="F8" s="103"/>
      <c r="G8" s="81">
        <v>0.03</v>
      </c>
      <c r="H8" s="84">
        <f t="shared" si="0"/>
        <v>0</v>
      </c>
    </row>
    <row r="9" spans="1:9">
      <c r="A9" s="29"/>
      <c r="B9" s="103"/>
      <c r="C9" s="143"/>
      <c r="D9" s="103"/>
      <c r="E9" s="143"/>
      <c r="F9" s="103"/>
      <c r="G9" s="81"/>
      <c r="H9" s="84"/>
    </row>
    <row r="10" spans="1:9">
      <c r="A10" s="29" t="s">
        <v>93</v>
      </c>
      <c r="B10" s="109">
        <v>10</v>
      </c>
      <c r="C10" s="143">
        <v>0.05</v>
      </c>
      <c r="D10" s="109"/>
      <c r="E10" s="143">
        <v>0.05</v>
      </c>
      <c r="F10" s="109"/>
      <c r="G10" s="81">
        <v>0.05</v>
      </c>
      <c r="H10" s="84">
        <f t="shared" si="0"/>
        <v>0.5</v>
      </c>
    </row>
    <row r="11" spans="1:9" ht="77.45">
      <c r="A11" s="29"/>
      <c r="B11" s="109" t="s">
        <v>94</v>
      </c>
      <c r="C11" s="143"/>
      <c r="D11" s="109"/>
      <c r="E11" s="143"/>
      <c r="F11" s="109"/>
      <c r="G11" s="81"/>
      <c r="H11" s="84"/>
    </row>
    <row r="12" spans="1:9" hidden="1">
      <c r="A12" s="29" t="s">
        <v>95</v>
      </c>
      <c r="B12" s="103"/>
      <c r="C12" s="143">
        <v>0</v>
      </c>
      <c r="D12" s="103"/>
      <c r="E12" s="143">
        <v>0</v>
      </c>
      <c r="F12" s="103"/>
      <c r="G12" s="81">
        <v>0</v>
      </c>
      <c r="H12" s="84"/>
    </row>
    <row r="13" spans="1:9" hidden="1">
      <c r="A13" s="29"/>
      <c r="B13" s="103"/>
      <c r="C13" s="143"/>
      <c r="D13" s="103"/>
      <c r="E13" s="143"/>
      <c r="F13" s="103"/>
      <c r="G13" s="81"/>
      <c r="H13" s="84"/>
    </row>
    <row r="14" spans="1:9" ht="30.95">
      <c r="A14" s="29" t="s">
        <v>96</v>
      </c>
      <c r="B14" s="109"/>
      <c r="C14" s="143">
        <v>0.04</v>
      </c>
      <c r="D14" s="109"/>
      <c r="E14" s="143">
        <v>3.5000000000000003E-2</v>
      </c>
      <c r="F14" s="109"/>
      <c r="G14" s="81">
        <v>3.5000000000000003E-2</v>
      </c>
      <c r="H14" s="84">
        <f t="shared" si="0"/>
        <v>0</v>
      </c>
    </row>
    <row r="15" spans="1:9">
      <c r="A15" s="29"/>
      <c r="B15" s="109"/>
      <c r="C15" s="143"/>
      <c r="D15" s="109"/>
      <c r="E15" s="143"/>
      <c r="F15" s="109"/>
      <c r="G15" s="81"/>
      <c r="H15" s="84"/>
    </row>
    <row r="16" spans="1:9">
      <c r="A16" s="27" t="s">
        <v>97</v>
      </c>
      <c r="B16" s="103"/>
      <c r="C16" s="143">
        <v>0.03</v>
      </c>
      <c r="D16" s="103"/>
      <c r="E16" s="143">
        <v>0.04</v>
      </c>
      <c r="F16" s="103"/>
      <c r="G16" s="81">
        <v>0.04</v>
      </c>
      <c r="H16" s="84">
        <f t="shared" si="0"/>
        <v>0</v>
      </c>
    </row>
    <row r="17" spans="1:8">
      <c r="A17" s="28"/>
      <c r="B17" s="103"/>
      <c r="C17" s="143"/>
      <c r="D17" s="103"/>
      <c r="E17" s="143"/>
      <c r="F17" s="103"/>
      <c r="G17" s="81"/>
      <c r="H17" s="84"/>
    </row>
    <row r="18" spans="1:8">
      <c r="A18" s="27" t="s">
        <v>98</v>
      </c>
      <c r="B18" s="109"/>
      <c r="C18" s="143">
        <v>0.03</v>
      </c>
      <c r="D18" s="109"/>
      <c r="E18" s="143">
        <v>0.03</v>
      </c>
      <c r="F18" s="109"/>
      <c r="G18" s="81">
        <v>0.03</v>
      </c>
      <c r="H18" s="84">
        <f t="shared" si="0"/>
        <v>0</v>
      </c>
    </row>
    <row r="19" spans="1:8">
      <c r="A19" s="28"/>
      <c r="B19" s="109"/>
      <c r="C19" s="143"/>
      <c r="D19" s="109"/>
      <c r="E19" s="143"/>
      <c r="F19" s="109"/>
      <c r="G19" s="81"/>
      <c r="H19" s="84"/>
    </row>
    <row r="20" spans="1:8">
      <c r="A20" s="27" t="s">
        <v>99</v>
      </c>
      <c r="B20" s="103"/>
      <c r="C20" s="143">
        <v>0.03</v>
      </c>
      <c r="D20" s="103"/>
      <c r="E20" s="143">
        <v>2.5000000000000001E-2</v>
      </c>
      <c r="F20" s="103"/>
      <c r="G20" s="81">
        <v>2.5000000000000001E-2</v>
      </c>
      <c r="H20" s="84">
        <f t="shared" si="0"/>
        <v>0</v>
      </c>
    </row>
    <row r="21" spans="1:8">
      <c r="A21" s="25"/>
      <c r="B21" s="103"/>
      <c r="C21" s="143"/>
      <c r="D21" s="103"/>
      <c r="E21" s="143"/>
      <c r="F21" s="103"/>
      <c r="G21" s="81"/>
      <c r="H21" s="84"/>
    </row>
    <row r="22" spans="1:8">
      <c r="A22" s="27" t="s">
        <v>100</v>
      </c>
      <c r="B22" s="109"/>
      <c r="C22" s="143">
        <v>0.03</v>
      </c>
      <c r="D22" s="109"/>
      <c r="E22" s="143">
        <v>3.5000000000000003E-2</v>
      </c>
      <c r="F22" s="109"/>
      <c r="G22" s="81">
        <v>3.5000000000000003E-2</v>
      </c>
      <c r="H22" s="84">
        <f t="shared" si="0"/>
        <v>0</v>
      </c>
    </row>
    <row r="23" spans="1:8">
      <c r="A23" s="25"/>
      <c r="B23" s="109"/>
      <c r="C23" s="143"/>
      <c r="D23" s="109"/>
      <c r="E23" s="143"/>
      <c r="F23" s="109"/>
      <c r="G23" s="81"/>
      <c r="H23" s="84"/>
    </row>
    <row r="24" spans="1:8">
      <c r="A24" s="25" t="s">
        <v>101</v>
      </c>
      <c r="B24" s="103"/>
      <c r="C24" s="143">
        <v>0.03</v>
      </c>
      <c r="D24" s="103"/>
      <c r="E24" s="143">
        <v>3.5000000000000003E-2</v>
      </c>
      <c r="F24" s="103"/>
      <c r="G24" s="81">
        <v>3.5000000000000003E-2</v>
      </c>
      <c r="H24" s="84">
        <f t="shared" si="0"/>
        <v>0</v>
      </c>
    </row>
    <row r="25" spans="1:8">
      <c r="A25" s="25"/>
      <c r="B25" s="103"/>
      <c r="C25" s="143"/>
      <c r="D25" s="103"/>
      <c r="E25" s="143"/>
      <c r="F25" s="103"/>
      <c r="G25" s="81"/>
      <c r="H25" s="84"/>
    </row>
    <row r="26" spans="1:8">
      <c r="A26" s="27" t="s">
        <v>102</v>
      </c>
      <c r="B26" s="109"/>
      <c r="C26" s="143">
        <v>0.02</v>
      </c>
      <c r="D26" s="109"/>
      <c r="E26" s="143">
        <v>1.4999999999999999E-2</v>
      </c>
      <c r="F26" s="109"/>
      <c r="G26" s="81">
        <v>1.4999999999999999E-2</v>
      </c>
      <c r="H26" s="84">
        <f t="shared" si="0"/>
        <v>0</v>
      </c>
    </row>
    <row r="27" spans="1:8">
      <c r="A27" s="25"/>
      <c r="B27" s="109"/>
      <c r="C27" s="143"/>
      <c r="D27" s="109"/>
      <c r="E27" s="143"/>
      <c r="F27" s="109"/>
      <c r="G27" s="81"/>
      <c r="H27" s="84"/>
    </row>
    <row r="28" spans="1:8">
      <c r="A28" s="27" t="s">
        <v>103</v>
      </c>
      <c r="B28" s="103"/>
      <c r="C28" s="143">
        <v>0.02</v>
      </c>
      <c r="D28" s="103"/>
      <c r="E28" s="143">
        <v>0.02</v>
      </c>
      <c r="F28" s="103"/>
      <c r="G28" s="81">
        <v>0.02</v>
      </c>
      <c r="H28" s="84">
        <f t="shared" si="0"/>
        <v>0</v>
      </c>
    </row>
    <row r="29" spans="1:8">
      <c r="A29" s="25"/>
      <c r="B29" s="103"/>
      <c r="C29" s="143"/>
      <c r="D29" s="103"/>
      <c r="E29" s="143"/>
      <c r="F29" s="103"/>
      <c r="G29" s="81"/>
      <c r="H29" s="84"/>
    </row>
    <row r="30" spans="1:8">
      <c r="A30" s="27" t="s">
        <v>104</v>
      </c>
      <c r="B30" s="109"/>
      <c r="C30" s="143">
        <v>0.03</v>
      </c>
      <c r="D30" s="109"/>
      <c r="E30" s="143">
        <v>0.02</v>
      </c>
      <c r="F30" s="109"/>
      <c r="G30" s="81">
        <v>2.5000000000000001E-2</v>
      </c>
      <c r="H30" s="84">
        <f t="shared" si="0"/>
        <v>0</v>
      </c>
    </row>
    <row r="31" spans="1:8">
      <c r="A31" s="25"/>
      <c r="B31" s="109"/>
      <c r="C31" s="143"/>
      <c r="D31" s="109"/>
      <c r="E31" s="143"/>
      <c r="F31" s="109"/>
      <c r="G31" s="81"/>
      <c r="H31" s="84"/>
    </row>
    <row r="32" spans="1:8">
      <c r="A32" s="25" t="s">
        <v>105</v>
      </c>
      <c r="B32" s="103"/>
      <c r="C32" s="143">
        <v>0.03</v>
      </c>
      <c r="D32" s="103"/>
      <c r="E32" s="143">
        <v>0.02</v>
      </c>
      <c r="F32" s="103"/>
      <c r="G32" s="81">
        <v>0.02</v>
      </c>
      <c r="H32" s="84">
        <f t="shared" si="0"/>
        <v>0</v>
      </c>
    </row>
    <row r="33" spans="1:8">
      <c r="A33" s="25"/>
      <c r="B33" s="103"/>
      <c r="C33" s="143"/>
      <c r="D33" s="103"/>
      <c r="E33" s="143"/>
      <c r="F33" s="103"/>
      <c r="G33" s="81"/>
      <c r="H33" s="84"/>
    </row>
    <row r="34" spans="1:8">
      <c r="A34" s="27" t="s">
        <v>106</v>
      </c>
      <c r="B34" s="109">
        <v>10</v>
      </c>
      <c r="C34" s="143">
        <v>0.03</v>
      </c>
      <c r="D34" s="109"/>
      <c r="E34" s="143">
        <v>0.02</v>
      </c>
      <c r="F34" s="109"/>
      <c r="G34" s="81">
        <v>0.02</v>
      </c>
      <c r="H34" s="84">
        <f t="shared" si="0"/>
        <v>0.3</v>
      </c>
    </row>
    <row r="35" spans="1:8" ht="179.45" customHeight="1">
      <c r="A35" s="25"/>
      <c r="B35" s="109" t="s">
        <v>107</v>
      </c>
      <c r="C35" s="143"/>
      <c r="D35" s="109"/>
      <c r="E35" s="143"/>
      <c r="F35" s="109"/>
      <c r="G35" s="81"/>
      <c r="H35" s="84"/>
    </row>
    <row r="36" spans="1:8">
      <c r="A36" s="27" t="s">
        <v>108</v>
      </c>
      <c r="B36" s="103"/>
      <c r="C36" s="143">
        <v>0.04</v>
      </c>
      <c r="D36" s="103"/>
      <c r="E36" s="143">
        <v>0.04</v>
      </c>
      <c r="F36" s="103"/>
      <c r="G36" s="81">
        <v>0.04</v>
      </c>
      <c r="H36" s="84">
        <f t="shared" si="0"/>
        <v>0</v>
      </c>
    </row>
    <row r="37" spans="1:8">
      <c r="A37" s="25"/>
      <c r="B37" s="103"/>
      <c r="C37" s="143"/>
      <c r="D37" s="103"/>
      <c r="E37" s="143"/>
      <c r="F37" s="103"/>
      <c r="G37" s="81"/>
      <c r="H37" s="84"/>
    </row>
    <row r="38" spans="1:8">
      <c r="A38" s="27" t="s">
        <v>109</v>
      </c>
      <c r="B38" s="109"/>
      <c r="C38" s="143">
        <v>0.03</v>
      </c>
      <c r="D38" s="109"/>
      <c r="E38" s="143">
        <v>2.5000000000000001E-2</v>
      </c>
      <c r="F38" s="109"/>
      <c r="G38" s="81">
        <v>2.5000000000000001E-2</v>
      </c>
      <c r="H38" s="84">
        <f t="shared" si="0"/>
        <v>0</v>
      </c>
    </row>
    <row r="39" spans="1:8">
      <c r="A39" s="25"/>
      <c r="B39" s="109"/>
      <c r="C39" s="143"/>
      <c r="D39" s="109"/>
      <c r="E39" s="143"/>
      <c r="F39" s="109"/>
      <c r="G39" s="81"/>
      <c r="H39" s="84"/>
    </row>
    <row r="40" spans="1:8">
      <c r="A40" s="27" t="s">
        <v>110</v>
      </c>
      <c r="B40" s="103"/>
      <c r="C40" s="143">
        <v>0.02</v>
      </c>
      <c r="D40" s="103"/>
      <c r="E40" s="143">
        <v>0.02</v>
      </c>
      <c r="F40" s="103"/>
      <c r="G40" s="81">
        <v>0.02</v>
      </c>
      <c r="H40" s="84">
        <f t="shared" si="0"/>
        <v>0</v>
      </c>
    </row>
    <row r="41" spans="1:8">
      <c r="A41" s="25"/>
      <c r="B41" s="103"/>
      <c r="C41" s="143"/>
      <c r="D41" s="103"/>
      <c r="E41" s="143"/>
      <c r="F41" s="103"/>
      <c r="G41" s="81"/>
      <c r="H41" s="84"/>
    </row>
    <row r="42" spans="1:8">
      <c r="A42" s="27" t="s">
        <v>111</v>
      </c>
      <c r="B42" s="109"/>
      <c r="C42" s="143">
        <v>0.02</v>
      </c>
      <c r="D42" s="109"/>
      <c r="E42" s="143">
        <v>0.02</v>
      </c>
      <c r="F42" s="109"/>
      <c r="G42" s="81">
        <v>0.02</v>
      </c>
      <c r="H42" s="84">
        <f t="shared" si="0"/>
        <v>0</v>
      </c>
    </row>
    <row r="43" spans="1:8">
      <c r="A43" s="25"/>
      <c r="B43" s="109"/>
      <c r="C43" s="143"/>
      <c r="D43" s="109"/>
      <c r="E43" s="143"/>
      <c r="F43" s="109"/>
      <c r="G43" s="81"/>
      <c r="H43" s="84"/>
    </row>
    <row r="44" spans="1:8">
      <c r="A44" s="27" t="s">
        <v>112</v>
      </c>
      <c r="B44" s="103"/>
      <c r="C44" s="143">
        <v>0.02</v>
      </c>
      <c r="D44" s="103"/>
      <c r="E44" s="143">
        <v>0.02</v>
      </c>
      <c r="F44" s="103"/>
      <c r="G44" s="81">
        <v>0.02</v>
      </c>
      <c r="H44" s="84">
        <f t="shared" si="0"/>
        <v>0</v>
      </c>
    </row>
    <row r="45" spans="1:8">
      <c r="A45" s="25"/>
      <c r="B45" s="103"/>
      <c r="C45" s="143"/>
      <c r="D45" s="103"/>
      <c r="E45" s="143"/>
      <c r="F45" s="103"/>
      <c r="G45" s="81"/>
      <c r="H45" s="84"/>
    </row>
    <row r="46" spans="1:8">
      <c r="A46" s="27" t="s">
        <v>113</v>
      </c>
      <c r="B46" s="109"/>
      <c r="C46" s="143">
        <v>0.02</v>
      </c>
      <c r="D46" s="109"/>
      <c r="E46" s="143">
        <v>0.02</v>
      </c>
      <c r="F46" s="109"/>
      <c r="G46" s="81">
        <v>0.02</v>
      </c>
      <c r="H46" s="84">
        <f t="shared" si="0"/>
        <v>0</v>
      </c>
    </row>
    <row r="47" spans="1:8">
      <c r="A47" s="27"/>
      <c r="B47" s="109"/>
      <c r="C47" s="143"/>
      <c r="D47" s="109"/>
      <c r="E47" s="143"/>
      <c r="F47" s="109"/>
      <c r="G47" s="81"/>
      <c r="H47" s="84"/>
    </row>
    <row r="48" spans="1:8">
      <c r="A48" s="27" t="s">
        <v>114</v>
      </c>
      <c r="B48" s="103"/>
      <c r="C48" s="143">
        <v>0.02</v>
      </c>
      <c r="D48" s="103"/>
      <c r="E48" s="143">
        <v>0.02</v>
      </c>
      <c r="F48" s="103"/>
      <c r="G48" s="81">
        <v>0.02</v>
      </c>
      <c r="H48" s="84">
        <f t="shared" si="0"/>
        <v>0</v>
      </c>
    </row>
    <row r="49" spans="1:8">
      <c r="A49" s="25"/>
      <c r="B49" s="103"/>
      <c r="C49" s="143"/>
      <c r="D49" s="103"/>
      <c r="E49" s="143"/>
      <c r="F49" s="103"/>
      <c r="G49" s="81"/>
      <c r="H49" s="84"/>
    </row>
    <row r="50" spans="1:8">
      <c r="A50" s="27" t="s">
        <v>115</v>
      </c>
      <c r="B50" s="109"/>
      <c r="C50" s="143">
        <v>0.02</v>
      </c>
      <c r="D50" s="109"/>
      <c r="E50" s="143">
        <v>0.02</v>
      </c>
      <c r="F50" s="109"/>
      <c r="G50" s="81">
        <v>0.02</v>
      </c>
      <c r="H50" s="84">
        <f t="shared" si="0"/>
        <v>0</v>
      </c>
    </row>
    <row r="51" spans="1:8">
      <c r="A51" s="25"/>
      <c r="B51" s="109"/>
      <c r="C51" s="143"/>
      <c r="D51" s="109"/>
      <c r="E51" s="143"/>
      <c r="F51" s="109"/>
      <c r="G51" s="81"/>
      <c r="H51" s="84"/>
    </row>
    <row r="52" spans="1:8">
      <c r="A52" s="27" t="s">
        <v>116</v>
      </c>
      <c r="B52" s="103"/>
      <c r="C52" s="143">
        <v>0.02</v>
      </c>
      <c r="D52" s="103"/>
      <c r="E52" s="143">
        <v>0.02</v>
      </c>
      <c r="F52" s="103"/>
      <c r="G52" s="81">
        <v>0.02</v>
      </c>
      <c r="H52" s="84">
        <f t="shared" si="0"/>
        <v>0</v>
      </c>
    </row>
    <row r="53" spans="1:8">
      <c r="A53" s="25"/>
      <c r="B53" s="103"/>
      <c r="C53" s="143"/>
      <c r="D53" s="103"/>
      <c r="E53" s="143"/>
      <c r="F53" s="103"/>
      <c r="G53" s="81"/>
      <c r="H53" s="84"/>
    </row>
    <row r="54" spans="1:8" hidden="1">
      <c r="A54" s="25" t="s">
        <v>117</v>
      </c>
      <c r="B54" s="109"/>
      <c r="C54" s="143">
        <v>0</v>
      </c>
      <c r="D54" s="109"/>
      <c r="E54" s="143">
        <v>0</v>
      </c>
      <c r="F54" s="109"/>
      <c r="G54" s="81">
        <v>0</v>
      </c>
      <c r="H54" s="84"/>
    </row>
    <row r="55" spans="1:8" hidden="1">
      <c r="A55" s="25"/>
      <c r="B55" s="109"/>
      <c r="C55" s="143"/>
      <c r="D55" s="109"/>
      <c r="E55" s="143"/>
      <c r="F55" s="109"/>
      <c r="G55" s="81"/>
      <c r="H55" s="84"/>
    </row>
    <row r="56" spans="1:8">
      <c r="A56" s="27" t="s">
        <v>118</v>
      </c>
      <c r="B56" s="103"/>
      <c r="C56" s="143">
        <v>0.02</v>
      </c>
      <c r="D56" s="103"/>
      <c r="E56" s="143">
        <v>0.02</v>
      </c>
      <c r="F56" s="103"/>
      <c r="G56" s="81">
        <v>0.02</v>
      </c>
      <c r="H56" s="84">
        <f t="shared" si="0"/>
        <v>0</v>
      </c>
    </row>
    <row r="57" spans="1:8">
      <c r="A57" s="25"/>
      <c r="B57" s="103"/>
      <c r="C57" s="143"/>
      <c r="D57" s="103"/>
      <c r="E57" s="143"/>
      <c r="F57" s="103"/>
      <c r="G57" s="81"/>
      <c r="H57" s="84"/>
    </row>
    <row r="58" spans="1:8">
      <c r="A58" s="27" t="s">
        <v>119</v>
      </c>
      <c r="B58" s="109"/>
      <c r="C58" s="143">
        <v>0.02</v>
      </c>
      <c r="D58" s="109"/>
      <c r="E58" s="143">
        <v>2.5000000000000001E-2</v>
      </c>
      <c r="F58" s="109"/>
      <c r="G58" s="81">
        <v>2.5000000000000001E-2</v>
      </c>
      <c r="H58" s="84">
        <f t="shared" si="0"/>
        <v>0</v>
      </c>
    </row>
    <row r="59" spans="1:8">
      <c r="A59" s="25"/>
      <c r="B59" s="109"/>
      <c r="C59" s="143"/>
      <c r="D59" s="109"/>
      <c r="E59" s="143"/>
      <c r="F59" s="109"/>
      <c r="G59" s="81"/>
      <c r="H59" s="84"/>
    </row>
    <row r="60" spans="1:8">
      <c r="A60" s="27" t="s">
        <v>120</v>
      </c>
      <c r="B60" s="103"/>
      <c r="C60" s="143">
        <v>0.02</v>
      </c>
      <c r="D60" s="103"/>
      <c r="E60" s="143">
        <v>1.4999999999999999E-2</v>
      </c>
      <c r="F60" s="103"/>
      <c r="G60" s="81">
        <v>1.4999999999999999E-2</v>
      </c>
      <c r="H60" s="84">
        <f t="shared" si="0"/>
        <v>0</v>
      </c>
    </row>
    <row r="61" spans="1:8">
      <c r="A61" s="25"/>
      <c r="B61" s="103"/>
      <c r="C61" s="143"/>
      <c r="D61" s="103"/>
      <c r="E61" s="143"/>
      <c r="F61" s="103"/>
      <c r="G61" s="81"/>
      <c r="H61" s="84"/>
    </row>
    <row r="62" spans="1:8">
      <c r="A62" s="27" t="s">
        <v>121</v>
      </c>
      <c r="B62" s="109"/>
      <c r="C62" s="143">
        <v>0.02</v>
      </c>
      <c r="D62" s="109"/>
      <c r="E62" s="143">
        <v>0.02</v>
      </c>
      <c r="F62" s="109"/>
      <c r="G62" s="81">
        <v>0.02</v>
      </c>
      <c r="H62" s="84">
        <f t="shared" si="0"/>
        <v>0</v>
      </c>
    </row>
    <row r="63" spans="1:8">
      <c r="A63" s="25"/>
      <c r="B63" s="109"/>
      <c r="C63" s="143"/>
      <c r="D63" s="109"/>
      <c r="E63" s="143"/>
      <c r="F63" s="109"/>
      <c r="G63" s="81"/>
      <c r="H63" s="84"/>
    </row>
    <row r="64" spans="1:8">
      <c r="A64" s="27" t="s">
        <v>122</v>
      </c>
      <c r="B64" s="103"/>
      <c r="C64" s="143">
        <v>0.02</v>
      </c>
      <c r="D64" s="103"/>
      <c r="E64" s="143">
        <v>0.02</v>
      </c>
      <c r="F64" s="103"/>
      <c r="G64" s="81">
        <v>0.02</v>
      </c>
      <c r="H64" s="84">
        <f t="shared" si="0"/>
        <v>0</v>
      </c>
    </row>
    <row r="65" spans="1:8">
      <c r="A65" s="25"/>
      <c r="B65" s="103"/>
      <c r="C65" s="143"/>
      <c r="D65" s="103"/>
      <c r="E65" s="143"/>
      <c r="F65" s="103"/>
      <c r="G65" s="81"/>
      <c r="H65" s="84"/>
    </row>
    <row r="66" spans="1:8">
      <c r="A66" s="25" t="s">
        <v>123</v>
      </c>
      <c r="B66" s="109"/>
      <c r="C66" s="143">
        <v>0.02</v>
      </c>
      <c r="D66" s="109"/>
      <c r="E66" s="143">
        <v>1.4999999999999999E-2</v>
      </c>
      <c r="F66" s="109"/>
      <c r="G66" s="81">
        <v>1.4999999999999999E-2</v>
      </c>
      <c r="H66" s="84">
        <f t="shared" si="0"/>
        <v>0</v>
      </c>
    </row>
    <row r="67" spans="1:8">
      <c r="A67" s="25"/>
      <c r="B67" s="109"/>
      <c r="C67" s="143"/>
      <c r="D67" s="109"/>
      <c r="E67" s="143"/>
      <c r="F67" s="109"/>
      <c r="G67" s="81"/>
      <c r="H67" s="84"/>
    </row>
    <row r="68" spans="1:8">
      <c r="A68" s="25" t="s">
        <v>124</v>
      </c>
      <c r="B68" s="103"/>
      <c r="C68" s="143">
        <v>0.02</v>
      </c>
      <c r="D68" s="103"/>
      <c r="E68" s="143">
        <v>1.4999999999999999E-2</v>
      </c>
      <c r="F68" s="103"/>
      <c r="G68" s="81">
        <v>1.4999999999999999E-2</v>
      </c>
      <c r="H68" s="84">
        <f t="shared" si="0"/>
        <v>0</v>
      </c>
    </row>
    <row r="69" spans="1:8">
      <c r="A69" s="25"/>
      <c r="B69" s="103"/>
      <c r="C69" s="143"/>
      <c r="D69" s="103"/>
      <c r="E69" s="143"/>
      <c r="F69" s="103"/>
      <c r="G69" s="81"/>
      <c r="H69" s="84">
        <f t="shared" si="0"/>
        <v>0</v>
      </c>
    </row>
    <row r="70" spans="1:8">
      <c r="A70" s="27" t="s">
        <v>125</v>
      </c>
      <c r="B70" s="109"/>
      <c r="C70" s="143">
        <v>0.03</v>
      </c>
      <c r="D70" s="109"/>
      <c r="E70" s="143">
        <v>2.5000000000000001E-2</v>
      </c>
      <c r="F70" s="109"/>
      <c r="G70" s="81">
        <v>0.02</v>
      </c>
      <c r="H70" s="84">
        <f t="shared" si="0"/>
        <v>0</v>
      </c>
    </row>
    <row r="71" spans="1:8">
      <c r="A71" s="25"/>
      <c r="B71" s="109"/>
      <c r="C71" s="143"/>
      <c r="D71" s="109"/>
      <c r="E71" s="143"/>
      <c r="F71" s="109"/>
      <c r="G71" s="81"/>
      <c r="H71" s="84"/>
    </row>
    <row r="72" spans="1:8">
      <c r="A72" s="27" t="s">
        <v>126</v>
      </c>
      <c r="B72" s="103"/>
      <c r="C72" s="143">
        <v>1.4999999999999999E-2</v>
      </c>
      <c r="D72" s="103"/>
      <c r="E72" s="143">
        <v>0.01</v>
      </c>
      <c r="F72" s="103"/>
      <c r="G72" s="81">
        <v>0.01</v>
      </c>
      <c r="H72" s="84">
        <f t="shared" ref="H72:H84" si="1">B72*C72+D72*E72+F72*G72</f>
        <v>0</v>
      </c>
    </row>
    <row r="73" spans="1:8">
      <c r="A73" s="25"/>
      <c r="B73" s="103"/>
      <c r="C73" s="143"/>
      <c r="D73" s="103"/>
      <c r="E73" s="143"/>
      <c r="F73" s="103"/>
      <c r="G73" s="81"/>
      <c r="H73" s="84"/>
    </row>
    <row r="74" spans="1:8">
      <c r="A74" s="27" t="s">
        <v>127</v>
      </c>
      <c r="B74" s="109"/>
      <c r="C74" s="143">
        <v>0.02</v>
      </c>
      <c r="D74" s="109"/>
      <c r="E74" s="143">
        <v>1.4999999999999999E-2</v>
      </c>
      <c r="F74" s="109"/>
      <c r="G74" s="81">
        <v>1.4999999999999999E-2</v>
      </c>
      <c r="H74" s="84">
        <f t="shared" si="1"/>
        <v>0</v>
      </c>
    </row>
    <row r="75" spans="1:8">
      <c r="A75" s="25"/>
      <c r="B75" s="109"/>
      <c r="C75" s="143"/>
      <c r="D75" s="109"/>
      <c r="E75" s="143"/>
      <c r="F75" s="109"/>
      <c r="G75" s="81"/>
      <c r="H75" s="84"/>
    </row>
    <row r="76" spans="1:8">
      <c r="A76" s="25" t="s">
        <v>128</v>
      </c>
      <c r="B76" s="103"/>
      <c r="C76" s="143">
        <v>1.4999999999999999E-2</v>
      </c>
      <c r="D76" s="103"/>
      <c r="E76" s="143">
        <v>0.02</v>
      </c>
      <c r="F76" s="103"/>
      <c r="G76" s="81">
        <v>0.02</v>
      </c>
      <c r="H76" s="84">
        <f t="shared" si="1"/>
        <v>0</v>
      </c>
    </row>
    <row r="77" spans="1:8">
      <c r="A77" s="25"/>
      <c r="B77" s="103"/>
      <c r="C77" s="143"/>
      <c r="D77" s="103"/>
      <c r="E77" s="143"/>
      <c r="F77" s="103"/>
      <c r="G77" s="81"/>
      <c r="H77" s="84"/>
    </row>
    <row r="78" spans="1:8">
      <c r="A78" s="27" t="s">
        <v>129</v>
      </c>
      <c r="B78" s="109"/>
      <c r="C78" s="143">
        <v>0.01</v>
      </c>
      <c r="D78" s="109"/>
      <c r="E78" s="143">
        <v>0.02</v>
      </c>
      <c r="F78" s="109"/>
      <c r="G78" s="81">
        <v>0.02</v>
      </c>
      <c r="H78" s="84">
        <f t="shared" si="1"/>
        <v>0</v>
      </c>
    </row>
    <row r="79" spans="1:8">
      <c r="A79" s="25"/>
      <c r="B79" s="109"/>
      <c r="C79" s="143"/>
      <c r="D79" s="109"/>
      <c r="E79" s="143"/>
      <c r="F79" s="109"/>
      <c r="G79" s="81"/>
      <c r="H79" s="84"/>
    </row>
    <row r="80" spans="1:8">
      <c r="A80" s="25" t="s">
        <v>130</v>
      </c>
      <c r="B80" s="109"/>
      <c r="C80" s="143">
        <v>0</v>
      </c>
      <c r="D80" s="109"/>
      <c r="E80" s="143">
        <v>0.02</v>
      </c>
      <c r="F80" s="109"/>
      <c r="G80" s="81">
        <v>0.02</v>
      </c>
      <c r="H80" s="84">
        <f t="shared" si="1"/>
        <v>0</v>
      </c>
    </row>
    <row r="81" spans="1:9">
      <c r="A81" s="25"/>
      <c r="B81" s="103"/>
      <c r="C81" s="143"/>
      <c r="D81" s="103"/>
      <c r="E81" s="143"/>
      <c r="F81" s="103"/>
      <c r="G81" s="81"/>
      <c r="H81" s="84"/>
    </row>
    <row r="82" spans="1:9">
      <c r="A82" s="27" t="s">
        <v>131</v>
      </c>
      <c r="B82" s="103"/>
      <c r="C82" s="143">
        <v>0.01</v>
      </c>
      <c r="D82" s="103"/>
      <c r="E82" s="143">
        <v>0.01</v>
      </c>
      <c r="F82" s="103"/>
      <c r="G82" s="81">
        <v>0.01</v>
      </c>
      <c r="H82" s="84">
        <f t="shared" si="1"/>
        <v>0</v>
      </c>
    </row>
    <row r="83" spans="1:9">
      <c r="A83" s="25"/>
      <c r="B83" s="109"/>
      <c r="C83" s="143"/>
      <c r="D83" s="109"/>
      <c r="E83" s="143"/>
      <c r="F83" s="109"/>
      <c r="G83" s="81"/>
      <c r="H83" s="84"/>
    </row>
    <row r="84" spans="1:9">
      <c r="A84" s="27" t="s">
        <v>132</v>
      </c>
      <c r="B84" s="109"/>
      <c r="C84" s="143">
        <v>0</v>
      </c>
      <c r="D84" s="109"/>
      <c r="E84" s="143">
        <v>0.01</v>
      </c>
      <c r="F84" s="109"/>
      <c r="G84" s="81">
        <v>0.01</v>
      </c>
      <c r="H84" s="84">
        <f t="shared" si="1"/>
        <v>0</v>
      </c>
    </row>
    <row r="85" spans="1:9">
      <c r="A85" s="25"/>
      <c r="B85" s="103"/>
      <c r="C85" s="143"/>
      <c r="D85" s="103"/>
      <c r="E85" s="143"/>
      <c r="F85" s="103"/>
      <c r="G85" s="81"/>
      <c r="H85" s="84"/>
    </row>
    <row r="86" spans="1:9">
      <c r="A86" s="27" t="s">
        <v>133</v>
      </c>
      <c r="B86" s="103"/>
      <c r="C86" s="143">
        <v>0.02</v>
      </c>
      <c r="D86" s="103"/>
      <c r="E86" s="143">
        <v>0.01</v>
      </c>
      <c r="F86" s="103"/>
      <c r="G86" s="81">
        <v>0.01</v>
      </c>
      <c r="H86" s="84">
        <f>B86*C86+D86*E86+F86*G86</f>
        <v>0</v>
      </c>
    </row>
    <row r="87" spans="1:9">
      <c r="A87" s="25"/>
      <c r="B87" s="109"/>
      <c r="C87" s="143"/>
      <c r="D87" s="109"/>
      <c r="E87" s="143"/>
      <c r="F87" s="109"/>
      <c r="G87" s="81"/>
      <c r="H87" s="84"/>
    </row>
    <row r="88" spans="1:9" hidden="1">
      <c r="A88" s="25" t="s">
        <v>134</v>
      </c>
      <c r="B88" s="109"/>
      <c r="C88" s="143">
        <v>0</v>
      </c>
      <c r="D88" s="109"/>
      <c r="E88" s="143">
        <v>0</v>
      </c>
      <c r="F88" s="109"/>
      <c r="G88" s="143">
        <v>0</v>
      </c>
      <c r="H88" s="84">
        <f t="shared" ref="H88:H94" si="2">B88*C88+D88*E88+F88*G88</f>
        <v>0</v>
      </c>
    </row>
    <row r="89" spans="1:9" hidden="1">
      <c r="A89" s="25"/>
      <c r="B89" s="109"/>
      <c r="C89" s="143"/>
      <c r="D89" s="109"/>
      <c r="E89" s="143"/>
      <c r="F89" s="109"/>
      <c r="G89" s="81"/>
      <c r="H89" s="84">
        <f t="shared" si="2"/>
        <v>0</v>
      </c>
    </row>
    <row r="90" spans="1:9" hidden="1">
      <c r="A90" s="29" t="s">
        <v>135</v>
      </c>
      <c r="B90" s="103"/>
      <c r="C90" s="143">
        <v>0</v>
      </c>
      <c r="D90" s="103"/>
      <c r="E90" s="143">
        <v>0</v>
      </c>
      <c r="F90" s="103"/>
      <c r="G90" s="143">
        <v>0</v>
      </c>
      <c r="H90" s="84">
        <f t="shared" si="2"/>
        <v>0</v>
      </c>
    </row>
    <row r="91" spans="1:9" hidden="1">
      <c r="A91" s="48"/>
      <c r="B91" s="103"/>
      <c r="C91" s="143"/>
      <c r="D91" s="103"/>
      <c r="E91" s="143"/>
      <c r="F91" s="103"/>
      <c r="G91" s="81"/>
      <c r="H91" s="84">
        <f t="shared" si="2"/>
        <v>0</v>
      </c>
    </row>
    <row r="92" spans="1:9">
      <c r="A92" s="27" t="s">
        <v>136</v>
      </c>
      <c r="B92" s="103"/>
      <c r="C92" s="143"/>
      <c r="D92" s="103"/>
      <c r="E92" s="143">
        <v>0.02</v>
      </c>
      <c r="F92" s="103"/>
      <c r="G92" s="81">
        <v>0.02</v>
      </c>
      <c r="H92" s="84">
        <f t="shared" si="2"/>
        <v>0</v>
      </c>
    </row>
    <row r="93" spans="1:9">
      <c r="A93" s="25"/>
      <c r="B93" s="103"/>
      <c r="C93" s="143"/>
      <c r="D93" s="103"/>
      <c r="E93" s="143"/>
      <c r="F93" s="103"/>
      <c r="G93" s="81"/>
      <c r="H93" s="84"/>
    </row>
    <row r="94" spans="1:9">
      <c r="A94" s="27" t="s">
        <v>137</v>
      </c>
      <c r="B94" s="103"/>
      <c r="C94" s="143"/>
      <c r="D94" s="103"/>
      <c r="E94" s="143">
        <v>1.4999999999999999E-2</v>
      </c>
      <c r="F94" s="103"/>
      <c r="G94" s="81">
        <v>1.4999999999999999E-2</v>
      </c>
      <c r="H94" s="84">
        <f t="shared" si="2"/>
        <v>0</v>
      </c>
    </row>
    <row r="95" spans="1:9">
      <c r="A95" s="25"/>
      <c r="B95" s="103"/>
      <c r="C95" s="143"/>
      <c r="D95" s="103"/>
      <c r="E95" s="143"/>
      <c r="F95" s="103"/>
      <c r="G95" s="81"/>
      <c r="H95" s="84"/>
    </row>
    <row r="96" spans="1:9">
      <c r="A96" s="7" t="s">
        <v>138</v>
      </c>
      <c r="B96" s="106"/>
      <c r="C96" s="81">
        <f>SUM(C2:C90)</f>
        <v>1.0000000000000007</v>
      </c>
      <c r="D96" s="144"/>
      <c r="E96" s="81">
        <f>SUM(E2:E95)</f>
        <v>1.0000000000000007</v>
      </c>
      <c r="F96" s="144"/>
      <c r="G96" s="81">
        <f>SUM(G2:G95)</f>
        <v>1.0000000000000007</v>
      </c>
      <c r="H96" s="99">
        <f>SUM(H2:H95)</f>
        <v>1.3</v>
      </c>
      <c r="I96" s="15" t="s">
        <v>139</v>
      </c>
    </row>
    <row r="97" spans="1:8" ht="32.25" customHeight="1">
      <c r="A97" s="122"/>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9"/>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C11" sqref="C11"/>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55" t="s">
        <v>140</v>
      </c>
      <c r="C1" s="155"/>
      <c r="D1" s="155"/>
      <c r="E1" s="1"/>
    </row>
    <row r="2" spans="1:6" ht="66" customHeight="1">
      <c r="A2" s="22" t="s">
        <v>141</v>
      </c>
      <c r="B2" s="47" t="s">
        <v>142</v>
      </c>
      <c r="C2" s="47" t="s">
        <v>143</v>
      </c>
      <c r="D2" s="47" t="s">
        <v>144</v>
      </c>
      <c r="E2" s="36"/>
      <c r="F2" s="11"/>
    </row>
    <row r="3" spans="1:6" ht="15.95" customHeight="1">
      <c r="A3" s="12" t="s">
        <v>145</v>
      </c>
      <c r="B3" s="110"/>
      <c r="C3" s="110"/>
      <c r="D3" s="110"/>
      <c r="E3" s="1"/>
    </row>
    <row r="4" spans="1:6" ht="15.95" customHeight="1">
      <c r="A4" s="12"/>
      <c r="B4" s="110"/>
      <c r="C4" s="110"/>
      <c r="D4" s="110"/>
      <c r="E4" s="1"/>
    </row>
    <row r="5" spans="1:6" ht="15.95" customHeight="1">
      <c r="A5" s="12" t="s">
        <v>146</v>
      </c>
      <c r="B5" s="111"/>
      <c r="C5" s="111"/>
      <c r="D5" s="111"/>
      <c r="E5" s="1"/>
    </row>
    <row r="6" spans="1:6" ht="15.95" customHeight="1">
      <c r="A6" s="12"/>
      <c r="B6" s="111"/>
      <c r="C6" s="111"/>
      <c r="D6" s="111"/>
      <c r="E6" s="1"/>
    </row>
    <row r="7" spans="1:6" ht="15.95" customHeight="1">
      <c r="A7" s="12" t="s">
        <v>147</v>
      </c>
      <c r="B7" s="110">
        <v>3.5</v>
      </c>
      <c r="C7" s="110">
        <v>3</v>
      </c>
      <c r="D7" s="110">
        <v>2.5</v>
      </c>
      <c r="E7" s="1"/>
    </row>
    <row r="8" spans="1:6" ht="77.45">
      <c r="A8" s="12"/>
      <c r="B8" s="110" t="s">
        <v>148</v>
      </c>
      <c r="C8" s="110" t="s">
        <v>148</v>
      </c>
      <c r="D8" s="110" t="s">
        <v>148</v>
      </c>
      <c r="E8" s="1"/>
    </row>
    <row r="9" spans="1:6" ht="50.1" customHeight="1">
      <c r="A9" s="13" t="s">
        <v>149</v>
      </c>
      <c r="B9" s="111"/>
      <c r="C9" s="111"/>
      <c r="D9" s="111"/>
      <c r="E9" s="1"/>
    </row>
    <row r="10" spans="1:6" ht="15.95" customHeight="1">
      <c r="A10" s="12"/>
      <c r="B10" s="111"/>
      <c r="C10" s="111"/>
      <c r="D10" s="111"/>
      <c r="E10" s="1"/>
    </row>
    <row r="11" spans="1:6" ht="15.95" customHeight="1">
      <c r="A11" s="12" t="s">
        <v>150</v>
      </c>
      <c r="B11" s="110"/>
      <c r="C11" s="110"/>
      <c r="D11" s="110"/>
      <c r="E11" s="1"/>
    </row>
    <row r="12" spans="1:6" ht="15.95" customHeight="1">
      <c r="A12" s="12"/>
      <c r="B12" s="110"/>
      <c r="C12" s="110"/>
      <c r="D12" s="110"/>
      <c r="E12" s="1"/>
    </row>
    <row r="13" spans="1:6" ht="15.95" customHeight="1">
      <c r="A13" s="19" t="s">
        <v>151</v>
      </c>
      <c r="B13" s="57">
        <f>SUM(B3:B12)</f>
        <v>3.5</v>
      </c>
      <c r="C13" s="57">
        <f>C3+C5+C7+C9+C11</f>
        <v>3</v>
      </c>
      <c r="D13" s="57">
        <f>D3+D5+D7+D9+D11</f>
        <v>2.5</v>
      </c>
      <c r="E13" s="1" t="s">
        <v>72</v>
      </c>
    </row>
    <row r="14" spans="1:6" ht="15.95" customHeight="1">
      <c r="A14" s="19" t="s">
        <v>25</v>
      </c>
      <c r="B14" s="85">
        <v>0.3</v>
      </c>
      <c r="C14" s="85">
        <v>0.5</v>
      </c>
      <c r="D14" s="85">
        <v>0.2</v>
      </c>
      <c r="E14" s="86">
        <f>SUM(B14:D14)</f>
        <v>1</v>
      </c>
    </row>
    <row r="15" spans="1:6" ht="15.95" customHeight="1">
      <c r="A15" s="20" t="s">
        <v>61</v>
      </c>
      <c r="B15" s="53">
        <f>B13*B14</f>
        <v>1.05</v>
      </c>
      <c r="C15" s="53">
        <f>C13*C14</f>
        <v>1.5</v>
      </c>
      <c r="D15" s="53">
        <f t="shared" ref="D15" si="0">D13*D14</f>
        <v>0.5</v>
      </c>
      <c r="E15" s="104">
        <f>SUM(B15:D15)</f>
        <v>3.05</v>
      </c>
      <c r="F15" s="15" t="s">
        <v>139</v>
      </c>
    </row>
    <row r="16" spans="1:6">
      <c r="A16" s="133"/>
      <c r="B16" s="156"/>
      <c r="C16" s="156"/>
      <c r="D16" s="156"/>
      <c r="E16" s="123"/>
    </row>
    <row r="17" spans="1:5" ht="20.45" customHeight="1">
      <c r="A17" s="121"/>
      <c r="B17" s="154"/>
      <c r="C17" s="154"/>
      <c r="D17" s="154"/>
      <c r="E17" s="123"/>
    </row>
    <row r="18" spans="1:5">
      <c r="A18" s="123"/>
      <c r="B18" s="154"/>
      <c r="C18" s="154"/>
      <c r="D18" s="154"/>
      <c r="E18" s="123"/>
    </row>
    <row r="19" spans="1:5">
      <c r="A19" s="123"/>
      <c r="B19" s="154"/>
      <c r="C19" s="154"/>
      <c r="D19" s="154"/>
      <c r="E19" s="123"/>
    </row>
    <row r="20" spans="1:5">
      <c r="A20" s="123"/>
      <c r="B20" s="154"/>
      <c r="C20" s="154"/>
      <c r="D20" s="154"/>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A8" sqref="A8:D8"/>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57" t="s">
        <v>152</v>
      </c>
      <c r="C1" s="158"/>
      <c r="D1" s="159"/>
      <c r="E1" s="8"/>
      <c r="F1" s="8"/>
    </row>
    <row r="2" spans="1:6" ht="80.099999999999994" customHeight="1">
      <c r="A2" s="35" t="s">
        <v>153</v>
      </c>
      <c r="B2" s="47" t="s">
        <v>154</v>
      </c>
      <c r="C2" s="47" t="s">
        <v>155</v>
      </c>
      <c r="D2" s="47" t="s">
        <v>156</v>
      </c>
      <c r="E2" s="10"/>
      <c r="F2" s="32"/>
    </row>
    <row r="3" spans="1:6" ht="15.95" customHeight="1">
      <c r="A3" s="37" t="s">
        <v>157</v>
      </c>
      <c r="B3" s="110"/>
      <c r="C3" s="47"/>
      <c r="D3" s="47"/>
      <c r="E3" s="10"/>
      <c r="F3" s="8"/>
    </row>
    <row r="4" spans="1:6" ht="15.95" customHeight="1">
      <c r="A4" s="37" t="s">
        <v>158</v>
      </c>
      <c r="B4" s="47"/>
      <c r="C4" s="110"/>
      <c r="D4" s="47"/>
      <c r="E4" s="10" t="s">
        <v>72</v>
      </c>
      <c r="F4" s="8"/>
    </row>
    <row r="5" spans="1:6" ht="15.95" customHeight="1">
      <c r="A5" s="37" t="s">
        <v>159</v>
      </c>
      <c r="B5" s="47"/>
      <c r="C5" s="47"/>
      <c r="D5" s="110"/>
      <c r="E5" s="134">
        <f>B3+C4+D5</f>
        <v>0</v>
      </c>
      <c r="F5" s="15" t="s">
        <v>160</v>
      </c>
    </row>
    <row r="6" spans="1:6">
      <c r="A6" s="156"/>
      <c r="B6" s="156"/>
      <c r="C6" s="156"/>
      <c r="D6" s="156"/>
      <c r="E6" s="123"/>
    </row>
    <row r="7" spans="1:6" ht="17.45" customHeight="1">
      <c r="A7" s="154" t="s">
        <v>161</v>
      </c>
      <c r="B7" s="154"/>
      <c r="C7" s="154"/>
      <c r="D7" s="154"/>
      <c r="E7" s="123"/>
    </row>
    <row r="8" spans="1:6">
      <c r="A8" s="154"/>
      <c r="B8" s="154"/>
      <c r="C8" s="154"/>
      <c r="D8" s="154"/>
      <c r="E8" s="123"/>
    </row>
    <row r="9" spans="1:6" ht="14.1" customHeight="1">
      <c r="A9" s="154"/>
      <c r="B9" s="154"/>
      <c r="C9" s="154"/>
      <c r="D9" s="154"/>
      <c r="E9" s="123"/>
    </row>
    <row r="10" spans="1:6">
      <c r="A10" s="154"/>
      <c r="B10" s="154"/>
      <c r="C10" s="154"/>
      <c r="D10" s="154"/>
      <c r="E10" s="123"/>
    </row>
    <row r="11" spans="1:6" ht="16.5" customHeight="1">
      <c r="A11" s="154"/>
      <c r="B11" s="154"/>
      <c r="C11" s="154"/>
      <c r="D11" s="154"/>
      <c r="E11" s="123"/>
    </row>
    <row r="12" spans="1:6">
      <c r="A12" s="154"/>
      <c r="B12" s="154"/>
      <c r="C12" s="154"/>
      <c r="D12" s="154"/>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5" activePane="bottomRight" state="frozen"/>
      <selection pane="bottomRight" activeCell="A20" sqref="A20"/>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80.099999999999994" customHeight="1">
      <c r="A1" s="45" t="s">
        <v>162</v>
      </c>
      <c r="B1" s="27" t="s">
        <v>163</v>
      </c>
      <c r="C1" s="27" t="s">
        <v>164</v>
      </c>
      <c r="D1" s="27" t="s">
        <v>165</v>
      </c>
      <c r="E1" s="25" t="s">
        <v>166</v>
      </c>
      <c r="F1" s="38" t="s">
        <v>86</v>
      </c>
      <c r="G1" s="38" t="s">
        <v>61</v>
      </c>
      <c r="H1" s="10"/>
      <c r="I1" s="8"/>
    </row>
    <row r="2" spans="1:10" ht="32.1" customHeight="1">
      <c r="A2" s="141" t="s">
        <v>167</v>
      </c>
      <c r="B2" s="109"/>
      <c r="C2" s="109"/>
      <c r="D2" s="109"/>
      <c r="E2" s="109"/>
      <c r="F2" s="87">
        <v>0.3</v>
      </c>
      <c r="G2" s="89">
        <f>(SUM(B2:E2)*F2)</f>
        <v>0</v>
      </c>
      <c r="H2" s="18"/>
      <c r="I2" s="18"/>
      <c r="J2" s="17"/>
    </row>
    <row r="3" spans="1:10" ht="32.1" customHeight="1">
      <c r="A3" s="142"/>
      <c r="B3" s="109"/>
      <c r="C3" s="109"/>
      <c r="D3" s="109"/>
      <c r="E3" s="109"/>
      <c r="F3" s="87"/>
      <c r="G3" s="89"/>
      <c r="H3" s="18"/>
      <c r="I3" s="18"/>
      <c r="J3" s="17"/>
    </row>
    <row r="4" spans="1:10" ht="32.1" customHeight="1">
      <c r="A4" s="29" t="s">
        <v>168</v>
      </c>
      <c r="B4" s="103"/>
      <c r="C4" s="103"/>
      <c r="D4" s="103"/>
      <c r="E4" s="103"/>
      <c r="F4" s="88">
        <v>0.1</v>
      </c>
      <c r="G4" s="89">
        <f>(SUM(B4:E4)*F4)</f>
        <v>0</v>
      </c>
      <c r="H4" s="8"/>
      <c r="I4" s="8"/>
    </row>
    <row r="5" spans="1:10" ht="32.1" customHeight="1">
      <c r="A5" s="28"/>
      <c r="B5" s="103"/>
      <c r="C5" s="103"/>
      <c r="D5" s="103"/>
      <c r="E5" s="103"/>
      <c r="F5" s="88"/>
      <c r="G5" s="89"/>
      <c r="H5" s="8"/>
      <c r="I5" s="8"/>
    </row>
    <row r="6" spans="1:10" ht="32.1" customHeight="1">
      <c r="A6" s="29" t="s">
        <v>169</v>
      </c>
      <c r="B6" s="109"/>
      <c r="C6" s="109"/>
      <c r="D6" s="109"/>
      <c r="E6" s="109"/>
      <c r="F6" s="88">
        <v>0.15</v>
      </c>
      <c r="G6" s="89">
        <f>(SUM(B6:E6)*F6)</f>
        <v>0</v>
      </c>
      <c r="H6" s="8"/>
      <c r="I6" s="8"/>
    </row>
    <row r="7" spans="1:10" ht="32.1" customHeight="1">
      <c r="A7" s="28"/>
      <c r="B7" s="109"/>
      <c r="C7" s="109"/>
      <c r="D7" s="109"/>
      <c r="E7" s="109"/>
      <c r="F7" s="88"/>
      <c r="G7" s="89"/>
      <c r="H7" s="8"/>
      <c r="I7" s="8"/>
    </row>
    <row r="8" spans="1:10" ht="32.1" customHeight="1">
      <c r="A8" s="29" t="s">
        <v>170</v>
      </c>
      <c r="B8" s="103"/>
      <c r="C8" s="103"/>
      <c r="D8" s="103"/>
      <c r="E8" s="103"/>
      <c r="F8" s="88">
        <v>0.15</v>
      </c>
      <c r="G8" s="89">
        <f>(SUM(B8:E8)*F8)</f>
        <v>0</v>
      </c>
      <c r="H8" s="8"/>
      <c r="I8" s="8"/>
    </row>
    <row r="9" spans="1:10" ht="32.1" customHeight="1">
      <c r="A9" s="28"/>
      <c r="B9" s="103"/>
      <c r="C9" s="103"/>
      <c r="D9" s="103"/>
      <c r="E9" s="103"/>
      <c r="F9" s="88"/>
      <c r="G9" s="89"/>
      <c r="H9" s="8"/>
      <c r="I9" s="8"/>
    </row>
    <row r="10" spans="1:10" ht="32.1" customHeight="1">
      <c r="A10" s="29" t="s">
        <v>171</v>
      </c>
      <c r="B10" s="109"/>
      <c r="C10" s="109"/>
      <c r="D10" s="109"/>
      <c r="E10" s="109"/>
      <c r="F10" s="88">
        <v>0.1</v>
      </c>
      <c r="G10" s="89">
        <f>(SUM(B10:E10)*F10)</f>
        <v>0</v>
      </c>
      <c r="H10" s="8"/>
      <c r="I10" s="8"/>
    </row>
    <row r="11" spans="1:10" ht="32.1" customHeight="1">
      <c r="A11" s="29"/>
      <c r="B11" s="109"/>
      <c r="C11" s="109"/>
      <c r="D11" s="109"/>
      <c r="E11" s="109"/>
      <c r="F11" s="39"/>
      <c r="G11" s="89"/>
      <c r="H11" s="8"/>
      <c r="I11" s="8"/>
    </row>
    <row r="12" spans="1:10" ht="32.1" customHeight="1">
      <c r="A12" s="29" t="s">
        <v>172</v>
      </c>
      <c r="B12" s="103"/>
      <c r="C12" s="103"/>
      <c r="D12" s="103"/>
      <c r="E12" s="103"/>
      <c r="F12" s="88">
        <v>0.15</v>
      </c>
      <c r="G12" s="89">
        <f>(SUM(B12:E12)*F12)</f>
        <v>0</v>
      </c>
      <c r="H12" s="8"/>
      <c r="I12" s="8"/>
    </row>
    <row r="13" spans="1:10" ht="32.1" customHeight="1">
      <c r="A13" s="29"/>
      <c r="B13" s="103"/>
      <c r="C13" s="103"/>
      <c r="D13" s="103"/>
      <c r="E13" s="103"/>
      <c r="F13" s="88"/>
      <c r="G13" s="89"/>
      <c r="H13" s="8"/>
      <c r="I13" s="8"/>
    </row>
    <row r="14" spans="1:10" ht="32.1" customHeight="1">
      <c r="A14" s="29" t="s">
        <v>173</v>
      </c>
      <c r="B14" s="109"/>
      <c r="C14" s="109"/>
      <c r="D14" s="109"/>
      <c r="E14" s="109"/>
      <c r="F14" s="88">
        <v>0.05</v>
      </c>
      <c r="G14" s="89">
        <f>(SUM(B14:E14)*F14)</f>
        <v>0</v>
      </c>
      <c r="H14" s="8"/>
      <c r="I14" s="8"/>
    </row>
    <row r="15" spans="1:10" ht="32.1" customHeight="1">
      <c r="A15" s="29"/>
      <c r="B15" s="109"/>
      <c r="C15" s="109"/>
      <c r="D15" s="109"/>
      <c r="E15" s="109"/>
      <c r="F15" s="39"/>
      <c r="G15" s="89"/>
      <c r="H15" s="8"/>
      <c r="I15" s="8"/>
    </row>
    <row r="16" spans="1:10" ht="33" customHeight="1">
      <c r="A16"/>
      <c r="B16"/>
      <c r="C16"/>
      <c r="D16"/>
      <c r="E16" s="43" t="s">
        <v>72</v>
      </c>
      <c r="F16" s="9">
        <f>SUM(F2:F14)</f>
        <v>1</v>
      </c>
      <c r="G16" s="105">
        <f>SUM(G2:G15)</f>
        <v>0</v>
      </c>
      <c r="H16" s="15" t="s">
        <v>139</v>
      </c>
      <c r="I16" s="8"/>
    </row>
    <row r="17" spans="1:9">
      <c r="A17" s="112"/>
      <c r="B17" s="112" t="s">
        <v>161</v>
      </c>
      <c r="C17" s="112"/>
      <c r="D17" s="112"/>
      <c r="E17" s="112"/>
      <c r="F17" s="112"/>
      <c r="G17" s="112"/>
      <c r="H17" s="119"/>
      <c r="I17" s="8"/>
    </row>
    <row r="18" spans="1:9">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c r="A23" s="112"/>
      <c r="B23" s="112"/>
      <c r="C23" s="112"/>
      <c r="D23" s="112"/>
      <c r="E23" s="112"/>
      <c r="F23" s="122"/>
      <c r="G23" s="122"/>
      <c r="H23" s="119"/>
      <c r="I23" s="8"/>
    </row>
    <row r="24" spans="1:9">
      <c r="A24" s="112"/>
      <c r="B24" s="112"/>
      <c r="C24" s="112"/>
      <c r="D24" s="112"/>
      <c r="E24" s="112"/>
      <c r="F24" s="122"/>
      <c r="G24" s="112"/>
      <c r="H24" s="119"/>
      <c r="I24" s="8"/>
    </row>
    <row r="25" spans="1:9">
      <c r="A25" s="112"/>
      <c r="B25" s="112"/>
      <c r="C25" s="112"/>
      <c r="D25" s="112"/>
      <c r="E25" s="112"/>
      <c r="F25" s="112"/>
      <c r="G25" s="130"/>
    </row>
    <row r="26" spans="1:9">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2023-08-25T19:15:35Z</dcterms:modified>
  <cp:category/>
  <cp:contentStatus/>
</cp:coreProperties>
</file>