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15"/>
  <workbookPr defaultThemeVersion="166925"/>
  <mc:AlternateContent xmlns:mc="http://schemas.openxmlformats.org/markup-compatibility/2006">
    <mc:Choice Requires="x15">
      <x15ac:absPath xmlns:x15ac="http://schemas.microsoft.com/office/spreadsheetml/2010/11/ac" url="https://d.docs.live.net/0bd19d0f3f74c0be/Associação SIS/Projeto iCS - eixo RASA/3o. ciclo - seguradoras/HDI Talanx/"/>
    </mc:Choice>
  </mc:AlternateContent>
  <xr:revisionPtr revIDLastSave="1503" documentId="8_{FEF843FC-AC5C-49AB-9372-372ADEED8958}" xr6:coauthVersionLast="47" xr6:coauthVersionMax="47" xr10:uidLastSave="{83AF33A5-C9D4-490F-8AC2-D05199D468AA}"/>
  <bookViews>
    <workbookView xWindow="-120" yWindow="-16320" windowWidth="29040" windowHeight="15720" activeTab="11" xr2:uid="{033D211D-4D1B-C74C-B933-05804CD3EC4A}"/>
  </bookViews>
  <sheets>
    <sheet name="Nota final" sheetId="20" r:id="rId1"/>
    <sheet name="Informações da planilha" sheetId="21" state="hidden" r:id="rId2"/>
    <sheet name="Temas políticas -bases de dados" sheetId="1" r:id="rId3"/>
    <sheet name="Temas nas políticas gerais" sheetId="8" r:id="rId4"/>
    <sheet name="Temas nas políticas setoriais" sheetId="9" r:id="rId5"/>
    <sheet name="Bases de dados" sheetId="22" r:id="rId6"/>
    <sheet name="Monitoramento de riscos" sheetId="10" r:id="rId7"/>
    <sheet name="Relevância processo decisório" sheetId="13" r:id="rId8"/>
    <sheet name="Ações de mitigação de riscos" sheetId="11" r:id="rId9"/>
    <sheet name="Prod fin imp positivo" sheetId="26" r:id="rId10"/>
    <sheet name="Portfólio (setor)" sheetId="12" r:id="rId11"/>
    <sheet name="Portfólio (localização)" sheetId="15" r:id="rId12"/>
    <sheet name="Portfólio (empresa)" sheetId="16" r:id="rId13"/>
    <sheet name="Governança" sheetId="2" r:id="rId14"/>
    <sheet name=" Controvérsias socioambientai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5" l="1"/>
  <c r="E13" i="5"/>
  <c r="F13" i="5"/>
  <c r="G13" i="5" s="1"/>
  <c r="F11" i="5"/>
  <c r="F62" i="26"/>
  <c r="F60" i="26"/>
  <c r="F58" i="26"/>
  <c r="F56" i="26"/>
  <c r="F54" i="26"/>
  <c r="F52" i="26"/>
  <c r="F50" i="26"/>
  <c r="F48" i="26"/>
  <c r="F46" i="26"/>
  <c r="F44" i="26"/>
  <c r="F42" i="26"/>
  <c r="F40" i="26"/>
  <c r="F38" i="26"/>
  <c r="F36" i="26"/>
  <c r="F34" i="26"/>
  <c r="F32" i="26"/>
  <c r="F30" i="26"/>
  <c r="F28" i="26"/>
  <c r="F26" i="26"/>
  <c r="F24" i="26"/>
  <c r="F22" i="26"/>
  <c r="F20" i="26"/>
  <c r="F18" i="26"/>
  <c r="F16" i="26"/>
  <c r="F14" i="26"/>
  <c r="F12" i="26"/>
  <c r="F10" i="26"/>
  <c r="F8" i="26"/>
  <c r="F6" i="26"/>
  <c r="F4" i="26"/>
  <c r="F2" i="26"/>
  <c r="H66" i="22"/>
  <c r="H68" i="22"/>
  <c r="H88" i="22"/>
  <c r="H89" i="22"/>
  <c r="H90" i="22"/>
  <c r="H91" i="22"/>
  <c r="H92" i="22"/>
  <c r="H94" i="22"/>
  <c r="H86" i="22"/>
  <c r="G96" i="22"/>
  <c r="E96" i="22"/>
  <c r="F19" i="5" l="1"/>
  <c r="G11" i="5"/>
  <c r="H4" i="22"/>
  <c r="H6" i="22"/>
  <c r="H8" i="22"/>
  <c r="H10" i="22"/>
  <c r="H14" i="22"/>
  <c r="H16" i="22"/>
  <c r="H18" i="22"/>
  <c r="H20" i="22"/>
  <c r="H22" i="22"/>
  <c r="H24" i="22"/>
  <c r="H26" i="22"/>
  <c r="H28" i="22"/>
  <c r="H30" i="22"/>
  <c r="H32" i="22"/>
  <c r="H34" i="22"/>
  <c r="H36" i="22"/>
  <c r="H38" i="22"/>
  <c r="H40" i="22"/>
  <c r="H42" i="22"/>
  <c r="H44" i="22"/>
  <c r="H46" i="22"/>
  <c r="H48" i="22"/>
  <c r="H50" i="22"/>
  <c r="H52" i="22"/>
  <c r="H56" i="22"/>
  <c r="H58" i="22"/>
  <c r="H60" i="22"/>
  <c r="H62" i="22"/>
  <c r="H64" i="22"/>
  <c r="H70" i="22"/>
  <c r="H72" i="22"/>
  <c r="H74" i="22"/>
  <c r="H76" i="22"/>
  <c r="H78" i="22"/>
  <c r="H80" i="22"/>
  <c r="H82" i="22"/>
  <c r="H84" i="22"/>
  <c r="H2" i="22"/>
  <c r="H96" i="22" l="1"/>
  <c r="C12" i="9"/>
  <c r="C27" i="1"/>
  <c r="B5" i="1" l="1"/>
  <c r="B7" i="1"/>
  <c r="B9" i="1"/>
  <c r="B11" i="1"/>
  <c r="B13" i="1"/>
  <c r="B15" i="1"/>
  <c r="B17" i="1"/>
  <c r="B19" i="1"/>
  <c r="B21" i="1"/>
  <c r="B23" i="1"/>
  <c r="B25" i="1"/>
  <c r="B27" i="1"/>
  <c r="B29" i="1"/>
  <c r="B31" i="1"/>
  <c r="B33" i="1"/>
  <c r="B35" i="1"/>
  <c r="B37" i="1"/>
  <c r="B39" i="1"/>
  <c r="B41" i="1"/>
  <c r="B43" i="1"/>
  <c r="B45" i="1"/>
  <c r="B47" i="1"/>
  <c r="B49" i="1"/>
  <c r="B51" i="1"/>
  <c r="B53" i="1"/>
  <c r="B55" i="1"/>
  <c r="B57" i="1"/>
  <c r="B59" i="1"/>
  <c r="B61" i="1"/>
  <c r="C56" i="8"/>
  <c r="C61" i="1"/>
  <c r="B3" i="1"/>
  <c r="C3" i="1"/>
  <c r="C5" i="1"/>
  <c r="C7" i="1"/>
  <c r="C9" i="1"/>
  <c r="C11" i="1"/>
  <c r="C13" i="1"/>
  <c r="C15" i="1"/>
  <c r="C17" i="1"/>
  <c r="C19" i="1"/>
  <c r="C21" i="1"/>
  <c r="C23" i="1"/>
  <c r="C25" i="1"/>
  <c r="C29" i="1"/>
  <c r="C31" i="1"/>
  <c r="C33" i="1"/>
  <c r="C35" i="1"/>
  <c r="C37" i="1"/>
  <c r="C39" i="1"/>
  <c r="C41" i="1"/>
  <c r="C43" i="1"/>
  <c r="C45" i="1"/>
  <c r="C47" i="1"/>
  <c r="C49" i="1"/>
  <c r="C51" i="1"/>
  <c r="C53" i="1"/>
  <c r="C55" i="1"/>
  <c r="C57" i="1"/>
  <c r="C59" i="1"/>
  <c r="B13" i="10"/>
  <c r="B15" i="10" s="1"/>
  <c r="D63" i="1"/>
  <c r="E5" i="13"/>
  <c r="H9" i="20" s="1"/>
  <c r="D13" i="10"/>
  <c r="C13" i="10"/>
  <c r="C15" i="10" s="1"/>
  <c r="F61" i="1" l="1"/>
  <c r="F4" i="1"/>
  <c r="F9" i="1"/>
  <c r="F10" i="1"/>
  <c r="F11" i="1"/>
  <c r="F12" i="1"/>
  <c r="F17" i="1"/>
  <c r="F18" i="1"/>
  <c r="F19" i="1"/>
  <c r="F20" i="1"/>
  <c r="F25" i="1"/>
  <c r="F26" i="1"/>
  <c r="F27" i="1"/>
  <c r="F28" i="1"/>
  <c r="F33" i="1"/>
  <c r="F34" i="1"/>
  <c r="F35" i="1"/>
  <c r="F36" i="1"/>
  <c r="F41" i="1"/>
  <c r="F42" i="1"/>
  <c r="F43" i="1"/>
  <c r="F44" i="1"/>
  <c r="F49" i="1"/>
  <c r="F50" i="1"/>
  <c r="F51" i="1"/>
  <c r="F52" i="1"/>
  <c r="F57" i="1"/>
  <c r="F58" i="1"/>
  <c r="F59" i="1"/>
  <c r="F60" i="1"/>
  <c r="E64" i="26"/>
  <c r="C96" i="22"/>
  <c r="F9" i="20" l="1"/>
  <c r="F56" i="1"/>
  <c r="F48" i="1"/>
  <c r="F40" i="1"/>
  <c r="F32" i="1"/>
  <c r="F24" i="1"/>
  <c r="F16" i="1"/>
  <c r="F8" i="1"/>
  <c r="F64" i="26"/>
  <c r="J9" i="20" s="1"/>
  <c r="C63" i="1"/>
  <c r="F55" i="1"/>
  <c r="F39" i="1"/>
  <c r="F23" i="1"/>
  <c r="F7" i="1"/>
  <c r="F54" i="1"/>
  <c r="F46" i="1"/>
  <c r="F38" i="1"/>
  <c r="F30" i="1"/>
  <c r="F22" i="1"/>
  <c r="F14" i="1"/>
  <c r="F6" i="1"/>
  <c r="F47" i="1"/>
  <c r="F31" i="1"/>
  <c r="F15" i="1"/>
  <c r="F53" i="1"/>
  <c r="F45" i="1"/>
  <c r="F37" i="1"/>
  <c r="F29" i="1"/>
  <c r="F21" i="1"/>
  <c r="F13" i="1"/>
  <c r="F5" i="1"/>
  <c r="F3" i="1"/>
  <c r="B63" i="1"/>
  <c r="B65" i="1" l="1"/>
  <c r="F3" i="15"/>
  <c r="D15" i="10"/>
  <c r="E5" i="5"/>
  <c r="E7" i="5"/>
  <c r="E9" i="5"/>
  <c r="E15" i="5"/>
  <c r="E17" i="5"/>
  <c r="E3" i="5"/>
  <c r="E4" i="2"/>
  <c r="E6" i="2"/>
  <c r="E8" i="2"/>
  <c r="E10" i="2"/>
  <c r="E12" i="2"/>
  <c r="E14" i="2"/>
  <c r="E16" i="2"/>
  <c r="E18" i="2"/>
  <c r="E20" i="2"/>
  <c r="E2" i="2"/>
  <c r="G19" i="16"/>
  <c r="F5" i="16"/>
  <c r="F7" i="16"/>
  <c r="F9" i="16"/>
  <c r="F11" i="16"/>
  <c r="F13" i="16"/>
  <c r="F15" i="16"/>
  <c r="F17" i="16"/>
  <c r="F3" i="16"/>
  <c r="G3" i="5"/>
  <c r="G2" i="2"/>
  <c r="E14" i="10"/>
  <c r="F16" i="11"/>
  <c r="F62" i="1"/>
  <c r="G2" i="11"/>
  <c r="G4" i="11"/>
  <c r="G20" i="2"/>
  <c r="C9" i="15"/>
  <c r="D9" i="15"/>
  <c r="B9" i="15"/>
  <c r="C9" i="12"/>
  <c r="D9" i="12"/>
  <c r="E9" i="12"/>
  <c r="B9" i="12"/>
  <c r="C4" i="9"/>
  <c r="D4" i="9" s="1"/>
  <c r="C6" i="9"/>
  <c r="D6" i="9" s="1"/>
  <c r="C8" i="9"/>
  <c r="D8" i="9" s="1"/>
  <c r="C10" i="9"/>
  <c r="D10" i="9" s="1"/>
  <c r="D12" i="9"/>
  <c r="C14" i="9"/>
  <c r="D14" i="9" s="1"/>
  <c r="C16" i="9"/>
  <c r="D16" i="9" s="1"/>
  <c r="C18" i="9"/>
  <c r="D18" i="9" s="1"/>
  <c r="C20" i="9"/>
  <c r="D20" i="9" s="1"/>
  <c r="C22" i="9"/>
  <c r="D22" i="9" s="1"/>
  <c r="C24" i="9"/>
  <c r="D24" i="9" s="1"/>
  <c r="C26" i="9"/>
  <c r="D26" i="9" s="1"/>
  <c r="C28" i="9"/>
  <c r="D28" i="9" s="1"/>
  <c r="C30" i="9"/>
  <c r="D30" i="9" s="1"/>
  <c r="C32" i="9"/>
  <c r="D32" i="9" s="1"/>
  <c r="C34" i="9"/>
  <c r="D34" i="9" s="1"/>
  <c r="C36" i="9"/>
  <c r="D36" i="9" s="1"/>
  <c r="C38" i="9"/>
  <c r="D38" i="9" s="1"/>
  <c r="C40" i="9"/>
  <c r="D40" i="9" s="1"/>
  <c r="C42" i="9"/>
  <c r="D42" i="9" s="1"/>
  <c r="C44" i="9"/>
  <c r="D44" i="9" s="1"/>
  <c r="C46" i="9"/>
  <c r="D46" i="9" s="1"/>
  <c r="C48" i="9"/>
  <c r="D48" i="9" s="1"/>
  <c r="C50" i="9"/>
  <c r="D50" i="9" s="1"/>
  <c r="C52" i="9"/>
  <c r="D52" i="9" s="1"/>
  <c r="C54" i="9"/>
  <c r="D54" i="9" s="1"/>
  <c r="C56" i="9"/>
  <c r="D56" i="9" s="1"/>
  <c r="C58" i="9"/>
  <c r="D58" i="9" s="1"/>
  <c r="C60" i="9"/>
  <c r="D60" i="9" s="1"/>
  <c r="C2" i="9"/>
  <c r="D2" i="9" s="1"/>
  <c r="C16" i="8"/>
  <c r="D16" i="8" s="1"/>
  <c r="C4" i="8"/>
  <c r="D4" i="8" s="1"/>
  <c r="C6" i="8"/>
  <c r="D6" i="8" s="1"/>
  <c r="C8" i="8"/>
  <c r="D8" i="8" s="1"/>
  <c r="C10" i="8"/>
  <c r="D10" i="8" s="1"/>
  <c r="C12" i="8"/>
  <c r="D12" i="8" s="1"/>
  <c r="C14" i="8"/>
  <c r="D14" i="8" s="1"/>
  <c r="C18" i="8"/>
  <c r="D18" i="8" s="1"/>
  <c r="C20" i="8"/>
  <c r="D20" i="8" s="1"/>
  <c r="C22" i="8"/>
  <c r="D22" i="8" s="1"/>
  <c r="C24" i="8"/>
  <c r="D24" i="8" s="1"/>
  <c r="C26" i="8"/>
  <c r="D26" i="8" s="1"/>
  <c r="C28" i="8"/>
  <c r="D28" i="8" s="1"/>
  <c r="C30" i="8"/>
  <c r="D30" i="8" s="1"/>
  <c r="C32" i="8"/>
  <c r="D32" i="8" s="1"/>
  <c r="C34" i="8"/>
  <c r="D34" i="8" s="1"/>
  <c r="C36" i="8"/>
  <c r="D36" i="8" s="1"/>
  <c r="C38" i="8"/>
  <c r="D38" i="8" s="1"/>
  <c r="C40" i="8"/>
  <c r="D40" i="8" s="1"/>
  <c r="C42" i="8"/>
  <c r="D42" i="8" s="1"/>
  <c r="C44" i="8"/>
  <c r="D44" i="8" s="1"/>
  <c r="C46" i="8"/>
  <c r="D46" i="8" s="1"/>
  <c r="C48" i="8"/>
  <c r="D48" i="8" s="1"/>
  <c r="C50" i="8"/>
  <c r="D50" i="8" s="1"/>
  <c r="C52" i="8"/>
  <c r="D52" i="8" s="1"/>
  <c r="C54" i="8"/>
  <c r="D54" i="8" s="1"/>
  <c r="D56" i="8"/>
  <c r="C58" i="8"/>
  <c r="D58" i="8" s="1"/>
  <c r="C60" i="8"/>
  <c r="D60" i="8" s="1"/>
  <c r="C2" i="8"/>
  <c r="D2" i="8" s="1"/>
  <c r="D62" i="8" l="1"/>
  <c r="D9" i="20" s="1"/>
  <c r="E15" i="10"/>
  <c r="G9" i="20" s="1"/>
  <c r="D62" i="9"/>
  <c r="E9" i="20" s="1"/>
  <c r="C62" i="8"/>
  <c r="C62" i="9"/>
  <c r="G18" i="2"/>
  <c r="G16" i="2"/>
  <c r="G14" i="2"/>
  <c r="G12" i="2"/>
  <c r="G10" i="2"/>
  <c r="G8" i="2"/>
  <c r="G6" i="2"/>
  <c r="G4" i="2"/>
  <c r="G22" i="2" l="1"/>
  <c r="N9" i="20" s="1"/>
  <c r="H5" i="16"/>
  <c r="H7" i="16"/>
  <c r="H9" i="16"/>
  <c r="H11" i="16"/>
  <c r="H13" i="16"/>
  <c r="H15" i="16"/>
  <c r="H17" i="16"/>
  <c r="H3" i="16"/>
  <c r="F5" i="15"/>
  <c r="F7" i="15"/>
  <c r="F5" i="12"/>
  <c r="F7" i="12"/>
  <c r="F3" i="12"/>
  <c r="F9" i="12" s="1"/>
  <c r="K9" i="20" s="1"/>
  <c r="G6" i="11"/>
  <c r="G8" i="11"/>
  <c r="G10" i="11"/>
  <c r="G12" i="11"/>
  <c r="G14" i="11"/>
  <c r="G17" i="5"/>
  <c r="G15" i="5"/>
  <c r="G9" i="5"/>
  <c r="G7" i="5"/>
  <c r="G5" i="5"/>
  <c r="G19" i="5" s="1"/>
  <c r="O9" i="20" s="1"/>
  <c r="F9" i="15" l="1"/>
  <c r="L9" i="20" s="1"/>
  <c r="G16" i="11"/>
  <c r="I9" i="20" s="1"/>
  <c r="H19" i="16"/>
  <c r="M9" i="20" s="1"/>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O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0F64471C-9105-4E21-A618-521A8730FC96}">
      <text>
        <r>
          <rPr>
            <sz val="9"/>
            <color indexed="81"/>
            <rFont val="Segoe UI"/>
            <family val="2"/>
          </rPr>
          <t>Se a instituição acumular mais de 8 pontos, a nota será 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D8DA679F-60CE-4724-8F35-5A555EB309CD}">
      <text>
        <r>
          <rPr>
            <sz val="9"/>
            <color indexed="81"/>
            <rFont val="Segoe UI"/>
            <family val="2"/>
          </rPr>
          <t>Se a instituição acumular mais de 7 pontos, a nota será 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9"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<sst xmlns="http://schemas.openxmlformats.org/spreadsheetml/2006/main" count="454" uniqueCount="285">
  <si>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</si>
  <si>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</si>
  <si>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</si>
  <si>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</si>
  <si>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</si>
  <si>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</si>
  <si>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</si>
  <si>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</si>
  <si>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</si>
  <si>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</si>
  <si>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</si>
  <si>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</si>
  <si>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</si>
  <si>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</si>
  <si>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</si>
  <si>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</si>
  <si>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</si>
  <si>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</si>
  <si>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</si>
  <si>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</si>
  <si>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</si>
  <si>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</si>
  <si>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Temas nas Políticas Gerais (máximo de 3 pontos)</t>
  </si>
  <si>
    <t>Temas nas Políticas Setoriais (máximo de 7 pontos)</t>
  </si>
  <si>
    <t>Suficiência das bases de dados consultadas para empresas financiadas via crédito (inclusive cadeia de produção, quando relevante) (máximo de 20  pontos)</t>
  </si>
  <si>
    <t>Peso do tema</t>
  </si>
  <si>
    <t>Nota final por temas e bases de dados  (máximo de 30 pontos)</t>
  </si>
  <si>
    <t>Peso do item</t>
  </si>
  <si>
    <t>Riscos climáticos físicos crônicos</t>
  </si>
  <si>
    <t>Riscos climáticos físicos agudos</t>
  </si>
  <si>
    <t>Matriz energética</t>
  </si>
  <si>
    <t>Eficiência energética</t>
  </si>
  <si>
    <t>Biodiversidade terrestre</t>
  </si>
  <si>
    <t>Poluição água doce</t>
  </si>
  <si>
    <t>Eficiência hídrica</t>
  </si>
  <si>
    <t>Poluição marítima</t>
  </si>
  <si>
    <t>Poluição do solo</t>
  </si>
  <si>
    <t>Eficiência uso do solo</t>
  </si>
  <si>
    <t>Poluição atmosférica</t>
  </si>
  <si>
    <t>Uso eficiente de matéria-prima sujeita a possível escassez</t>
  </si>
  <si>
    <t>Gestão adequada de resíduos sólidos</t>
  </si>
  <si>
    <t>Trabalho análogo ao escravo</t>
  </si>
  <si>
    <t>Trabalho infantil irregular</t>
  </si>
  <si>
    <t>Saúde no trabalho</t>
  </si>
  <si>
    <t>Segurança no trabalho</t>
  </si>
  <si>
    <t>Saúde do consumidor</t>
  </si>
  <si>
    <t>Segurança do consumidor</t>
  </si>
  <si>
    <t>Direitos a informação e privacidade do consumidor (LGPD)</t>
  </si>
  <si>
    <t>Impactos em comunidades tradicionais</t>
  </si>
  <si>
    <t>Riscos à saúde e segurança da comunidade</t>
  </si>
  <si>
    <t>Riscos ao desenvolvimento local</t>
  </si>
  <si>
    <t>Discriminação de gênero</t>
  </si>
  <si>
    <t>Discriminação étnica ou sexual</t>
  </si>
  <si>
    <t>Pessoas com deficiência</t>
  </si>
  <si>
    <t>Riscos para o patrimônio cultural</t>
  </si>
  <si>
    <t>Questões concorrenciais</t>
  </si>
  <si>
    <t>Responsabilidade tributária</t>
  </si>
  <si>
    <t>Prevenção e combate à corrupção</t>
  </si>
  <si>
    <t>Total ponderado do item</t>
  </si>
  <si>
    <t>Temas nas Políticas e Bases de Dados</t>
  </si>
  <si>
    <t>Presença nas Políticas/diretrizes ou adesão a compromisso voluntário (0 a 3)</t>
  </si>
  <si>
    <t>Nota ponderada</t>
  </si>
  <si>
    <t>Política de Sustentabilidade, site (item 5): "Contribuir para o combate às mudanças climáticas, por meio de estratégia de mensuração dos impactos, redução das emissões, estabelecimento de metas, implementação de medidas de adaptação que contribuam para economia de baixo carbono e divulgação das iniciativas em relação às mudanças climáticas"./ site (item 7.1): "A HDI Seguros deverá incorporar processo de gestão de riscos de sustentabilidade em seu negócio com base em estudo de materialidade, para identificação, avaliação, classificação e quantificação dos riscos a que está exposta, contidos na classe de riscos climáticos". Não deixa claro se não nas operações de clientes e empresas investidas. (Pontuação 1 de 2)/ Não há adesões a compromissos relacionados ao tema. (Pontuação 0 de 1)</t>
  </si>
  <si>
    <t>Política de Sustentabilidade, site (item 5): "A companhia está comprometida a medir e acompanhar os impactos do nosso negócio no meio ambiente em relação ao uso de energia renovável, gestão de resíduos e outras ações ambientalmente responsáveis; contribuir para o combate às mudanças climáticas, por meio de estratégia de mensuração dos impactos, redução das emissões, estabelecimento de metas, implementação de medidas de adaptação que contribuam para uma economia de baixo carbono e divulgação das iniciativas em relação às mudanças climáticas". Não deixa claro se não nas operações de clientes e empresas investidas.(Pontuação 1 de 2)/ Não há adesões a compromissos relacionados ao tema. (Pontuação 0 de 1)</t>
  </si>
  <si>
    <t>O tema não é citado nas políticas (Pontuação 0 de 2). Não há adesões a compromissos relacionados ao tema. (Pontuação 0 de 1)</t>
  </si>
  <si>
    <t>Relatório de Sustentabilidade/ PSI, pg. 20: exclusão de investimento em projetos que envolvam animais (por exemplo, zoológicos e parques de safári) .</t>
  </si>
  <si>
    <t>Biodiversidade aquática e poluição da água doce</t>
  </si>
  <si>
    <t>O tema não é citado nas políticas (Pontuação 0 de 2). Não há adesões a compromissos relacionados ao tema (Pontuação 0 de 1).</t>
  </si>
  <si>
    <t>Biodiversidade aquática e poluição marinha</t>
  </si>
  <si>
    <t>Relatório de Sustentabilidade/ PSI, pg. 20: exclusão de investimento em ativos que envolvam níveis significativos de poluição ambiental./ Relatório PRI, pg. 4: "A Talanx usa diretrizes de investimento separadas para classes de ativos, como infraestrutura e imóveis, que consideram risco reputacional. Entre outras coisas, o grupo exclui investimentos em instalações que envolvam um impacto ambiental potencial significativo, como um projeto de energia nuclear."</t>
  </si>
  <si>
    <t>Eficiência uso agrícola do solo</t>
  </si>
  <si>
    <t>Política de Sustentabilidade, site (item 5): "A companhia está comprometida a medir e acompanhar os impactos do nosso negócio no meio ambiente em relação ao uso de energia renovável, gestão de resíduos e outras ações ambientalmente responsáveis". Não deixa claro se não nas operações de clientes e empresas investidas. (Pontuação 0,5 de 2)/ Não há adesões a compromissos relacionados ao tema. (Pontuação 0 de 1)</t>
  </si>
  <si>
    <t>Relatório de Sustentabilidade/ PSI, pg. 49: exclusão de emissores que não cumprem critérios sociais./ pg. 34: para atender aos critérios sociais estabelecidos no Pacto Global da ONU, o grupo Talanx ampliou seu catálogo de filtros para incluir padrões sociais internacionais, como as convenções elaboradas pela Organização Internacional do Trabalho (OIT), as Diretrizes da OCDE para Empresas Multinacionais e as Princípios Orientadores da ONU sobre Empresas e Direitos Humanos (UNGPs)./ Relatório CDP, pg. 18: exclusão de empresas a serem investidas envolvidas  com trabalho escravo.</t>
  </si>
  <si>
    <t>Política de Sustentabilidade, item 6: "Somos comprometidos a defender os direitos fundamentais nas relações de trabalho e repudiando a exploração das pessoas, em especial crianças e adolescentes, respeitando a legislação brasileira e normas internacionais, tais como a Declaração Universal dos Direitos Humanos; não compactuar com a exploração sexual e de menores em sua cadeia de valor, assim como não aceitar a utilização de seus produtos/serviços por clientes e fornecedores que possam explorar esta atividade".  Relatório de Sustentabilidade/ PSI, pg. 49: exclusão de emissores que não cumprem critérios sociais./ pg. 34: para atender aos critérios sociais estabelecidos no Pacto Global da ONU, o grupo Talanx ampliou seu catálogo de filtros para incluir padrões sociais internacionais, como as convenções elaboradas pela Organização Internacional do Trabalho (OIT), as Diretrizes da OCDE para Empresas Multinacionais e as Princípios Orientadores da ONU sobre Empresas e Direitos Humanos (UNGPs)./ Relatório CDP, pg. 18: exclusão de empresas a serem investidas envolvidas com trabalho infantil.</t>
  </si>
  <si>
    <t>Relatório CDP, pg. 18: exclusão de empresas a serem investidas envolvidas com discriminação ou corrupção. Não especifica qual tipo de discriminação.</t>
  </si>
  <si>
    <t xml:space="preserve">Política de Sustentabilidade, site (item 6): "Somos comprometidos a atuar de forma ética, transparente e responsável, promovendo a valorização da diversidade e repudiando qualquer discriminação de etnia, deficiência, orientação sexual, condição financeira, religião, origem nacional ou social, estado civil, opinião política, idade ou qualquer outra característica pessoal". Não especifica claramente se é nas operações próprias ou de empresas investidas e clientes. Relatório CDP, pg. 18: exclusão de empresas a serem investidas envolvidas com discriminação ou corrupção. Não especifica qual tipo de discriminação. </t>
  </si>
  <si>
    <t>TOTAL</t>
  </si>
  <si>
    <t>Máximo de 3</t>
  </si>
  <si>
    <t>Inclusão em política setorial ou em política temática (0 a 7)</t>
  </si>
  <si>
    <t>Não há informação.</t>
  </si>
  <si>
    <t>Relatório de Sustentabilidade/ PSI, pg. 19: o grupo Talanx deixou de aplicar recursos próprios em empresas que geram mais de 25% da sua receita e produção a partir do carvão térmico, petróleo e areias betuminosas e excluirá a cobertura de seguro para quaisquer usinas termelétricas autônomas que ainda não estejam em construção ou operação em 1/7/2023 ou infra-estrutura associada: minas, usinas e instalações movidas a carvão, bem como operações portuárias e ferroviárias alocáveis exclusivamente à indústria do carvão (pg. 25)./ Relatório CDP, pg. 25: também não cobrirá seguro para novos campos de petróleo upstream e projetos de gás, estendendo a decisão, que se limitava ao Ártico, ao Refúgio Nacional de Vida Selvagem do Ártico (ANWR) nos Estados Unidos e para novos projetos de midstream para oleodutos e parques de tanques (novos e autônomos) que estejam diretamente ligados a desenvolvimentos greenfield upstream de petróleo. Nenhum investimento deve ser feito em empresas envolvidas em novos projetos greenfield de perfuração no Ártico e exclui investimento que possuam 10% ou mais da sua receita da extração offshore de petróleo e gás no Círculo Polar Ártico./ Relatório CDP, pg. 48: portfólio isento de investimentos em carvão térmico e areias betuminosas até 2038, o que vale também para seguros (pg. 24)./ pg. 20: exclusão de investimento em projetos de energia nuclear.</t>
  </si>
  <si>
    <t>Relatório CDP, pg. 19: para investimentos são excluídas empresas envolvidas no desenvolvimento e proliferação de armas particularmente cruéis (armas biológicas e químicas, munições cluster, urânio empobrecido e fósforo branco)./ Relatório PRI, pg. 4: "A Talanx usa diretrizes de investimento separadas para classes de ativos, como infraestrutura e imóveis, que consideram risco reputacional. Entre outras coisas, o grupo exclui investimentos em instalações que envolvam um impacto ambiental potencial significativo, como um projeto de energia nuclear".</t>
  </si>
  <si>
    <t>Máximo de 7</t>
  </si>
  <si>
    <t>BASE DE DADOS</t>
  </si>
  <si>
    <t>Todos os setores econômicos sujeitos a licenciamento ambiental - até 10 pontos</t>
  </si>
  <si>
    <t xml:space="preserve">Peso </t>
  </si>
  <si>
    <t>Apenas setores econômicos com maior risco socioambiental
(médio ou alto) - até 7,5 pontos</t>
  </si>
  <si>
    <t>Peso</t>
  </si>
  <si>
    <t>Apenas operações ou clientes/investimentos acima de certo patamar financeiro, sendo o universo mais abrangente do que Project Finance (nesse caso, será considerado o percentual, dentre as operações com setores sujeitos a licenciamento ambiental, para o qual ocorre a consulta) - até 4 pontos</t>
  </si>
  <si>
    <t>Licenciamento ambiental vigente</t>
  </si>
  <si>
    <t>Relatórios ambientais anuais de empresas inscritas no Cadastro Técnico Federal de Atividades Potencialmente Poluidoras</t>
  </si>
  <si>
    <t>Verificação do cumprimento de condicionantes do licenciamento ambiental junto à empresa</t>
  </si>
  <si>
    <t>Prática de infrações – órgão ambiental estadual</t>
  </si>
  <si>
    <t>Áreas embargadas – órgão ambiental estadual/DF</t>
  </si>
  <si>
    <t>Cadastro Ambiental Rural - CAR</t>
  </si>
  <si>
    <t>Autorizações para supressão de vegetação (sempre que apurado desmatamento recente) – órgãos ambientais estaduais (ou municipais, qdo. for o caso)</t>
  </si>
  <si>
    <t>Prática de infrações – órgãos ambientais federais</t>
  </si>
  <si>
    <t>Áreas embargadas pelo IBAMA ou ICMBio</t>
  </si>
  <si>
    <t>Limites de unidades de conservação (federais, estaduais e municipais)</t>
  </si>
  <si>
    <t>Limites de terras indígenas</t>
  </si>
  <si>
    <t>Limites de territórios quilombolas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</si>
  <si>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</si>
  <si>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</si>
  <si>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</si>
  <si>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</si>
  <si>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</si>
  <si>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Infrações em matéria de saúde e segurança do trabalho (inclusive trabalho infantil)</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</si>
  <si>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</si>
  <si>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</si>
  <si>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</si>
  <si>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</si>
  <si>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</si>
  <si>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</si>
  <si>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</si>
  <si>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Relatório CDP, pg. 25, 26 e 44: portfólio de investimentos - solicita-se à empresa dados de emissões do escopo 1 e 2; Portfólio de seguros - solicita-se informação climática levando em consideração planos de transição climática, histórico de perdas do risco segurado, informações geográficas, construtivas e tecnológicas, bem como se os riscos do carvão são considerados. Setores sujeitos às solicitações: energia, materiais, bens de capital, serviços comerciais e profissionais, transporte, automóveis e componentes, bens de consumo duráveis e vestuário, serviços, varejo, comércio de alimentos, bebidas, tabaco, produtos de limpeza e higiene pessoal, equipamentos e serviços de saúde, ciências farmacêuticas, biotecnológicas e da vida, software e serviços, hardware e equipamentos de tecnologia, serviços de telecomunicação, mídia e entretenimento, fornecimentos básicos, propriedades imobiliárias. Não deixa completamente claro se as solicitações também são feitas nas operações brasileiras.</t>
  </si>
  <si>
    <t>Dados da própria empresa relativos à eficiência energética</t>
  </si>
  <si>
    <t xml:space="preserve">Outorga para utilização de recursos hídricos </t>
  </si>
  <si>
    <t>Dados da própria empresa relativos à eficiência hídrica</t>
  </si>
  <si>
    <t>Dados da própria empresa relativos à gestão de resíduos e efluentes</t>
  </si>
  <si>
    <t>Dados da própria empresa relativos ao uso de matéria-prima</t>
  </si>
  <si>
    <t>Dados da própria empresa relativos a riscos ambientais na cadeia de produção/valor</t>
  </si>
  <si>
    <t>Dados da própria empresa relativos a riscos sociais na cadeia de produção/valor</t>
  </si>
  <si>
    <t>Certificações ambientais</t>
  </si>
  <si>
    <t>Certificações sociais</t>
  </si>
  <si>
    <t>PROCONs ou bases de dados do Ministério da Justiça em matéria de consumo</t>
  </si>
  <si>
    <t>Bases de dados do CADE (concorrência)</t>
  </si>
  <si>
    <t>Entes encarregados de zelar pela sanidade animal ou vegetal (para setores relevantes)</t>
  </si>
  <si>
    <t>Bases de dados da Controladoria-Geral da União, Tribunais de Contas e afins</t>
  </si>
  <si>
    <t>Vigilância sanitária (para setores relevantes)</t>
  </si>
  <si>
    <t>Imprensa</t>
  </si>
  <si>
    <t>Mídias online em geral</t>
  </si>
  <si>
    <t>Organizações da sociedade civil relevantes</t>
  </si>
  <si>
    <t>Mecanismo de recebimento de queixas</t>
  </si>
  <si>
    <t>Inspeções no local</t>
  </si>
  <si>
    <t>Contratação de auditoria socioambiental</t>
  </si>
  <si>
    <t>Inspeções no local (em situações especiais)</t>
  </si>
  <si>
    <t>Relatório CDP, pg. 15: utilização do Sistema On-line Geoespacial de Risco de Acumulação da Talanx (ARGOS). A Talanx usa esse software desenvolvido internamente ao realizar avaliações no local para avaliar os riscos potenciais de uma variedade de perigos, incluindo risco climático físico agudo. Não informa os setores econômicos abrangidos e também não deixa claro se esse software e as visitas são realizadas nos investimentos/clientes do Brasil.</t>
  </si>
  <si>
    <t>Contratação de auditoria socioambiental (idem)</t>
  </si>
  <si>
    <t>TOTAL PONDERADO DA COLUNA</t>
  </si>
  <si>
    <t>Máximo de 10</t>
  </si>
  <si>
    <t>Relatório de Sustentabilidade/ PSI: pg. 15 - "Informações adicionais vêm de requisitos regulatórios e estatutários". Quais são as bases de dados consultadas? Quais setores econômicos são abrangidos?</t>
  </si>
  <si>
    <t>UNIVERSO DE OPERAÇÕES OU EMPRESAS</t>
  </si>
  <si>
    <t>FREQUÊNCIA</t>
  </si>
  <si>
    <t>Todos os setores econômicos sujeitos a licenciamento ambiental</t>
  </si>
  <si>
    <t>Setores econômicos com risco médio ou alto</t>
  </si>
  <si>
    <t>Apenas operações ou clientes/investimentos acima de um certo patamar financeiro</t>
  </si>
  <si>
    <t>Semestral ou menor</t>
  </si>
  <si>
    <t>Anual</t>
  </si>
  <si>
    <t>Relatório de Sustentabilidade/ PSI (2022), pg. 15: "Os riscos de sustentabilidade são reportados e classificados em particular na avaliação anual de risco próprio e solvência (ORSA) da empresa.”/ pg. 13: os riscos de sustentabilidade são explicitamente identificados durante o inventário de riscos, que é realizado pelo menos uma vez por ano. Este processo usa técnicas de cenário para investigar riscos emergentes e os efeitos potenciais de megatendências nos negócios do grupo Talanx (por exemplo, escassez de água ou perda de biodiversidade) e levam em conta toda a cadeia de valor. / Relatório PRI (2021), pg. 4: "A cada seis meses, um prestador de serviços externo realiza a triagem ESG e avalia todos os títulos de renda fixa negociáveis e ações incluídas nos ativos do grupo talanx sob investimento próprio."/ Relatório PRI, pg. 66: para ativos de renda fixa corporativa a organização tem o gerenciamento de risco diferenciado por setor, mas não especifica quais setores são abrangidos. Como o relatório de sustentabilidade é mais recente, considera-se que a frequência de monitoramento atual é anual, mas não se especifica quais setores são abrangidos pelo monitoramento de risco.</t>
  </si>
  <si>
    <t>Bienal</t>
  </si>
  <si>
    <t>Apenas quando tem conhecimento de fato novo relevante ou quando se refere a único ou poucos temas</t>
  </si>
  <si>
    <t>Não adota</t>
  </si>
  <si>
    <t>Total</t>
  </si>
  <si>
    <t>GRAU DE RELEVÂNCIA</t>
  </si>
  <si>
    <t>Percentual de operações em que houve desinvestimentos ou negativa de investimentos tendo como razão principal o grau de riscos socioambientais nos últimos 2 anos</t>
  </si>
  <si>
    <t>Baixo - 0 a 5 pontos</t>
  </si>
  <si>
    <t>Médio - 6 a 10 pontos</t>
  </si>
  <si>
    <t>Alto - 11 a 15 pontos</t>
  </si>
  <si>
    <t>0 a 5%</t>
  </si>
  <si>
    <t>5 a 10%</t>
  </si>
  <si>
    <t>Maior que 10%</t>
  </si>
  <si>
    <t>Máximo de 15</t>
  </si>
  <si>
    <t>Relatório PRI, pg. 34: mais de 75% dos ativos sob seu gerenciamento são cobertos pelas políticas ESG.  Seria interessante entender como isso se reflete ou não no processo decisório no Brasil</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</si>
  <si>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</si>
  <si>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</si>
  <si>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</si>
  <si>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</si>
  <si>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Não adota - 0 pontos</t>
  </si>
  <si>
    <t>Consideração do grau de risco nas condições (taxas ou prazos) do título</t>
  </si>
  <si>
    <r>
      <rPr>
        <sz val="11"/>
        <color rgb="FF000000"/>
        <rFont val="Calibri"/>
      </rPr>
      <t>Relatório CDP: pg. 23 – ajuste de precificação de tratados de resseguro e gerenciamento de risco em relação ao controle de acumulação com base em cenários de catástrofe natural modelados./ Relatório PSI: pg. 14 – um aumento na intensidade e frequência de eventos climáticos extremos pode aumentar os prêmios de risco e levar a rebaixamentos de classificação de títulos em regiões altamente expostas e ativos, como imóveis e infraestrutura./ Relatório CDP: pg. 25 – há concessão de condições especiais e preferência para as empresas que usam tecnologias de ponta para detecção precoce de incêndios florestais e são capazes de agir prontamente para evitar a destruição de grandes áreas arborizadas e a liberação de CO</t>
    </r>
    <r>
      <rPr>
        <vertAlign val="subscript"/>
        <sz val="11"/>
        <color rgb="FF000000"/>
        <rFont val="Calibri"/>
      </rPr>
      <t>2</t>
    </r>
    <r>
      <rPr>
        <sz val="11"/>
        <color rgb="FF000000"/>
        <rFont val="Calibri"/>
      </rPr>
      <t>, no caso de cobertura de operações florestais no negócio de resseguros: Não cita setores abrangidos.</t>
    </r>
  </si>
  <si>
    <t>Plano de ação ou outro compromisso  com prazos e metas claros para operações da própria empresa investida</t>
  </si>
  <si>
    <t>Não há informações</t>
  </si>
  <si>
    <t>Plano de ação ou outro compromisso  com prazos e metas claros para cadeia de valor da empresa investida</t>
  </si>
  <si>
    <t>Transparência quanto ao voto em matérias ASG (presença + teor do voto)</t>
  </si>
  <si>
    <t>Proposições em matéria ASG em Assembleias-gerais</t>
  </si>
  <si>
    <t>Engajamento individual (Diretoria, Conselho de Administração, Depto. de Sustentabilidade)</t>
  </si>
  <si>
    <t>Relatório de Sustentabilidade/ PSI,  pg. 21: "Quando os investimentos da Talanx são suficientemente materiais, um diálogo é mantido com empresas investidas". Cita porcentagem de engajamento em setores e temas, porém não é específico do Brasil. Os processos de engajamento foram conduzidos com 45 empresas investidas em 51 questões em 2022 e os temas ambientais dominaram a maioria deles (informações globais). Em relação aos setores envolvidos, a maioria dos processos de engajamento foi realizada na área de serviços (utilities), seguida pelas empresas de óleo e gás e setor químico. O gerenciamento de Portfólio documenta os resultados das discussões.</t>
  </si>
  <si>
    <t>Engajamento coletivo com outros investidores</t>
  </si>
  <si>
    <t>Relatório CDP, pg. 100: engajamento com 20 empresas investidas com foco nas maiores emissoras ou naquelas responsáveis por 65% das emissões do portfólio (seja Diretas, Coletivas ou por meio do Gestor de Ativos). Não há informações sobre engajamento no Brasil.</t>
  </si>
  <si>
    <t>Existência de
indicadores específicos
para mensuração de
impacto positivo
(seguros e/ou
investimentos)_x000D_ - 2,5 pontos</t>
  </si>
  <si>
    <t>Percentual de
investimentos com
impacto positivo no
portfólio de
investimentos - 5 pontos</t>
  </si>
  <si>
    <t>Seguros (oferta e percentual no portfólio) - 2,5 pontos</t>
  </si>
  <si>
    <t>Educação e/ou empregabilidade para população de baixa renda</t>
  </si>
  <si>
    <t>Adaptação a riscos climáticos físicos</t>
  </si>
  <si>
    <t>Matriz energética de baixo carbono</t>
  </si>
  <si>
    <t>Biodiversidade terrestre (mitigação de riscos)</t>
  </si>
  <si>
    <t>Biodiversidade terrestre (restauração)</t>
  </si>
  <si>
    <t>Site HDI Seguros, produto Seguro: "Responsabilidade Civil Ambiental" - oferece proteção a empresas em casos de danos ao meio ambiente decorrentes do transporte de bens ou mercadorias (pessoas, animais ou bens materiais afetados). &lt;https://www.hdiseguros.com.br/produtos/marine/rc-ambiental&gt;. Condições contratuais do seguro, pg. 29: cita os itens de cobertura do seguro. Não especifica indicadores e percentual no portfólio.</t>
  </si>
  <si>
    <t>Preservação da biodiversidade aquática ou mitigação de riscos de poluição de água doce</t>
  </si>
  <si>
    <t>Descontaminação de água doce</t>
  </si>
  <si>
    <t>Preservação da biodiversidade aquática ou mitigação de riscos de poluição marítima</t>
  </si>
  <si>
    <t>Restauração de ecossistemas marinhos</t>
  </si>
  <si>
    <t>Mitigação de riscos de poluição do solo</t>
  </si>
  <si>
    <t>Descontaminação do solo</t>
  </si>
  <si>
    <t>Uso eficiente do solo para fins agrícolas</t>
  </si>
  <si>
    <t>Mitigação de riscos de poluição atmosférica</t>
  </si>
  <si>
    <t>Uso eficiente de matéria-prima</t>
  </si>
  <si>
    <t>Gestão adequada de resíduos sólidos (prevenção de poluição)</t>
  </si>
  <si>
    <t>Gestão eficiente de resíduos sólidos (economia circular)</t>
  </si>
  <si>
    <t>Site HDI Seguros, produto Seguro: "Responsabilidade Civil Ambiental" - oferece proteção a empresas em casos de danos ao meio ambiente decorrentes do transporte de bens ou mercadorias (pessoas, animais ou bens materiais afetados). &lt;https://www.hdiseguros.com.br/produtos/marine/rc-ambiental&gt;. Condições contratuais do seguro, pg. 29: cita os itens de cobertura do seguro, como coleta e destinação adequada dos resíduos gerados. Não especifica indicadores e percentual no portfólio.</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</si>
  <si>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</si>
  <si>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</si>
  <si>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</si>
  <si>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</si>
  <si>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Mitigação de riscos ou criação de oportunidades p/ comunidades tradicionais</t>
  </si>
  <si>
    <t>Saúde e segurança de comunidade local</t>
  </si>
  <si>
    <t>Saúde e segurança do consumidor</t>
  </si>
  <si>
    <t>Desenvolvimento local/ apoio a MPMEs</t>
  </si>
  <si>
    <t>Relatório de Sustentabilidade/ PSI, pg. 35: ao oferecer soluções de seguros como seguro agrícola e microsseguro, contribui para avanços sociais em regiões subdesenvolvidas. Essas ofertas permitem que pessoas sem grandes reservas financeiras se assegurem contra riscos básicos, como as consequências de colheitas fracassadas e doenças. Não especifica indicadores e percentual no portfólio. Não informa se esse produto é ofertado no Brasil.</t>
  </si>
  <si>
    <t>Promoção da equidade de gênero</t>
  </si>
  <si>
    <t>Promoção da equidade étnica</t>
  </si>
  <si>
    <t>Integração de pessoas com deficiência</t>
  </si>
  <si>
    <t>Proteção do patrimônio cultural</t>
  </si>
  <si>
    <t>Habitação para população de baixa renda</t>
  </si>
  <si>
    <t>Relatório de Sustentabilidade/ PSI, pg. 11: "O título verde que foi colocado no mercado tem um volume aproximado de 500 milhões de euros. O objetivo do título é financiar e refinanciar projetos sustentáveis com foco especial na geração de energia renovável e em imóveis residenciais e comerciais de baixo consumo de energia. As oportunidades de negócios existem em três áreas principais: soluções de seguros e transferência de riscos para combater riscos físicos crescentes, fornecer seguros para a transição e para tecnologias sustentáveis e fornecer serviços de consultoria para análise e prevenção de riscos climáticos"./ Relatório CDP, pg. 60: o seguro de engenharia oferece uma ampla gama de soluções de seguro que promove energia renovável, desde projetos de energia eólica onshore e offshore através de energia fotovoltaica até energia geotérmica. A Divisão de Linhas Industriais abrange também o desenvolvimento de protótipos, como como usinas de energia das marés. Porém não cita se estão disponíveis no mercado brasileiro.</t>
  </si>
  <si>
    <t>Relatório de Sustentabilidade/ PSI, pg. 26: o grupo Talanx está facilitando a transição para o transporte sustentável, fornecendo cobertura de risco para incêndios de bateria elétrica em veículos de transporte público local, por exemplo. A gama de serviços disponíveis cobre desde análises de risco, vulnerabilidade e perda de ganhos até planejamento de contingência./ pg. 27: o seguro contra desastres naturais (furacões e inundações) permite que as pessoas e empresas afetadas lidem de forma mais eficaz com as consequências de eventos climáticos extremos e torna a sociedade como um todo mais resiliente. Não apresenta indicadores e percentual no portfólio brasileiro, nem se estão disponíveis no mercado brasileiro.</t>
  </si>
  <si>
    <t>Percentual no portfólio</t>
  </si>
  <si>
    <t>Categoria da atividade econômica receptora de investimento</t>
  </si>
  <si>
    <t>Percentual alto (mais de 40%) no portfólio</t>
  </si>
  <si>
    <t xml:space="preserve">Percentual médio (mais de 20 e até 40%) no portfólio </t>
  </si>
  <si>
    <t>Percentual baixo (0 a 20%) no portfólio</t>
  </si>
  <si>
    <t>Ausente no portfólio</t>
  </si>
  <si>
    <t xml:space="preserve">Setores econômicos de alto risco </t>
  </si>
  <si>
    <t xml:space="preserve">Setores econômicos de risco médio </t>
  </si>
  <si>
    <t>Setores econômicos de risco baixo ou nenhum</t>
  </si>
  <si>
    <t>Relatório PRI, pg. 26: especifica divisão de ativos por setor, mas não há menção ao Brasil. No Relatório de Produtos Verdes (pg. 12), afirma-se que não há investimento em infraestrutura e energia renovável no Brasil.</t>
  </si>
  <si>
    <t>CATEGORIA DA EMPRESA FINANCIADA E DE SUA CADEIA DE PRODUÇÃO</t>
  </si>
  <si>
    <t>Informação completa (georreferenciada ou microbacia hidrográfica) - 7 pontos</t>
  </si>
  <si>
    <t>Município/bioma - 3 pontos</t>
  </si>
  <si>
    <t>Ausente (informação apenas sobre a sede no caso de empresas com múltiplos estabelecimentos) - 0 pontos</t>
  </si>
  <si>
    <t>Alto risco</t>
  </si>
  <si>
    <t>Risco médio</t>
  </si>
  <si>
    <t>Risco baixo ou nenhum risco</t>
  </si>
  <si>
    <t>PERCENTUAL NO PORTFÓLIO</t>
  </si>
  <si>
    <t>Categoria da empresa receptora de investimento e de sua cadeia de produção</t>
  </si>
  <si>
    <t>Percentual baixo (até 20%) no portfólio</t>
  </si>
  <si>
    <t>Alto risco socioambiental</t>
  </si>
  <si>
    <t>Risco socioambiental médio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</si>
  <si>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</si>
  <si>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</si>
  <si>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</si>
  <si>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</si>
  <si>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</si>
  <si>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</si>
  <si>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Máximo de 5</t>
  </si>
  <si>
    <t>Relatório PRI, pg. 23: relata que 0-25% de ativos estão em investimentos direcionados a baixo carbono ou resilientes ao clima./ Relatório de Sustentabilidade/ PSI, pg. 21: o objetivo original era aumentar o volume de investimento sustentável para 8 bilhões de euros até 2025 e já haviam conseguido no final de 2022. Não faz menção aos dados referentes ao Brasil.</t>
  </si>
  <si>
    <t>SITUAÇÃO NA IF</t>
  </si>
  <si>
    <t>Deficiente – 0 ou 1 ponto</t>
  </si>
  <si>
    <t>Médio – 2 a 6 pontos</t>
  </si>
  <si>
    <t>Bom/ótimo – 7 a 10 pontos</t>
  </si>
  <si>
    <t>Tema tratado em Diretoria de área-fim</t>
  </si>
  <si>
    <t>Participação feminina na Diretoria</t>
  </si>
  <si>
    <t>Não há informação. Ver observação na linha 22 abaixo.</t>
  </si>
  <si>
    <t>Participação negra na Diretoria</t>
  </si>
  <si>
    <t>Dimensão da área de Sustentabilidade (proporcionalidade em relação ao quadro de empregados da área de risco)</t>
  </si>
  <si>
    <t>Dimensão da área de Sustentabilidade (proporcionalidade em relação ao quadro de empregados das áreas de negócios)</t>
  </si>
  <si>
    <t>Treinamentos em sustentabilidade para áreas-fim (média por empregado)</t>
  </si>
  <si>
    <t>Integração de fatores de sustentabilidade na remuneração da Diretoria</t>
  </si>
  <si>
    <t>Ver observação na linha 24 abaixo. Esclarecer se for o caso.</t>
  </si>
  <si>
    <t>Integração de fatores de sustentabilidade na remuneração de gerentes</t>
  </si>
  <si>
    <r>
      <t xml:space="preserve">Frequência de atualização de Políticas, Planos e Manuais de Procedimentos e abrangência do universo de </t>
    </r>
    <r>
      <rPr>
        <i/>
        <sz val="12"/>
        <color rgb="FF000000"/>
        <rFont val="Calibri"/>
        <family val="2"/>
      </rPr>
      <t>stakeholders</t>
    </r>
  </si>
  <si>
    <t>Política de Sustentabilidade, site (item 11): "A HDI Seguros deverá elaborar e divulgar anualmente Relatório de Sustentabilidade."/ Política de Sustentabilidade, site (item12): "Este documento será revisado em período não superior a três anos, ou tempestivamente, na ocorrência de qualquer alteração relevante."/ Relatório de Sustentabilidade/ PSI, pg. 15: delimita de forma adequada o universo de stakeholders.</t>
  </si>
  <si>
    <t>Canal específico para recebimento de reclamações quanto a impactos socioambientais de empreendimentos segurados</t>
  </si>
  <si>
    <t xml:space="preserve">Relatório de Sustentabilidade/ PSI, pg. 49: O grupo Talanx também possui um sistema de denúncias, que é acessível interna e externamente e que permite a denúncia de violações de direitos humanos. Não especifica se são denúncias relacionadas aos empreendimentos investidos/ segurados. </t>
  </si>
  <si>
    <t>Relatório de Sustentabilidade/PSI, pg. 45: cita quantidade de gerentes e porcentagens para Alemanha e restante do mundo./ Relatório ESG para Investidores, pg. 10: em 2021, 31.7% mulheres em posições de gerência. Porém, não há  informações específicas para o Brasil.</t>
  </si>
  <si>
    <t>Relatório de Sustentabilidade / PSI (2022), pg. 54 e 55: os membros do Conselho de Administração recebem um componente salarial fixo (40%) e outro variável (60%). Este último reflete principalmente o grau em que as metas e a sustentabilidade do grupo, da divisão e do indivíduo são alcançadas./ Relatório PRI (2021), pg. 41: "não vinculamos nenhum objetivo de investimento responsável à remuneração variável". Considerou-se a informação mais rcente, mas a medida não parece incluir (pela redação) Diretores e gerentes.</t>
  </si>
  <si>
    <t>.</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</si>
  <si>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</si>
  <si>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</si>
  <si>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</si>
  <si>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</si>
  <si>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</si>
  <si>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</si>
  <si>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</si>
  <si>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</si>
  <si>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CVM e SUSEP</t>
  </si>
  <si>
    <t>Não foram encontrados processos punitivos na CVM ou SUSEP</t>
  </si>
  <si>
    <t>Consumidor.gov</t>
  </si>
  <si>
    <t>Apresentou desempenho pior que a média no Índice de Solução, Satisfação com Atendimento e Prazo Médio de Respostas</t>
  </si>
  <si>
    <t>SINDEC (base de dados dos PROCONs)</t>
  </si>
  <si>
    <t>Não há registro de reclamações</t>
  </si>
  <si>
    <t>Imprensa tradicional</t>
  </si>
  <si>
    <t>Não há controvérsias</t>
  </si>
  <si>
    <t>ONGs socioambientais e canal para recebimento de denúncias da SIS no que diz respeito ao descumprimento de Políticas e compromissos voluntários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</si>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</sst>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
    <numFmt numFmtId="166" formatCode="0.0"/>
  </numFmts>
  <fonts count="19">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theme="1" tint="4.9989318521683403E-2"/>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8"/>
      <name val="Calibri"/>
      <family val="2"/>
      <scheme val="minor"/>
    </font>
    <font>
      <sz val="9"/>
      <color indexed="81"/>
      <name val="Segoe UI"/>
      <family val="2"/>
    </font>
    <font>
      <b/>
      <sz val="16"/>
      <color theme="1"/>
      <name val="Calibri"/>
      <family val="2"/>
      <scheme val="minor"/>
    </font>
    <font>
      <sz val="12"/>
      <color rgb="FF000000"/>
      <name val="Calibri"/>
      <charset val="1"/>
    </font>
    <font>
      <sz val="11"/>
      <color rgb="FF000000"/>
      <name val="Calibri"/>
      <family val="2"/>
      <charset val="1"/>
    </font>
    <font>
      <sz val="12"/>
      <color rgb="FF000000"/>
      <name val="Calibri"/>
      <family val="2"/>
      <charset val="1"/>
    </font>
    <font>
      <sz val="11"/>
      <color rgb="FF000000"/>
      <name val="Calibri"/>
    </font>
    <font>
      <vertAlign val="subscript"/>
      <sz val="11"/>
      <color rgb="FF000000"/>
      <name val="Calibri"/>
    </font>
  </fonts>
  <fills count="23">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theme="8"/>
        <bgColor rgb="FF000000"/>
      </patternFill>
    </fill>
    <fill>
      <patternFill patternType="solid">
        <fgColor rgb="FFFCE4D6"/>
        <bgColor indexed="64"/>
      </patternFill>
    </fill>
  </fills>
  <borders count="23">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style="thin">
        <color theme="0" tint="-4.9989318521683403E-2"/>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tted">
        <color rgb="FF000000"/>
      </left>
      <right/>
      <top style="dotted">
        <color rgb="FF000000"/>
      </top>
      <bottom style="dotted">
        <color rgb="FF000000"/>
      </bottom>
      <diagonal/>
    </border>
  </borders>
  <cellStyleXfs count="4">
    <xf numFmtId="0" fontId="0" fillId="0" borderId="0"/>
    <xf numFmtId="16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cellStyleXfs>
  <cellXfs count="178">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7"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1"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fill" vertical="center"/>
    </xf>
    <xf numFmtId="0" fontId="5" fillId="0" borderId="0" xfId="0" applyFont="1"/>
    <xf numFmtId="0" fontId="5"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7" borderId="2" xfId="0" applyFill="1" applyBorder="1" applyAlignment="1">
      <alignment horizontal="center" wrapText="1"/>
    </xf>
    <xf numFmtId="0" fontId="0" fillId="6" borderId="2" xfId="0" applyFill="1" applyBorder="1" applyAlignment="1">
      <alignment horizontal="center" wrapText="1"/>
    </xf>
    <xf numFmtId="0" fontId="0" fillId="4" borderId="2" xfId="0" applyFill="1" applyBorder="1" applyAlignment="1">
      <alignment horizontal="center" vertical="center"/>
    </xf>
    <xf numFmtId="0" fontId="0" fillId="6"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9" fontId="0" fillId="6" borderId="2" xfId="0" applyNumberFormat="1" applyFill="1" applyBorder="1" applyAlignment="1">
      <alignment horizontal="center" vertical="center"/>
    </xf>
    <xf numFmtId="0" fontId="5" fillId="12" borderId="2" xfId="0" applyFont="1" applyFill="1" applyBorder="1" applyAlignment="1">
      <alignment horizontal="center"/>
    </xf>
    <xf numFmtId="0" fontId="7" fillId="0" borderId="0" xfId="0" applyFont="1" applyAlignment="1">
      <alignment horizontal="center" vertical="center"/>
    </xf>
    <xf numFmtId="0" fontId="9"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7" fillId="0" borderId="0" xfId="0" applyFont="1" applyAlignment="1">
      <alignment horizontal="left" vertical="center"/>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9" borderId="2" xfId="0" applyFill="1" applyBorder="1" applyAlignment="1">
      <alignment horizontal="center" vertical="center"/>
    </xf>
    <xf numFmtId="0" fontId="0" fillId="0" borderId="8" xfId="0" applyBorder="1" applyAlignment="1">
      <alignment horizontal="center"/>
    </xf>
    <xf numFmtId="0" fontId="0" fillId="9" borderId="4" xfId="0" applyFill="1" applyBorder="1" applyAlignment="1">
      <alignment horizontal="center" vertical="center"/>
    </xf>
    <xf numFmtId="0" fontId="0" fillId="9" borderId="4" xfId="0" applyFill="1" applyBorder="1" applyAlignment="1">
      <alignment horizontal="center"/>
    </xf>
    <xf numFmtId="0" fontId="0" fillId="0" borderId="0" xfId="0" applyAlignment="1">
      <alignment horizontal="right" vertical="center"/>
    </xf>
    <xf numFmtId="0" fontId="0" fillId="13" borderId="2" xfId="0" applyFill="1" applyBorder="1" applyAlignment="1">
      <alignment horizontal="center"/>
    </xf>
    <xf numFmtId="0" fontId="0" fillId="2" borderId="2" xfId="0" applyFill="1" applyBorder="1" applyAlignment="1">
      <alignment horizontal="center" vertical="center"/>
    </xf>
    <xf numFmtId="0" fontId="9" fillId="16"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3" borderId="2" xfId="0" applyFill="1" applyBorder="1" applyAlignment="1">
      <alignment horizontal="center" vertical="center"/>
    </xf>
    <xf numFmtId="0" fontId="5" fillId="11" borderId="2" xfId="0" applyFont="1" applyFill="1" applyBorder="1" applyAlignment="1">
      <alignment horizontal="center" vertical="center"/>
    </xf>
    <xf numFmtId="0" fontId="5" fillId="12" borderId="2" xfId="0" applyFont="1" applyFill="1" applyBorder="1" applyAlignment="1">
      <alignment horizontal="center" wrapText="1"/>
    </xf>
    <xf numFmtId="0" fontId="0" fillId="13" borderId="4" xfId="0" applyFill="1" applyBorder="1" applyAlignment="1">
      <alignment horizontal="center"/>
    </xf>
    <xf numFmtId="0" fontId="0" fillId="13" borderId="4" xfId="0" applyFill="1" applyBorder="1" applyAlignment="1">
      <alignment horizontal="center" vertical="center"/>
    </xf>
    <xf numFmtId="9" fontId="0" fillId="13" borderId="2" xfId="0" applyNumberFormat="1" applyFill="1" applyBorder="1" applyAlignment="1">
      <alignment horizontal="center" vertical="center"/>
    </xf>
    <xf numFmtId="0" fontId="0" fillId="19" borderId="2" xfId="0" applyFill="1" applyBorder="1" applyAlignment="1">
      <alignment horizontal="center" vertical="center"/>
    </xf>
    <xf numFmtId="0" fontId="0" fillId="3" borderId="10" xfId="0" applyFill="1" applyBorder="1" applyAlignment="1">
      <alignment horizontal="center" vertical="center"/>
    </xf>
    <xf numFmtId="0" fontId="0" fillId="8" borderId="4" xfId="0" applyFill="1" applyBorder="1" applyAlignment="1">
      <alignment horizontal="center"/>
    </xf>
    <xf numFmtId="9" fontId="0" fillId="13" borderId="2" xfId="2" applyFont="1" applyFill="1" applyBorder="1" applyAlignment="1">
      <alignment horizontal="center" vertical="center" wrapText="1"/>
    </xf>
    <xf numFmtId="0" fontId="0" fillId="7" borderId="2" xfId="0" applyFill="1" applyBorder="1" applyAlignment="1">
      <alignment horizontal="center"/>
    </xf>
    <xf numFmtId="0" fontId="0" fillId="15" borderId="8" xfId="0" applyFill="1" applyBorder="1" applyAlignment="1">
      <alignment horizontal="center" vertical="center" wrapText="1"/>
    </xf>
    <xf numFmtId="0" fontId="8" fillId="0" borderId="0" xfId="0" applyFont="1" applyAlignment="1">
      <alignment horizontal="center"/>
    </xf>
    <xf numFmtId="0" fontId="13" fillId="0" borderId="0" xfId="0" applyFont="1" applyAlignment="1">
      <alignment vertical="center"/>
    </xf>
    <xf numFmtId="0" fontId="0" fillId="0" borderId="0" xfId="0" applyAlignment="1">
      <alignment horizontal="left"/>
    </xf>
    <xf numFmtId="0" fontId="0" fillId="13" borderId="8" xfId="0" applyFill="1" applyBorder="1" applyAlignment="1">
      <alignment horizontal="center"/>
    </xf>
    <xf numFmtId="0" fontId="0" fillId="0" borderId="13" xfId="0" applyBorder="1" applyAlignment="1">
      <alignment horizontal="center"/>
    </xf>
    <xf numFmtId="0" fontId="0" fillId="13" borderId="13" xfId="0" applyFill="1" applyBorder="1" applyAlignment="1">
      <alignment horizontal="center"/>
    </xf>
    <xf numFmtId="9" fontId="4" fillId="5" borderId="2" xfId="0" applyNumberFormat="1" applyFont="1" applyFill="1" applyBorder="1" applyAlignment="1">
      <alignment horizontal="center"/>
    </xf>
    <xf numFmtId="0" fontId="0" fillId="6" borderId="2" xfId="0" applyFill="1" applyBorder="1" applyAlignment="1">
      <alignment horizontal="center"/>
    </xf>
    <xf numFmtId="14" fontId="0" fillId="0" borderId="0" xfId="0" applyNumberFormat="1" applyAlignment="1">
      <alignment horizontal="center"/>
    </xf>
    <xf numFmtId="0" fontId="0" fillId="6" borderId="19" xfId="0" applyFill="1" applyBorder="1" applyAlignment="1">
      <alignment horizontal="center" vertical="center"/>
    </xf>
    <xf numFmtId="1" fontId="0" fillId="7" borderId="19" xfId="0" applyNumberFormat="1" applyFill="1" applyBorder="1" applyAlignment="1">
      <alignment horizontal="center" vertical="center" wrapText="1"/>
    </xf>
    <xf numFmtId="0" fontId="0" fillId="7" borderId="19" xfId="0" applyFill="1" applyBorder="1" applyAlignment="1">
      <alignment horizontal="center" vertical="center" wrapText="1"/>
    </xf>
    <xf numFmtId="0" fontId="0" fillId="6" borderId="19" xfId="0" applyFill="1" applyBorder="1" applyAlignment="1">
      <alignment horizontal="center" vertical="center" wrapText="1"/>
    </xf>
    <xf numFmtId="0" fontId="0" fillId="4" borderId="2" xfId="0" applyFill="1" applyBorder="1" applyAlignment="1">
      <alignment horizontal="center" wrapText="1"/>
    </xf>
    <xf numFmtId="0" fontId="0" fillId="0" borderId="0" xfId="0" applyAlignment="1">
      <alignment horizontal="center" wrapText="1"/>
    </xf>
    <xf numFmtId="0" fontId="0" fillId="2" borderId="2" xfId="0" applyFill="1" applyBorder="1" applyAlignment="1">
      <alignment horizontal="center"/>
    </xf>
    <xf numFmtId="9" fontId="0" fillId="9" borderId="2" xfId="0" applyNumberFormat="1" applyFill="1" applyBorder="1" applyAlignment="1">
      <alignment horizontal="center"/>
    </xf>
    <xf numFmtId="9" fontId="4" fillId="9" borderId="2" xfId="0" applyNumberFormat="1" applyFont="1" applyFill="1" applyBorder="1" applyAlignment="1">
      <alignment horizontal="center"/>
    </xf>
    <xf numFmtId="9" fontId="0" fillId="9" borderId="2" xfId="0" applyNumberFormat="1" applyFill="1" applyBorder="1" applyAlignment="1">
      <alignment horizontal="center" wrapText="1"/>
    </xf>
    <xf numFmtId="0" fontId="0" fillId="13" borderId="2" xfId="0" applyFill="1" applyBorder="1" applyAlignment="1">
      <alignment horizontal="center" wrapText="1"/>
    </xf>
    <xf numFmtId="165" fontId="0" fillId="9" borderId="2" xfId="0" applyNumberFormat="1" applyFill="1" applyBorder="1" applyAlignment="1">
      <alignment horizontal="center" vertical="center"/>
    </xf>
    <xf numFmtId="165" fontId="0" fillId="9" borderId="2" xfId="0" applyNumberFormat="1" applyFill="1" applyBorder="1" applyAlignment="1">
      <alignment horizontal="fill" vertical="center"/>
    </xf>
    <xf numFmtId="9" fontId="0" fillId="9" borderId="2" xfId="0" applyNumberFormat="1" applyFill="1" applyBorder="1" applyAlignment="1">
      <alignment horizontal="center" vertical="center"/>
    </xf>
    <xf numFmtId="0" fontId="9" fillId="14" borderId="2" xfId="0" applyFont="1" applyFill="1" applyBorder="1" applyAlignment="1">
      <alignment horizontal="center" vertical="center"/>
    </xf>
    <xf numFmtId="9" fontId="0" fillId="9" borderId="4" xfId="0" applyNumberFormat="1" applyFill="1" applyBorder="1" applyAlignment="1">
      <alignment horizontal="center"/>
    </xf>
    <xf numFmtId="9" fontId="0" fillId="9" borderId="0" xfId="0" applyNumberFormat="1" applyFill="1" applyAlignment="1">
      <alignment horizontal="center" vertical="center"/>
    </xf>
    <xf numFmtId="9" fontId="5" fillId="18" borderId="2" xfId="2" applyFont="1" applyFill="1" applyBorder="1" applyAlignment="1">
      <alignment horizontal="center" vertical="center" wrapText="1"/>
    </xf>
    <xf numFmtId="9" fontId="0" fillId="9" borderId="2" xfId="2" applyFont="1" applyFill="1" applyBorder="1" applyAlignment="1">
      <alignment horizontal="center" vertical="center"/>
    </xf>
    <xf numFmtId="2" fontId="0" fillId="13" borderId="2" xfId="1" applyNumberFormat="1" applyFont="1" applyFill="1" applyBorder="1" applyAlignment="1">
      <alignment horizontal="center" vertical="center"/>
    </xf>
    <xf numFmtId="9" fontId="0" fillId="9" borderId="4" xfId="0" applyNumberFormat="1" applyFill="1" applyBorder="1" applyAlignment="1">
      <alignment horizontal="center" vertical="center"/>
    </xf>
    <xf numFmtId="9" fontId="0" fillId="9" borderId="9" xfId="0" applyNumberFormat="1" applyFill="1" applyBorder="1" applyAlignment="1">
      <alignment horizontal="center" vertical="center"/>
    </xf>
    <xf numFmtId="9" fontId="0" fillId="9" borderId="2" xfId="0" applyNumberFormat="1" applyFill="1" applyBorder="1" applyAlignment="1">
      <alignment horizontal="center" vertical="center" wrapText="1"/>
    </xf>
    <xf numFmtId="0" fontId="0" fillId="9" borderId="2" xfId="0" applyFill="1" applyBorder="1" applyAlignment="1">
      <alignment horizontal="center" vertical="center" wrapText="1"/>
    </xf>
    <xf numFmtId="10" fontId="0" fillId="9" borderId="2" xfId="0" applyNumberFormat="1" applyFill="1" applyBorder="1" applyAlignment="1">
      <alignment horizontal="center" vertical="center"/>
    </xf>
    <xf numFmtId="0" fontId="0" fillId="20" borderId="0" xfId="0" applyFill="1" applyAlignment="1">
      <alignment horizontal="center" vertical="center"/>
    </xf>
    <xf numFmtId="0" fontId="0" fillId="20" borderId="9" xfId="0" applyFill="1" applyBorder="1" applyAlignment="1">
      <alignment horizontal="center" vertical="center"/>
    </xf>
    <xf numFmtId="0" fontId="0" fillId="20" borderId="4" xfId="0" applyFill="1" applyBorder="1" applyAlignment="1">
      <alignment horizontal="center" vertical="center"/>
    </xf>
    <xf numFmtId="0" fontId="0" fillId="20" borderId="2" xfId="0" applyFill="1" applyBorder="1" applyAlignment="1">
      <alignment horizontal="center" vertical="center"/>
    </xf>
    <xf numFmtId="0" fontId="9" fillId="21" borderId="2" xfId="0" applyFont="1" applyFill="1" applyBorder="1" applyAlignment="1">
      <alignment horizontal="center" vertical="center"/>
    </xf>
    <xf numFmtId="166" fontId="0" fillId="13" borderId="2" xfId="0" applyNumberFormat="1" applyFill="1" applyBorder="1" applyAlignment="1">
      <alignment horizontal="center"/>
    </xf>
    <xf numFmtId="0" fontId="0" fillId="10" borderId="2" xfId="0" applyFill="1" applyBorder="1" applyAlignment="1" applyProtection="1">
      <alignment horizontal="center" wrapText="1"/>
      <protection locked="0"/>
    </xf>
    <xf numFmtId="166" fontId="0" fillId="10" borderId="2" xfId="0" applyNumberFormat="1" applyFill="1" applyBorder="1" applyAlignment="1">
      <alignment horizontal="center" wrapText="1"/>
    </xf>
    <xf numFmtId="0" fontId="0" fillId="7" borderId="2" xfId="0" applyFill="1" applyBorder="1" applyAlignment="1" applyProtection="1">
      <alignment horizontal="center" vertical="center" wrapText="1"/>
      <protection locked="0"/>
    </xf>
    <xf numFmtId="0" fontId="0" fillId="20" borderId="0" xfId="2" applyNumberFormat="1" applyFont="1" applyFill="1" applyAlignment="1">
      <alignment horizontal="center" vertical="center"/>
    </xf>
    <xf numFmtId="2" fontId="0" fillId="20" borderId="21" xfId="0" applyNumberFormat="1" applyFill="1" applyBorder="1" applyAlignment="1">
      <alignment horizontal="center" vertical="center"/>
    </xf>
    <xf numFmtId="0" fontId="0" fillId="13" borderId="2" xfId="0" applyFill="1" applyBorder="1" applyAlignment="1" applyProtection="1">
      <alignment horizontal="center" vertical="center"/>
      <protection locked="0"/>
    </xf>
    <xf numFmtId="0" fontId="0" fillId="13" borderId="2" xfId="2" applyNumberFormat="1" applyFont="1" applyFill="1" applyBorder="1" applyAlignment="1">
      <alignment horizontal="center" vertical="center"/>
    </xf>
    <xf numFmtId="0" fontId="0" fillId="13" borderId="2" xfId="2" applyNumberFormat="1" applyFont="1" applyFill="1" applyBorder="1" applyAlignment="1">
      <alignment horizontal="center" vertical="center" wrapText="1"/>
    </xf>
    <xf numFmtId="0" fontId="0" fillId="10"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7" borderId="4"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7" borderId="4" xfId="0" applyFill="1" applyBorder="1" applyAlignment="1" applyProtection="1">
      <alignment horizontal="center" vertical="center" wrapText="1"/>
      <protection locked="0"/>
    </xf>
    <xf numFmtId="0" fontId="0" fillId="17"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0" fillId="0" borderId="0" xfId="0" applyProtection="1">
      <protection locked="0"/>
    </xf>
    <xf numFmtId="0" fontId="0" fillId="0" borderId="0" xfId="0" applyAlignment="1" applyProtection="1">
      <alignment horizontal="center" vertical="center"/>
      <protection locked="0"/>
    </xf>
    <xf numFmtId="9" fontId="0" fillId="0" borderId="0" xfId="0" applyNumberFormat="1" applyAlignment="1" applyProtection="1">
      <alignment horizontal="center" vertical="center"/>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0" fillId="0" borderId="0" xfId="0" applyAlignment="1" applyProtection="1">
      <alignment horizontal="center" wrapText="1"/>
      <protection locked="0"/>
    </xf>
    <xf numFmtId="1" fontId="0" fillId="0" borderId="0" xfId="0" applyNumberFormat="1" applyAlignment="1" applyProtection="1">
      <alignment horizontal="center" wrapText="1"/>
      <protection locked="0"/>
    </xf>
    <xf numFmtId="0" fontId="8" fillId="6" borderId="0" xfId="0" applyFont="1" applyFill="1" applyAlignment="1">
      <alignment horizontal="center" wrapText="1"/>
    </xf>
    <xf numFmtId="0" fontId="0" fillId="6" borderId="0" xfId="0" applyFill="1" applyAlignment="1">
      <alignment horizontal="center" wrapText="1"/>
    </xf>
    <xf numFmtId="0" fontId="0" fillId="0" borderId="0" xfId="0" applyAlignment="1">
      <alignment wrapText="1"/>
    </xf>
    <xf numFmtId="0" fontId="5" fillId="0" borderId="0" xfId="0" applyFont="1" applyAlignment="1">
      <alignment horizontal="right" wrapText="1"/>
    </xf>
    <xf numFmtId="2" fontId="0" fillId="20" borderId="0" xfId="0" applyNumberFormat="1" applyFill="1" applyAlignment="1">
      <alignment horizontal="center" wrapText="1"/>
    </xf>
    <xf numFmtId="0" fontId="0" fillId="0" borderId="0" xfId="0" applyAlignment="1" applyProtection="1">
      <alignment wrapText="1"/>
      <protection locked="0"/>
    </xf>
    <xf numFmtId="0" fontId="0" fillId="0" borderId="0" xfId="0" applyAlignment="1">
      <alignment horizontal="right" wrapText="1"/>
    </xf>
    <xf numFmtId="0" fontId="0" fillId="20" borderId="0" xfId="0" applyFill="1" applyAlignment="1">
      <alignment horizontal="center" wrapText="1"/>
    </xf>
    <xf numFmtId="0" fontId="0" fillId="0" borderId="0" xfId="0" applyAlignment="1" applyProtection="1">
      <alignment horizontal="left" vertical="center" wrapText="1"/>
      <protection locked="0"/>
    </xf>
    <xf numFmtId="0" fontId="0" fillId="20" borderId="4" xfId="0" applyFill="1" applyBorder="1" applyAlignment="1">
      <alignment horizontal="center" vertical="center" wrapText="1"/>
    </xf>
    <xf numFmtId="10" fontId="0" fillId="9" borderId="20" xfId="0" applyNumberFormat="1" applyFill="1" applyBorder="1" applyAlignment="1">
      <alignment horizontal="center" vertical="center" wrapText="1"/>
    </xf>
    <xf numFmtId="0" fontId="0" fillId="20" borderId="20" xfId="0" applyFill="1" applyBorder="1" applyAlignment="1">
      <alignment horizontal="center" vertical="center" wrapText="1"/>
    </xf>
    <xf numFmtId="0" fontId="0" fillId="0" borderId="18" xfId="0" applyBorder="1" applyAlignment="1">
      <alignment wrapText="1"/>
    </xf>
    <xf numFmtId="0" fontId="7"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0" fillId="22" borderId="22" xfId="0" applyFill="1" applyBorder="1" applyAlignment="1">
      <alignment horizontal="center" vertical="center"/>
    </xf>
    <xf numFmtId="0" fontId="0" fillId="22" borderId="0" xfId="0" applyFill="1" applyAlignment="1">
      <alignment horizontal="center" vertical="center"/>
    </xf>
    <xf numFmtId="165" fontId="0" fillId="9" borderId="2" xfId="0" applyNumberFormat="1" applyFill="1" applyBorder="1" applyAlignment="1">
      <alignment horizontal="center" vertical="center" wrapText="1"/>
    </xf>
    <xf numFmtId="165" fontId="0" fillId="13" borderId="2" xfId="0" applyNumberFormat="1" applyFill="1" applyBorder="1" applyAlignment="1" applyProtection="1">
      <alignment horizontal="center" vertical="center"/>
      <protection locked="0"/>
    </xf>
    <xf numFmtId="0" fontId="6" fillId="10" borderId="2" xfId="0" applyFont="1" applyFill="1" applyBorder="1" applyAlignment="1" applyProtection="1">
      <alignment horizontal="center" vertical="center" wrapText="1"/>
      <protection locked="0"/>
    </xf>
    <xf numFmtId="0" fontId="6" fillId="0" borderId="0" xfId="0" applyFont="1" applyAlignment="1" applyProtection="1">
      <alignment vertical="center" wrapText="1"/>
      <protection locked="0"/>
    </xf>
    <xf numFmtId="0" fontId="14" fillId="10" borderId="2" xfId="0" applyFont="1" applyFill="1" applyBorder="1" applyAlignment="1" applyProtection="1">
      <alignment horizontal="center" vertical="center" wrapText="1"/>
      <protection locked="0"/>
    </xf>
    <xf numFmtId="0" fontId="14" fillId="7" borderId="2" xfId="0" applyFont="1" applyFill="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5" fillId="10" borderId="2" xfId="0" applyFont="1" applyFill="1" applyBorder="1" applyAlignment="1" applyProtection="1">
      <alignment horizontal="center" vertical="center" wrapText="1"/>
      <protection locked="0"/>
    </xf>
    <xf numFmtId="0" fontId="16" fillId="10" borderId="2" xfId="0" applyFont="1" applyFill="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7" fillId="10" borderId="2" xfId="0" applyFont="1" applyFill="1" applyBorder="1" applyAlignment="1" applyProtection="1">
      <alignment horizontal="center" vertical="center" wrapText="1"/>
      <protection locked="0"/>
    </xf>
    <xf numFmtId="0" fontId="9" fillId="10" borderId="2" xfId="0" applyFont="1" applyFill="1" applyBorder="1" applyAlignment="1" applyProtection="1">
      <alignment horizontal="center" vertical="center" wrapText="1"/>
      <protection locked="0"/>
    </xf>
    <xf numFmtId="0" fontId="9" fillId="7" borderId="2" xfId="0" applyFont="1" applyFill="1" applyBorder="1" applyAlignment="1" applyProtection="1">
      <alignment horizontal="center" vertical="center" wrapText="1"/>
      <protection locked="0"/>
    </xf>
    <xf numFmtId="0" fontId="0" fillId="15" borderId="8" xfId="0" applyFill="1" applyBorder="1" applyAlignment="1">
      <alignment horizontal="center"/>
    </xf>
    <xf numFmtId="0" fontId="8" fillId="15" borderId="14" xfId="0" applyFont="1" applyFill="1" applyBorder="1" applyAlignment="1">
      <alignment horizontal="center" vertical="center"/>
    </xf>
    <xf numFmtId="0" fontId="8" fillId="15" borderId="15" xfId="0" applyFont="1" applyFill="1" applyBorder="1" applyAlignment="1">
      <alignment horizontal="center" vertical="center"/>
    </xf>
    <xf numFmtId="0" fontId="8" fillId="15" borderId="16" xfId="0" applyFont="1" applyFill="1" applyBorder="1" applyAlignment="1">
      <alignment horizontal="center" vertical="center"/>
    </xf>
    <xf numFmtId="0" fontId="8" fillId="15" borderId="17" xfId="0" applyFont="1" applyFill="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166" fontId="13" fillId="20" borderId="0" xfId="0" applyNumberFormat="1" applyFont="1" applyFill="1" applyAlignment="1">
      <alignment horizontal="center" vertical="center" wrapText="1"/>
    </xf>
    <xf numFmtId="0" fontId="0" fillId="0" borderId="0" xfId="0" applyAlignment="1" applyProtection="1">
      <alignment horizontal="center" wrapText="1"/>
      <protection locked="0"/>
    </xf>
    <xf numFmtId="0" fontId="0" fillId="0" borderId="0" xfId="0" applyAlignment="1" applyProtection="1">
      <alignment horizontal="center" vertical="center" wrapText="1"/>
      <protection locked="0"/>
    </xf>
    <xf numFmtId="0" fontId="0" fillId="2" borderId="4" xfId="0" applyFill="1" applyBorder="1" applyAlignment="1">
      <alignment horizontal="center"/>
    </xf>
    <xf numFmtId="0" fontId="0" fillId="0" borderId="18" xfId="0" applyBorder="1" applyAlignment="1" applyProtection="1">
      <alignment horizontal="center" vertical="center"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xf>
  </cellXfs>
  <cellStyles count="4">
    <cellStyle name="Komma 2" xfId="3" xr:uid="{19D53BAF-5F57-441D-8A82-4FF11912334A}"/>
    <cellStyle name="Normal" xfId="0" builtinId="0"/>
    <cellStyle name="Porcentagem" xfId="2" builtinId="5"/>
    <cellStyle name="Vírgula" xfId="1" builtinId="3"/>
  </cellStyles>
  <dxfs count="0"/>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O70"/>
  <sheetViews>
    <sheetView zoomScale="70" zoomScaleNormal="70" workbookViewId="0">
      <selection activeCell="L12" sqref="L12"/>
    </sheetView>
  </sheetViews>
  <sheetFormatPr defaultColWidth="8.625" defaultRowHeight="15.75" customHeight="1"/>
  <cols>
    <col min="2" max="15" width="16.625" customWidth="1"/>
  </cols>
  <sheetData>
    <row r="2" spans="1:15" ht="21">
      <c r="B2" s="62" t="s">
        <v>0</v>
      </c>
      <c r="C2" s="62"/>
    </row>
    <row r="7" spans="1:15">
      <c r="A7" s="4"/>
      <c r="B7" s="1"/>
      <c r="C7" s="1"/>
    </row>
    <row r="8" spans="1:15" ht="45.6" customHeight="1">
      <c r="A8" s="1"/>
      <c r="B8" s="1"/>
      <c r="C8" s="1"/>
      <c r="D8" s="60" t="s">
        <v>1</v>
      </c>
      <c r="E8" s="60" t="s">
        <v>2</v>
      </c>
      <c r="F8" s="60" t="s">
        <v>3</v>
      </c>
      <c r="G8" s="60" t="s">
        <v>4</v>
      </c>
      <c r="H8" s="60" t="s">
        <v>5</v>
      </c>
      <c r="I8" s="60" t="s">
        <v>6</v>
      </c>
      <c r="J8" s="60" t="s">
        <v>7</v>
      </c>
      <c r="K8" s="60" t="s">
        <v>8</v>
      </c>
      <c r="L8" s="60" t="s">
        <v>9</v>
      </c>
      <c r="M8" s="60" t="s">
        <v>10</v>
      </c>
      <c r="N8" s="60" t="s">
        <v>11</v>
      </c>
      <c r="O8" s="60" t="s">
        <v>12</v>
      </c>
    </row>
    <row r="9" spans="1:15">
      <c r="A9" s="1"/>
      <c r="B9" s="156" t="s">
        <v>13</v>
      </c>
      <c r="C9" s="156"/>
      <c r="D9" s="65">
        <f>'Temas nas políticas gerais'!D62</f>
        <v>0.77</v>
      </c>
      <c r="E9" s="40">
        <f>'Temas nas políticas setoriais'!D62</f>
        <v>0.37</v>
      </c>
      <c r="F9" s="40">
        <f>'Bases de dados'!H96</f>
        <v>0.26</v>
      </c>
      <c r="G9" s="40">
        <f>'Monitoramento de riscos'!E15</f>
        <v>2.1</v>
      </c>
      <c r="H9" s="40">
        <f>'Relevância processo decisório'!E5</f>
        <v>0</v>
      </c>
      <c r="I9" s="40">
        <f>'Ações de mitigação de riscos'!G16</f>
        <v>2.4</v>
      </c>
      <c r="J9" s="40">
        <f>'Prod fin imp positivo'!F64</f>
        <v>0.32000000000000006</v>
      </c>
      <c r="K9" s="40">
        <f>'Portfólio (setor)'!F9</f>
        <v>0</v>
      </c>
      <c r="L9" s="40">
        <f>'Portfólio (localização)'!F9</f>
        <v>0</v>
      </c>
      <c r="M9" s="40">
        <f>'Portfólio (empresa)'!H19</f>
        <v>0</v>
      </c>
      <c r="N9" s="40">
        <f>Governança!G22</f>
        <v>0.76</v>
      </c>
      <c r="O9" s="40">
        <f>' Controvérsias socioambientais'!G19</f>
        <v>-0.4</v>
      </c>
    </row>
    <row r="10" spans="1:15">
      <c r="A10" s="1"/>
      <c r="B10" s="156" t="s">
        <v>14</v>
      </c>
      <c r="C10" s="156"/>
      <c r="D10" s="66">
        <v>3</v>
      </c>
      <c r="E10" s="64">
        <v>7</v>
      </c>
      <c r="F10" s="64">
        <v>10</v>
      </c>
      <c r="G10" s="64">
        <v>10</v>
      </c>
      <c r="H10" s="64">
        <v>15</v>
      </c>
      <c r="I10" s="64">
        <v>10</v>
      </c>
      <c r="J10" s="64">
        <v>10</v>
      </c>
      <c r="K10" s="64">
        <v>10</v>
      </c>
      <c r="L10" s="64">
        <v>10</v>
      </c>
      <c r="M10" s="64">
        <v>5</v>
      </c>
      <c r="N10" s="64">
        <v>10</v>
      </c>
      <c r="O10" s="64">
        <v>0</v>
      </c>
    </row>
    <row r="11" spans="1:15">
      <c r="A11" s="1"/>
      <c r="B11" s="1"/>
    </row>
    <row r="12" spans="1:15">
      <c r="A12" s="1"/>
      <c r="B12" s="1"/>
      <c r="C12" s="1"/>
    </row>
    <row r="13" spans="1:15">
      <c r="A13" s="1"/>
      <c r="B13" s="157" t="s">
        <v>15</v>
      </c>
      <c r="C13" s="158"/>
      <c r="D13" s="161">
        <f>SUM(D9:O9)</f>
        <v>6.58</v>
      </c>
    </row>
    <row r="14" spans="1:15">
      <c r="A14" s="1"/>
      <c r="B14" s="159"/>
      <c r="C14" s="160"/>
      <c r="D14" s="162"/>
    </row>
    <row r="15" spans="1:15">
      <c r="A15" s="1"/>
      <c r="B15" s="1"/>
      <c r="C15" s="1"/>
    </row>
    <row r="16" spans="1:15">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75">
      <c r="A63" s="6"/>
      <c r="B63" s="6"/>
      <c r="C63" s="6"/>
    </row>
    <row r="64" spans="1:3" ht="18.75">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81">
      <c r="A70" s="10" t="s">
        <v>16</v>
      </c>
      <c r="B70" s="10" t="s">
        <v>17</v>
      </c>
      <c r="C70" s="10"/>
    </row>
  </sheetData>
  <sheetProtection algorithmName="SHA-512" hashValue="AY/aMW5BFtfL9YYYekfsjLI6ZgA4POvR+nfDWOKeW3dkDYU7X8CjCXPRD6+6MVaAW8O4lg/MzSTzaL0ZzJ85dw==" saltValue="tAnHOhN3SXXucPfhNtVYQg==" spinCount="100000" sheet="1" objects="1" scenarios="1"/>
  <mergeCells count="4">
    <mergeCell ref="B9:C9"/>
    <mergeCell ref="B10:C10"/>
    <mergeCell ref="B13:C14"/>
    <mergeCell ref="D13:D14"/>
  </mergeCells>
  <conditionalFormatting sqref="D9">
    <cfRule type="colorScale" priority="9">
      <colorScale>
        <cfvo type="num" val="0"/>
        <cfvo type="num" val="3"/>
        <color rgb="FFFFCCCC"/>
        <color theme="9" tint="0.79998168889431442"/>
      </colorScale>
    </cfRule>
  </conditionalFormatting>
  <conditionalFormatting sqref="D13:D14">
    <cfRule type="colorScale" priority="1">
      <colorScale>
        <cfvo type="num" val="0"/>
        <cfvo type="num" val="100"/>
        <color rgb="FFFFCCCC"/>
        <color theme="9" tint="0.79998168889431442"/>
      </colorScale>
    </cfRule>
  </conditionalFormatting>
  <conditionalFormatting sqref="E9">
    <cfRule type="colorScale" priority="10">
      <colorScale>
        <cfvo type="num" val="0"/>
        <cfvo type="num" val="7"/>
        <color rgb="FFFFCCCC"/>
        <color theme="9" tint="0.79998168889431442"/>
      </colorScale>
    </cfRule>
  </conditionalFormatting>
  <conditionalFormatting sqref="F9">
    <cfRule type="colorScale" priority="8">
      <colorScale>
        <cfvo type="num" val="0"/>
        <cfvo type="num" val="20"/>
        <color rgb="FFFFCCCC"/>
        <color theme="9" tint="0.79998168889431442"/>
      </colorScale>
    </cfRule>
  </conditionalFormatting>
  <conditionalFormatting sqref="G9">
    <cfRule type="colorScale" priority="7">
      <colorScale>
        <cfvo type="num" val="0"/>
        <cfvo type="num" val="10"/>
        <color rgb="FFFFCCCC"/>
        <color theme="9" tint="0.79998168889431442"/>
      </colorScale>
    </cfRule>
  </conditionalFormatting>
  <conditionalFormatting sqref="H9:L9">
    <cfRule type="colorScale" priority="6">
      <colorScale>
        <cfvo type="num" val="0"/>
        <cfvo type="num" val="7"/>
        <color rgb="FFFFCCCC"/>
        <color theme="9" tint="0.79998168889431442"/>
      </colorScale>
    </cfRule>
  </conditionalFormatting>
  <conditionalFormatting sqref="M9">
    <cfRule type="colorScale" priority="3">
      <colorScale>
        <cfvo type="num" val="0"/>
        <cfvo type="num" val="5"/>
        <color rgb="FFFFCCCC"/>
        <color theme="9" tint="0.79998168889431442"/>
      </colorScale>
    </cfRule>
  </conditionalFormatting>
  <conditionalFormatting sqref="N9">
    <cfRule type="colorScale" priority="5">
      <colorScale>
        <cfvo type="num" val="0"/>
        <cfvo type="num" val="10"/>
        <color rgb="FFFFCCCC"/>
        <color theme="9" tint="0.79998168889431442"/>
      </colorScale>
    </cfRule>
  </conditionalFormatting>
  <conditionalFormatting sqref="O9">
    <cfRule type="colorScale" priority="2">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G87"/>
  <sheetViews>
    <sheetView zoomScale="50" zoomScaleNormal="50" workbookViewId="0">
      <pane xSplit="1" ySplit="1" topLeftCell="B65" activePane="bottomRight" state="frozen"/>
      <selection pane="bottomRight" activeCell="A71" sqref="A71"/>
      <selection pane="bottomLeft" activeCell="A2" sqref="A2"/>
      <selection pane="topRight" activeCell="B1" sqref="B1"/>
    </sheetView>
  </sheetViews>
  <sheetFormatPr defaultColWidth="10.875" defaultRowHeight="15.75" customHeight="1"/>
  <cols>
    <col min="1" max="1" width="64.625" style="112" customWidth="1"/>
    <col min="2" max="4" width="64.625" style="119" customWidth="1"/>
    <col min="5" max="6" width="16.625" style="119" customWidth="1"/>
    <col min="7" max="7" width="18.5" style="119" customWidth="1"/>
    <col min="8" max="16384" width="10.875" style="8"/>
  </cols>
  <sheetData>
    <row r="1" spans="1:7" ht="93">
      <c r="A1" s="38" t="s">
        <v>21</v>
      </c>
      <c r="B1" s="27" t="s">
        <v>179</v>
      </c>
      <c r="C1" s="27" t="s">
        <v>180</v>
      </c>
      <c r="D1" s="25" t="s">
        <v>181</v>
      </c>
      <c r="E1" s="38" t="s">
        <v>25</v>
      </c>
      <c r="F1" s="38" t="s">
        <v>61</v>
      </c>
      <c r="G1" s="8"/>
    </row>
    <row r="2" spans="1:7" ht="32.1" customHeight="1">
      <c r="A2" s="27" t="s">
        <v>182</v>
      </c>
      <c r="B2" s="109">
        <v>0</v>
      </c>
      <c r="C2" s="109">
        <v>0</v>
      </c>
      <c r="D2" s="109">
        <v>0</v>
      </c>
      <c r="E2" s="88">
        <v>0.04</v>
      </c>
      <c r="F2" s="49">
        <f>SUM(B2:D2)*E2</f>
        <v>0</v>
      </c>
      <c r="G2" s="9"/>
    </row>
    <row r="3" spans="1:7" ht="32.1" customHeight="1">
      <c r="A3" s="27"/>
      <c r="B3" s="109"/>
      <c r="C3" s="109"/>
      <c r="D3" s="109"/>
      <c r="E3" s="88"/>
      <c r="F3" s="49"/>
      <c r="G3" s="9"/>
    </row>
    <row r="4" spans="1:7" ht="32.1" customHeight="1">
      <c r="A4" s="27" t="s">
        <v>183</v>
      </c>
      <c r="B4" s="114">
        <v>0</v>
      </c>
      <c r="C4" s="114">
        <v>0</v>
      </c>
      <c r="D4" s="114">
        <v>0</v>
      </c>
      <c r="E4" s="83">
        <v>0.04</v>
      </c>
      <c r="F4" s="49">
        <f t="shared" ref="F4:F62" si="0">SUM(B4:D4)*E4</f>
        <v>0</v>
      </c>
      <c r="G4" s="8"/>
    </row>
    <row r="5" spans="1:7" ht="27" customHeight="1">
      <c r="A5" s="27"/>
      <c r="B5" s="114"/>
      <c r="C5" s="114"/>
      <c r="D5" s="114"/>
      <c r="E5" s="83"/>
      <c r="F5" s="49"/>
      <c r="G5" s="8"/>
    </row>
    <row r="6" spans="1:7" ht="32.1" customHeight="1">
      <c r="A6" s="27" t="s">
        <v>184</v>
      </c>
      <c r="B6" s="109">
        <v>0</v>
      </c>
      <c r="C6" s="109">
        <v>0</v>
      </c>
      <c r="D6" s="109">
        <v>0</v>
      </c>
      <c r="E6" s="83">
        <v>0.04</v>
      </c>
      <c r="F6" s="49">
        <f t="shared" si="0"/>
        <v>0</v>
      </c>
      <c r="G6" s="8"/>
    </row>
    <row r="7" spans="1:7" ht="29.25" customHeight="1">
      <c r="A7" s="27"/>
      <c r="B7" s="109"/>
      <c r="C7" s="109"/>
      <c r="D7" s="109"/>
      <c r="E7" s="83"/>
      <c r="F7" s="49"/>
      <c r="G7" s="8"/>
    </row>
    <row r="8" spans="1:7" ht="32.1" customHeight="1">
      <c r="A8" s="27" t="s">
        <v>31</v>
      </c>
      <c r="B8" s="114">
        <v>0</v>
      </c>
      <c r="C8" s="114">
        <v>0</v>
      </c>
      <c r="D8" s="114">
        <v>0</v>
      </c>
      <c r="E8" s="83">
        <v>0.04</v>
      </c>
      <c r="F8" s="49">
        <f t="shared" si="0"/>
        <v>0</v>
      </c>
      <c r="G8" s="8"/>
    </row>
    <row r="9" spans="1:7" ht="32.1" customHeight="1">
      <c r="A9" s="27"/>
      <c r="B9" s="114"/>
      <c r="C9" s="114"/>
      <c r="D9" s="114"/>
      <c r="E9" s="83"/>
      <c r="F9" s="49"/>
      <c r="G9" s="8"/>
    </row>
    <row r="10" spans="1:7" ht="32.1" customHeight="1">
      <c r="A10" s="27" t="s">
        <v>185</v>
      </c>
      <c r="B10" s="109">
        <v>0</v>
      </c>
      <c r="C10" s="109">
        <v>0</v>
      </c>
      <c r="D10" s="109">
        <v>0</v>
      </c>
      <c r="E10" s="83">
        <v>0.05</v>
      </c>
      <c r="F10" s="49">
        <f t="shared" si="0"/>
        <v>0</v>
      </c>
      <c r="G10" s="8"/>
    </row>
    <row r="11" spans="1:7" ht="30" customHeight="1">
      <c r="A11" s="27"/>
      <c r="C11" s="109"/>
      <c r="D11" s="109"/>
      <c r="E11" s="83"/>
      <c r="F11" s="49"/>
      <c r="G11" s="8"/>
    </row>
    <row r="12" spans="1:7" ht="32.1" customHeight="1">
      <c r="A12" s="27" t="s">
        <v>186</v>
      </c>
      <c r="B12" s="114">
        <v>0</v>
      </c>
      <c r="C12" s="114">
        <v>0</v>
      </c>
      <c r="D12" s="114">
        <v>1</v>
      </c>
      <c r="E12" s="83">
        <v>0.04</v>
      </c>
      <c r="F12" s="49">
        <f t="shared" si="0"/>
        <v>0.04</v>
      </c>
      <c r="G12" s="8"/>
    </row>
    <row r="13" spans="1:7" ht="112.5" customHeight="1">
      <c r="A13" s="27"/>
      <c r="B13" s="114"/>
      <c r="C13" s="114"/>
      <c r="D13" s="114" t="s">
        <v>187</v>
      </c>
      <c r="E13" s="83"/>
      <c r="F13" s="49"/>
      <c r="G13" s="8"/>
    </row>
    <row r="14" spans="1:7" ht="32.1" customHeight="1">
      <c r="A14" s="27" t="s">
        <v>188</v>
      </c>
      <c r="B14" s="109">
        <v>0</v>
      </c>
      <c r="C14" s="109">
        <v>0</v>
      </c>
      <c r="D14" s="109">
        <v>1</v>
      </c>
      <c r="E14" s="83">
        <v>0.04</v>
      </c>
      <c r="F14" s="49">
        <f t="shared" si="0"/>
        <v>0.04</v>
      </c>
      <c r="G14" s="8"/>
    </row>
    <row r="15" spans="1:7" ht="120" customHeight="1">
      <c r="A15" s="27"/>
      <c r="B15" s="109"/>
      <c r="C15" s="109"/>
      <c r="D15" s="109" t="s">
        <v>187</v>
      </c>
      <c r="E15" s="83"/>
      <c r="F15" s="49"/>
      <c r="G15" s="8"/>
    </row>
    <row r="16" spans="1:7" ht="32.1" customHeight="1">
      <c r="A16" s="27" t="s">
        <v>189</v>
      </c>
      <c r="B16" s="114">
        <v>0</v>
      </c>
      <c r="C16" s="114">
        <v>0</v>
      </c>
      <c r="D16" s="114">
        <v>1</v>
      </c>
      <c r="E16" s="83">
        <v>0.04</v>
      </c>
      <c r="F16" s="49">
        <f t="shared" si="0"/>
        <v>0.04</v>
      </c>
      <c r="G16" s="8"/>
    </row>
    <row r="17" spans="1:7" ht="111" customHeight="1">
      <c r="A17" s="27"/>
      <c r="B17" s="114"/>
      <c r="C17" s="114"/>
      <c r="D17" s="114" t="s">
        <v>187</v>
      </c>
      <c r="E17" s="83"/>
      <c r="F17" s="49"/>
      <c r="G17" s="8"/>
    </row>
    <row r="18" spans="1:7" ht="32.1" customHeight="1">
      <c r="A18" s="27" t="s">
        <v>34</v>
      </c>
      <c r="B18" s="109">
        <v>0</v>
      </c>
      <c r="C18" s="109">
        <v>0</v>
      </c>
      <c r="D18" s="109">
        <v>0</v>
      </c>
      <c r="E18" s="83">
        <v>0.04</v>
      </c>
      <c r="F18" s="49">
        <f t="shared" si="0"/>
        <v>0</v>
      </c>
      <c r="G18" s="8"/>
    </row>
    <row r="19" spans="1:7" ht="32.1" customHeight="1">
      <c r="A19" s="27"/>
      <c r="B19" s="109"/>
      <c r="C19" s="109"/>
      <c r="D19" s="109"/>
      <c r="E19" s="83"/>
      <c r="F19" s="49"/>
      <c r="G19" s="8"/>
    </row>
    <row r="20" spans="1:7" ht="32.1" customHeight="1">
      <c r="A20" s="27" t="s">
        <v>190</v>
      </c>
      <c r="B20" s="114">
        <v>0</v>
      </c>
      <c r="C20" s="114">
        <v>0</v>
      </c>
      <c r="D20" s="114">
        <v>1</v>
      </c>
      <c r="E20" s="83">
        <v>0.04</v>
      </c>
      <c r="F20" s="49">
        <f t="shared" si="0"/>
        <v>0.04</v>
      </c>
      <c r="G20" s="8"/>
    </row>
    <row r="21" spans="1:7" ht="115.5" customHeight="1">
      <c r="A21" s="27"/>
      <c r="B21" s="114"/>
      <c r="C21" s="114"/>
      <c r="D21" s="114" t="s">
        <v>187</v>
      </c>
      <c r="E21" s="83"/>
      <c r="F21" s="49"/>
      <c r="G21" s="8"/>
    </row>
    <row r="22" spans="1:7" ht="32.1" customHeight="1">
      <c r="A22" s="27" t="s">
        <v>191</v>
      </c>
      <c r="B22" s="109">
        <v>0</v>
      </c>
      <c r="C22" s="109">
        <v>0</v>
      </c>
      <c r="D22" s="109">
        <v>1</v>
      </c>
      <c r="E22" s="83">
        <v>0.04</v>
      </c>
      <c r="F22" s="49">
        <f t="shared" si="0"/>
        <v>0.04</v>
      </c>
      <c r="G22" s="8"/>
    </row>
    <row r="23" spans="1:7" ht="114" customHeight="1">
      <c r="A23" s="27"/>
      <c r="B23" s="109"/>
      <c r="C23" s="109"/>
      <c r="D23" s="109" t="s">
        <v>187</v>
      </c>
      <c r="E23" s="83"/>
      <c r="F23" s="49"/>
      <c r="G23" s="8"/>
    </row>
    <row r="24" spans="1:7" ht="32.1" customHeight="1">
      <c r="A24" s="27" t="s">
        <v>192</v>
      </c>
      <c r="B24" s="114">
        <v>0</v>
      </c>
      <c r="C24" s="114">
        <v>0</v>
      </c>
      <c r="D24" s="114">
        <v>0</v>
      </c>
      <c r="E24" s="83">
        <v>0.04</v>
      </c>
      <c r="F24" s="49">
        <f t="shared" si="0"/>
        <v>0</v>
      </c>
      <c r="G24" s="8"/>
    </row>
    <row r="25" spans="1:7" ht="30" customHeight="1">
      <c r="A25" s="27"/>
      <c r="B25" s="114"/>
      <c r="C25" s="114"/>
      <c r="D25" s="114"/>
      <c r="E25" s="83"/>
      <c r="F25" s="49"/>
      <c r="G25" s="8"/>
    </row>
    <row r="26" spans="1:7" ht="32.1" customHeight="1">
      <c r="A26" s="27" t="s">
        <v>193</v>
      </c>
      <c r="B26" s="109">
        <v>0</v>
      </c>
      <c r="C26" s="109">
        <v>0</v>
      </c>
      <c r="D26" s="109">
        <v>1</v>
      </c>
      <c r="E26" s="83">
        <v>0.03</v>
      </c>
      <c r="F26" s="49">
        <f t="shared" si="0"/>
        <v>0.03</v>
      </c>
      <c r="G26" s="8"/>
    </row>
    <row r="27" spans="1:7" ht="114" customHeight="1">
      <c r="A27" s="27"/>
      <c r="B27" s="109"/>
      <c r="C27" s="109"/>
      <c r="D27" s="109" t="s">
        <v>187</v>
      </c>
      <c r="E27" s="83"/>
      <c r="F27" s="49"/>
      <c r="G27" s="8"/>
    </row>
    <row r="28" spans="1:7" ht="32.1" customHeight="1">
      <c r="A28" s="27" t="s">
        <v>194</v>
      </c>
      <c r="B28" s="114">
        <v>0</v>
      </c>
      <c r="C28" s="114">
        <v>0</v>
      </c>
      <c r="D28" s="114">
        <v>0</v>
      </c>
      <c r="E28" s="83">
        <v>0.02</v>
      </c>
      <c r="F28" s="49">
        <f t="shared" si="0"/>
        <v>0</v>
      </c>
      <c r="G28" s="9"/>
    </row>
    <row r="29" spans="1:7" ht="32.1" customHeight="1">
      <c r="A29" s="27"/>
      <c r="B29" s="114"/>
      <c r="C29" s="114"/>
      <c r="D29" s="114"/>
      <c r="E29" s="83"/>
      <c r="F29" s="49"/>
      <c r="G29" s="9"/>
    </row>
    <row r="30" spans="1:7" ht="32.1" customHeight="1">
      <c r="A30" s="27" t="s">
        <v>195</v>
      </c>
      <c r="B30" s="109">
        <v>0</v>
      </c>
      <c r="C30" s="109">
        <v>0</v>
      </c>
      <c r="D30" s="109">
        <v>0</v>
      </c>
      <c r="E30" s="83">
        <v>0.03</v>
      </c>
      <c r="F30" s="49">
        <f t="shared" si="0"/>
        <v>0</v>
      </c>
      <c r="G30" s="9"/>
    </row>
    <row r="31" spans="1:7" ht="33" customHeight="1">
      <c r="A31" s="27"/>
      <c r="B31" s="109"/>
      <c r="C31" s="109"/>
      <c r="D31" s="109"/>
      <c r="E31" s="83"/>
      <c r="F31" s="49"/>
      <c r="G31" s="9"/>
    </row>
    <row r="32" spans="1:7" ht="32.1" customHeight="1">
      <c r="A32" s="27" t="s">
        <v>196</v>
      </c>
      <c r="B32" s="114">
        <v>0</v>
      </c>
      <c r="C32" s="114">
        <v>0</v>
      </c>
      <c r="D32" s="114">
        <v>0</v>
      </c>
      <c r="E32" s="83">
        <v>0.02</v>
      </c>
      <c r="F32" s="49">
        <f t="shared" si="0"/>
        <v>0</v>
      </c>
      <c r="G32" s="9"/>
    </row>
    <row r="33" spans="1:7" ht="32.1" customHeight="1">
      <c r="A33" s="27"/>
      <c r="B33" s="114"/>
      <c r="C33" s="114"/>
      <c r="D33" s="114"/>
      <c r="E33" s="83"/>
      <c r="F33" s="49"/>
      <c r="G33" s="9"/>
    </row>
    <row r="34" spans="1:7" ht="32.1" customHeight="1">
      <c r="A34" s="27" t="s">
        <v>197</v>
      </c>
      <c r="B34" s="109">
        <v>0</v>
      </c>
      <c r="C34" s="109">
        <v>0</v>
      </c>
      <c r="D34" s="109">
        <v>0</v>
      </c>
      <c r="E34" s="83">
        <v>0.03</v>
      </c>
      <c r="F34" s="49">
        <f t="shared" si="0"/>
        <v>0</v>
      </c>
      <c r="G34" s="9"/>
    </row>
    <row r="35" spans="1:7" ht="32.1" customHeight="1">
      <c r="A35" s="27"/>
      <c r="B35" s="109"/>
      <c r="C35" s="109"/>
      <c r="D35" s="109"/>
      <c r="E35" s="83"/>
      <c r="F35" s="49"/>
      <c r="G35" s="9"/>
    </row>
    <row r="36" spans="1:7" ht="32.1" customHeight="1">
      <c r="A36" s="27" t="s">
        <v>198</v>
      </c>
      <c r="B36" s="114">
        <v>0</v>
      </c>
      <c r="C36" s="114">
        <v>0</v>
      </c>
      <c r="D36" s="114">
        <v>1</v>
      </c>
      <c r="E36" s="83">
        <v>0.03</v>
      </c>
      <c r="F36" s="49">
        <f t="shared" si="0"/>
        <v>0.03</v>
      </c>
      <c r="G36" s="9"/>
    </row>
    <row r="37" spans="1:7" ht="124.5" customHeight="1">
      <c r="A37" s="27"/>
      <c r="B37" s="114"/>
      <c r="C37" s="114"/>
      <c r="D37" s="114" t="s">
        <v>199</v>
      </c>
      <c r="E37" s="83"/>
      <c r="F37" s="49"/>
      <c r="G37" s="9"/>
    </row>
    <row r="38" spans="1:7" ht="32.1" customHeight="1">
      <c r="A38" s="27" t="s">
        <v>200</v>
      </c>
      <c r="B38" s="109">
        <v>0</v>
      </c>
      <c r="C38" s="109">
        <v>0</v>
      </c>
      <c r="D38" s="109">
        <v>0</v>
      </c>
      <c r="E38" s="83">
        <v>0.03</v>
      </c>
      <c r="F38" s="49">
        <f t="shared" si="0"/>
        <v>0</v>
      </c>
      <c r="G38" s="9"/>
    </row>
    <row r="39" spans="1:7" ht="32.1" customHeight="1">
      <c r="A39" s="27"/>
      <c r="B39" s="109"/>
      <c r="C39" s="109"/>
      <c r="D39" s="109"/>
      <c r="E39" s="83"/>
      <c r="F39" s="49"/>
      <c r="G39" s="9"/>
    </row>
    <row r="40" spans="1:7" ht="32.1" customHeight="1">
      <c r="A40" s="27" t="s">
        <v>201</v>
      </c>
      <c r="B40" s="114">
        <v>0</v>
      </c>
      <c r="C40" s="114">
        <v>0</v>
      </c>
      <c r="D40" s="114">
        <v>0</v>
      </c>
      <c r="E40" s="83">
        <v>0.03</v>
      </c>
      <c r="F40" s="49">
        <f t="shared" si="0"/>
        <v>0</v>
      </c>
      <c r="G40" s="9"/>
    </row>
    <row r="41" spans="1:7" ht="32.1" customHeight="1">
      <c r="A41" s="27"/>
      <c r="B41" s="114"/>
      <c r="C41" s="114"/>
      <c r="D41" s="114"/>
      <c r="E41" s="83"/>
      <c r="F41" s="49"/>
      <c r="G41" s="9"/>
    </row>
    <row r="42" spans="1:7" ht="32.1" customHeight="1">
      <c r="A42" s="27" t="s">
        <v>202</v>
      </c>
      <c r="B42" s="109">
        <v>0</v>
      </c>
      <c r="C42" s="109">
        <v>0</v>
      </c>
      <c r="D42" s="109">
        <v>0</v>
      </c>
      <c r="E42" s="83">
        <v>0.02</v>
      </c>
      <c r="F42" s="49">
        <f t="shared" si="0"/>
        <v>0</v>
      </c>
      <c r="G42" s="9"/>
    </row>
    <row r="43" spans="1:7" ht="32.1" customHeight="1">
      <c r="A43" s="27"/>
      <c r="B43" s="109"/>
      <c r="C43" s="109"/>
      <c r="D43" s="109"/>
      <c r="E43" s="83"/>
      <c r="F43" s="49"/>
      <c r="G43" s="9"/>
    </row>
    <row r="44" spans="1:7" ht="32.1" customHeight="1">
      <c r="A44" s="27" t="s">
        <v>203</v>
      </c>
      <c r="B44" s="114">
        <v>0</v>
      </c>
      <c r="C44" s="114">
        <v>0</v>
      </c>
      <c r="D44" s="114">
        <v>0</v>
      </c>
      <c r="E44" s="83">
        <v>0.03</v>
      </c>
      <c r="F44" s="49">
        <f t="shared" si="0"/>
        <v>0</v>
      </c>
      <c r="G44" s="9"/>
    </row>
    <row r="45" spans="1:7" ht="32.1" customHeight="1">
      <c r="A45" s="27"/>
      <c r="B45" s="114"/>
      <c r="C45" s="114"/>
      <c r="D45" s="114"/>
      <c r="E45" s="83"/>
      <c r="F45" s="49"/>
      <c r="G45" s="9"/>
    </row>
    <row r="46" spans="1:7" ht="32.1" customHeight="1">
      <c r="A46" s="27" t="s">
        <v>204</v>
      </c>
      <c r="B46" s="109">
        <v>0</v>
      </c>
      <c r="C46" s="109">
        <v>0</v>
      </c>
      <c r="D46" s="109">
        <v>0</v>
      </c>
      <c r="E46" s="83">
        <v>0.02</v>
      </c>
      <c r="F46" s="49">
        <f t="shared" si="0"/>
        <v>0</v>
      </c>
      <c r="G46" s="9"/>
    </row>
    <row r="47" spans="1:7" ht="32.1" customHeight="1">
      <c r="A47" s="27"/>
      <c r="B47" s="109"/>
      <c r="C47" s="109"/>
      <c r="D47" s="109"/>
      <c r="E47" s="83"/>
      <c r="F47" s="49"/>
      <c r="G47" s="9"/>
    </row>
    <row r="48" spans="1:7" ht="32.1" customHeight="1">
      <c r="A48" s="27" t="s">
        <v>205</v>
      </c>
      <c r="B48" s="114">
        <v>0</v>
      </c>
      <c r="C48" s="114">
        <v>0</v>
      </c>
      <c r="D48" s="114">
        <v>1</v>
      </c>
      <c r="E48" s="83">
        <v>0.03</v>
      </c>
      <c r="F48" s="49">
        <f t="shared" si="0"/>
        <v>0.03</v>
      </c>
      <c r="G48" s="9"/>
    </row>
    <row r="49" spans="1:7" ht="108" customHeight="1">
      <c r="A49" s="27"/>
      <c r="B49" s="114"/>
      <c r="C49" s="114"/>
      <c r="D49" s="114" t="s">
        <v>187</v>
      </c>
      <c r="E49" s="83"/>
      <c r="F49" s="49"/>
      <c r="G49" s="9"/>
    </row>
    <row r="50" spans="1:7" ht="32.1" customHeight="1">
      <c r="A50" s="27" t="s">
        <v>206</v>
      </c>
      <c r="B50" s="109">
        <v>0</v>
      </c>
      <c r="C50" s="109">
        <v>0</v>
      </c>
      <c r="D50" s="109">
        <v>0</v>
      </c>
      <c r="E50" s="83">
        <v>0.03</v>
      </c>
      <c r="F50" s="49">
        <f t="shared" si="0"/>
        <v>0</v>
      </c>
      <c r="G50" s="9"/>
    </row>
    <row r="51" spans="1:7" ht="32.1" customHeight="1">
      <c r="A51" s="27"/>
      <c r="B51" s="109"/>
      <c r="C51" s="109"/>
      <c r="D51" s="109"/>
      <c r="E51" s="83"/>
      <c r="F51" s="49"/>
      <c r="G51" s="9"/>
    </row>
    <row r="52" spans="1:7" ht="32.1" customHeight="1">
      <c r="A52" s="27" t="s">
        <v>207</v>
      </c>
      <c r="B52" s="114">
        <v>0</v>
      </c>
      <c r="C52" s="114">
        <v>0</v>
      </c>
      <c r="D52" s="114">
        <v>1</v>
      </c>
      <c r="E52" s="83">
        <v>0.03</v>
      </c>
      <c r="F52" s="49">
        <f t="shared" si="0"/>
        <v>0.03</v>
      </c>
      <c r="G52" s="9"/>
    </row>
    <row r="53" spans="1:7" ht="111.75" customHeight="1">
      <c r="A53" s="27"/>
      <c r="B53" s="114"/>
      <c r="C53" s="114"/>
      <c r="D53" s="114" t="s">
        <v>208</v>
      </c>
      <c r="E53" s="83"/>
      <c r="F53" s="49"/>
      <c r="G53" s="9"/>
    </row>
    <row r="54" spans="1:7" ht="32.1" customHeight="1">
      <c r="A54" s="27" t="s">
        <v>209</v>
      </c>
      <c r="B54" s="109">
        <v>0</v>
      </c>
      <c r="C54" s="109">
        <v>0</v>
      </c>
      <c r="D54" s="109">
        <v>0</v>
      </c>
      <c r="E54" s="83">
        <v>0.03</v>
      </c>
      <c r="F54" s="49">
        <f t="shared" si="0"/>
        <v>0</v>
      </c>
      <c r="G54" s="9"/>
    </row>
    <row r="55" spans="1:7" ht="32.1" customHeight="1">
      <c r="A55" s="27"/>
      <c r="B55" s="109"/>
      <c r="C55" s="109"/>
      <c r="D55" s="109"/>
      <c r="E55" s="83"/>
      <c r="F55" s="49"/>
      <c r="G55" s="9"/>
    </row>
    <row r="56" spans="1:7" ht="32.1" customHeight="1">
      <c r="A56" s="27" t="s">
        <v>210</v>
      </c>
      <c r="B56" s="114">
        <v>0</v>
      </c>
      <c r="C56" s="114">
        <v>0</v>
      </c>
      <c r="D56" s="114">
        <v>0</v>
      </c>
      <c r="E56" s="83">
        <v>0.03</v>
      </c>
      <c r="F56" s="49">
        <f t="shared" si="0"/>
        <v>0</v>
      </c>
      <c r="G56" s="9"/>
    </row>
    <row r="57" spans="1:7" ht="32.1" customHeight="1">
      <c r="A57" s="27"/>
      <c r="B57" s="114"/>
      <c r="C57" s="114"/>
      <c r="D57" s="114"/>
      <c r="E57" s="83"/>
      <c r="F57" s="49"/>
      <c r="G57" s="9"/>
    </row>
    <row r="58" spans="1:7" ht="32.1" customHeight="1">
      <c r="A58" s="27" t="s">
        <v>211</v>
      </c>
      <c r="B58" s="109">
        <v>0</v>
      </c>
      <c r="C58" s="109">
        <v>0</v>
      </c>
      <c r="D58" s="109">
        <v>0</v>
      </c>
      <c r="E58" s="83">
        <v>0.02</v>
      </c>
      <c r="F58" s="49">
        <f t="shared" si="0"/>
        <v>0</v>
      </c>
      <c r="G58" s="9"/>
    </row>
    <row r="59" spans="1:7" ht="32.1" customHeight="1">
      <c r="A59" s="27"/>
      <c r="B59" s="109"/>
      <c r="C59" s="109"/>
      <c r="D59" s="109"/>
      <c r="E59" s="83"/>
      <c r="F59" s="49"/>
      <c r="G59" s="9"/>
    </row>
    <row r="60" spans="1:7" ht="32.1" customHeight="1">
      <c r="A60" s="27" t="s">
        <v>212</v>
      </c>
      <c r="B60" s="114">
        <v>0</v>
      </c>
      <c r="C60" s="114">
        <v>0</v>
      </c>
      <c r="D60" s="114">
        <v>0</v>
      </c>
      <c r="E60" s="83">
        <v>0.02</v>
      </c>
      <c r="F60" s="49">
        <f t="shared" si="0"/>
        <v>0</v>
      </c>
      <c r="G60" s="9"/>
    </row>
    <row r="61" spans="1:7" ht="32.1" customHeight="1">
      <c r="A61" s="27"/>
      <c r="B61" s="114"/>
      <c r="C61" s="114"/>
      <c r="D61" s="114"/>
      <c r="E61" s="83"/>
      <c r="F61" s="49"/>
      <c r="G61" s="9"/>
    </row>
    <row r="62" spans="1:7" ht="32.1" customHeight="1">
      <c r="A62" s="27" t="s">
        <v>213</v>
      </c>
      <c r="B62" s="109">
        <v>0</v>
      </c>
      <c r="C62" s="109">
        <v>0</v>
      </c>
      <c r="D62" s="109">
        <v>0</v>
      </c>
      <c r="E62" s="83">
        <v>0.03</v>
      </c>
      <c r="F62" s="49">
        <f t="shared" si="0"/>
        <v>0</v>
      </c>
      <c r="G62" s="9"/>
    </row>
    <row r="63" spans="1:7" ht="15.6">
      <c r="A63" s="27"/>
      <c r="B63" s="109"/>
      <c r="C63" s="109"/>
      <c r="D63" s="109"/>
      <c r="E63" s="83"/>
      <c r="F63" s="49"/>
      <c r="G63" s="8"/>
    </row>
    <row r="64" spans="1:7" ht="15.6">
      <c r="A64" s="10"/>
      <c r="B64" s="10"/>
      <c r="C64" s="10"/>
      <c r="D64" s="10"/>
      <c r="E64" s="135">
        <f>SUM(E2:E62)</f>
        <v>1.0000000000000002</v>
      </c>
      <c r="F64" s="136">
        <f>SUM(F2:F63)</f>
        <v>0.32000000000000006</v>
      </c>
      <c r="G64" s="15" t="s">
        <v>139</v>
      </c>
    </row>
    <row r="65" spans="1:6" ht="235.5" customHeight="1">
      <c r="A65" s="112" t="s">
        <v>214</v>
      </c>
      <c r="B65" s="112"/>
      <c r="C65" s="112"/>
      <c r="D65" s="112"/>
      <c r="E65" s="112"/>
      <c r="F65" s="112"/>
    </row>
    <row r="66" spans="1:6" ht="174.75" customHeight="1">
      <c r="A66" s="149" t="s">
        <v>215</v>
      </c>
      <c r="B66" s="112"/>
      <c r="C66" s="112"/>
      <c r="D66" s="112"/>
      <c r="E66" s="112"/>
      <c r="F66" s="112"/>
    </row>
    <row r="67" spans="1:6" ht="19.5" customHeight="1">
      <c r="B67" s="139"/>
      <c r="C67" s="112"/>
      <c r="D67" s="112"/>
      <c r="E67" s="112"/>
      <c r="F67" s="112"/>
    </row>
    <row r="68" spans="1:6" ht="15.6">
      <c r="B68" s="112"/>
      <c r="C68" s="112"/>
      <c r="D68" s="112"/>
      <c r="E68" s="112"/>
      <c r="F68" s="112"/>
    </row>
    <row r="69" spans="1:6" ht="15.6">
      <c r="B69" s="112"/>
      <c r="C69" s="112"/>
      <c r="D69" s="112"/>
      <c r="E69" s="112"/>
      <c r="F69" s="112"/>
    </row>
    <row r="70" spans="1:6" ht="15.6">
      <c r="B70" s="112"/>
      <c r="C70" s="112"/>
      <c r="D70" s="112"/>
      <c r="E70" s="112"/>
      <c r="F70" s="112"/>
    </row>
    <row r="71" spans="1:6" ht="15.6">
      <c r="B71" s="112"/>
      <c r="C71" s="112"/>
      <c r="D71" s="112"/>
      <c r="E71" s="112"/>
      <c r="F71" s="112"/>
    </row>
    <row r="72" spans="1:6" ht="15.6">
      <c r="B72" s="112"/>
      <c r="C72" s="112"/>
      <c r="D72" s="112"/>
      <c r="E72" s="112"/>
      <c r="F72" s="112"/>
    </row>
    <row r="73" spans="1:6" ht="15.6">
      <c r="B73" s="112"/>
      <c r="C73" s="112"/>
      <c r="D73" s="112"/>
      <c r="E73" s="112"/>
      <c r="F73" s="112"/>
    </row>
    <row r="74" spans="1:6" ht="15.6">
      <c r="B74" s="112"/>
      <c r="C74" s="112"/>
      <c r="D74" s="112"/>
      <c r="E74" s="112"/>
      <c r="F74" s="112"/>
    </row>
    <row r="75" spans="1:6" ht="15.6">
      <c r="B75" s="112"/>
      <c r="C75" s="112"/>
      <c r="D75" s="112"/>
      <c r="E75" s="112"/>
      <c r="F75" s="112"/>
    </row>
    <row r="76" spans="1:6" ht="15.6">
      <c r="B76" s="112"/>
      <c r="C76" s="112"/>
      <c r="D76" s="112"/>
      <c r="E76" s="112"/>
      <c r="F76" s="112"/>
    </row>
    <row r="77" spans="1:6" ht="15.6">
      <c r="B77" s="112"/>
      <c r="C77" s="112"/>
      <c r="D77" s="112"/>
      <c r="E77" s="112"/>
      <c r="F77" s="112"/>
    </row>
    <row r="78" spans="1:6" ht="15.6">
      <c r="B78" s="112"/>
      <c r="C78" s="112"/>
      <c r="D78" s="112"/>
      <c r="E78" s="112"/>
      <c r="F78" s="112"/>
    </row>
    <row r="79" spans="1:6" ht="15.6">
      <c r="B79" s="112"/>
      <c r="C79" s="112"/>
      <c r="D79" s="112"/>
      <c r="E79" s="112"/>
      <c r="F79" s="112"/>
    </row>
    <row r="80" spans="1:6" ht="15.6">
      <c r="B80" s="112"/>
      <c r="C80" s="112"/>
      <c r="D80" s="112"/>
      <c r="E80" s="112"/>
      <c r="F80" s="112"/>
    </row>
    <row r="81" spans="1:6" ht="15.6">
      <c r="B81" s="112"/>
      <c r="C81" s="112"/>
      <c r="D81" s="112"/>
      <c r="E81" s="112"/>
      <c r="F81" s="112"/>
    </row>
    <row r="82" spans="1:6" ht="15.6">
      <c r="B82" s="112"/>
      <c r="C82" s="112"/>
      <c r="D82" s="112"/>
      <c r="E82" s="112"/>
      <c r="F82" s="112"/>
    </row>
    <row r="83" spans="1:6" ht="15.6">
      <c r="A83" s="119"/>
    </row>
    <row r="84" spans="1:6" ht="15.6"/>
    <row r="85" spans="1:6" ht="15.6"/>
    <row r="86" spans="1:6" ht="15.6"/>
    <row r="87" spans="1:6" ht="15.6"/>
  </sheetData>
  <sheetProtection sheet="1" objects="1" scenarios="1" formatRows="0"/>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22"/>
  <sheetViews>
    <sheetView zoomScale="70" zoomScaleNormal="70" workbookViewId="0">
      <pane xSplit="1" ySplit="2" topLeftCell="B3" activePane="bottomRight" state="frozen"/>
      <selection pane="bottomRight" activeCell="G9" sqref="G9"/>
      <selection pane="bottomLeft" activeCell="A3" sqref="A3"/>
      <selection pane="topRight" activeCell="B1" sqref="B1"/>
    </sheetView>
  </sheetViews>
  <sheetFormatPr defaultColWidth="10.875" defaultRowHeight="15.6"/>
  <cols>
    <col min="1" max="5" width="32.625" style="116" customWidth="1"/>
    <col min="6" max="6" width="15" style="116" customWidth="1"/>
    <col min="7" max="7" width="17" style="116" customWidth="1"/>
    <col min="8" max="16384" width="10.875" style="1"/>
  </cols>
  <sheetData>
    <row r="1" spans="1:7" ht="15.95" customHeight="1">
      <c r="A1" s="76"/>
      <c r="B1" s="171" t="s">
        <v>216</v>
      </c>
      <c r="C1" s="171"/>
      <c r="D1" s="171"/>
      <c r="E1" s="171"/>
      <c r="F1" s="45" t="s">
        <v>76</v>
      </c>
      <c r="G1" s="36"/>
    </row>
    <row r="2" spans="1:7" ht="30.95">
      <c r="A2" s="38" t="s">
        <v>217</v>
      </c>
      <c r="B2" s="27" t="s">
        <v>218</v>
      </c>
      <c r="C2" s="27" t="s">
        <v>219</v>
      </c>
      <c r="D2" s="27" t="s">
        <v>220</v>
      </c>
      <c r="E2" s="27" t="s">
        <v>221</v>
      </c>
      <c r="F2" s="45"/>
      <c r="G2" s="1"/>
    </row>
    <row r="3" spans="1:7">
      <c r="A3" s="21" t="s">
        <v>222</v>
      </c>
      <c r="B3" s="115"/>
      <c r="C3" s="115">
        <v>0</v>
      </c>
      <c r="D3" s="115">
        <v>0</v>
      </c>
      <c r="E3" s="115">
        <v>0</v>
      </c>
      <c r="F3" s="44">
        <f>SUM(B3:E3)</f>
        <v>0</v>
      </c>
      <c r="G3" s="1"/>
    </row>
    <row r="4" spans="1:7">
      <c r="A4" s="21"/>
      <c r="B4" s="115"/>
      <c r="C4" s="115"/>
      <c r="D4" s="115"/>
      <c r="E4" s="115"/>
      <c r="F4" s="44"/>
      <c r="G4" s="1"/>
    </row>
    <row r="5" spans="1:7">
      <c r="A5" s="21" t="s">
        <v>223</v>
      </c>
      <c r="B5" s="103">
        <v>0</v>
      </c>
      <c r="C5" s="103">
        <v>0</v>
      </c>
      <c r="D5" s="103">
        <v>0</v>
      </c>
      <c r="E5" s="103">
        <v>0</v>
      </c>
      <c r="F5" s="44">
        <f>SUM(B5:E5)</f>
        <v>0</v>
      </c>
      <c r="G5" s="1"/>
    </row>
    <row r="6" spans="1:7">
      <c r="A6" s="21"/>
      <c r="B6" s="103"/>
      <c r="C6" s="103"/>
      <c r="D6" s="103"/>
      <c r="E6" s="103"/>
      <c r="F6" s="44"/>
      <c r="G6" s="1"/>
    </row>
    <row r="7" spans="1:7" ht="30.95">
      <c r="A7" s="74" t="s">
        <v>224</v>
      </c>
      <c r="B7" s="115">
        <v>0</v>
      </c>
      <c r="C7" s="115">
        <v>0</v>
      </c>
      <c r="D7" s="115">
        <v>0</v>
      </c>
      <c r="E7" s="115">
        <v>0</v>
      </c>
      <c r="F7" s="44">
        <f>SUM(B7:E7)</f>
        <v>0</v>
      </c>
      <c r="G7" s="1"/>
    </row>
    <row r="8" spans="1:7" ht="14.45" customHeight="1">
      <c r="A8" s="21"/>
      <c r="B8" s="115"/>
      <c r="C8" s="115"/>
      <c r="D8" s="115"/>
      <c r="E8" s="115"/>
      <c r="F8" s="44"/>
      <c r="G8" s="1"/>
    </row>
    <row r="9" spans="1:7">
      <c r="A9" s="38" t="s">
        <v>76</v>
      </c>
      <c r="B9" s="49">
        <f>SUM(B3:B7)</f>
        <v>0</v>
      </c>
      <c r="C9" s="49">
        <f t="shared" ref="C9:E9" si="0">SUM(C3:C7)</f>
        <v>0</v>
      </c>
      <c r="D9" s="49">
        <f t="shared" si="0"/>
        <v>0</v>
      </c>
      <c r="E9" s="49">
        <f t="shared" si="0"/>
        <v>0</v>
      </c>
      <c r="F9" s="98">
        <f>MIN(SUM(F3:F8),8)</f>
        <v>0</v>
      </c>
      <c r="G9" s="15" t="s">
        <v>139</v>
      </c>
    </row>
    <row r="10" spans="1:7">
      <c r="A10" s="130"/>
      <c r="B10" s="130"/>
      <c r="C10" s="123"/>
      <c r="D10" s="123"/>
      <c r="E10" s="123"/>
      <c r="F10" s="123"/>
      <c r="G10" s="123"/>
    </row>
    <row r="11" spans="1:7" ht="113.25">
      <c r="A11" s="123" t="s">
        <v>225</v>
      </c>
      <c r="B11" s="123"/>
      <c r="C11" s="140"/>
      <c r="D11" s="123"/>
      <c r="E11" s="123"/>
      <c r="F11" s="123"/>
      <c r="G11" s="123"/>
    </row>
    <row r="12" spans="1:7" ht="24.6" customHeight="1">
      <c r="A12" s="123"/>
      <c r="B12" s="123"/>
      <c r="C12" s="140"/>
      <c r="D12" s="123"/>
      <c r="E12" s="123"/>
      <c r="F12" s="123"/>
      <c r="G12" s="123"/>
    </row>
    <row r="13" spans="1:7">
      <c r="A13" s="123"/>
      <c r="B13" s="123"/>
      <c r="C13" s="139"/>
      <c r="D13" s="123"/>
      <c r="E13" s="123"/>
      <c r="F13" s="112"/>
      <c r="G13" s="112"/>
    </row>
    <row r="14" spans="1:7">
      <c r="A14" s="123"/>
      <c r="B14" s="123"/>
      <c r="C14" s="123"/>
      <c r="D14" s="123"/>
      <c r="E14" s="123"/>
      <c r="F14" s="123"/>
      <c r="G14" s="123"/>
    </row>
    <row r="15" spans="1:7">
      <c r="A15" s="123"/>
      <c r="B15" s="123"/>
      <c r="C15" s="123"/>
      <c r="D15" s="123"/>
      <c r="E15" s="123"/>
      <c r="F15" s="123"/>
      <c r="G15" s="123"/>
    </row>
    <row r="16" spans="1:7">
      <c r="A16" s="123"/>
      <c r="B16" s="123"/>
      <c r="C16" s="123"/>
      <c r="D16" s="123"/>
      <c r="E16" s="123"/>
      <c r="F16" s="123"/>
      <c r="G16" s="123"/>
    </row>
    <row r="17" spans="1:7">
      <c r="A17" s="123"/>
      <c r="B17" s="123"/>
      <c r="C17" s="123"/>
      <c r="D17" s="123"/>
      <c r="E17" s="123"/>
      <c r="F17" s="123"/>
      <c r="G17" s="123"/>
    </row>
    <row r="18" spans="1:7">
      <c r="A18" s="123"/>
      <c r="B18" s="123"/>
      <c r="C18" s="123"/>
      <c r="D18" s="123"/>
      <c r="E18" s="123"/>
      <c r="F18" s="123"/>
      <c r="G18" s="123"/>
    </row>
    <row r="19" spans="1:7">
      <c r="A19" s="123"/>
      <c r="B19" s="123"/>
      <c r="C19" s="123"/>
      <c r="D19" s="123"/>
      <c r="E19" s="123"/>
      <c r="F19" s="123"/>
      <c r="G19" s="123"/>
    </row>
    <row r="20" spans="1:7">
      <c r="A20" s="123"/>
      <c r="B20" s="123"/>
      <c r="C20" s="123"/>
      <c r="D20" s="123"/>
      <c r="E20" s="123"/>
      <c r="F20" s="123"/>
      <c r="G20" s="123"/>
    </row>
    <row r="21" spans="1:7">
      <c r="A21" s="123"/>
      <c r="B21" s="123"/>
      <c r="C21" s="123"/>
      <c r="D21" s="123"/>
      <c r="E21" s="123"/>
      <c r="F21" s="123"/>
      <c r="G21" s="123"/>
    </row>
    <row r="22" spans="1:7">
      <c r="A22" s="123"/>
      <c r="B22" s="123"/>
      <c r="C22" s="123"/>
      <c r="D22" s="123"/>
      <c r="E22" s="123"/>
      <c r="F22" s="123"/>
      <c r="G22" s="123"/>
    </row>
  </sheetData>
  <sheetProtection algorithmName="SHA-512" hashValue="bN2DSyk/94s3aQFfnfxACAi9+D0nkQJrMN6wu9hk3zP//68XRLAkQB0rrydhJDxMGejnE4saGHQ/M9XLoTAO/w==" saltValue="R4bvdwKZEBV9S91qbEUO2A==" spinCount="100000" sheet="1" formatRows="0"/>
  <mergeCells count="1">
    <mergeCell ref="B1:E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8"/>
  <sheetViews>
    <sheetView tabSelected="1" zoomScale="70" zoomScaleNormal="70" workbookViewId="0">
      <pane xSplit="1" ySplit="2" topLeftCell="C8" activePane="bottomRight" state="frozen"/>
      <selection pane="bottomRight" activeCell="G9" sqref="G9"/>
      <selection pane="bottomLeft" activeCell="A3" sqref="A3"/>
      <selection pane="topRight" activeCell="B1" sqref="B1"/>
    </sheetView>
  </sheetViews>
  <sheetFormatPr defaultColWidth="10.875" defaultRowHeight="15.6"/>
  <cols>
    <col min="1" max="4" width="32.625" style="116" customWidth="1"/>
    <col min="5" max="5" width="15" style="116" customWidth="1"/>
    <col min="6" max="6" width="12.5" style="116" customWidth="1"/>
    <col min="7" max="7" width="15" style="116" customWidth="1"/>
    <col min="8" max="16384" width="10.875" style="1"/>
  </cols>
  <sheetData>
    <row r="1" spans="1:7">
      <c r="A1" s="2"/>
      <c r="B1" s="172" t="s">
        <v>216</v>
      </c>
      <c r="C1" s="172"/>
      <c r="D1" s="172"/>
      <c r="E1" s="2"/>
      <c r="F1" s="2"/>
      <c r="G1" s="1"/>
    </row>
    <row r="2" spans="1:7" ht="89.1" customHeight="1">
      <c r="A2" s="35" t="s">
        <v>226</v>
      </c>
      <c r="B2" s="47" t="s">
        <v>227</v>
      </c>
      <c r="C2" s="47" t="s">
        <v>228</v>
      </c>
      <c r="D2" s="47" t="s">
        <v>229</v>
      </c>
      <c r="E2" s="20" t="s">
        <v>25</v>
      </c>
      <c r="F2" s="20" t="s">
        <v>76</v>
      </c>
      <c r="G2" s="36"/>
    </row>
    <row r="3" spans="1:7" ht="15.95" customHeight="1">
      <c r="A3" s="12" t="s">
        <v>230</v>
      </c>
      <c r="B3" s="110"/>
      <c r="C3" s="110"/>
      <c r="D3" s="110"/>
      <c r="E3" s="85">
        <v>0.45</v>
      </c>
      <c r="F3" s="52">
        <f>SUM(B3:D3)*E3</f>
        <v>0</v>
      </c>
      <c r="G3" s="1"/>
    </row>
    <row r="4" spans="1:7" ht="15.95" customHeight="1">
      <c r="A4" s="12"/>
      <c r="B4" s="110"/>
      <c r="C4" s="110"/>
      <c r="D4" s="110"/>
      <c r="E4" s="42"/>
      <c r="F4" s="52"/>
      <c r="G4" s="1"/>
    </row>
    <row r="5" spans="1:7" ht="15.95" customHeight="1">
      <c r="A5" s="12" t="s">
        <v>231</v>
      </c>
      <c r="B5" s="113"/>
      <c r="C5" s="113"/>
      <c r="D5" s="113"/>
      <c r="E5" s="85">
        <v>0.3</v>
      </c>
      <c r="F5" s="52">
        <f>SUM(B5:D5)*E5</f>
        <v>0</v>
      </c>
      <c r="G5" s="1"/>
    </row>
    <row r="6" spans="1:7" ht="15.95" customHeight="1">
      <c r="A6" s="12"/>
      <c r="B6" s="113"/>
      <c r="C6" s="113"/>
      <c r="D6" s="113"/>
      <c r="E6" s="42"/>
      <c r="F6" s="52"/>
      <c r="G6" s="1"/>
    </row>
    <row r="7" spans="1:7" ht="15.95" customHeight="1">
      <c r="A7" s="13" t="s">
        <v>232</v>
      </c>
      <c r="B7" s="110"/>
      <c r="C7" s="110"/>
      <c r="D7" s="110"/>
      <c r="E7" s="85">
        <v>0.25</v>
      </c>
      <c r="F7" s="52">
        <f>SUM(B7:D7)*E7</f>
        <v>0</v>
      </c>
      <c r="G7" s="1"/>
    </row>
    <row r="8" spans="1:7" ht="15.95" customHeight="1">
      <c r="A8" s="12"/>
      <c r="B8" s="110"/>
      <c r="C8" s="110"/>
      <c r="D8" s="110"/>
      <c r="E8" s="42"/>
      <c r="F8" s="52"/>
      <c r="G8" s="1"/>
    </row>
    <row r="9" spans="1:7" ht="15.95" customHeight="1">
      <c r="A9" s="35" t="s">
        <v>152</v>
      </c>
      <c r="B9" s="41">
        <f>SUM(B3:B8)</f>
        <v>0</v>
      </c>
      <c r="C9" s="41">
        <f t="shared" ref="C9:D9" si="0">SUM(C3:C8)</f>
        <v>0</v>
      </c>
      <c r="D9" s="41">
        <f t="shared" si="0"/>
        <v>0</v>
      </c>
      <c r="E9" s="41"/>
      <c r="F9" s="97">
        <f>MIN(SUM(F3:F8),7)</f>
        <v>0</v>
      </c>
      <c r="G9" s="15" t="s">
        <v>139</v>
      </c>
    </row>
    <row r="10" spans="1:7">
      <c r="A10" s="137"/>
      <c r="B10" s="137"/>
      <c r="C10" s="75"/>
      <c r="D10" s="75"/>
      <c r="E10" s="75"/>
      <c r="F10" s="75"/>
      <c r="G10" s="1"/>
    </row>
    <row r="11" spans="1:7">
      <c r="A11" s="123" t="s">
        <v>79</v>
      </c>
      <c r="B11" s="123"/>
      <c r="C11" s="123"/>
      <c r="D11" s="123"/>
      <c r="E11" s="123"/>
      <c r="F11" s="123"/>
    </row>
    <row r="12" spans="1:7">
      <c r="A12" s="123"/>
      <c r="B12" s="123"/>
      <c r="C12" s="123"/>
      <c r="D12" s="123"/>
      <c r="E12" s="123"/>
      <c r="F12" s="123"/>
    </row>
    <row r="13" spans="1:7" ht="17.100000000000001" customHeight="1">
      <c r="A13" s="123"/>
      <c r="B13" s="123"/>
      <c r="C13" s="139"/>
      <c r="D13" s="123"/>
      <c r="E13" s="112"/>
      <c r="F13" s="112"/>
    </row>
    <row r="14" spans="1:7">
      <c r="A14" s="123"/>
      <c r="B14" s="123"/>
      <c r="C14" s="123"/>
      <c r="D14" s="123"/>
      <c r="E14" s="123"/>
      <c r="F14" s="123"/>
    </row>
    <row r="15" spans="1:7">
      <c r="A15" s="123"/>
      <c r="B15" s="123"/>
      <c r="C15" s="123"/>
      <c r="D15" s="123"/>
      <c r="E15" s="123"/>
      <c r="F15" s="123"/>
    </row>
    <row r="16" spans="1:7">
      <c r="A16" s="123"/>
      <c r="B16" s="123"/>
      <c r="C16" s="123"/>
      <c r="D16" s="123"/>
      <c r="E16" s="123"/>
      <c r="F16" s="123"/>
    </row>
    <row r="17" spans="1:6">
      <c r="A17" s="123"/>
      <c r="B17" s="123"/>
      <c r="C17" s="123"/>
      <c r="D17" s="123"/>
      <c r="E17" s="123"/>
      <c r="F17" s="123"/>
    </row>
    <row r="18" spans="1:6">
      <c r="A18" s="123"/>
      <c r="B18" s="123"/>
      <c r="C18" s="123"/>
      <c r="D18" s="123"/>
      <c r="E18" s="123"/>
      <c r="F18" s="123"/>
    </row>
  </sheetData>
  <sheetProtection algorithmName="SHA-512" hashValue="eMIJ/AwFp51SuxSC6Y2gUrOI22Uz8h3zQYKKeNm0nJpVuh0n5f2U3dG+/nZ7HZQjpFmgOHGNVFWGD/5EGg+MxA==" saltValue="unrjz44hVV0nVFzbzY8BbA==" spinCount="100000" sheet="1" formatRows="0"/>
  <mergeCells count="1">
    <mergeCell ref="B1:D1"/>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8"/>
  <sheetViews>
    <sheetView zoomScale="60" zoomScaleNormal="60" workbookViewId="0">
      <pane xSplit="1" ySplit="2" topLeftCell="B19" activePane="bottomRight" state="frozen"/>
      <selection pane="bottomRight" activeCell="B26" sqref="B26"/>
      <selection pane="bottomLeft" activeCell="A3" sqref="A3"/>
      <selection pane="topRight" activeCell="B1" sqref="B1"/>
    </sheetView>
  </sheetViews>
  <sheetFormatPr defaultColWidth="10.875" defaultRowHeight="15.6"/>
  <cols>
    <col min="1" max="5" width="32.625" style="116" customWidth="1"/>
    <col min="6" max="6" width="29.5" style="116" customWidth="1"/>
    <col min="7" max="7" width="15" style="116" customWidth="1"/>
    <col min="8" max="8" width="17" style="116" customWidth="1"/>
    <col min="9" max="9" width="16.5" style="116" customWidth="1"/>
    <col min="10" max="16384" width="10.875" style="1"/>
  </cols>
  <sheetData>
    <row r="1" spans="1:9">
      <c r="A1" s="35"/>
      <c r="B1" s="174" t="s">
        <v>233</v>
      </c>
      <c r="C1" s="175"/>
      <c r="D1" s="175"/>
      <c r="E1" s="176"/>
      <c r="F1" s="35"/>
      <c r="G1" s="35"/>
      <c r="H1" s="35"/>
      <c r="I1" s="1"/>
    </row>
    <row r="2" spans="1:9" ht="92.45" customHeight="1">
      <c r="A2" s="35" t="s">
        <v>234</v>
      </c>
      <c r="B2" s="47" t="s">
        <v>218</v>
      </c>
      <c r="C2" s="47" t="s">
        <v>219</v>
      </c>
      <c r="D2" s="47" t="s">
        <v>235</v>
      </c>
      <c r="E2" s="47" t="s">
        <v>221</v>
      </c>
      <c r="F2" s="35" t="s">
        <v>152</v>
      </c>
      <c r="G2" s="35" t="s">
        <v>25</v>
      </c>
      <c r="H2" s="35" t="s">
        <v>61</v>
      </c>
      <c r="I2" s="36"/>
    </row>
    <row r="3" spans="1:9" ht="32.1" customHeight="1">
      <c r="A3" s="37" t="s">
        <v>236</v>
      </c>
      <c r="B3" s="110"/>
      <c r="C3" s="110"/>
      <c r="D3" s="110"/>
      <c r="E3" s="110"/>
      <c r="F3" s="52">
        <f>SUM(B3:E3)</f>
        <v>0</v>
      </c>
      <c r="G3" s="90">
        <v>0.2</v>
      </c>
      <c r="H3" s="52">
        <f>SUM(B3:E3)*G3</f>
        <v>0</v>
      </c>
      <c r="I3" s="1"/>
    </row>
    <row r="4" spans="1:9" ht="32.1" customHeight="1">
      <c r="A4" s="37"/>
      <c r="B4" s="110"/>
      <c r="C4" s="110"/>
      <c r="D4" s="110"/>
      <c r="E4" s="110"/>
      <c r="F4" s="52"/>
      <c r="G4" s="41"/>
      <c r="H4" s="52"/>
      <c r="I4" s="1"/>
    </row>
    <row r="5" spans="1:9" ht="32.1" customHeight="1">
      <c r="A5" s="37" t="s">
        <v>237</v>
      </c>
      <c r="B5" s="111"/>
      <c r="C5" s="111"/>
      <c r="D5" s="111"/>
      <c r="E5" s="111"/>
      <c r="F5" s="52">
        <f t="shared" ref="F5:F17" si="0">SUM(B5:E5)</f>
        <v>0</v>
      </c>
      <c r="G5" s="90">
        <v>0.1</v>
      </c>
      <c r="H5" s="52">
        <f t="shared" ref="H5:H17" si="1">SUM(B5:E5)*G5</f>
        <v>0</v>
      </c>
      <c r="I5" s="1"/>
    </row>
    <row r="6" spans="1:9" ht="32.1" customHeight="1">
      <c r="A6" s="12"/>
      <c r="B6" s="111"/>
      <c r="C6" s="111"/>
      <c r="D6" s="111"/>
      <c r="E6" s="111"/>
      <c r="F6" s="52"/>
      <c r="G6" s="41"/>
      <c r="H6" s="52"/>
      <c r="I6" s="1"/>
    </row>
    <row r="7" spans="1:9" ht="32.1" customHeight="1">
      <c r="A7" s="13" t="s">
        <v>238</v>
      </c>
      <c r="B7" s="110"/>
      <c r="C7" s="110"/>
      <c r="D7" s="110"/>
      <c r="E7" s="110"/>
      <c r="F7" s="52">
        <f t="shared" si="0"/>
        <v>0</v>
      </c>
      <c r="G7" s="90">
        <v>0.05</v>
      </c>
      <c r="H7" s="52">
        <f t="shared" si="1"/>
        <v>0</v>
      </c>
      <c r="I7" s="1"/>
    </row>
    <row r="8" spans="1:9" ht="32.1" customHeight="1">
      <c r="A8" s="12"/>
      <c r="B8" s="110"/>
      <c r="C8" s="110"/>
      <c r="D8" s="110"/>
      <c r="E8" s="110"/>
      <c r="F8" s="52"/>
      <c r="G8" s="41"/>
      <c r="H8" s="52"/>
      <c r="I8" s="1"/>
    </row>
    <row r="9" spans="1:9" ht="32.1" customHeight="1">
      <c r="A9" s="13" t="s">
        <v>239</v>
      </c>
      <c r="B9" s="111"/>
      <c r="C9" s="111"/>
      <c r="D9" s="111"/>
      <c r="E9" s="111"/>
      <c r="F9" s="52">
        <f t="shared" si="0"/>
        <v>0</v>
      </c>
      <c r="G9" s="90">
        <v>0.25</v>
      </c>
      <c r="H9" s="52">
        <f t="shared" si="1"/>
        <v>0</v>
      </c>
      <c r="I9" s="1"/>
    </row>
    <row r="10" spans="1:9" ht="32.1" customHeight="1">
      <c r="A10" s="12"/>
      <c r="B10" s="111"/>
      <c r="C10" s="111"/>
      <c r="D10" s="111"/>
      <c r="E10" s="111"/>
      <c r="F10" s="52"/>
      <c r="G10" s="41"/>
      <c r="H10" s="52"/>
      <c r="I10" s="1"/>
    </row>
    <row r="11" spans="1:9" ht="32.1" customHeight="1">
      <c r="A11" s="37" t="s">
        <v>240</v>
      </c>
      <c r="B11" s="110"/>
      <c r="C11" s="110"/>
      <c r="D11" s="110"/>
      <c r="E11" s="110"/>
      <c r="F11" s="52">
        <f t="shared" si="0"/>
        <v>0</v>
      </c>
      <c r="G11" s="90">
        <v>0.1</v>
      </c>
      <c r="H11" s="52">
        <f t="shared" si="1"/>
        <v>0</v>
      </c>
      <c r="I11" s="1"/>
    </row>
    <row r="12" spans="1:9" ht="30.75" customHeight="1">
      <c r="A12" s="12"/>
      <c r="B12" s="110"/>
      <c r="C12" s="110"/>
      <c r="D12" s="152"/>
      <c r="E12" s="110"/>
      <c r="F12" s="52"/>
      <c r="G12" s="41"/>
      <c r="H12" s="52"/>
      <c r="I12" s="1"/>
    </row>
    <row r="13" spans="1:9" ht="32.1" customHeight="1">
      <c r="A13" s="13" t="s">
        <v>241</v>
      </c>
      <c r="B13" s="111"/>
      <c r="C13" s="111"/>
      <c r="D13" s="111"/>
      <c r="E13" s="111"/>
      <c r="F13" s="52">
        <f t="shared" si="0"/>
        <v>0</v>
      </c>
      <c r="G13" s="90">
        <v>0.05</v>
      </c>
      <c r="H13" s="52">
        <f t="shared" si="1"/>
        <v>0</v>
      </c>
      <c r="I13" s="1"/>
    </row>
    <row r="14" spans="1:9" ht="32.1" customHeight="1">
      <c r="A14" s="12"/>
      <c r="B14" s="111"/>
      <c r="C14" s="111"/>
      <c r="D14" s="111"/>
      <c r="E14" s="111"/>
      <c r="F14" s="52"/>
      <c r="G14" s="41"/>
      <c r="H14" s="52"/>
      <c r="I14" s="1"/>
    </row>
    <row r="15" spans="1:9" ht="66" customHeight="1">
      <c r="A15" s="13" t="s">
        <v>242</v>
      </c>
      <c r="B15" s="110"/>
      <c r="C15" s="110"/>
      <c r="D15" s="110"/>
      <c r="E15" s="110"/>
      <c r="F15" s="52">
        <f t="shared" si="0"/>
        <v>0</v>
      </c>
      <c r="G15" s="90">
        <v>0.1</v>
      </c>
      <c r="H15" s="52">
        <f t="shared" si="1"/>
        <v>0</v>
      </c>
      <c r="I15" s="1"/>
    </row>
    <row r="16" spans="1:9" ht="32.1" customHeight="1">
      <c r="A16" s="12"/>
      <c r="B16" s="110"/>
      <c r="C16" s="110"/>
      <c r="D16" s="110"/>
      <c r="E16" s="110"/>
      <c r="F16" s="52"/>
      <c r="G16" s="41"/>
      <c r="H16" s="52"/>
      <c r="I16" s="1"/>
    </row>
    <row r="17" spans="1:9" ht="48.6" customHeight="1">
      <c r="A17" s="13" t="s">
        <v>243</v>
      </c>
      <c r="B17" s="111"/>
      <c r="C17" s="111"/>
      <c r="D17" s="111"/>
      <c r="E17" s="111"/>
      <c r="F17" s="52">
        <f t="shared" si="0"/>
        <v>0</v>
      </c>
      <c r="G17" s="90">
        <v>0.15</v>
      </c>
      <c r="H17" s="52">
        <f t="shared" si="1"/>
        <v>0</v>
      </c>
      <c r="I17" s="1"/>
    </row>
    <row r="18" spans="1:9" ht="48.6" customHeight="1">
      <c r="A18" s="13"/>
      <c r="B18" s="111"/>
      <c r="C18" s="111"/>
      <c r="D18" s="111"/>
      <c r="E18" s="111"/>
      <c r="F18" s="52"/>
      <c r="G18" s="90"/>
      <c r="H18" s="52"/>
      <c r="I18" s="1"/>
    </row>
    <row r="19" spans="1:9" ht="26.1" customHeight="1">
      <c r="A19" s="173"/>
      <c r="B19" s="173"/>
      <c r="C19" s="11"/>
      <c r="D19" s="11"/>
      <c r="E19" s="11"/>
      <c r="F19" s="43" t="s">
        <v>76</v>
      </c>
      <c r="G19" s="91">
        <f>SUM(G3:G17)</f>
        <v>1</v>
      </c>
      <c r="H19" s="96">
        <f>SUM(H3:H17)</f>
        <v>0</v>
      </c>
      <c r="I19" s="15" t="s">
        <v>244</v>
      </c>
    </row>
    <row r="20" spans="1:9" ht="228.95" customHeight="1">
      <c r="A20" s="112" t="s">
        <v>245</v>
      </c>
      <c r="B20" s="112"/>
      <c r="C20" s="112"/>
      <c r="D20" s="112"/>
      <c r="E20" s="112"/>
      <c r="F20" s="112"/>
      <c r="G20" s="112"/>
      <c r="H20" s="112"/>
    </row>
    <row r="21" spans="1:9">
      <c r="A21" s="112"/>
      <c r="B21" s="112"/>
      <c r="C21" s="112"/>
      <c r="D21" s="139"/>
      <c r="E21" s="112"/>
      <c r="F21" s="112"/>
      <c r="G21" s="112"/>
      <c r="H21" s="112"/>
    </row>
    <row r="22" spans="1:9">
      <c r="A22" s="112"/>
      <c r="B22" s="112"/>
      <c r="C22" s="138"/>
      <c r="D22" s="112"/>
      <c r="E22" s="112"/>
      <c r="F22" s="112"/>
      <c r="G22" s="112"/>
      <c r="H22" s="112"/>
    </row>
    <row r="23" spans="1:9">
      <c r="A23" s="112"/>
      <c r="B23" s="112"/>
      <c r="C23" s="112"/>
      <c r="D23" s="112"/>
      <c r="E23" s="112"/>
      <c r="F23" s="112"/>
      <c r="G23" s="112"/>
      <c r="H23" s="112"/>
    </row>
    <row r="24" spans="1:9">
      <c r="A24" s="112"/>
      <c r="B24" s="112"/>
      <c r="C24" s="112"/>
      <c r="D24" s="112"/>
      <c r="E24" s="112"/>
      <c r="F24" s="112"/>
      <c r="G24" s="112"/>
      <c r="H24" s="112"/>
    </row>
    <row r="25" spans="1:9">
      <c r="A25" s="112"/>
      <c r="B25" s="112"/>
      <c r="C25" s="112"/>
      <c r="D25" s="112"/>
      <c r="E25" s="112"/>
      <c r="F25" s="112"/>
      <c r="G25" s="112"/>
      <c r="H25" s="112"/>
    </row>
    <row r="26" spans="1:9">
      <c r="A26" s="112"/>
      <c r="B26" s="112"/>
      <c r="C26" s="112"/>
      <c r="D26" s="112"/>
      <c r="E26" s="112"/>
      <c r="F26" s="112"/>
      <c r="G26" s="112"/>
      <c r="H26" s="112"/>
    </row>
    <row r="27" spans="1:9">
      <c r="A27" s="112"/>
      <c r="B27" s="112"/>
      <c r="C27" s="112"/>
      <c r="D27" s="112"/>
      <c r="E27" s="112"/>
      <c r="F27" s="112"/>
      <c r="G27" s="112"/>
      <c r="H27" s="112"/>
    </row>
    <row r="28" spans="1:9">
      <c r="A28" s="112"/>
      <c r="B28" s="112"/>
      <c r="C28" s="112"/>
      <c r="D28" s="112"/>
      <c r="E28" s="112"/>
      <c r="F28" s="112"/>
      <c r="G28" s="112"/>
      <c r="H28" s="112"/>
    </row>
  </sheetData>
  <sheetProtection algorithmName="SHA-512" hashValue="CPYdjUEK8bYHnD0G7AdP32qi/m22f4iHATNwgLrShMb1FIEzLZwBwEWz3yRvavw0U7/oS0THUlfGGlxwbDhjbQ==" saltValue="2CdGDBLBZj6hIh7j3pVxMw==" spinCount="100000" sheet="1" formatRows="0"/>
  <mergeCells count="2">
    <mergeCell ref="A19:B19"/>
    <mergeCell ref="B1:E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2"/>
  <sheetViews>
    <sheetView zoomScale="90" zoomScaleNormal="90" workbookViewId="0">
      <pane xSplit="1" ySplit="1" topLeftCell="B24" activePane="bottomRight" state="frozen"/>
      <selection pane="bottomRight" activeCell="B24" sqref="B24"/>
      <selection pane="bottomLeft" activeCell="A2" sqref="A2"/>
      <selection pane="topRight" activeCell="B1" sqref="B1"/>
    </sheetView>
  </sheetViews>
  <sheetFormatPr defaultColWidth="10.875" defaultRowHeight="15.6"/>
  <cols>
    <col min="1" max="1" width="48.625" style="119" customWidth="1"/>
    <col min="2" max="4" width="32.625" style="119" customWidth="1"/>
    <col min="5" max="5" width="21.5" style="119" customWidth="1"/>
    <col min="6" max="6" width="15.375" style="119" customWidth="1"/>
    <col min="7" max="7" width="15.5" style="119" customWidth="1"/>
    <col min="8" max="8" width="21.875" style="119" customWidth="1"/>
    <col min="9" max="16384" width="10.875" style="8"/>
  </cols>
  <sheetData>
    <row r="1" spans="1:7" s="8" customFormat="1" ht="67.5" customHeight="1">
      <c r="A1" s="45" t="s">
        <v>246</v>
      </c>
      <c r="B1" s="27" t="s">
        <v>247</v>
      </c>
      <c r="C1" s="27" t="s">
        <v>248</v>
      </c>
      <c r="D1" s="27" t="s">
        <v>249</v>
      </c>
      <c r="E1" s="38" t="s">
        <v>152</v>
      </c>
      <c r="F1" s="38" t="s">
        <v>25</v>
      </c>
      <c r="G1" s="38" t="s">
        <v>61</v>
      </c>
    </row>
    <row r="2" spans="1:7" s="8" customFormat="1" ht="32.1" customHeight="1">
      <c r="A2" s="25" t="s">
        <v>250</v>
      </c>
      <c r="B2" s="109">
        <v>0</v>
      </c>
      <c r="C2" s="109"/>
      <c r="D2" s="109"/>
      <c r="E2" s="107">
        <f>SUM(B2:D2)</f>
        <v>0</v>
      </c>
      <c r="F2" s="83">
        <v>0.15</v>
      </c>
      <c r="G2" s="49">
        <f>(B2*F2)+(C2*F2)+(D2*F2)</f>
        <v>0</v>
      </c>
    </row>
    <row r="3" spans="1:7" s="8" customFormat="1" ht="32.1" customHeight="1">
      <c r="A3" s="25"/>
      <c r="B3" s="109" t="s">
        <v>79</v>
      </c>
      <c r="C3" s="109"/>
      <c r="D3" s="109"/>
      <c r="E3" s="107"/>
      <c r="F3" s="39"/>
      <c r="G3" s="49"/>
    </row>
    <row r="4" spans="1:7" s="8" customFormat="1" ht="32.1" customHeight="1">
      <c r="A4" s="25" t="s">
        <v>251</v>
      </c>
      <c r="B4" s="103">
        <v>0</v>
      </c>
      <c r="C4" s="103"/>
      <c r="D4" s="103"/>
      <c r="E4" s="107">
        <f t="shared" ref="E4:E20" si="0">SUM(B4:D4)</f>
        <v>0</v>
      </c>
      <c r="F4" s="94">
        <v>7.4999999999999997E-2</v>
      </c>
      <c r="G4" s="49">
        <f>(B4*F4)+(C4*F4)+(D4*F4)</f>
        <v>0</v>
      </c>
    </row>
    <row r="5" spans="1:7" s="8" customFormat="1" ht="36.75" customHeight="1">
      <c r="A5" s="25"/>
      <c r="B5" s="103" t="s">
        <v>252</v>
      </c>
      <c r="C5" s="103"/>
      <c r="D5" s="103"/>
      <c r="E5" s="107"/>
      <c r="F5" s="39"/>
      <c r="G5" s="49"/>
    </row>
    <row r="6" spans="1:7" s="8" customFormat="1" ht="32.1" customHeight="1">
      <c r="A6" s="25" t="s">
        <v>253</v>
      </c>
      <c r="B6" s="109">
        <v>0</v>
      </c>
      <c r="C6" s="109"/>
      <c r="D6" s="109"/>
      <c r="E6" s="107">
        <f t="shared" si="0"/>
        <v>0</v>
      </c>
      <c r="F6" s="94">
        <v>7.4999999999999997E-2</v>
      </c>
      <c r="G6" s="49">
        <f>(B6*F6)+(C6*F6)+(D6*F6)</f>
        <v>0</v>
      </c>
    </row>
    <row r="7" spans="1:7" s="8" customFormat="1" ht="32.1" customHeight="1">
      <c r="A7" s="25"/>
      <c r="B7" s="109" t="s">
        <v>79</v>
      </c>
      <c r="C7" s="109"/>
      <c r="D7" s="109"/>
      <c r="E7" s="107"/>
      <c r="F7" s="39"/>
      <c r="G7" s="49"/>
    </row>
    <row r="8" spans="1:7" s="8" customFormat="1" ht="53.1" customHeight="1">
      <c r="A8" s="27" t="s">
        <v>254</v>
      </c>
      <c r="B8" s="103">
        <v>0</v>
      </c>
      <c r="C8" s="103"/>
      <c r="D8" s="103"/>
      <c r="E8" s="108">
        <f t="shared" si="0"/>
        <v>0</v>
      </c>
      <c r="F8" s="92">
        <v>0.15</v>
      </c>
      <c r="G8" s="49">
        <f>(B8*F8)+(C8*F8)+(D8*F8)</f>
        <v>0</v>
      </c>
    </row>
    <row r="9" spans="1:7" s="8" customFormat="1" ht="32.1" customHeight="1">
      <c r="A9" s="27"/>
      <c r="B9" s="148" t="s">
        <v>79</v>
      </c>
      <c r="C9" s="103"/>
      <c r="D9" s="103"/>
      <c r="E9" s="108"/>
      <c r="F9" s="93"/>
      <c r="G9" s="49"/>
    </row>
    <row r="10" spans="1:7" s="8" customFormat="1" ht="47.1" customHeight="1">
      <c r="A10" s="27" t="s">
        <v>255</v>
      </c>
      <c r="B10" s="109">
        <v>0</v>
      </c>
      <c r="C10" s="109"/>
      <c r="D10" s="109"/>
      <c r="E10" s="108">
        <f t="shared" si="0"/>
        <v>0</v>
      </c>
      <c r="F10" s="92">
        <v>0.1</v>
      </c>
      <c r="G10" s="49">
        <f>(B10*F10)+(C10*F10)+(D10*F10)</f>
        <v>0</v>
      </c>
    </row>
    <row r="11" spans="1:7" s="8" customFormat="1" ht="32.1" customHeight="1">
      <c r="A11" s="27"/>
      <c r="B11" s="147" t="s">
        <v>79</v>
      </c>
      <c r="C11" s="109"/>
      <c r="D11" s="109"/>
      <c r="E11" s="108"/>
      <c r="F11" s="93"/>
      <c r="G11" s="49"/>
    </row>
    <row r="12" spans="1:7" s="8" customFormat="1" ht="32.1" customHeight="1">
      <c r="A12" s="27" t="s">
        <v>256</v>
      </c>
      <c r="B12" s="103">
        <v>0</v>
      </c>
      <c r="C12" s="103"/>
      <c r="D12" s="103"/>
      <c r="E12" s="108">
        <f t="shared" si="0"/>
        <v>0</v>
      </c>
      <c r="F12" s="92">
        <v>0.1</v>
      </c>
      <c r="G12" s="49">
        <f>(B12*F12)+(C12*F12)+(D12*F12)</f>
        <v>0</v>
      </c>
    </row>
    <row r="13" spans="1:7" s="8" customFormat="1" ht="32.1" customHeight="1">
      <c r="A13" s="27"/>
      <c r="B13" s="148" t="s">
        <v>79</v>
      </c>
      <c r="C13" s="103"/>
      <c r="D13" s="103"/>
      <c r="E13" s="108"/>
      <c r="F13" s="93"/>
      <c r="G13" s="49"/>
    </row>
    <row r="14" spans="1:7" s="8" customFormat="1" ht="32.1" customHeight="1">
      <c r="A14" s="27" t="s">
        <v>257</v>
      </c>
      <c r="B14" s="109">
        <v>0</v>
      </c>
      <c r="C14" s="109"/>
      <c r="D14" s="109"/>
      <c r="E14" s="108">
        <f t="shared" si="0"/>
        <v>0</v>
      </c>
      <c r="F14" s="92">
        <v>0.1</v>
      </c>
      <c r="G14" s="49">
        <f>(B14*F14)+(C14*F14)+(D14*F14)</f>
        <v>0</v>
      </c>
    </row>
    <row r="15" spans="1:7" s="8" customFormat="1" ht="59.25" customHeight="1">
      <c r="A15" s="25"/>
      <c r="B15" s="109" t="s">
        <v>258</v>
      </c>
      <c r="C15" s="109"/>
      <c r="D15" s="109"/>
      <c r="E15" s="107"/>
      <c r="F15" s="39"/>
      <c r="G15" s="49"/>
    </row>
    <row r="16" spans="1:7" s="8" customFormat="1" ht="32.1" customHeight="1">
      <c r="A16" s="27" t="s">
        <v>259</v>
      </c>
      <c r="B16" s="103">
        <v>0</v>
      </c>
      <c r="C16" s="103"/>
      <c r="D16" s="103"/>
      <c r="E16" s="108">
        <f t="shared" si="0"/>
        <v>0</v>
      </c>
      <c r="F16" s="92">
        <v>0.1</v>
      </c>
      <c r="G16" s="49">
        <f>(B16*F16)+(C16*F16)+(D16*F16)</f>
        <v>0</v>
      </c>
    </row>
    <row r="17" spans="1:8" ht="30" customHeight="1">
      <c r="A17" s="25"/>
      <c r="B17" s="103" t="s">
        <v>79</v>
      </c>
      <c r="C17" s="103"/>
      <c r="D17" s="103"/>
      <c r="E17" s="107"/>
      <c r="F17" s="39"/>
      <c r="G17" s="49"/>
      <c r="H17" s="8"/>
    </row>
    <row r="18" spans="1:8" ht="57.6" customHeight="1">
      <c r="A18" s="33" t="s">
        <v>260</v>
      </c>
      <c r="B18" s="109"/>
      <c r="C18" s="109">
        <v>6</v>
      </c>
      <c r="D18" s="109"/>
      <c r="E18" s="108">
        <f t="shared" si="0"/>
        <v>6</v>
      </c>
      <c r="F18" s="92">
        <v>0.08</v>
      </c>
      <c r="G18" s="49">
        <f>(B18*F18)+(C18*F18)+(D18*F18)</f>
        <v>0.48</v>
      </c>
      <c r="H18" s="8"/>
    </row>
    <row r="19" spans="1:8" ht="199.5" customHeight="1">
      <c r="A19" s="25"/>
      <c r="B19" s="109"/>
      <c r="C19" s="147" t="s">
        <v>261</v>
      </c>
      <c r="D19" s="109"/>
      <c r="E19" s="107"/>
      <c r="F19" s="39"/>
      <c r="G19" s="49"/>
      <c r="H19" s="8"/>
    </row>
    <row r="20" spans="1:8" ht="54.6" customHeight="1">
      <c r="A20" s="27" t="s">
        <v>262</v>
      </c>
      <c r="B20" s="103"/>
      <c r="C20" s="103">
        <v>4</v>
      </c>
      <c r="D20" s="103"/>
      <c r="E20" s="108">
        <f t="shared" si="0"/>
        <v>4</v>
      </c>
      <c r="F20" s="92">
        <v>7.0000000000000007E-2</v>
      </c>
      <c r="G20" s="49">
        <f>(B20*F20)+(C20*F20)+(D20*F20)</f>
        <v>0.28000000000000003</v>
      </c>
      <c r="H20" s="8"/>
    </row>
    <row r="21" spans="1:8" ht="183.75" customHeight="1">
      <c r="A21" s="25"/>
      <c r="B21" s="103"/>
      <c r="C21" s="103" t="s">
        <v>263</v>
      </c>
      <c r="D21" s="103"/>
      <c r="E21" s="107"/>
      <c r="F21" s="83"/>
      <c r="G21" s="49"/>
      <c r="H21" s="8"/>
    </row>
    <row r="22" spans="1:8">
      <c r="A22" s="8"/>
      <c r="B22" s="8"/>
      <c r="C22" s="8"/>
      <c r="D22" s="8"/>
      <c r="E22" s="43" t="s">
        <v>76</v>
      </c>
      <c r="F22" s="83"/>
      <c r="G22" s="95">
        <f>SUM(G2:G21)</f>
        <v>0.76</v>
      </c>
      <c r="H22" s="15" t="s">
        <v>139</v>
      </c>
    </row>
    <row r="23" spans="1:8" ht="78.75" customHeight="1">
      <c r="A23" s="112" t="s">
        <v>264</v>
      </c>
      <c r="B23" s="112"/>
      <c r="C23" s="112"/>
      <c r="D23" s="112"/>
      <c r="E23" s="112"/>
      <c r="F23" s="112"/>
      <c r="G23" s="112"/>
    </row>
    <row r="24" spans="1:8" ht="162">
      <c r="A24" s="112" t="s">
        <v>265</v>
      </c>
      <c r="B24" s="112"/>
      <c r="C24" s="112"/>
      <c r="D24" s="112"/>
      <c r="E24" s="112"/>
      <c r="F24" s="112"/>
      <c r="G24" s="112"/>
    </row>
    <row r="25" spans="1:8" ht="17.25" customHeight="1">
      <c r="A25" s="112"/>
      <c r="B25" s="112"/>
      <c r="C25" s="112"/>
      <c r="D25" s="112"/>
      <c r="E25" s="112"/>
      <c r="F25" s="112"/>
      <c r="G25" s="112"/>
    </row>
    <row r="26" spans="1:8" ht="19.5" customHeight="1">
      <c r="A26" s="112"/>
      <c r="B26" s="112"/>
      <c r="C26" s="139"/>
      <c r="D26" s="112"/>
      <c r="E26" s="112"/>
      <c r="F26" s="112"/>
      <c r="G26" s="112" t="s">
        <v>266</v>
      </c>
    </row>
    <row r="27" spans="1:8">
      <c r="A27" s="112"/>
      <c r="B27" s="112"/>
      <c r="C27" s="112"/>
      <c r="D27" s="112"/>
      <c r="E27" s="112"/>
      <c r="F27" s="112"/>
      <c r="G27" s="112"/>
    </row>
    <row r="28" spans="1:8">
      <c r="A28" s="112"/>
      <c r="B28" s="112"/>
      <c r="C28" s="112"/>
      <c r="D28" s="112"/>
      <c r="E28" s="112"/>
      <c r="F28" s="112"/>
      <c r="G28" s="112"/>
    </row>
    <row r="29" spans="1:8">
      <c r="A29" s="112"/>
      <c r="B29" s="112"/>
      <c r="C29" s="112"/>
      <c r="D29" s="112"/>
      <c r="E29" s="112"/>
      <c r="F29" s="112"/>
      <c r="G29" s="112"/>
    </row>
    <row r="30" spans="1:8">
      <c r="A30" s="112"/>
      <c r="B30" s="112"/>
      <c r="C30" s="112"/>
      <c r="D30" s="112"/>
      <c r="E30" s="112"/>
      <c r="F30" s="112"/>
      <c r="G30" s="112"/>
    </row>
    <row r="31" spans="1:8">
      <c r="A31" s="112"/>
      <c r="B31" s="112"/>
      <c r="C31" s="112"/>
      <c r="D31" s="112"/>
      <c r="E31" s="112"/>
      <c r="F31" s="112"/>
      <c r="G31" s="112"/>
    </row>
    <row r="32" spans="1:8">
      <c r="A32" s="112"/>
      <c r="B32" s="112"/>
      <c r="C32" s="112"/>
      <c r="D32" s="112"/>
      <c r="E32" s="112"/>
      <c r="F32" s="112"/>
      <c r="G32" s="112"/>
    </row>
  </sheetData>
  <sheetProtection algorithmName="SHA-512" hashValue="sgi3PAdBrnkgDiWe4zPvN9Qdcco0N67cqg1/g6Pr6UWlu9EVXEHOGFsFeATtjsYasfagmXh8AkwECuwc1umzXQ==" saltValue="aVi1EyDJexgZ/y2ZZ/w7Kw==" spinCount="100000" sheet="1" formatRow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34"/>
  <sheetViews>
    <sheetView zoomScale="70" zoomScaleNormal="70" workbookViewId="0">
      <pane xSplit="1" ySplit="2" topLeftCell="B21" activePane="bottomRight" state="frozen"/>
      <selection pane="bottomRight" activeCell="A10" sqref="A10"/>
      <selection pane="bottomLeft" activeCell="A3" sqref="A3"/>
      <selection pane="topRight" activeCell="B1" sqref="B1"/>
    </sheetView>
  </sheetViews>
  <sheetFormatPr defaultColWidth="10.875" defaultRowHeight="15.6"/>
  <cols>
    <col min="1" max="1" width="64.625" style="119" customWidth="1"/>
    <col min="2" max="4" width="25" style="119" customWidth="1"/>
    <col min="5" max="7" width="16.625" style="119" customWidth="1"/>
    <col min="8" max="8" width="16.5" style="119" customWidth="1"/>
    <col min="9" max="16384" width="10.875" style="8"/>
  </cols>
  <sheetData>
    <row r="1" spans="1:20">
      <c r="A1" s="7"/>
      <c r="B1" s="177" t="s">
        <v>267</v>
      </c>
      <c r="C1" s="177"/>
      <c r="D1" s="177"/>
      <c r="E1" s="7"/>
      <c r="F1" s="7"/>
      <c r="G1" s="7"/>
      <c r="H1" s="8"/>
    </row>
    <row r="2" spans="1:20" ht="111.95" customHeight="1">
      <c r="A2" s="45" t="s">
        <v>268</v>
      </c>
      <c r="B2" s="27" t="s">
        <v>269</v>
      </c>
      <c r="C2" s="27" t="s">
        <v>270</v>
      </c>
      <c r="D2" s="27" t="s">
        <v>271</v>
      </c>
      <c r="E2" s="38" t="s">
        <v>152</v>
      </c>
      <c r="F2" s="38" t="s">
        <v>25</v>
      </c>
      <c r="G2" s="38" t="s">
        <v>61</v>
      </c>
      <c r="H2" s="8"/>
    </row>
    <row r="3" spans="1:20" ht="32.1" customHeight="1">
      <c r="A3" s="25" t="s">
        <v>272</v>
      </c>
      <c r="B3" s="109">
        <v>0</v>
      </c>
      <c r="C3" s="109"/>
      <c r="D3" s="109"/>
      <c r="E3" s="55">
        <f>SUM(B3:D3)</f>
        <v>0</v>
      </c>
      <c r="F3" s="83">
        <v>-0.15</v>
      </c>
      <c r="G3" s="55">
        <f>(B3*F3)+(C3*F3)+(D3*F3)</f>
        <v>0</v>
      </c>
      <c r="H3" s="8"/>
      <c r="T3" s="8">
        <v>-2</v>
      </c>
    </row>
    <row r="4" spans="1:20" ht="32.1" customHeight="1">
      <c r="A4" s="25"/>
      <c r="B4" s="109"/>
      <c r="C4" s="109"/>
      <c r="D4" s="109"/>
      <c r="E4" s="55"/>
      <c r="F4" s="83"/>
      <c r="G4" s="55"/>
      <c r="H4" s="8"/>
    </row>
    <row r="5" spans="1:20" ht="32.1" customHeight="1">
      <c r="A5" s="25" t="s">
        <v>273</v>
      </c>
      <c r="B5" s="114">
        <v>0</v>
      </c>
      <c r="C5" s="114"/>
      <c r="D5" s="114"/>
      <c r="E5" s="55">
        <f t="shared" ref="E5:E17" si="0">SUM(B5:D5)</f>
        <v>0</v>
      </c>
      <c r="F5" s="83">
        <v>-0.2</v>
      </c>
      <c r="G5" s="55">
        <f>(B5*F5)+(C5*F5)+(D5*F5)</f>
        <v>0</v>
      </c>
      <c r="H5" s="8"/>
    </row>
    <row r="6" spans="1:20" ht="32.1" customHeight="1">
      <c r="A6" s="25"/>
      <c r="B6" s="114"/>
      <c r="C6" s="114"/>
      <c r="D6" s="114"/>
      <c r="E6" s="55"/>
      <c r="F6" s="83"/>
      <c r="G6" s="55"/>
      <c r="H6" s="8"/>
    </row>
    <row r="7" spans="1:20" ht="32.1" customHeight="1">
      <c r="A7" s="27" t="s">
        <v>274</v>
      </c>
      <c r="B7" s="109">
        <v>0</v>
      </c>
      <c r="C7" s="109"/>
      <c r="D7" s="109"/>
      <c r="E7" s="55">
        <f t="shared" si="0"/>
        <v>0</v>
      </c>
      <c r="F7" s="83">
        <v>-0.2</v>
      </c>
      <c r="G7" s="55">
        <f>(B7*F7)+(C7*F7)+(D7*F7)</f>
        <v>0</v>
      </c>
      <c r="H7" s="8"/>
    </row>
    <row r="8" spans="1:20" ht="32.1" customHeight="1">
      <c r="A8" s="25"/>
      <c r="B8" s="109"/>
      <c r="C8" s="109"/>
      <c r="D8" s="109"/>
      <c r="E8" s="55"/>
      <c r="F8" s="83"/>
      <c r="G8" s="55"/>
      <c r="H8" s="8"/>
    </row>
    <row r="9" spans="1:20" ht="32.1" customHeight="1">
      <c r="A9" s="27" t="s">
        <v>275</v>
      </c>
      <c r="B9" s="114">
        <v>0</v>
      </c>
      <c r="C9" s="114"/>
      <c r="D9" s="114"/>
      <c r="E9" s="55">
        <f t="shared" si="0"/>
        <v>0</v>
      </c>
      <c r="F9" s="92">
        <v>-0.1</v>
      </c>
      <c r="G9" s="55">
        <f>(B9*F9)+(C9*F9)+(D9*F9)</f>
        <v>0</v>
      </c>
      <c r="H9" s="8"/>
    </row>
    <row r="10" spans="1:20" ht="46.5" customHeight="1">
      <c r="A10" s="27"/>
      <c r="B10" s="114" t="s">
        <v>276</v>
      </c>
      <c r="C10" s="114"/>
      <c r="D10" s="114"/>
      <c r="E10" s="55"/>
      <c r="F10" s="92"/>
      <c r="G10" s="55"/>
      <c r="H10" s="8"/>
    </row>
    <row r="11" spans="1:20" ht="32.1" customHeight="1">
      <c r="A11" s="27" t="s">
        <v>277</v>
      </c>
      <c r="B11" s="109"/>
      <c r="C11" s="109"/>
      <c r="D11" s="109">
        <v>4</v>
      </c>
      <c r="E11" s="55">
        <f t="shared" si="0"/>
        <v>4</v>
      </c>
      <c r="F11" s="92">
        <f>-10%</f>
        <v>-0.1</v>
      </c>
      <c r="G11" s="55">
        <f t="shared" ref="G11:G13" si="1">(B11*F11)+(C11*F11)+(D11*F11)</f>
        <v>-0.4</v>
      </c>
      <c r="H11" s="8"/>
    </row>
    <row r="12" spans="1:20" ht="77.45">
      <c r="A12" s="27"/>
      <c r="B12" s="109"/>
      <c r="C12" s="109"/>
      <c r="D12" s="109" t="s">
        <v>278</v>
      </c>
      <c r="E12" s="55"/>
      <c r="F12" s="92"/>
      <c r="G12" s="55"/>
      <c r="H12" s="8"/>
    </row>
    <row r="13" spans="1:20" ht="32.1" customHeight="1">
      <c r="A13" s="27" t="s">
        <v>279</v>
      </c>
      <c r="B13" s="114">
        <v>0</v>
      </c>
      <c r="C13" s="114"/>
      <c r="D13" s="114"/>
      <c r="E13" s="55">
        <f t="shared" si="0"/>
        <v>0</v>
      </c>
      <c r="F13" s="92">
        <f>-10%</f>
        <v>-0.1</v>
      </c>
      <c r="G13" s="55">
        <f t="shared" si="1"/>
        <v>0</v>
      </c>
      <c r="H13" s="8"/>
    </row>
    <row r="14" spans="1:20" ht="32.1" customHeight="1">
      <c r="A14" s="27"/>
      <c r="B14" s="114" t="s">
        <v>280</v>
      </c>
      <c r="C14" s="114"/>
      <c r="D14" s="114"/>
      <c r="E14" s="55"/>
      <c r="F14" s="92"/>
      <c r="G14" s="55"/>
      <c r="H14" s="8"/>
    </row>
    <row r="15" spans="1:20" ht="32.1" customHeight="1">
      <c r="A15" s="27" t="s">
        <v>281</v>
      </c>
      <c r="B15" s="109">
        <v>0</v>
      </c>
      <c r="C15" s="109"/>
      <c r="D15" s="109"/>
      <c r="E15" s="55">
        <f t="shared" si="0"/>
        <v>0</v>
      </c>
      <c r="F15" s="92">
        <v>-0.1</v>
      </c>
      <c r="G15" s="55">
        <f>(B15*F15)+(C15*F15)+(D15*F15)</f>
        <v>0</v>
      </c>
      <c r="H15" s="8"/>
    </row>
    <row r="16" spans="1:20" ht="32.1" customHeight="1">
      <c r="A16" s="25"/>
      <c r="B16" s="109" t="s">
        <v>282</v>
      </c>
      <c r="C16" s="109"/>
      <c r="D16" s="109"/>
      <c r="E16" s="55"/>
      <c r="F16" s="83"/>
      <c r="G16" s="55"/>
      <c r="H16" s="8"/>
    </row>
    <row r="17" spans="1:8" ht="32.1" customHeight="1">
      <c r="A17" s="27" t="s">
        <v>283</v>
      </c>
      <c r="B17" s="114">
        <v>0</v>
      </c>
      <c r="C17" s="114"/>
      <c r="D17" s="114"/>
      <c r="E17" s="55">
        <f t="shared" si="0"/>
        <v>0</v>
      </c>
      <c r="F17" s="92">
        <v>-0.05</v>
      </c>
      <c r="G17" s="55">
        <f>(B17*F17)+(C17*F17)+(D17*F17)</f>
        <v>0</v>
      </c>
      <c r="H17" s="8"/>
    </row>
    <row r="18" spans="1:8" ht="32.1" customHeight="1">
      <c r="A18" s="25"/>
      <c r="B18" s="114" t="s">
        <v>282</v>
      </c>
      <c r="C18" s="114"/>
      <c r="D18" s="114"/>
      <c r="E18" s="55"/>
      <c r="F18" s="83"/>
      <c r="G18" s="55"/>
      <c r="H18" s="8"/>
    </row>
    <row r="19" spans="1:8">
      <c r="A19" s="8"/>
      <c r="B19" s="8"/>
      <c r="C19" s="8"/>
      <c r="D19" s="8"/>
      <c r="E19" s="43" t="s">
        <v>76</v>
      </c>
      <c r="F19" s="83">
        <f>SUM(F3:F18)</f>
        <v>-1</v>
      </c>
      <c r="G19" s="56">
        <f>SUM(G3:G18)</f>
        <v>-0.4</v>
      </c>
      <c r="H19" s="15" t="s">
        <v>284</v>
      </c>
    </row>
    <row r="20" spans="1:8">
      <c r="A20" s="112"/>
      <c r="B20" s="112"/>
      <c r="C20" s="112"/>
      <c r="D20" s="112"/>
      <c r="E20" s="112"/>
      <c r="F20" s="122"/>
      <c r="G20" s="112"/>
    </row>
    <row r="21" spans="1:8">
      <c r="A21" s="112"/>
      <c r="B21" s="112"/>
      <c r="C21" s="112"/>
      <c r="D21" s="112"/>
      <c r="E21" s="112"/>
      <c r="F21" s="112"/>
      <c r="G21" s="112"/>
    </row>
    <row r="22" spans="1:8">
      <c r="A22" s="112"/>
      <c r="B22" s="112"/>
      <c r="C22" s="112"/>
      <c r="D22" s="112"/>
      <c r="E22" s="112"/>
      <c r="F22" s="112"/>
      <c r="G22" s="112"/>
    </row>
    <row r="23" spans="1:8">
      <c r="A23" s="112"/>
      <c r="B23" s="112"/>
      <c r="C23" s="112"/>
      <c r="D23" s="112"/>
      <c r="E23" s="112"/>
      <c r="F23" s="112"/>
      <c r="G23" s="112"/>
    </row>
    <row r="24" spans="1:8">
      <c r="A24" s="112"/>
      <c r="B24" s="112"/>
      <c r="C24" s="112"/>
      <c r="D24" s="112"/>
      <c r="E24" s="112"/>
      <c r="F24" s="112"/>
      <c r="G24" s="112"/>
    </row>
    <row r="25" spans="1:8">
      <c r="A25" s="112"/>
      <c r="B25" s="112"/>
      <c r="C25" s="112"/>
      <c r="D25" s="112"/>
      <c r="E25" s="112"/>
      <c r="F25" s="112"/>
      <c r="G25" s="112"/>
    </row>
    <row r="26" spans="1:8">
      <c r="A26" s="112"/>
      <c r="B26" s="112"/>
      <c r="C26" s="112"/>
      <c r="D26" s="112"/>
      <c r="E26" s="112"/>
      <c r="F26" s="112"/>
      <c r="G26" s="112"/>
    </row>
    <row r="27" spans="1:8">
      <c r="A27" s="112"/>
      <c r="B27" s="112"/>
      <c r="C27" s="112"/>
      <c r="D27" s="112"/>
      <c r="E27" s="112"/>
      <c r="F27" s="112"/>
      <c r="G27" s="112"/>
    </row>
    <row r="28" spans="1:8">
      <c r="A28" s="112"/>
      <c r="B28" s="112"/>
      <c r="C28" s="139"/>
      <c r="D28" s="112"/>
      <c r="E28" s="112"/>
      <c r="F28" s="112"/>
      <c r="G28" s="112"/>
    </row>
    <row r="29" spans="1:8">
      <c r="A29" s="112"/>
      <c r="B29" s="112"/>
      <c r="C29" s="112"/>
      <c r="D29" s="112"/>
      <c r="E29" s="112"/>
      <c r="F29" s="112"/>
      <c r="G29" s="112"/>
    </row>
    <row r="30" spans="1:8">
      <c r="A30" s="112"/>
      <c r="B30" s="112"/>
      <c r="C30" s="112"/>
      <c r="D30" s="112"/>
      <c r="E30" s="112"/>
      <c r="F30" s="112"/>
      <c r="G30" s="112"/>
    </row>
    <row r="31" spans="1:8">
      <c r="A31" s="112"/>
      <c r="B31" s="112"/>
      <c r="C31" s="112"/>
      <c r="D31" s="112"/>
      <c r="E31" s="112"/>
      <c r="F31" s="112"/>
      <c r="G31" s="112"/>
    </row>
    <row r="32" spans="1:8">
      <c r="A32" s="112"/>
      <c r="B32" s="112"/>
      <c r="C32" s="112"/>
      <c r="D32" s="112"/>
      <c r="E32" s="112"/>
      <c r="F32" s="112"/>
      <c r="G32" s="112"/>
    </row>
    <row r="33" spans="1:7">
      <c r="A33" s="112"/>
      <c r="B33" s="112"/>
      <c r="C33" s="112"/>
      <c r="D33" s="112"/>
      <c r="E33" s="112"/>
      <c r="F33" s="112"/>
      <c r="G33" s="112"/>
    </row>
    <row r="34" spans="1:7">
      <c r="A34" s="112"/>
      <c r="B34" s="112"/>
      <c r="C34" s="112"/>
      <c r="D34" s="112"/>
      <c r="E34" s="112"/>
      <c r="F34" s="112"/>
      <c r="G34" s="112"/>
    </row>
  </sheetData>
  <sheetProtection algorithmName="SHA-512" hashValue="mfPLd6kbx813gq7trwm3Uu919XehFfIUpYd4I0RCa4RzVB2KY/b8ZlcPVZQb0yt1qWEwdkxNzBtqFzhAy3FnQw==" saltValue="BS6caPAZShL10XDgWKcV0A==" spinCount="100000" sheet="1"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625" defaultRowHeight="15.6"/>
  <cols>
    <col min="2" max="4" width="16.625" customWidth="1"/>
  </cols>
  <sheetData>
    <row r="2" spans="2:4">
      <c r="B2" s="61" t="s">
        <v>18</v>
      </c>
      <c r="C2" s="61" t="s">
        <v>19</v>
      </c>
      <c r="D2" s="61"/>
    </row>
    <row r="3" spans="2:4">
      <c r="B3" s="1" t="s">
        <v>20</v>
      </c>
      <c r="C3" s="69">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41743-A562-ED41-B0ED-0E5C3BA65486}">
  <dimension ref="A1:F78"/>
  <sheetViews>
    <sheetView topLeftCell="A57" zoomScale="60" zoomScaleNormal="60" workbookViewId="0">
      <selection activeCell="A62" sqref="A62"/>
    </sheetView>
  </sheetViews>
  <sheetFormatPr defaultColWidth="10.875" defaultRowHeight="15.6"/>
  <cols>
    <col min="1" max="1" width="65.625" style="116" customWidth="1"/>
    <col min="2" max="2" width="24.625" style="117" customWidth="1"/>
    <col min="3" max="3" width="21.875" style="116" customWidth="1"/>
    <col min="4" max="4" width="20.5" style="116" customWidth="1"/>
    <col min="5" max="5" width="14.875" style="116" customWidth="1"/>
    <col min="6" max="6" width="10.875" style="116" customWidth="1"/>
    <col min="7" max="16384" width="10.875" style="1"/>
  </cols>
  <sheetData>
    <row r="1" spans="1:6" ht="165.6" customHeight="1">
      <c r="A1" s="70" t="s">
        <v>21</v>
      </c>
      <c r="B1" s="71" t="s">
        <v>22</v>
      </c>
      <c r="C1" s="72" t="s">
        <v>23</v>
      </c>
      <c r="D1" s="72" t="s">
        <v>24</v>
      </c>
      <c r="E1" s="70" t="s">
        <v>25</v>
      </c>
      <c r="F1" s="73" t="s">
        <v>26</v>
      </c>
    </row>
    <row r="2" spans="1:6" ht="24.95" customHeight="1">
      <c r="A2" s="26" t="s">
        <v>27</v>
      </c>
      <c r="B2" s="58">
        <v>0.03</v>
      </c>
      <c r="C2" s="54">
        <v>7.0000000000000007E-2</v>
      </c>
      <c r="D2" s="54">
        <v>0.2</v>
      </c>
      <c r="E2" s="26"/>
      <c r="F2" s="30"/>
    </row>
    <row r="3" spans="1:6">
      <c r="A3" s="59" t="s">
        <v>28</v>
      </c>
      <c r="B3" s="102">
        <f>'Temas nas políticas gerais'!B2</f>
        <v>1.5</v>
      </c>
      <c r="C3" s="102">
        <f>'Temas nas políticas setoriais'!B2</f>
        <v>0</v>
      </c>
      <c r="D3" s="101"/>
      <c r="E3" s="77">
        <v>0.05</v>
      </c>
      <c r="F3" s="44">
        <f>SUM(B3:D3)*E3</f>
        <v>7.5000000000000011E-2</v>
      </c>
    </row>
    <row r="4" spans="1:6" hidden="1">
      <c r="A4" s="59"/>
      <c r="B4" s="102"/>
      <c r="C4" s="102"/>
      <c r="D4" s="101"/>
      <c r="E4" s="77"/>
      <c r="F4" s="44">
        <f t="shared" ref="F4:F61" si="0">SUM(B4:D4)*E4</f>
        <v>0</v>
      </c>
    </row>
    <row r="5" spans="1:6">
      <c r="A5" s="59" t="s">
        <v>29</v>
      </c>
      <c r="B5" s="102">
        <f>'Temas nas políticas gerais'!B4</f>
        <v>1.5</v>
      </c>
      <c r="C5" s="102">
        <f>'Temas nas políticas setoriais'!B4</f>
        <v>0</v>
      </c>
      <c r="D5" s="101"/>
      <c r="E5" s="77">
        <v>0.05</v>
      </c>
      <c r="F5" s="44">
        <f t="shared" si="0"/>
        <v>7.5000000000000011E-2</v>
      </c>
    </row>
    <row r="6" spans="1:6" hidden="1">
      <c r="A6" s="59"/>
      <c r="B6" s="102"/>
      <c r="C6" s="102"/>
      <c r="D6" s="101"/>
      <c r="E6" s="77"/>
      <c r="F6" s="44">
        <f t="shared" si="0"/>
        <v>0</v>
      </c>
    </row>
    <row r="7" spans="1:6">
      <c r="A7" s="59" t="s">
        <v>30</v>
      </c>
      <c r="B7" s="102">
        <f>'Temas nas políticas gerais'!B6</f>
        <v>1.5</v>
      </c>
      <c r="C7" s="102">
        <f>'Temas nas políticas setoriais'!B6</f>
        <v>7</v>
      </c>
      <c r="D7" s="101"/>
      <c r="E7" s="77">
        <v>0.04</v>
      </c>
      <c r="F7" s="44">
        <f t="shared" si="0"/>
        <v>0.34</v>
      </c>
    </row>
    <row r="8" spans="1:6" hidden="1">
      <c r="A8" s="59"/>
      <c r="B8" s="102"/>
      <c r="C8" s="102"/>
      <c r="D8" s="101"/>
      <c r="E8" s="77"/>
      <c r="F8" s="44">
        <f t="shared" si="0"/>
        <v>0</v>
      </c>
    </row>
    <row r="9" spans="1:6">
      <c r="A9" s="59" t="s">
        <v>31</v>
      </c>
      <c r="B9" s="102">
        <f>'Temas nas políticas gerais'!B8</f>
        <v>0</v>
      </c>
      <c r="C9" s="102">
        <f>'Temas nas políticas setoriais'!B8</f>
        <v>0</v>
      </c>
      <c r="D9" s="101"/>
      <c r="E9" s="77">
        <v>0.04</v>
      </c>
      <c r="F9" s="44">
        <f t="shared" si="0"/>
        <v>0</v>
      </c>
    </row>
    <row r="10" spans="1:6" hidden="1">
      <c r="A10" s="59"/>
      <c r="B10" s="102"/>
      <c r="C10" s="102"/>
      <c r="D10" s="101"/>
      <c r="E10" s="77"/>
      <c r="F10" s="44">
        <f t="shared" si="0"/>
        <v>0</v>
      </c>
    </row>
    <row r="11" spans="1:6">
      <c r="A11" s="59" t="s">
        <v>32</v>
      </c>
      <c r="B11" s="102">
        <f>'Temas nas políticas gerais'!B10</f>
        <v>1</v>
      </c>
      <c r="C11" s="102">
        <f>'Temas nas políticas setoriais'!B10</f>
        <v>0</v>
      </c>
      <c r="D11" s="101"/>
      <c r="E11" s="77">
        <v>0.05</v>
      </c>
      <c r="F11" s="44">
        <f t="shared" si="0"/>
        <v>0.05</v>
      </c>
    </row>
    <row r="12" spans="1:6" hidden="1">
      <c r="A12" s="59"/>
      <c r="B12" s="102"/>
      <c r="C12" s="102"/>
      <c r="D12" s="101"/>
      <c r="E12" s="77"/>
      <c r="F12" s="44">
        <f t="shared" si="0"/>
        <v>0</v>
      </c>
    </row>
    <row r="13" spans="1:6">
      <c r="A13" s="59" t="s">
        <v>33</v>
      </c>
      <c r="B13" s="102">
        <f>'Temas nas políticas gerais'!B12</f>
        <v>0</v>
      </c>
      <c r="C13" s="102">
        <f>'Temas nas políticas setoriais'!B12</f>
        <v>0</v>
      </c>
      <c r="D13" s="101"/>
      <c r="E13" s="77">
        <v>0.04</v>
      </c>
      <c r="F13" s="44">
        <f t="shared" si="0"/>
        <v>0</v>
      </c>
    </row>
    <row r="14" spans="1:6" hidden="1">
      <c r="A14" s="59"/>
      <c r="B14" s="102"/>
      <c r="C14" s="102"/>
      <c r="D14" s="101"/>
      <c r="E14" s="77"/>
      <c r="F14" s="44">
        <f t="shared" si="0"/>
        <v>0</v>
      </c>
    </row>
    <row r="15" spans="1:6">
      <c r="A15" s="59" t="s">
        <v>34</v>
      </c>
      <c r="B15" s="102">
        <f>'Temas nas políticas gerais'!B14</f>
        <v>0</v>
      </c>
      <c r="C15" s="102">
        <f>'Temas nas políticas setoriais'!B14</f>
        <v>0</v>
      </c>
      <c r="D15" s="101"/>
      <c r="E15" s="77">
        <v>0.05</v>
      </c>
      <c r="F15" s="44">
        <f t="shared" si="0"/>
        <v>0</v>
      </c>
    </row>
    <row r="16" spans="1:6" hidden="1">
      <c r="A16" s="59"/>
      <c r="B16" s="102"/>
      <c r="C16" s="102"/>
      <c r="D16" s="101"/>
      <c r="E16" s="77"/>
      <c r="F16" s="44">
        <f t="shared" si="0"/>
        <v>0</v>
      </c>
    </row>
    <row r="17" spans="1:6">
      <c r="A17" s="59" t="s">
        <v>35</v>
      </c>
      <c r="B17" s="102">
        <f>'Temas nas políticas gerais'!B16</f>
        <v>0</v>
      </c>
      <c r="C17" s="102">
        <f>'Temas nas políticas setoriais'!B16</f>
        <v>0</v>
      </c>
      <c r="D17" s="101"/>
      <c r="E17" s="77">
        <v>0.03</v>
      </c>
      <c r="F17" s="44">
        <f t="shared" si="0"/>
        <v>0</v>
      </c>
    </row>
    <row r="18" spans="1:6" hidden="1">
      <c r="A18" s="59"/>
      <c r="B18" s="102"/>
      <c r="C18" s="102"/>
      <c r="D18" s="101"/>
      <c r="E18" s="77"/>
      <c r="F18" s="44">
        <f t="shared" si="0"/>
        <v>0</v>
      </c>
    </row>
    <row r="19" spans="1:6">
      <c r="A19" s="59" t="s">
        <v>36</v>
      </c>
      <c r="B19" s="102">
        <f>'Temas nas políticas gerais'!B18</f>
        <v>1.5</v>
      </c>
      <c r="C19" s="102">
        <f>'Temas nas políticas setoriais'!B18</f>
        <v>0</v>
      </c>
      <c r="D19" s="101"/>
      <c r="E19" s="77">
        <v>0.03</v>
      </c>
      <c r="F19" s="44">
        <f t="shared" si="0"/>
        <v>4.4999999999999998E-2</v>
      </c>
    </row>
    <row r="20" spans="1:6" hidden="1">
      <c r="A20" s="59"/>
      <c r="B20" s="102"/>
      <c r="C20" s="102"/>
      <c r="D20" s="101"/>
      <c r="E20" s="77"/>
      <c r="F20" s="44">
        <f t="shared" si="0"/>
        <v>0</v>
      </c>
    </row>
    <row r="21" spans="1:6">
      <c r="A21" s="59" t="s">
        <v>37</v>
      </c>
      <c r="B21" s="102">
        <f>'Temas nas políticas gerais'!B20</f>
        <v>0</v>
      </c>
      <c r="C21" s="102">
        <f>'Temas nas políticas setoriais'!B20</f>
        <v>0</v>
      </c>
      <c r="D21" s="101"/>
      <c r="E21" s="77">
        <v>0.02</v>
      </c>
      <c r="F21" s="44">
        <f t="shared" si="0"/>
        <v>0</v>
      </c>
    </row>
    <row r="22" spans="1:6" hidden="1">
      <c r="A22" s="59"/>
      <c r="B22" s="102"/>
      <c r="C22" s="102"/>
      <c r="D22" s="101"/>
      <c r="E22" s="77"/>
      <c r="F22" s="44">
        <f t="shared" si="0"/>
        <v>0</v>
      </c>
    </row>
    <row r="23" spans="1:6">
      <c r="A23" s="59" t="s">
        <v>38</v>
      </c>
      <c r="B23" s="102">
        <f>'Temas nas políticas gerais'!B22</f>
        <v>1.5</v>
      </c>
      <c r="C23" s="102">
        <f>'Temas nas políticas setoriais'!B22</f>
        <v>0</v>
      </c>
      <c r="D23" s="101"/>
      <c r="E23" s="77">
        <v>0.03</v>
      </c>
      <c r="F23" s="44">
        <f t="shared" si="0"/>
        <v>4.4999999999999998E-2</v>
      </c>
    </row>
    <row r="24" spans="1:6" hidden="1">
      <c r="A24" s="59"/>
      <c r="B24" s="102"/>
      <c r="C24" s="102"/>
      <c r="D24" s="101"/>
      <c r="E24" s="77"/>
      <c r="F24" s="44">
        <f t="shared" si="0"/>
        <v>0</v>
      </c>
    </row>
    <row r="25" spans="1:6" ht="18.600000000000001" customHeight="1">
      <c r="A25" s="23" t="s">
        <v>39</v>
      </c>
      <c r="B25" s="102">
        <f>'Temas nas políticas gerais'!B24</f>
        <v>0</v>
      </c>
      <c r="C25" s="102">
        <f>'Temas nas políticas setoriais'!B24</f>
        <v>0</v>
      </c>
      <c r="D25" s="101"/>
      <c r="E25" s="77">
        <v>0.04</v>
      </c>
      <c r="F25" s="44">
        <f t="shared" si="0"/>
        <v>0</v>
      </c>
    </row>
    <row r="26" spans="1:6" hidden="1">
      <c r="A26" s="59"/>
      <c r="B26" s="102"/>
      <c r="C26" s="102"/>
      <c r="D26" s="101"/>
      <c r="E26" s="77"/>
      <c r="F26" s="44">
        <f t="shared" si="0"/>
        <v>0</v>
      </c>
    </row>
    <row r="27" spans="1:6">
      <c r="A27" s="59" t="s">
        <v>40</v>
      </c>
      <c r="B27" s="102">
        <f>'Temas nas políticas gerais'!B26</f>
        <v>0.5</v>
      </c>
      <c r="C27" s="102">
        <f>'Temas nas políticas setoriais'!B26</f>
        <v>0</v>
      </c>
      <c r="D27" s="101"/>
      <c r="E27" s="77">
        <v>0.02</v>
      </c>
      <c r="F27" s="44">
        <f t="shared" si="0"/>
        <v>0.01</v>
      </c>
    </row>
    <row r="28" spans="1:6" hidden="1">
      <c r="A28" s="59"/>
      <c r="B28" s="102"/>
      <c r="C28" s="102"/>
      <c r="D28" s="101"/>
      <c r="E28" s="77"/>
      <c r="F28" s="44">
        <f t="shared" si="0"/>
        <v>0</v>
      </c>
    </row>
    <row r="29" spans="1:6">
      <c r="A29" s="59" t="s">
        <v>41</v>
      </c>
      <c r="B29" s="102">
        <f>'Temas nas políticas gerais'!B28</f>
        <v>3</v>
      </c>
      <c r="C29" s="102">
        <f>'Temas nas políticas setoriais'!B28</f>
        <v>0</v>
      </c>
      <c r="D29" s="101"/>
      <c r="E29" s="77">
        <v>0.04</v>
      </c>
      <c r="F29" s="44">
        <f t="shared" si="0"/>
        <v>0.12</v>
      </c>
    </row>
    <row r="30" spans="1:6" hidden="1">
      <c r="A30" s="59"/>
      <c r="B30" s="102"/>
      <c r="C30" s="102"/>
      <c r="D30" s="101"/>
      <c r="E30" s="77"/>
      <c r="F30" s="44">
        <f t="shared" si="0"/>
        <v>0</v>
      </c>
    </row>
    <row r="31" spans="1:6">
      <c r="A31" s="59" t="s">
        <v>42</v>
      </c>
      <c r="B31" s="102">
        <f>'Temas nas políticas gerais'!B30</f>
        <v>3</v>
      </c>
      <c r="C31" s="102">
        <f>'Temas nas políticas setoriais'!B30</f>
        <v>0</v>
      </c>
      <c r="D31" s="101"/>
      <c r="E31" s="77">
        <v>0.03</v>
      </c>
      <c r="F31" s="44">
        <f t="shared" si="0"/>
        <v>0.09</v>
      </c>
    </row>
    <row r="32" spans="1:6" hidden="1">
      <c r="A32" s="59"/>
      <c r="B32" s="102"/>
      <c r="C32" s="102"/>
      <c r="D32" s="101"/>
      <c r="E32" s="77"/>
      <c r="F32" s="44">
        <f t="shared" si="0"/>
        <v>0</v>
      </c>
    </row>
    <row r="33" spans="1:6">
      <c r="A33" s="59" t="s">
        <v>43</v>
      </c>
      <c r="B33" s="102">
        <f>'Temas nas políticas gerais'!B32</f>
        <v>0</v>
      </c>
      <c r="C33" s="102">
        <f>'Temas nas políticas setoriais'!B32</f>
        <v>0</v>
      </c>
      <c r="D33" s="101"/>
      <c r="E33" s="77">
        <v>0.04</v>
      </c>
      <c r="F33" s="44">
        <f t="shared" si="0"/>
        <v>0</v>
      </c>
    </row>
    <row r="34" spans="1:6" hidden="1">
      <c r="A34" s="59"/>
      <c r="B34" s="102"/>
      <c r="C34" s="102"/>
      <c r="D34" s="101"/>
      <c r="E34" s="77"/>
      <c r="F34" s="44">
        <f t="shared" si="0"/>
        <v>0</v>
      </c>
    </row>
    <row r="35" spans="1:6">
      <c r="A35" s="59" t="s">
        <v>44</v>
      </c>
      <c r="B35" s="102">
        <f>'Temas nas políticas gerais'!B34</f>
        <v>0</v>
      </c>
      <c r="C35" s="102">
        <f>'Temas nas políticas setoriais'!B34</f>
        <v>0</v>
      </c>
      <c r="D35" s="101"/>
      <c r="E35" s="77">
        <v>0.04</v>
      </c>
      <c r="F35" s="44">
        <f t="shared" si="0"/>
        <v>0</v>
      </c>
    </row>
    <row r="36" spans="1:6" hidden="1">
      <c r="A36" s="59"/>
      <c r="B36" s="102"/>
      <c r="C36" s="102"/>
      <c r="D36" s="101"/>
      <c r="E36" s="77"/>
      <c r="F36" s="44">
        <f t="shared" si="0"/>
        <v>0</v>
      </c>
    </row>
    <row r="37" spans="1:6">
      <c r="A37" s="59" t="s">
        <v>45</v>
      </c>
      <c r="B37" s="102">
        <f>'Temas nas políticas gerais'!B36</f>
        <v>0</v>
      </c>
      <c r="C37" s="102">
        <f>'Temas nas políticas setoriais'!B36</f>
        <v>0</v>
      </c>
      <c r="D37" s="101"/>
      <c r="E37" s="77">
        <v>0.04</v>
      </c>
      <c r="F37" s="44">
        <f t="shared" si="0"/>
        <v>0</v>
      </c>
    </row>
    <row r="38" spans="1:6" hidden="1">
      <c r="A38" s="59"/>
      <c r="B38" s="102"/>
      <c r="C38" s="102"/>
      <c r="D38" s="101"/>
      <c r="E38" s="77"/>
      <c r="F38" s="44">
        <f t="shared" si="0"/>
        <v>0</v>
      </c>
    </row>
    <row r="39" spans="1:6">
      <c r="A39" s="59" t="s">
        <v>46</v>
      </c>
      <c r="B39" s="102">
        <f>'Temas nas políticas gerais'!B38</f>
        <v>0</v>
      </c>
      <c r="C39" s="102">
        <f>'Temas nas políticas setoriais'!B38</f>
        <v>0</v>
      </c>
      <c r="D39" s="101"/>
      <c r="E39" s="77">
        <v>0.04</v>
      </c>
      <c r="F39" s="44">
        <f t="shared" si="0"/>
        <v>0</v>
      </c>
    </row>
    <row r="40" spans="1:6" hidden="1">
      <c r="A40" s="59"/>
      <c r="B40" s="102"/>
      <c r="C40" s="102"/>
      <c r="D40" s="101"/>
      <c r="E40" s="77"/>
      <c r="F40" s="44">
        <f t="shared" si="0"/>
        <v>0</v>
      </c>
    </row>
    <row r="41" spans="1:6" ht="18.95" customHeight="1">
      <c r="A41" s="23" t="s">
        <v>47</v>
      </c>
      <c r="B41" s="102">
        <f>'Temas nas políticas gerais'!B40</f>
        <v>0</v>
      </c>
      <c r="C41" s="102">
        <f>'Temas nas políticas setoriais'!B40</f>
        <v>0</v>
      </c>
      <c r="D41" s="101"/>
      <c r="E41" s="77">
        <v>0.02</v>
      </c>
      <c r="F41" s="44">
        <f t="shared" si="0"/>
        <v>0</v>
      </c>
    </row>
    <row r="42" spans="1:6" hidden="1">
      <c r="A42" s="59"/>
      <c r="B42" s="102"/>
      <c r="C42" s="102"/>
      <c r="D42" s="101"/>
      <c r="E42" s="77"/>
      <c r="F42" s="44">
        <f t="shared" si="0"/>
        <v>0</v>
      </c>
    </row>
    <row r="43" spans="1:6">
      <c r="A43" s="59" t="s">
        <v>48</v>
      </c>
      <c r="B43" s="102">
        <f>'Temas nas políticas gerais'!B42</f>
        <v>0</v>
      </c>
      <c r="C43" s="102">
        <f>'Temas nas políticas setoriais'!B42</f>
        <v>0</v>
      </c>
      <c r="D43" s="101"/>
      <c r="E43" s="77">
        <v>0.04</v>
      </c>
      <c r="F43" s="44">
        <f t="shared" si="0"/>
        <v>0</v>
      </c>
    </row>
    <row r="44" spans="1:6" hidden="1">
      <c r="A44" s="59"/>
      <c r="B44" s="102"/>
      <c r="C44" s="102"/>
      <c r="D44" s="101"/>
      <c r="E44" s="77"/>
      <c r="F44" s="44">
        <f t="shared" si="0"/>
        <v>0</v>
      </c>
    </row>
    <row r="45" spans="1:6">
      <c r="A45" s="59" t="s">
        <v>49</v>
      </c>
      <c r="B45" s="102">
        <f>'Temas nas políticas gerais'!B44</f>
        <v>0</v>
      </c>
      <c r="C45" s="102">
        <f>'Temas nas políticas setoriais'!B44</f>
        <v>3</v>
      </c>
      <c r="D45" s="101"/>
      <c r="E45" s="77">
        <v>0.03</v>
      </c>
      <c r="F45" s="44">
        <f t="shared" si="0"/>
        <v>0.09</v>
      </c>
    </row>
    <row r="46" spans="1:6" hidden="1">
      <c r="A46" s="59"/>
      <c r="B46" s="102"/>
      <c r="C46" s="102"/>
      <c r="D46" s="101"/>
      <c r="E46" s="77"/>
      <c r="F46" s="44">
        <f t="shared" si="0"/>
        <v>0</v>
      </c>
    </row>
    <row r="47" spans="1:6">
      <c r="A47" s="59" t="s">
        <v>50</v>
      </c>
      <c r="B47" s="102">
        <f>'Temas nas políticas gerais'!B46</f>
        <v>0</v>
      </c>
      <c r="C47" s="102">
        <f>'Temas nas políticas setoriais'!B46</f>
        <v>0</v>
      </c>
      <c r="D47" s="101"/>
      <c r="E47" s="77">
        <v>0.02</v>
      </c>
      <c r="F47" s="44">
        <f t="shared" si="0"/>
        <v>0</v>
      </c>
    </row>
    <row r="48" spans="1:6" hidden="1">
      <c r="A48" s="59"/>
      <c r="B48" s="102"/>
      <c r="C48" s="102"/>
      <c r="D48" s="101"/>
      <c r="E48" s="77"/>
      <c r="F48" s="44">
        <f t="shared" si="0"/>
        <v>0</v>
      </c>
    </row>
    <row r="49" spans="1:6">
      <c r="A49" s="59" t="s">
        <v>51</v>
      </c>
      <c r="B49" s="102">
        <f>'Temas nas políticas gerais'!B48</f>
        <v>2</v>
      </c>
      <c r="C49" s="102">
        <f>'Temas nas políticas setoriais'!B48</f>
        <v>0</v>
      </c>
      <c r="D49" s="101"/>
      <c r="E49" s="77">
        <v>0.03</v>
      </c>
      <c r="F49" s="44">
        <f t="shared" si="0"/>
        <v>0.06</v>
      </c>
    </row>
    <row r="50" spans="1:6" hidden="1">
      <c r="A50" s="59"/>
      <c r="B50" s="102"/>
      <c r="C50" s="102"/>
      <c r="D50" s="101"/>
      <c r="E50" s="77"/>
      <c r="F50" s="44">
        <f t="shared" si="0"/>
        <v>0</v>
      </c>
    </row>
    <row r="51" spans="1:6">
      <c r="A51" s="59" t="s">
        <v>52</v>
      </c>
      <c r="B51" s="102">
        <f>'Temas nas políticas gerais'!B50</f>
        <v>2</v>
      </c>
      <c r="C51" s="102">
        <f>'Temas nas políticas setoriais'!B50</f>
        <v>0</v>
      </c>
      <c r="D51" s="101"/>
      <c r="E51" s="77">
        <v>0.03</v>
      </c>
      <c r="F51" s="44">
        <f t="shared" si="0"/>
        <v>0.06</v>
      </c>
    </row>
    <row r="52" spans="1:6" hidden="1">
      <c r="A52" s="59"/>
      <c r="B52" s="102"/>
      <c r="C52" s="102"/>
      <c r="D52" s="101"/>
      <c r="E52" s="77"/>
      <c r="F52" s="44">
        <f t="shared" si="0"/>
        <v>0</v>
      </c>
    </row>
    <row r="53" spans="1:6">
      <c r="A53" s="59" t="s">
        <v>53</v>
      </c>
      <c r="B53" s="102">
        <f>'Temas nas políticas gerais'!B52</f>
        <v>1</v>
      </c>
      <c r="C53" s="102">
        <f>'Temas nas políticas setoriais'!B52</f>
        <v>0</v>
      </c>
      <c r="D53" s="101"/>
      <c r="E53" s="77">
        <v>0.02</v>
      </c>
      <c r="F53" s="44">
        <f t="shared" si="0"/>
        <v>0.02</v>
      </c>
    </row>
    <row r="54" spans="1:6" hidden="1">
      <c r="A54" s="59"/>
      <c r="B54" s="102"/>
      <c r="C54" s="102"/>
      <c r="D54" s="101"/>
      <c r="E54" s="77"/>
      <c r="F54" s="44">
        <f t="shared" si="0"/>
        <v>0</v>
      </c>
    </row>
    <row r="55" spans="1:6">
      <c r="A55" s="59" t="s">
        <v>54</v>
      </c>
      <c r="B55" s="102">
        <f>'Temas nas políticas gerais'!B54</f>
        <v>0</v>
      </c>
      <c r="C55" s="102">
        <f>'Temas nas políticas setoriais'!B54</f>
        <v>0</v>
      </c>
      <c r="D55" s="101"/>
      <c r="E55" s="77">
        <v>0.02</v>
      </c>
      <c r="F55" s="44">
        <f t="shared" si="0"/>
        <v>0</v>
      </c>
    </row>
    <row r="56" spans="1:6" hidden="1">
      <c r="A56" s="59"/>
      <c r="B56" s="102"/>
      <c r="C56" s="102"/>
      <c r="D56" s="101"/>
      <c r="E56" s="77"/>
      <c r="F56" s="44">
        <f t="shared" si="0"/>
        <v>0</v>
      </c>
    </row>
    <row r="57" spans="1:6">
      <c r="A57" s="59" t="s">
        <v>55</v>
      </c>
      <c r="B57" s="102">
        <f>'Temas nas políticas gerais'!B56</f>
        <v>0</v>
      </c>
      <c r="C57" s="102">
        <f>'Temas nas políticas setoriais'!B56</f>
        <v>0</v>
      </c>
      <c r="D57" s="101"/>
      <c r="E57" s="77">
        <v>0.02</v>
      </c>
      <c r="F57" s="44">
        <f t="shared" si="0"/>
        <v>0</v>
      </c>
    </row>
    <row r="58" spans="1:6" hidden="1">
      <c r="A58" s="59"/>
      <c r="B58" s="102"/>
      <c r="C58" s="102"/>
      <c r="D58" s="101"/>
      <c r="E58" s="77"/>
      <c r="F58" s="44">
        <f t="shared" si="0"/>
        <v>0</v>
      </c>
    </row>
    <row r="59" spans="1:6" ht="18.95" customHeight="1">
      <c r="A59" s="59" t="s">
        <v>56</v>
      </c>
      <c r="B59" s="102">
        <f>'Temas nas políticas gerais'!B58</f>
        <v>0</v>
      </c>
      <c r="C59" s="102">
        <f>'Temas nas políticas setoriais'!B58</f>
        <v>0</v>
      </c>
      <c r="D59" s="101"/>
      <c r="E59" s="77">
        <v>0.02</v>
      </c>
      <c r="F59" s="44">
        <f t="shared" si="0"/>
        <v>0</v>
      </c>
    </row>
    <row r="60" spans="1:6" ht="18.95" hidden="1" customHeight="1">
      <c r="A60" s="59"/>
      <c r="B60" s="102"/>
      <c r="C60" s="102"/>
      <c r="D60" s="101"/>
      <c r="E60" s="77"/>
      <c r="F60" s="44">
        <f t="shared" si="0"/>
        <v>0</v>
      </c>
    </row>
    <row r="61" spans="1:6" ht="18.95" customHeight="1">
      <c r="A61" s="59" t="s">
        <v>57</v>
      </c>
      <c r="B61" s="102">
        <f>'Temas nas políticas gerais'!B60</f>
        <v>2</v>
      </c>
      <c r="C61" s="102">
        <f>'Temas nas políticas setoriais'!B60</f>
        <v>0</v>
      </c>
      <c r="D61" s="101"/>
      <c r="E61" s="78">
        <v>0.03</v>
      </c>
      <c r="F61" s="44">
        <f t="shared" si="0"/>
        <v>0.06</v>
      </c>
    </row>
    <row r="62" spans="1:6" ht="17.25" hidden="1" customHeight="1">
      <c r="A62" s="21"/>
      <c r="B62" s="102"/>
      <c r="C62" s="24"/>
      <c r="D62" s="101"/>
      <c r="E62" s="67"/>
      <c r="F62" s="44">
        <f t="shared" ref="F62" si="1">SUMPRODUCT(B62:D62,$B$2:$D$2)</f>
        <v>0</v>
      </c>
    </row>
    <row r="63" spans="1:6" ht="17.25" customHeight="1">
      <c r="A63" s="68" t="s">
        <v>58</v>
      </c>
      <c r="B63" s="100">
        <f>SUMPRODUCT(B3:B61,$E$3:$E$61)</f>
        <v>0.77</v>
      </c>
      <c r="C63" s="100">
        <f t="shared" ref="C63:D63" si="2">SUMPRODUCT(C3:C61,$E$3:$E$61)</f>
        <v>0.37</v>
      </c>
      <c r="D63" s="100">
        <f t="shared" si="2"/>
        <v>0</v>
      </c>
      <c r="E63" s="1"/>
      <c r="F63" s="1"/>
    </row>
    <row r="64" spans="1:6" ht="24.6" customHeight="1">
      <c r="A64" s="1"/>
      <c r="B64" s="14"/>
      <c r="C64" s="1"/>
      <c r="D64" s="1"/>
      <c r="E64" s="1"/>
      <c r="F64" s="1"/>
    </row>
    <row r="65" spans="1:6" ht="15.6" customHeight="1">
      <c r="A65" s="125" t="s">
        <v>15</v>
      </c>
      <c r="B65" s="163">
        <f>SUM(F3:F61)</f>
        <v>1.1400000000000001</v>
      </c>
      <c r="C65" s="75"/>
      <c r="D65" s="75"/>
      <c r="E65" s="75"/>
      <c r="F65" s="1"/>
    </row>
    <row r="66" spans="1:6" ht="15.6" customHeight="1">
      <c r="A66" s="126" t="s">
        <v>59</v>
      </c>
      <c r="B66" s="163"/>
      <c r="C66" s="75"/>
      <c r="D66" s="75"/>
      <c r="E66" s="75"/>
      <c r="F66" s="1"/>
    </row>
    <row r="67" spans="1:6">
      <c r="A67" s="123"/>
      <c r="B67" s="124"/>
      <c r="C67" s="123"/>
      <c r="D67" s="123"/>
      <c r="E67" s="123"/>
      <c r="F67" s="123"/>
    </row>
    <row r="68" spans="1:6">
      <c r="A68" s="123"/>
      <c r="B68" s="124"/>
      <c r="C68" s="123"/>
      <c r="D68" s="123"/>
      <c r="E68" s="123"/>
      <c r="F68" s="123"/>
    </row>
    <row r="69" spans="1:6">
      <c r="A69" s="123"/>
      <c r="B69" s="124"/>
      <c r="C69" s="123"/>
      <c r="D69" s="123"/>
      <c r="E69" s="123"/>
      <c r="F69" s="123"/>
    </row>
    <row r="70" spans="1:6">
      <c r="A70" s="123"/>
      <c r="B70" s="124"/>
      <c r="C70" s="123"/>
      <c r="D70" s="123"/>
      <c r="E70" s="123"/>
      <c r="F70" s="123"/>
    </row>
    <row r="71" spans="1:6">
      <c r="A71" s="123"/>
      <c r="B71" s="124"/>
      <c r="C71" s="123"/>
      <c r="D71" s="123"/>
      <c r="E71" s="123"/>
      <c r="F71" s="123"/>
    </row>
    <row r="72" spans="1:6">
      <c r="A72" s="123"/>
      <c r="B72" s="124"/>
      <c r="C72" s="123"/>
      <c r="D72" s="123"/>
      <c r="E72" s="123"/>
      <c r="F72" s="123"/>
    </row>
    <row r="73" spans="1:6">
      <c r="A73" s="123"/>
      <c r="B73" s="124"/>
      <c r="C73" s="123"/>
      <c r="D73" s="123"/>
      <c r="E73" s="123"/>
      <c r="F73" s="123"/>
    </row>
    <row r="74" spans="1:6">
      <c r="A74" s="123"/>
      <c r="B74" s="124"/>
      <c r="C74" s="123"/>
      <c r="D74" s="123"/>
      <c r="E74" s="123"/>
      <c r="F74" s="123"/>
    </row>
    <row r="75" spans="1:6">
      <c r="A75" s="123"/>
      <c r="B75" s="124"/>
      <c r="C75" s="123"/>
      <c r="D75" s="123"/>
      <c r="E75" s="123"/>
      <c r="F75" s="123"/>
    </row>
    <row r="76" spans="1:6">
      <c r="A76" s="123"/>
      <c r="B76" s="124"/>
      <c r="C76" s="123"/>
      <c r="D76" s="123"/>
      <c r="E76" s="123"/>
      <c r="F76" s="123"/>
    </row>
    <row r="77" spans="1:6">
      <c r="A77" s="123"/>
      <c r="B77" s="124"/>
      <c r="C77" s="123"/>
      <c r="D77" s="123"/>
      <c r="E77" s="123"/>
    </row>
    <row r="78" spans="1:6">
      <c r="A78" s="123"/>
      <c r="B78" s="124"/>
      <c r="C78" s="123"/>
      <c r="D78" s="123"/>
      <c r="E78" s="123"/>
    </row>
  </sheetData>
  <sheetProtection algorithmName="SHA-512" hashValue="DBaafYOd2Jeo0fwAVj3Cpbma8gSk+USXVfGz23kVkhvds6AUm1tWD7GpSpepcGBEJErrOHWjsldvcLZ/QS+wFw==" saltValue="WF+TwH/U7nxX3yVFdkHqrg==" spinCount="100000" sheet="1" objects="1" scenarios="1"/>
  <mergeCells count="1">
    <mergeCell ref="B65:B66"/>
  </mergeCells>
  <conditionalFormatting sqref="B3:B62">
    <cfRule type="colorScale" priority="3">
      <colorScale>
        <cfvo type="num" val="0"/>
        <cfvo type="num" val="3"/>
        <color rgb="FFFFCCCC"/>
        <color theme="9" tint="0.79998168889431442"/>
      </colorScale>
    </cfRule>
  </conditionalFormatting>
  <conditionalFormatting sqref="B65:B66">
    <cfRule type="colorScale" priority="1">
      <colorScale>
        <cfvo type="num" val="0"/>
        <cfvo type="num" val="30"/>
        <color rgb="FFFFCCCC"/>
        <color theme="9" tint="0.79998168889431442"/>
      </colorScale>
    </cfRule>
    <cfRule type="colorScale" priority="7">
      <colorScale>
        <cfvo type="num" val="0"/>
        <cfvo type="num" val="30"/>
        <color rgb="FFFFCCCC"/>
        <color theme="9" tint="0.79998168889431442"/>
      </colorScale>
    </cfRule>
  </conditionalFormatting>
  <conditionalFormatting sqref="C3:C61">
    <cfRule type="colorScale" priority="4">
      <colorScale>
        <cfvo type="num" val="0"/>
        <cfvo type="num" val="7"/>
        <color rgb="FFFFCCCC"/>
        <color theme="9" tint="0.79998168889431442"/>
      </colorScale>
    </cfRule>
  </conditionalFormatting>
  <conditionalFormatting sqref="D3:D62">
    <cfRule type="colorScale" priority="2">
      <colorScale>
        <cfvo type="num" val="0"/>
        <cfvo type="num" val="20"/>
        <color rgb="FFFFCCCC"/>
        <color theme="9" tint="0.79998168889431442"/>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E74"/>
  <sheetViews>
    <sheetView zoomScale="70" zoomScaleNormal="70" workbookViewId="0">
      <pane xSplit="1" ySplit="1" topLeftCell="B51" activePane="bottomRight" state="frozen"/>
      <selection pane="bottomRight" activeCell="A64" sqref="A64:B64"/>
      <selection pane="bottomLeft" activeCell="A2" sqref="A2"/>
      <selection pane="topRight" activeCell="B1" sqref="B1"/>
    </sheetView>
  </sheetViews>
  <sheetFormatPr defaultColWidth="10.5" defaultRowHeight="15.6"/>
  <cols>
    <col min="1" max="1" width="48.625" style="118" customWidth="1"/>
    <col min="2" max="2" width="64.625" style="119" customWidth="1"/>
    <col min="3" max="4" width="16.625" style="118" customWidth="1"/>
    <col min="5" max="5" width="12.375" customWidth="1"/>
  </cols>
  <sheetData>
    <row r="1" spans="1:4">
      <c r="A1" s="50" t="s">
        <v>21</v>
      </c>
      <c r="B1" s="50" t="s">
        <v>60</v>
      </c>
      <c r="C1" s="50" t="s">
        <v>25</v>
      </c>
      <c r="D1" s="50" t="s">
        <v>61</v>
      </c>
    </row>
    <row r="2" spans="1:4">
      <c r="A2" s="31" t="s">
        <v>28</v>
      </c>
      <c r="B2" s="109">
        <v>1.5</v>
      </c>
      <c r="C2" s="77">
        <f>'Temas políticas -bases de dados'!E3</f>
        <v>0.05</v>
      </c>
      <c r="D2" s="44">
        <f>B2*C2</f>
        <v>7.5000000000000011E-2</v>
      </c>
    </row>
    <row r="3" spans="1:4" ht="178.5">
      <c r="A3" s="31"/>
      <c r="B3" s="109" t="s">
        <v>62</v>
      </c>
      <c r="C3" s="77"/>
      <c r="D3" s="44"/>
    </row>
    <row r="4" spans="1:4">
      <c r="A4" s="31" t="s">
        <v>29</v>
      </c>
      <c r="B4" s="109">
        <v>1.5</v>
      </c>
      <c r="C4" s="77">
        <f>'Temas políticas -bases de dados'!E5</f>
        <v>0.05</v>
      </c>
      <c r="D4" s="44">
        <f>B4*C4</f>
        <v>7.5000000000000011E-2</v>
      </c>
    </row>
    <row r="5" spans="1:4" ht="171.75" customHeight="1">
      <c r="A5" s="31"/>
      <c r="B5" s="145" t="s">
        <v>62</v>
      </c>
      <c r="C5" s="77"/>
      <c r="D5" s="44"/>
    </row>
    <row r="6" spans="1:4">
      <c r="A6" s="31" t="s">
        <v>30</v>
      </c>
      <c r="B6" s="109">
        <v>1.5</v>
      </c>
      <c r="C6" s="77">
        <f>'Temas políticas -bases de dados'!E7</f>
        <v>0.04</v>
      </c>
      <c r="D6" s="44">
        <f>B6*C6</f>
        <v>0.06</v>
      </c>
    </row>
    <row r="7" spans="1:4" ht="162">
      <c r="A7" s="31"/>
      <c r="B7" s="145" t="s">
        <v>63</v>
      </c>
      <c r="C7" s="77"/>
      <c r="D7" s="44"/>
    </row>
    <row r="8" spans="1:4">
      <c r="A8" s="31" t="s">
        <v>31</v>
      </c>
      <c r="B8" s="147">
        <v>0</v>
      </c>
      <c r="C8" s="77">
        <f>'Temas políticas -bases de dados'!E9</f>
        <v>0.04</v>
      </c>
      <c r="D8" s="44">
        <f>B8*C8</f>
        <v>0</v>
      </c>
    </row>
    <row r="9" spans="1:4" ht="33.75" customHeight="1">
      <c r="A9" s="31"/>
      <c r="B9" s="109" t="s">
        <v>64</v>
      </c>
      <c r="C9" s="77"/>
      <c r="D9" s="44"/>
    </row>
    <row r="10" spans="1:4">
      <c r="A10" s="31" t="s">
        <v>32</v>
      </c>
      <c r="B10" s="109">
        <v>1</v>
      </c>
      <c r="C10" s="77">
        <f>'Temas políticas -bases de dados'!E11</f>
        <v>0.05</v>
      </c>
      <c r="D10" s="44">
        <f>B10*C10</f>
        <v>0.05</v>
      </c>
    </row>
    <row r="11" spans="1:4" ht="43.5" customHeight="1">
      <c r="A11" s="31"/>
      <c r="B11" s="154" t="s">
        <v>65</v>
      </c>
      <c r="C11" s="77"/>
      <c r="D11" s="44"/>
    </row>
    <row r="12" spans="1:4">
      <c r="A12" s="31" t="s">
        <v>66</v>
      </c>
      <c r="B12" s="109">
        <v>0</v>
      </c>
      <c r="C12" s="77">
        <f>'Temas políticas -bases de dados'!E13</f>
        <v>0.04</v>
      </c>
      <c r="D12" s="44">
        <f>B12*C12</f>
        <v>0</v>
      </c>
    </row>
    <row r="13" spans="1:4" ht="30.95">
      <c r="A13" s="31"/>
      <c r="B13" s="147" t="s">
        <v>67</v>
      </c>
      <c r="C13" s="77"/>
      <c r="D13" s="44"/>
    </row>
    <row r="14" spans="1:4">
      <c r="A14" s="31" t="s">
        <v>34</v>
      </c>
      <c r="B14" s="109">
        <v>0</v>
      </c>
      <c r="C14" s="77">
        <f>'Temas políticas -bases de dados'!E15</f>
        <v>0.05</v>
      </c>
      <c r="D14" s="44">
        <f>B14*C14</f>
        <v>0</v>
      </c>
    </row>
    <row r="15" spans="1:4" ht="30.95">
      <c r="A15" s="31"/>
      <c r="B15" s="147" t="s">
        <v>67</v>
      </c>
      <c r="C15" s="77"/>
      <c r="D15" s="44"/>
    </row>
    <row r="16" spans="1:4">
      <c r="A16" s="31" t="s">
        <v>68</v>
      </c>
      <c r="B16" s="109">
        <v>0</v>
      </c>
      <c r="C16" s="77">
        <f>'Temas políticas -bases de dados'!E17</f>
        <v>0.03</v>
      </c>
      <c r="D16" s="44">
        <f>B16*C16</f>
        <v>0</v>
      </c>
    </row>
    <row r="17" spans="1:4" ht="30.95">
      <c r="A17" s="31"/>
      <c r="B17" s="147" t="s">
        <v>67</v>
      </c>
      <c r="C17" s="77"/>
      <c r="D17" s="44"/>
    </row>
    <row r="18" spans="1:4">
      <c r="A18" s="31" t="s">
        <v>36</v>
      </c>
      <c r="B18" s="109">
        <v>1.5</v>
      </c>
      <c r="C18" s="77">
        <f>'Temas políticas -bases de dados'!E19</f>
        <v>0.03</v>
      </c>
      <c r="D18" s="44">
        <f>B18*C18</f>
        <v>4.4999999999999998E-2</v>
      </c>
    </row>
    <row r="19" spans="1:4" ht="120" customHeight="1">
      <c r="A19" s="31"/>
      <c r="B19" s="147" t="s">
        <v>69</v>
      </c>
      <c r="C19" s="77"/>
      <c r="D19" s="44"/>
    </row>
    <row r="20" spans="1:4">
      <c r="A20" s="31" t="s">
        <v>70</v>
      </c>
      <c r="B20" s="109">
        <v>0</v>
      </c>
      <c r="C20" s="77">
        <f>'Temas políticas -bases de dados'!E21</f>
        <v>0.02</v>
      </c>
      <c r="D20" s="44">
        <f>B20*C20</f>
        <v>0</v>
      </c>
    </row>
    <row r="21" spans="1:4" ht="30.95">
      <c r="A21" s="31"/>
      <c r="B21" s="147" t="s">
        <v>67</v>
      </c>
      <c r="C21" s="77"/>
      <c r="D21" s="44"/>
    </row>
    <row r="22" spans="1:4">
      <c r="A22" s="31" t="s">
        <v>38</v>
      </c>
      <c r="B22" s="109">
        <v>1.5</v>
      </c>
      <c r="C22" s="77">
        <f>'Temas políticas -bases de dados'!E23</f>
        <v>0.03</v>
      </c>
      <c r="D22" s="44">
        <f>B22*C22</f>
        <v>4.4999999999999998E-2</v>
      </c>
    </row>
    <row r="23" spans="1:4" ht="104.25" customHeight="1">
      <c r="A23" s="31"/>
      <c r="B23" s="147" t="s">
        <v>69</v>
      </c>
      <c r="C23" s="77"/>
      <c r="D23" s="44"/>
    </row>
    <row r="24" spans="1:4" ht="30.95">
      <c r="A24" s="51" t="s">
        <v>39</v>
      </c>
      <c r="B24" s="109">
        <v>0</v>
      </c>
      <c r="C24" s="77">
        <f>'Temas políticas -bases de dados'!E25</f>
        <v>0.04</v>
      </c>
      <c r="D24" s="44">
        <f>B24*C24</f>
        <v>0</v>
      </c>
    </row>
    <row r="25" spans="1:4" ht="30.95">
      <c r="A25" s="31"/>
      <c r="B25" s="147" t="s">
        <v>67</v>
      </c>
      <c r="C25" s="77"/>
      <c r="D25" s="44"/>
    </row>
    <row r="26" spans="1:4">
      <c r="A26" s="31" t="s">
        <v>40</v>
      </c>
      <c r="B26" s="109">
        <v>0.5</v>
      </c>
      <c r="C26" s="77">
        <f>'Temas políticas -bases de dados'!E27</f>
        <v>0.02</v>
      </c>
      <c r="D26" s="44">
        <f>B26*C26</f>
        <v>0.01</v>
      </c>
    </row>
    <row r="27" spans="1:4" ht="96.75">
      <c r="A27" s="31"/>
      <c r="B27" s="145" t="s">
        <v>71</v>
      </c>
      <c r="C27" s="77"/>
      <c r="D27" s="44"/>
    </row>
    <row r="28" spans="1:4">
      <c r="A28" s="31" t="s">
        <v>41</v>
      </c>
      <c r="B28" s="109">
        <v>3</v>
      </c>
      <c r="C28" s="77">
        <f>'Temas políticas -bases de dados'!E29</f>
        <v>0.04</v>
      </c>
      <c r="D28" s="44">
        <f>B28*C28</f>
        <v>0.12</v>
      </c>
    </row>
    <row r="29" spans="1:4" ht="129">
      <c r="A29" s="31"/>
      <c r="B29" s="145" t="s">
        <v>72</v>
      </c>
      <c r="C29" s="77"/>
      <c r="D29" s="44"/>
    </row>
    <row r="30" spans="1:4">
      <c r="A30" s="31" t="s">
        <v>42</v>
      </c>
      <c r="B30" s="109">
        <v>3</v>
      </c>
      <c r="C30" s="77">
        <f>'Temas políticas -bases de dados'!E31</f>
        <v>0.03</v>
      </c>
      <c r="D30" s="44">
        <f>B30*C30</f>
        <v>0.09</v>
      </c>
    </row>
    <row r="31" spans="1:4" ht="243">
      <c r="A31" s="31"/>
      <c r="B31" s="145" t="s">
        <v>73</v>
      </c>
      <c r="C31" s="77"/>
      <c r="D31" s="44"/>
    </row>
    <row r="32" spans="1:4">
      <c r="A32" s="31" t="s">
        <v>43</v>
      </c>
      <c r="B32" s="109">
        <v>0</v>
      </c>
      <c r="C32" s="77">
        <f>'Temas políticas -bases de dados'!E33</f>
        <v>0.04</v>
      </c>
      <c r="D32" s="44">
        <f>B32*C32</f>
        <v>0</v>
      </c>
    </row>
    <row r="33" spans="1:4" ht="30.95">
      <c r="A33" s="31"/>
      <c r="B33" s="147" t="s">
        <v>67</v>
      </c>
      <c r="C33" s="77"/>
      <c r="D33" s="44"/>
    </row>
    <row r="34" spans="1:4">
      <c r="A34" s="31" t="s">
        <v>44</v>
      </c>
      <c r="B34" s="109">
        <v>0</v>
      </c>
      <c r="C34" s="77">
        <f>'Temas políticas -bases de dados'!E35</f>
        <v>0.04</v>
      </c>
      <c r="D34" s="44">
        <f>B34*C34</f>
        <v>0</v>
      </c>
    </row>
    <row r="35" spans="1:4" ht="30.95">
      <c r="A35" s="31"/>
      <c r="B35" s="147" t="s">
        <v>67</v>
      </c>
      <c r="C35" s="77"/>
      <c r="D35" s="44"/>
    </row>
    <row r="36" spans="1:4">
      <c r="A36" s="31" t="s">
        <v>45</v>
      </c>
      <c r="B36" s="109">
        <v>0</v>
      </c>
      <c r="C36" s="77">
        <f>'Temas políticas -bases de dados'!E37</f>
        <v>0.04</v>
      </c>
      <c r="D36" s="44">
        <f>B36*C36</f>
        <v>0</v>
      </c>
    </row>
    <row r="37" spans="1:4" ht="30.95">
      <c r="A37" s="31"/>
      <c r="B37" s="147" t="s">
        <v>67</v>
      </c>
      <c r="C37" s="77"/>
      <c r="D37" s="44"/>
    </row>
    <row r="38" spans="1:4">
      <c r="A38" s="31" t="s">
        <v>46</v>
      </c>
      <c r="B38" s="109">
        <v>0</v>
      </c>
      <c r="C38" s="77">
        <f>'Temas políticas -bases de dados'!E39</f>
        <v>0.04</v>
      </c>
      <c r="D38" s="44">
        <f>B38*C38</f>
        <v>0</v>
      </c>
    </row>
    <row r="39" spans="1:4" ht="30.95">
      <c r="A39" s="31"/>
      <c r="B39" s="147" t="s">
        <v>67</v>
      </c>
      <c r="C39" s="77"/>
      <c r="D39" s="44"/>
    </row>
    <row r="40" spans="1:4" ht="30.95">
      <c r="A40" s="51" t="s">
        <v>47</v>
      </c>
      <c r="B40" s="109">
        <v>0</v>
      </c>
      <c r="C40" s="77">
        <f>'Temas políticas -bases de dados'!E41</f>
        <v>0.02</v>
      </c>
      <c r="D40" s="44">
        <f>B40*C40</f>
        <v>0</v>
      </c>
    </row>
    <row r="41" spans="1:4" ht="30.95">
      <c r="A41" s="31"/>
      <c r="B41" s="147" t="s">
        <v>67</v>
      </c>
      <c r="C41" s="77"/>
      <c r="D41" s="44"/>
    </row>
    <row r="42" spans="1:4">
      <c r="A42" s="31" t="s">
        <v>48</v>
      </c>
      <c r="B42" s="109">
        <v>0</v>
      </c>
      <c r="C42" s="77">
        <f>'Temas políticas -bases de dados'!E43</f>
        <v>0.04</v>
      </c>
      <c r="D42" s="44">
        <f>B42*C42</f>
        <v>0</v>
      </c>
    </row>
    <row r="43" spans="1:4" ht="30.95">
      <c r="A43" s="31"/>
      <c r="B43" s="147" t="s">
        <v>67</v>
      </c>
      <c r="C43" s="77"/>
      <c r="D43" s="44"/>
    </row>
    <row r="44" spans="1:4">
      <c r="A44" s="31" t="s">
        <v>49</v>
      </c>
      <c r="B44" s="109">
        <v>0</v>
      </c>
      <c r="C44" s="77">
        <f>'Temas políticas -bases de dados'!E45</f>
        <v>0.03</v>
      </c>
      <c r="D44" s="44">
        <f>B44*C44</f>
        <v>0</v>
      </c>
    </row>
    <row r="45" spans="1:4" ht="30.95">
      <c r="A45" s="31"/>
      <c r="B45" s="147" t="s">
        <v>67</v>
      </c>
      <c r="C45" s="77"/>
      <c r="D45" s="44"/>
    </row>
    <row r="46" spans="1:4">
      <c r="A46" s="31" t="s">
        <v>50</v>
      </c>
      <c r="B46" s="109">
        <v>0</v>
      </c>
      <c r="C46" s="77">
        <f>'Temas políticas -bases de dados'!E47</f>
        <v>0.02</v>
      </c>
      <c r="D46" s="44">
        <f>B46*C46</f>
        <v>0</v>
      </c>
    </row>
    <row r="47" spans="1:4" ht="30.95">
      <c r="A47" s="31"/>
      <c r="B47" s="147" t="s">
        <v>67</v>
      </c>
      <c r="C47" s="77"/>
      <c r="D47" s="44"/>
    </row>
    <row r="48" spans="1:4">
      <c r="A48" s="31" t="s">
        <v>51</v>
      </c>
      <c r="B48" s="109">
        <v>2</v>
      </c>
      <c r="C48" s="77">
        <f>'Temas políticas -bases de dados'!E49</f>
        <v>0.03</v>
      </c>
      <c r="D48" s="44">
        <f>B48*C48</f>
        <v>0.06</v>
      </c>
    </row>
    <row r="49" spans="1:5" ht="47.1" customHeight="1">
      <c r="A49" s="31"/>
      <c r="B49" s="147" t="s">
        <v>74</v>
      </c>
      <c r="C49" s="77"/>
      <c r="D49" s="44"/>
    </row>
    <row r="50" spans="1:5">
      <c r="A50" s="31" t="s">
        <v>52</v>
      </c>
      <c r="B50" s="109">
        <v>2</v>
      </c>
      <c r="C50" s="77">
        <f>'Temas políticas -bases de dados'!E51</f>
        <v>0.03</v>
      </c>
      <c r="D50" s="44">
        <f>B50*C50</f>
        <v>0.06</v>
      </c>
    </row>
    <row r="51" spans="1:5" ht="146.25">
      <c r="A51" s="31"/>
      <c r="B51" s="145" t="s">
        <v>75</v>
      </c>
      <c r="C51" s="77"/>
      <c r="D51" s="44"/>
    </row>
    <row r="52" spans="1:5">
      <c r="A52" s="31" t="s">
        <v>53</v>
      </c>
      <c r="B52" s="109">
        <v>1</v>
      </c>
      <c r="C52" s="77">
        <f>'Temas políticas -bases de dados'!E53</f>
        <v>0.02</v>
      </c>
      <c r="D52" s="44">
        <f>B52*C52</f>
        <v>0.02</v>
      </c>
    </row>
    <row r="53" spans="1:5" ht="146.25">
      <c r="A53" s="31"/>
      <c r="B53" s="145" t="s">
        <v>75</v>
      </c>
      <c r="C53" s="77"/>
      <c r="D53" s="44"/>
    </row>
    <row r="54" spans="1:5">
      <c r="A54" s="31" t="s">
        <v>54</v>
      </c>
      <c r="B54" s="109">
        <v>0</v>
      </c>
      <c r="C54" s="77">
        <f>'Temas políticas -bases de dados'!E55</f>
        <v>0.02</v>
      </c>
      <c r="D54" s="44">
        <f>B54*C54</f>
        <v>0</v>
      </c>
    </row>
    <row r="55" spans="1:5" ht="30.95">
      <c r="A55" s="31"/>
      <c r="B55" s="109" t="s">
        <v>67</v>
      </c>
      <c r="C55" s="77"/>
      <c r="D55" s="44"/>
    </row>
    <row r="56" spans="1:5">
      <c r="A56" s="31" t="s">
        <v>55</v>
      </c>
      <c r="B56" s="109">
        <v>0</v>
      </c>
      <c r="C56" s="77">
        <f>'Temas políticas -bases de dados'!E57</f>
        <v>0.02</v>
      </c>
      <c r="D56" s="44">
        <f>B56*C56</f>
        <v>0</v>
      </c>
    </row>
    <row r="57" spans="1:5" ht="30.95">
      <c r="A57" s="31"/>
      <c r="B57" s="109" t="s">
        <v>67</v>
      </c>
      <c r="C57" s="77"/>
      <c r="D57" s="44"/>
    </row>
    <row r="58" spans="1:5">
      <c r="A58" s="31" t="s">
        <v>56</v>
      </c>
      <c r="B58" s="109">
        <v>0</v>
      </c>
      <c r="C58" s="77">
        <f>'Temas políticas -bases de dados'!E59</f>
        <v>0.02</v>
      </c>
      <c r="D58" s="44">
        <f>B58*C58</f>
        <v>0</v>
      </c>
    </row>
    <row r="59" spans="1:5" ht="30.95">
      <c r="A59" s="31"/>
      <c r="B59" s="147" t="s">
        <v>67</v>
      </c>
      <c r="C59" s="77"/>
      <c r="D59" s="44"/>
    </row>
    <row r="60" spans="1:5">
      <c r="A60" s="31" t="s">
        <v>57</v>
      </c>
      <c r="B60" s="109">
        <v>2</v>
      </c>
      <c r="C60" s="77">
        <f>'Temas políticas -bases de dados'!E61</f>
        <v>0.03</v>
      </c>
      <c r="D60" s="44">
        <f>B60*C60</f>
        <v>0.06</v>
      </c>
    </row>
    <row r="61" spans="1:5" ht="42.6" customHeight="1">
      <c r="A61" s="31"/>
      <c r="B61" s="109" t="s">
        <v>74</v>
      </c>
      <c r="C61" s="77"/>
      <c r="D61" s="44"/>
    </row>
    <row r="62" spans="1:5">
      <c r="A62" s="127"/>
      <c r="B62" s="128" t="s">
        <v>76</v>
      </c>
      <c r="C62" s="79">
        <f>SUM(C2:C60)</f>
        <v>1.0000000000000004</v>
      </c>
      <c r="D62" s="129">
        <f>SUM(D2:D61)</f>
        <v>0.77</v>
      </c>
      <c r="E62" s="63" t="s">
        <v>77</v>
      </c>
    </row>
    <row r="63" spans="1:5">
      <c r="A63" s="146"/>
      <c r="B63" s="123"/>
      <c r="C63" s="130"/>
      <c r="D63" s="130"/>
    </row>
    <row r="64" spans="1:5">
      <c r="A64" s="164"/>
      <c r="B64" s="164"/>
      <c r="C64" s="130"/>
      <c r="D64" s="130"/>
    </row>
    <row r="65" spans="1:4">
      <c r="A65" s="164"/>
      <c r="B65" s="164"/>
      <c r="D65" s="130"/>
    </row>
    <row r="66" spans="1:4">
      <c r="A66" s="164"/>
      <c r="B66" s="164"/>
      <c r="C66" s="146"/>
      <c r="D66" s="130"/>
    </row>
    <row r="67" spans="1:4">
      <c r="A67" s="164"/>
      <c r="B67" s="164"/>
      <c r="C67" s="130"/>
      <c r="D67" s="130"/>
    </row>
    <row r="68" spans="1:4">
      <c r="A68" s="164"/>
      <c r="B68" s="164"/>
      <c r="C68" s="130"/>
      <c r="D68" s="130"/>
    </row>
    <row r="69" spans="1:4">
      <c r="A69" s="164"/>
      <c r="B69" s="164"/>
      <c r="C69" s="130"/>
      <c r="D69" s="130"/>
    </row>
    <row r="70" spans="1:4">
      <c r="A70" s="164"/>
      <c r="B70" s="164"/>
      <c r="C70" s="130"/>
      <c r="D70" s="130"/>
    </row>
    <row r="71" spans="1:4">
      <c r="A71" s="123"/>
      <c r="B71" s="112"/>
      <c r="C71" s="130"/>
      <c r="D71" s="130"/>
    </row>
    <row r="72" spans="1:4">
      <c r="A72" s="123"/>
      <c r="B72" s="112"/>
      <c r="C72" s="130"/>
      <c r="D72" s="130"/>
    </row>
    <row r="73" spans="1:4">
      <c r="A73" s="116"/>
    </row>
    <row r="74" spans="1:4">
      <c r="A74" s="116"/>
    </row>
  </sheetData>
  <sheetProtection algorithmName="SHA-512" hashValue="K0JuZtKvTs7iOP3H+ZTwNkrXiVuUrwbs6HCncihgtEHZkTkfAS2WDTnoKv4kFr2AoCCkY4g/8nJwrNjlbxp6lw==" saltValue="q2mAhUC2y3gvbtNjkbkH9w==" spinCount="100000" sheet="1" formatRows="0"/>
  <mergeCells count="7">
    <mergeCell ref="A69:B69"/>
    <mergeCell ref="A70:B70"/>
    <mergeCell ref="A64:B64"/>
    <mergeCell ref="A65:B65"/>
    <mergeCell ref="A66:B66"/>
    <mergeCell ref="A67:B67"/>
    <mergeCell ref="A68:B6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E73"/>
  <sheetViews>
    <sheetView zoomScale="70" zoomScaleNormal="70" workbookViewId="0">
      <pane xSplit="1" ySplit="1" topLeftCell="B46" activePane="bottomRight" state="frozen"/>
      <selection pane="bottomRight" activeCell="F45" sqref="F45"/>
      <selection pane="bottomLeft" activeCell="A2" sqref="A2"/>
      <selection pane="topRight" activeCell="B1" sqref="B1"/>
    </sheetView>
  </sheetViews>
  <sheetFormatPr defaultColWidth="10.875" defaultRowHeight="15.6"/>
  <cols>
    <col min="1" max="1" width="48.625" style="116" customWidth="1"/>
    <col min="2" max="2" width="64.625" style="119" customWidth="1"/>
    <col min="3" max="4" width="16.625" style="116" customWidth="1"/>
    <col min="5" max="5" width="15.375" style="116" customWidth="1"/>
    <col min="6" max="16384" width="10.875" style="1"/>
  </cols>
  <sheetData>
    <row r="1" spans="1:4" s="1" customFormat="1">
      <c r="A1" s="45" t="s">
        <v>21</v>
      </c>
      <c r="B1" s="38" t="s">
        <v>78</v>
      </c>
      <c r="C1" s="45" t="s">
        <v>25</v>
      </c>
      <c r="D1" s="45" t="s">
        <v>61</v>
      </c>
    </row>
    <row r="2" spans="1:4" s="1" customFormat="1">
      <c r="A2" s="31" t="s">
        <v>28</v>
      </c>
      <c r="B2" s="109">
        <v>0</v>
      </c>
      <c r="C2" s="77">
        <f>'Temas políticas -bases de dados'!E3</f>
        <v>0.05</v>
      </c>
      <c r="D2" s="44">
        <f>B2*C2</f>
        <v>0</v>
      </c>
    </row>
    <row r="3" spans="1:4" s="1" customFormat="1">
      <c r="A3" s="31"/>
      <c r="B3" s="109" t="s">
        <v>79</v>
      </c>
      <c r="C3" s="77"/>
      <c r="D3" s="44"/>
    </row>
    <row r="4" spans="1:4" s="1" customFormat="1">
      <c r="A4" s="31" t="s">
        <v>29</v>
      </c>
      <c r="B4" s="109">
        <v>0</v>
      </c>
      <c r="C4" s="77">
        <f>'Temas políticas -bases de dados'!E5</f>
        <v>0.05</v>
      </c>
      <c r="D4" s="44">
        <f>B4*C4</f>
        <v>0</v>
      </c>
    </row>
    <row r="5" spans="1:4" s="1" customFormat="1">
      <c r="A5" s="31"/>
      <c r="B5" s="109" t="s">
        <v>79</v>
      </c>
      <c r="C5" s="77"/>
      <c r="D5" s="44"/>
    </row>
    <row r="6" spans="1:4" s="1" customFormat="1">
      <c r="A6" s="31" t="s">
        <v>30</v>
      </c>
      <c r="B6" s="109">
        <v>7</v>
      </c>
      <c r="C6" s="77">
        <f>'Temas políticas -bases de dados'!E7</f>
        <v>0.04</v>
      </c>
      <c r="D6" s="44">
        <f>B6*C6</f>
        <v>0.28000000000000003</v>
      </c>
    </row>
    <row r="7" spans="1:4" s="1" customFormat="1" ht="324.60000000000002" customHeight="1">
      <c r="A7" s="31"/>
      <c r="B7" s="109" t="s">
        <v>80</v>
      </c>
      <c r="C7" s="77"/>
      <c r="D7" s="44"/>
    </row>
    <row r="8" spans="1:4" s="1" customFormat="1">
      <c r="A8" s="31" t="s">
        <v>31</v>
      </c>
      <c r="B8" s="109">
        <v>0</v>
      </c>
      <c r="C8" s="77">
        <f>'Temas políticas -bases de dados'!E9</f>
        <v>0.04</v>
      </c>
      <c r="D8" s="44">
        <f>B8*C8</f>
        <v>0</v>
      </c>
    </row>
    <row r="9" spans="1:4" s="1" customFormat="1">
      <c r="A9" s="31"/>
      <c r="B9" s="109" t="s">
        <v>79</v>
      </c>
      <c r="C9" s="77"/>
      <c r="D9" s="44"/>
    </row>
    <row r="10" spans="1:4" s="1" customFormat="1">
      <c r="A10" s="31" t="s">
        <v>32</v>
      </c>
      <c r="B10" s="109">
        <v>0</v>
      </c>
      <c r="C10" s="77">
        <f>'Temas políticas -bases de dados'!E11</f>
        <v>0.05</v>
      </c>
      <c r="D10" s="44">
        <f>B10*C10</f>
        <v>0</v>
      </c>
    </row>
    <row r="11" spans="1:4" s="1" customFormat="1">
      <c r="A11" s="31"/>
      <c r="B11" s="109" t="s">
        <v>79</v>
      </c>
      <c r="C11" s="77"/>
      <c r="D11" s="44"/>
    </row>
    <row r="12" spans="1:4" s="1" customFormat="1">
      <c r="A12" s="31" t="s">
        <v>66</v>
      </c>
      <c r="B12" s="109">
        <v>0</v>
      </c>
      <c r="C12" s="77">
        <f>'Temas políticas -bases de dados'!E13</f>
        <v>0.04</v>
      </c>
      <c r="D12" s="44">
        <f>B12*C12</f>
        <v>0</v>
      </c>
    </row>
    <row r="13" spans="1:4" s="1" customFormat="1">
      <c r="A13" s="31"/>
      <c r="B13" s="154" t="s">
        <v>79</v>
      </c>
      <c r="C13" s="77"/>
      <c r="D13" s="44"/>
    </row>
    <row r="14" spans="1:4" s="1" customFormat="1">
      <c r="A14" s="31" t="s">
        <v>34</v>
      </c>
      <c r="B14" s="109">
        <v>0</v>
      </c>
      <c r="C14" s="77">
        <f>'Temas políticas -bases de dados'!E15</f>
        <v>0.05</v>
      </c>
      <c r="D14" s="44">
        <f>B14*C14</f>
        <v>0</v>
      </c>
    </row>
    <row r="15" spans="1:4" s="1" customFormat="1">
      <c r="A15" s="31"/>
      <c r="B15" s="109" t="s">
        <v>79</v>
      </c>
      <c r="C15" s="77"/>
      <c r="D15" s="44"/>
    </row>
    <row r="16" spans="1:4" s="1" customFormat="1">
      <c r="A16" s="31" t="s">
        <v>68</v>
      </c>
      <c r="B16" s="109">
        <v>0</v>
      </c>
      <c r="C16" s="77">
        <f>'Temas políticas -bases de dados'!E17</f>
        <v>0.03</v>
      </c>
      <c r="D16" s="44">
        <f>B16*C16</f>
        <v>0</v>
      </c>
    </row>
    <row r="17" spans="1:4" s="1" customFormat="1">
      <c r="A17" s="31"/>
      <c r="B17" s="154" t="s">
        <v>79</v>
      </c>
      <c r="C17" s="77"/>
      <c r="D17" s="44"/>
    </row>
    <row r="18" spans="1:4" s="1" customFormat="1">
      <c r="A18" s="31" t="s">
        <v>36</v>
      </c>
      <c r="B18" s="109">
        <v>0</v>
      </c>
      <c r="C18" s="77">
        <f>'Temas políticas -bases de dados'!E19</f>
        <v>0.03</v>
      </c>
      <c r="D18" s="44">
        <f>B18*C18</f>
        <v>0</v>
      </c>
    </row>
    <row r="19" spans="1:4" s="1" customFormat="1">
      <c r="A19" s="31"/>
      <c r="B19" s="109" t="s">
        <v>79</v>
      </c>
      <c r="C19" s="77"/>
      <c r="D19" s="44"/>
    </row>
    <row r="20" spans="1:4" s="1" customFormat="1">
      <c r="A20" s="31" t="s">
        <v>70</v>
      </c>
      <c r="B20" s="109">
        <v>0</v>
      </c>
      <c r="C20" s="77">
        <f>'Temas políticas -bases de dados'!E21</f>
        <v>0.02</v>
      </c>
      <c r="D20" s="44">
        <f>B20*C20</f>
        <v>0</v>
      </c>
    </row>
    <row r="21" spans="1:4" s="1" customFormat="1">
      <c r="A21" s="31"/>
      <c r="B21" s="109" t="s">
        <v>79</v>
      </c>
      <c r="C21" s="77"/>
      <c r="D21" s="44"/>
    </row>
    <row r="22" spans="1:4" s="1" customFormat="1">
      <c r="A22" s="31" t="s">
        <v>38</v>
      </c>
      <c r="B22" s="109">
        <v>0</v>
      </c>
      <c r="C22" s="77">
        <f>'Temas políticas -bases de dados'!E23</f>
        <v>0.03</v>
      </c>
      <c r="D22" s="44">
        <f>B22*C22</f>
        <v>0</v>
      </c>
    </row>
    <row r="23" spans="1:4" s="1" customFormat="1">
      <c r="A23" s="31"/>
      <c r="B23" s="109" t="s">
        <v>79</v>
      </c>
      <c r="C23" s="77"/>
      <c r="D23" s="44"/>
    </row>
    <row r="24" spans="1:4" s="1" customFormat="1">
      <c r="A24" s="51" t="s">
        <v>39</v>
      </c>
      <c r="B24" s="109">
        <v>0</v>
      </c>
      <c r="C24" s="77">
        <f>'Temas políticas -bases de dados'!E25</f>
        <v>0.04</v>
      </c>
      <c r="D24" s="44">
        <f>B24*C24</f>
        <v>0</v>
      </c>
    </row>
    <row r="25" spans="1:4" s="1" customFormat="1">
      <c r="A25" s="31"/>
      <c r="B25" s="109" t="s">
        <v>79</v>
      </c>
      <c r="C25" s="77"/>
      <c r="D25" s="44"/>
    </row>
    <row r="26" spans="1:4" s="1" customFormat="1">
      <c r="A26" s="31" t="s">
        <v>40</v>
      </c>
      <c r="B26" s="109">
        <v>0</v>
      </c>
      <c r="C26" s="77">
        <f>'Temas políticas -bases de dados'!E27</f>
        <v>0.02</v>
      </c>
      <c r="D26" s="44">
        <f>B26*C26</f>
        <v>0</v>
      </c>
    </row>
    <row r="27" spans="1:4" s="1" customFormat="1">
      <c r="A27" s="31"/>
      <c r="B27" s="109" t="s">
        <v>79</v>
      </c>
      <c r="C27" s="77"/>
      <c r="D27" s="44"/>
    </row>
    <row r="28" spans="1:4" s="1" customFormat="1">
      <c r="A28" s="31" t="s">
        <v>41</v>
      </c>
      <c r="B28" s="109">
        <v>0</v>
      </c>
      <c r="C28" s="77">
        <f>'Temas políticas -bases de dados'!E29</f>
        <v>0.04</v>
      </c>
      <c r="D28" s="44">
        <f>B28*C28</f>
        <v>0</v>
      </c>
    </row>
    <row r="29" spans="1:4" s="1" customFormat="1" ht="18.600000000000001" customHeight="1">
      <c r="A29" s="31"/>
      <c r="B29" s="109" t="s">
        <v>79</v>
      </c>
      <c r="C29" s="77"/>
      <c r="D29" s="44"/>
    </row>
    <row r="30" spans="1:4" s="1" customFormat="1">
      <c r="A30" s="31" t="s">
        <v>42</v>
      </c>
      <c r="B30" s="109">
        <v>0</v>
      </c>
      <c r="C30" s="77">
        <f>'Temas políticas -bases de dados'!E31</f>
        <v>0.03</v>
      </c>
      <c r="D30" s="44">
        <f>B30*C30</f>
        <v>0</v>
      </c>
    </row>
    <row r="31" spans="1:4" s="1" customFormat="1">
      <c r="A31" s="31"/>
      <c r="B31" s="109" t="s">
        <v>79</v>
      </c>
      <c r="C31" s="77"/>
      <c r="D31" s="44"/>
    </row>
    <row r="32" spans="1:4" s="1" customFormat="1">
      <c r="A32" s="31" t="s">
        <v>43</v>
      </c>
      <c r="B32" s="109">
        <v>0</v>
      </c>
      <c r="C32" s="77">
        <f>'Temas políticas -bases de dados'!E33</f>
        <v>0.04</v>
      </c>
      <c r="D32" s="44">
        <f>B32*C32</f>
        <v>0</v>
      </c>
    </row>
    <row r="33" spans="1:4" s="1" customFormat="1">
      <c r="A33" s="31"/>
      <c r="B33" s="109" t="s">
        <v>79</v>
      </c>
      <c r="C33" s="77"/>
      <c r="D33" s="44"/>
    </row>
    <row r="34" spans="1:4" s="1" customFormat="1">
      <c r="A34" s="31" t="s">
        <v>44</v>
      </c>
      <c r="B34" s="109">
        <v>0</v>
      </c>
      <c r="C34" s="77">
        <f>'Temas políticas -bases de dados'!E35</f>
        <v>0.04</v>
      </c>
      <c r="D34" s="44">
        <f>B34*C34</f>
        <v>0</v>
      </c>
    </row>
    <row r="35" spans="1:4" s="1" customFormat="1">
      <c r="A35" s="31"/>
      <c r="B35" s="109" t="s">
        <v>79</v>
      </c>
      <c r="C35" s="77"/>
      <c r="D35" s="44"/>
    </row>
    <row r="36" spans="1:4" s="1" customFormat="1">
      <c r="A36" s="31" t="s">
        <v>45</v>
      </c>
      <c r="B36" s="109">
        <v>0</v>
      </c>
      <c r="C36" s="77">
        <f>'Temas políticas -bases de dados'!E37</f>
        <v>0.04</v>
      </c>
      <c r="D36" s="44">
        <f>B36*C36</f>
        <v>0</v>
      </c>
    </row>
    <row r="37" spans="1:4" s="1" customFormat="1">
      <c r="A37" s="31"/>
      <c r="B37" s="109" t="s">
        <v>79</v>
      </c>
      <c r="C37" s="77"/>
      <c r="D37" s="44"/>
    </row>
    <row r="38" spans="1:4" s="1" customFormat="1">
      <c r="A38" s="31" t="s">
        <v>46</v>
      </c>
      <c r="B38" s="109">
        <v>0</v>
      </c>
      <c r="C38" s="77">
        <f>'Temas políticas -bases de dados'!E39</f>
        <v>0.04</v>
      </c>
      <c r="D38" s="44">
        <f>B38*C38</f>
        <v>0</v>
      </c>
    </row>
    <row r="39" spans="1:4" s="1" customFormat="1">
      <c r="A39" s="31"/>
      <c r="B39" s="109" t="s">
        <v>79</v>
      </c>
      <c r="C39" s="77"/>
      <c r="D39" s="44"/>
    </row>
    <row r="40" spans="1:4" s="75" customFormat="1" ht="30.95">
      <c r="A40" s="51" t="s">
        <v>47</v>
      </c>
      <c r="B40" s="109">
        <v>0</v>
      </c>
      <c r="C40" s="79">
        <f>'Temas políticas -bases de dados'!E41</f>
        <v>0.02</v>
      </c>
      <c r="D40" s="80">
        <f>B40*C40</f>
        <v>0</v>
      </c>
    </row>
    <row r="41" spans="1:4" s="1" customFormat="1">
      <c r="A41" s="31"/>
      <c r="B41" s="109" t="s">
        <v>79</v>
      </c>
      <c r="C41" s="77"/>
      <c r="D41" s="44"/>
    </row>
    <row r="42" spans="1:4" s="1" customFormat="1">
      <c r="A42" s="31" t="s">
        <v>48</v>
      </c>
      <c r="B42" s="109">
        <v>0</v>
      </c>
      <c r="C42" s="77">
        <f>'Temas políticas -bases de dados'!E43</f>
        <v>0.04</v>
      </c>
      <c r="D42" s="44">
        <f>B42*C42</f>
        <v>0</v>
      </c>
    </row>
    <row r="43" spans="1:4" s="1" customFormat="1">
      <c r="A43" s="31"/>
      <c r="B43" s="109" t="s">
        <v>79</v>
      </c>
      <c r="C43" s="77"/>
      <c r="D43" s="44"/>
    </row>
    <row r="44" spans="1:4" s="1" customFormat="1">
      <c r="A44" s="31" t="s">
        <v>49</v>
      </c>
      <c r="B44" s="109">
        <v>3</v>
      </c>
      <c r="C44" s="77">
        <f>'Temas políticas -bases de dados'!E45</f>
        <v>0.03</v>
      </c>
      <c r="D44" s="44">
        <f>B44*C44</f>
        <v>0.09</v>
      </c>
    </row>
    <row r="45" spans="1:4" s="1" customFormat="1" ht="134.25" customHeight="1">
      <c r="A45" s="31"/>
      <c r="B45" s="109" t="s">
        <v>81</v>
      </c>
      <c r="C45" s="77"/>
      <c r="D45" s="44"/>
    </row>
    <row r="46" spans="1:4" s="1" customFormat="1">
      <c r="A46" s="31" t="s">
        <v>50</v>
      </c>
      <c r="B46" s="109">
        <v>0</v>
      </c>
      <c r="C46" s="77">
        <f>'Temas políticas -bases de dados'!E47</f>
        <v>0.02</v>
      </c>
      <c r="D46" s="44">
        <f>B46*C46</f>
        <v>0</v>
      </c>
    </row>
    <row r="47" spans="1:4" s="1" customFormat="1">
      <c r="A47" s="31"/>
      <c r="B47" s="109" t="s">
        <v>79</v>
      </c>
      <c r="C47" s="77"/>
      <c r="D47" s="44"/>
    </row>
    <row r="48" spans="1:4" s="1" customFormat="1">
      <c r="A48" s="31" t="s">
        <v>51</v>
      </c>
      <c r="B48" s="109">
        <v>0</v>
      </c>
      <c r="C48" s="77">
        <f>'Temas políticas -bases de dados'!E49</f>
        <v>0.03</v>
      </c>
      <c r="D48" s="44">
        <f>B48*C48</f>
        <v>0</v>
      </c>
    </row>
    <row r="49" spans="1:5">
      <c r="A49" s="31"/>
      <c r="B49" s="151" t="s">
        <v>79</v>
      </c>
      <c r="C49" s="77"/>
      <c r="D49" s="44"/>
      <c r="E49" s="1"/>
    </row>
    <row r="50" spans="1:5">
      <c r="A50" s="31" t="s">
        <v>52</v>
      </c>
      <c r="B50" s="109">
        <v>0</v>
      </c>
      <c r="C50" s="77">
        <f>'Temas políticas -bases de dados'!E51</f>
        <v>0.03</v>
      </c>
      <c r="D50" s="44">
        <f>B50*C50</f>
        <v>0</v>
      </c>
      <c r="E50" s="1"/>
    </row>
    <row r="51" spans="1:5">
      <c r="A51" s="31"/>
      <c r="B51" s="151" t="s">
        <v>79</v>
      </c>
      <c r="C51" s="77"/>
      <c r="D51" s="44"/>
      <c r="E51" s="1"/>
    </row>
    <row r="52" spans="1:5">
      <c r="A52" s="31" t="s">
        <v>53</v>
      </c>
      <c r="B52" s="109">
        <v>0</v>
      </c>
      <c r="C52" s="77">
        <f>'Temas políticas -bases de dados'!E53</f>
        <v>0.02</v>
      </c>
      <c r="D52" s="44">
        <f>B52*C52</f>
        <v>0</v>
      </c>
      <c r="E52" s="1"/>
    </row>
    <row r="53" spans="1:5">
      <c r="A53" s="31"/>
      <c r="B53" s="109" t="s">
        <v>79</v>
      </c>
      <c r="C53" s="77"/>
      <c r="D53" s="44"/>
      <c r="E53" s="1"/>
    </row>
    <row r="54" spans="1:5">
      <c r="A54" s="31" t="s">
        <v>54</v>
      </c>
      <c r="B54" s="109">
        <v>0</v>
      </c>
      <c r="C54" s="77">
        <f>'Temas políticas -bases de dados'!E55</f>
        <v>0.02</v>
      </c>
      <c r="D54" s="44">
        <f>B54*C54</f>
        <v>0</v>
      </c>
      <c r="E54" s="1"/>
    </row>
    <row r="55" spans="1:5">
      <c r="A55" s="31"/>
      <c r="B55" s="109" t="s">
        <v>79</v>
      </c>
      <c r="C55" s="77"/>
      <c r="D55" s="44"/>
      <c r="E55" s="1"/>
    </row>
    <row r="56" spans="1:5">
      <c r="A56" s="31" t="s">
        <v>55</v>
      </c>
      <c r="B56" s="109">
        <v>0</v>
      </c>
      <c r="C56" s="77">
        <f>'Temas políticas -bases de dados'!E57</f>
        <v>0.02</v>
      </c>
      <c r="D56" s="44">
        <f>B56*C56</f>
        <v>0</v>
      </c>
      <c r="E56" s="1"/>
    </row>
    <row r="57" spans="1:5">
      <c r="A57" s="31"/>
      <c r="B57" s="109" t="s">
        <v>79</v>
      </c>
      <c r="C57" s="77"/>
      <c r="D57" s="44"/>
      <c r="E57" s="1"/>
    </row>
    <row r="58" spans="1:5">
      <c r="A58" s="31" t="s">
        <v>56</v>
      </c>
      <c r="B58" s="109">
        <v>0</v>
      </c>
      <c r="C58" s="77">
        <f>'Temas políticas -bases de dados'!E59</f>
        <v>0.02</v>
      </c>
      <c r="D58" s="44">
        <f>B58*C58</f>
        <v>0</v>
      </c>
      <c r="E58" s="1"/>
    </row>
    <row r="59" spans="1:5">
      <c r="A59" s="31"/>
      <c r="B59" s="109" t="s">
        <v>79</v>
      </c>
      <c r="C59" s="77"/>
      <c r="D59" s="44"/>
      <c r="E59" s="1"/>
    </row>
    <row r="60" spans="1:5">
      <c r="A60" s="31" t="s">
        <v>57</v>
      </c>
      <c r="B60" s="109">
        <v>0</v>
      </c>
      <c r="C60" s="77">
        <f>'Temas políticas -bases de dados'!E61</f>
        <v>0.03</v>
      </c>
      <c r="D60" s="44">
        <f>B60*C60</f>
        <v>0</v>
      </c>
      <c r="E60" s="1"/>
    </row>
    <row r="61" spans="1:5" ht="14.1" customHeight="1">
      <c r="A61" s="31"/>
      <c r="B61" s="150" t="s">
        <v>79</v>
      </c>
      <c r="C61" s="77"/>
      <c r="D61" s="44"/>
      <c r="E61" s="1"/>
    </row>
    <row r="62" spans="1:5">
      <c r="A62" s="75"/>
      <c r="B62" s="131" t="s">
        <v>76</v>
      </c>
      <c r="C62" s="79">
        <f>SUM(C2:C61)</f>
        <v>1.0000000000000004</v>
      </c>
      <c r="D62" s="132">
        <f>SUM(D2:D61)</f>
        <v>0.37</v>
      </c>
      <c r="E62" s="63" t="s">
        <v>82</v>
      </c>
    </row>
    <row r="63" spans="1:5">
      <c r="A63" s="164"/>
      <c r="B63" s="164"/>
      <c r="C63" s="123"/>
      <c r="D63" s="123"/>
    </row>
    <row r="64" spans="1:5" ht="15" customHeight="1">
      <c r="A64" s="164"/>
      <c r="B64" s="164"/>
      <c r="C64" s="123"/>
      <c r="D64" s="123"/>
    </row>
    <row r="65" spans="1:4">
      <c r="A65" s="164"/>
      <c r="B65" s="164"/>
      <c r="C65" s="123"/>
      <c r="D65" s="123"/>
    </row>
    <row r="66" spans="1:4" ht="15" customHeight="1">
      <c r="A66" s="164"/>
      <c r="B66" s="164"/>
      <c r="C66" s="123"/>
      <c r="D66" s="123"/>
    </row>
    <row r="67" spans="1:4" ht="17.25" customHeight="1">
      <c r="A67" s="164"/>
      <c r="B67" s="164"/>
      <c r="C67" s="123"/>
      <c r="D67" s="123"/>
    </row>
    <row r="68" spans="1:4" ht="14.25" customHeight="1">
      <c r="A68" s="164"/>
      <c r="B68" s="164"/>
      <c r="C68" s="123"/>
      <c r="D68" s="123"/>
    </row>
    <row r="69" spans="1:4">
      <c r="A69" s="164"/>
      <c r="B69" s="164"/>
      <c r="C69" s="123"/>
      <c r="D69" s="123"/>
    </row>
    <row r="70" spans="1:4">
      <c r="A70" s="123"/>
      <c r="B70" s="123"/>
      <c r="C70" s="123"/>
      <c r="D70" s="123"/>
    </row>
    <row r="71" spans="1:4">
      <c r="A71" s="123"/>
      <c r="B71" s="123"/>
      <c r="C71" s="123"/>
      <c r="D71" s="123"/>
    </row>
    <row r="72" spans="1:4">
      <c r="A72" s="123"/>
      <c r="B72" s="123"/>
      <c r="C72" s="123"/>
      <c r="D72" s="123"/>
    </row>
    <row r="73" spans="1:4">
      <c r="B73" s="116"/>
    </row>
  </sheetData>
  <sheetProtection algorithmName="SHA-512" hashValue="cXlU4pMnMBpyT4LwnYTwjH6EbnE4XDyZ3l8tGQDnWXILxmJ9/wzV5ImtdKzvvzaDfQyIVM5UXH6PRS5ENUp7Ww==" saltValue="Qg1S18g+0z6le+oej38sgw==" spinCount="100000" sheet="1" formatRows="0"/>
  <mergeCells count="7">
    <mergeCell ref="A69:B69"/>
    <mergeCell ref="A63:B63"/>
    <mergeCell ref="A64:B64"/>
    <mergeCell ref="A65:B65"/>
    <mergeCell ref="A66:B66"/>
    <mergeCell ref="A67:B67"/>
    <mergeCell ref="A68:B6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I143"/>
  <sheetViews>
    <sheetView zoomScale="60" zoomScaleNormal="60" workbookViewId="0">
      <pane xSplit="1" ySplit="1" topLeftCell="B78" activePane="bottomRight" state="frozen"/>
      <selection pane="bottomRight" activeCell="D97" sqref="D97"/>
      <selection pane="bottomLeft" activeCell="A2" sqref="A2"/>
      <selection pane="topRight" activeCell="B1" sqref="B1"/>
    </sheetView>
  </sheetViews>
  <sheetFormatPr defaultColWidth="10.875" defaultRowHeight="15.6"/>
  <cols>
    <col min="1" max="1" width="80.625" style="119" customWidth="1"/>
    <col min="2" max="2" width="64.625" style="119" customWidth="1"/>
    <col min="3" max="3" width="8.625" style="119" customWidth="1"/>
    <col min="4" max="4" width="64.625" style="119" customWidth="1"/>
    <col min="5" max="5" width="8.625" style="119" customWidth="1"/>
    <col min="6" max="6" width="64.625" style="119" customWidth="1"/>
    <col min="7" max="7" width="8.625" style="119" customWidth="1"/>
    <col min="8" max="8" width="16.625" style="119" customWidth="1"/>
    <col min="9" max="9" width="15.375" style="8" customWidth="1"/>
    <col min="10" max="10" width="15.5" style="8" customWidth="1"/>
    <col min="11" max="16384" width="10.875" style="8"/>
  </cols>
  <sheetData>
    <row r="1" spans="1:9" ht="108" customHeight="1">
      <c r="A1" s="7" t="s">
        <v>83</v>
      </c>
      <c r="B1" s="27" t="s">
        <v>84</v>
      </c>
      <c r="C1" s="38" t="s">
        <v>85</v>
      </c>
      <c r="D1" s="27" t="s">
        <v>86</v>
      </c>
      <c r="E1" s="38" t="s">
        <v>87</v>
      </c>
      <c r="F1" s="27" t="s">
        <v>88</v>
      </c>
      <c r="G1" s="38" t="s">
        <v>85</v>
      </c>
      <c r="H1" s="46" t="s">
        <v>61</v>
      </c>
      <c r="I1" s="10"/>
    </row>
    <row r="2" spans="1:9">
      <c r="A2" s="29" t="s">
        <v>89</v>
      </c>
      <c r="B2" s="109"/>
      <c r="C2" s="143">
        <v>0.05</v>
      </c>
      <c r="D2" s="109"/>
      <c r="E2" s="143">
        <v>0.04</v>
      </c>
      <c r="F2" s="109"/>
      <c r="G2" s="81">
        <v>0.04</v>
      </c>
      <c r="H2" s="84">
        <f>B2*C2+D2*E2+F2*G2</f>
        <v>0</v>
      </c>
    </row>
    <row r="3" spans="1:9" s="16" customFormat="1">
      <c r="A3" s="34"/>
      <c r="B3" s="109"/>
      <c r="C3" s="143"/>
      <c r="D3" s="109"/>
      <c r="E3" s="143"/>
      <c r="F3" s="109"/>
      <c r="G3" s="82"/>
      <c r="H3" s="84"/>
    </row>
    <row r="4" spans="1:9" ht="30.95">
      <c r="A4" s="29" t="s">
        <v>90</v>
      </c>
      <c r="B4" s="103"/>
      <c r="C4" s="143">
        <v>0.03</v>
      </c>
      <c r="D4" s="103"/>
      <c r="E4" s="143">
        <v>3.5000000000000003E-2</v>
      </c>
      <c r="F4" s="103"/>
      <c r="G4" s="81">
        <v>3.5000000000000003E-2</v>
      </c>
      <c r="H4" s="84">
        <f t="shared" ref="H4:H70" si="0">B4*C4+D4*E4+F4*G4</f>
        <v>0</v>
      </c>
    </row>
    <row r="5" spans="1:9">
      <c r="A5" s="28"/>
      <c r="B5" s="103"/>
      <c r="C5" s="143"/>
      <c r="D5" s="103"/>
      <c r="E5" s="143"/>
      <c r="F5" s="103"/>
      <c r="G5" s="81"/>
      <c r="H5" s="84"/>
    </row>
    <row r="6" spans="1:9">
      <c r="A6" s="29" t="s">
        <v>91</v>
      </c>
      <c r="B6" s="109"/>
      <c r="C6" s="143">
        <v>0.04</v>
      </c>
      <c r="D6" s="109"/>
      <c r="E6" s="143">
        <v>0.04</v>
      </c>
      <c r="F6" s="109"/>
      <c r="G6" s="81">
        <v>0.04</v>
      </c>
      <c r="H6" s="84">
        <f t="shared" si="0"/>
        <v>0</v>
      </c>
    </row>
    <row r="7" spans="1:9">
      <c r="A7" s="28"/>
      <c r="B7" s="109"/>
      <c r="C7" s="143"/>
      <c r="D7" s="109"/>
      <c r="E7" s="143"/>
      <c r="F7" s="109"/>
      <c r="G7" s="81"/>
      <c r="H7" s="84"/>
    </row>
    <row r="8" spans="1:9">
      <c r="A8" s="29" t="s">
        <v>92</v>
      </c>
      <c r="B8" s="103"/>
      <c r="C8" s="143">
        <v>0.04</v>
      </c>
      <c r="D8" s="103"/>
      <c r="E8" s="143">
        <v>0.03</v>
      </c>
      <c r="F8" s="103"/>
      <c r="G8" s="81">
        <v>0.03</v>
      </c>
      <c r="H8" s="84">
        <f t="shared" si="0"/>
        <v>0</v>
      </c>
    </row>
    <row r="9" spans="1:9">
      <c r="A9" s="29"/>
      <c r="B9" s="103"/>
      <c r="C9" s="143"/>
      <c r="D9" s="103"/>
      <c r="E9" s="143"/>
      <c r="F9" s="103"/>
      <c r="G9" s="81"/>
      <c r="H9" s="84"/>
    </row>
    <row r="10" spans="1:9">
      <c r="A10" s="29" t="s">
        <v>93</v>
      </c>
      <c r="B10" s="109"/>
      <c r="C10" s="143">
        <v>0.05</v>
      </c>
      <c r="D10" s="109"/>
      <c r="E10" s="143">
        <v>0.05</v>
      </c>
      <c r="F10" s="109"/>
      <c r="G10" s="81">
        <v>0.05</v>
      </c>
      <c r="H10" s="84">
        <f t="shared" si="0"/>
        <v>0</v>
      </c>
    </row>
    <row r="11" spans="1:9">
      <c r="A11" s="29"/>
      <c r="B11" s="109"/>
      <c r="C11" s="143"/>
      <c r="D11" s="109"/>
      <c r="E11" s="143"/>
      <c r="F11" s="109"/>
      <c r="G11" s="81"/>
      <c r="H11" s="84"/>
    </row>
    <row r="12" spans="1:9" hidden="1">
      <c r="A12" s="29" t="s">
        <v>94</v>
      </c>
      <c r="B12" s="103"/>
      <c r="C12" s="143">
        <v>0</v>
      </c>
      <c r="D12" s="103"/>
      <c r="E12" s="143">
        <v>0</v>
      </c>
      <c r="F12" s="103"/>
      <c r="G12" s="81">
        <v>0</v>
      </c>
      <c r="H12" s="84"/>
    </row>
    <row r="13" spans="1:9" hidden="1">
      <c r="A13" s="29"/>
      <c r="B13" s="103"/>
      <c r="C13" s="143"/>
      <c r="D13" s="103"/>
      <c r="E13" s="143"/>
      <c r="F13" s="103"/>
      <c r="G13" s="81"/>
      <c r="H13" s="84"/>
    </row>
    <row r="14" spans="1:9" ht="30.95">
      <c r="A14" s="29" t="s">
        <v>95</v>
      </c>
      <c r="B14" s="109"/>
      <c r="C14" s="143">
        <v>0.04</v>
      </c>
      <c r="D14" s="109"/>
      <c r="E14" s="143">
        <v>3.5000000000000003E-2</v>
      </c>
      <c r="F14" s="109"/>
      <c r="G14" s="81">
        <v>3.5000000000000003E-2</v>
      </c>
      <c r="H14" s="84">
        <f t="shared" si="0"/>
        <v>0</v>
      </c>
    </row>
    <row r="15" spans="1:9">
      <c r="A15" s="29"/>
      <c r="B15" s="109"/>
      <c r="C15" s="143"/>
      <c r="D15" s="109"/>
      <c r="E15" s="143"/>
      <c r="F15" s="109"/>
      <c r="G15" s="81"/>
      <c r="H15" s="84"/>
    </row>
    <row r="16" spans="1:9">
      <c r="A16" s="27" t="s">
        <v>96</v>
      </c>
      <c r="B16" s="103"/>
      <c r="C16" s="143">
        <v>0.03</v>
      </c>
      <c r="D16" s="103"/>
      <c r="E16" s="143">
        <v>0.04</v>
      </c>
      <c r="F16" s="103"/>
      <c r="G16" s="81">
        <v>0.04</v>
      </c>
      <c r="H16" s="84">
        <f t="shared" si="0"/>
        <v>0</v>
      </c>
    </row>
    <row r="17" spans="1:8">
      <c r="A17" s="28"/>
      <c r="B17" s="103"/>
      <c r="C17" s="143"/>
      <c r="D17" s="103"/>
      <c r="E17" s="143"/>
      <c r="F17" s="103"/>
      <c r="G17" s="81"/>
      <c r="H17" s="84"/>
    </row>
    <row r="18" spans="1:8">
      <c r="A18" s="27" t="s">
        <v>97</v>
      </c>
      <c r="B18" s="109"/>
      <c r="C18" s="143">
        <v>0.03</v>
      </c>
      <c r="D18" s="109"/>
      <c r="E18" s="143">
        <v>0.03</v>
      </c>
      <c r="F18" s="109"/>
      <c r="G18" s="81">
        <v>0.03</v>
      </c>
      <c r="H18" s="84">
        <f t="shared" si="0"/>
        <v>0</v>
      </c>
    </row>
    <row r="19" spans="1:8">
      <c r="A19" s="28"/>
      <c r="B19" s="109"/>
      <c r="C19" s="143"/>
      <c r="D19" s="109"/>
      <c r="E19" s="143"/>
      <c r="F19" s="109"/>
      <c r="G19" s="81"/>
      <c r="H19" s="84"/>
    </row>
    <row r="20" spans="1:8">
      <c r="A20" s="27" t="s">
        <v>98</v>
      </c>
      <c r="B20" s="103"/>
      <c r="C20" s="143">
        <v>0.03</v>
      </c>
      <c r="D20" s="103"/>
      <c r="E20" s="143">
        <v>2.5000000000000001E-2</v>
      </c>
      <c r="F20" s="103"/>
      <c r="G20" s="81">
        <v>2.5000000000000001E-2</v>
      </c>
      <c r="H20" s="84">
        <f t="shared" si="0"/>
        <v>0</v>
      </c>
    </row>
    <row r="21" spans="1:8">
      <c r="A21" s="25"/>
      <c r="B21" s="103"/>
      <c r="C21" s="143"/>
      <c r="D21" s="103"/>
      <c r="E21" s="143"/>
      <c r="F21" s="103"/>
      <c r="G21" s="81"/>
      <c r="H21" s="84"/>
    </row>
    <row r="22" spans="1:8">
      <c r="A22" s="27" t="s">
        <v>99</v>
      </c>
      <c r="B22" s="109"/>
      <c r="C22" s="143">
        <v>0.03</v>
      </c>
      <c r="D22" s="109"/>
      <c r="E22" s="143">
        <v>3.5000000000000003E-2</v>
      </c>
      <c r="F22" s="109"/>
      <c r="G22" s="81">
        <v>3.5000000000000003E-2</v>
      </c>
      <c r="H22" s="84">
        <f t="shared" si="0"/>
        <v>0</v>
      </c>
    </row>
    <row r="23" spans="1:8">
      <c r="A23" s="25"/>
      <c r="B23" s="109"/>
      <c r="C23" s="143"/>
      <c r="D23" s="109"/>
      <c r="E23" s="143"/>
      <c r="F23" s="109"/>
      <c r="G23" s="81"/>
      <c r="H23" s="84"/>
    </row>
    <row r="24" spans="1:8">
      <c r="A24" s="25" t="s">
        <v>100</v>
      </c>
      <c r="B24" s="103"/>
      <c r="C24" s="143">
        <v>0.03</v>
      </c>
      <c r="D24" s="103"/>
      <c r="E24" s="143">
        <v>3.5000000000000003E-2</v>
      </c>
      <c r="F24" s="103"/>
      <c r="G24" s="81">
        <v>3.5000000000000003E-2</v>
      </c>
      <c r="H24" s="84">
        <f t="shared" si="0"/>
        <v>0</v>
      </c>
    </row>
    <row r="25" spans="1:8">
      <c r="A25" s="25"/>
      <c r="B25" s="103"/>
      <c r="C25" s="143"/>
      <c r="D25" s="103"/>
      <c r="E25" s="143"/>
      <c r="F25" s="103"/>
      <c r="G25" s="81"/>
      <c r="H25" s="84"/>
    </row>
    <row r="26" spans="1:8">
      <c r="A26" s="27" t="s">
        <v>101</v>
      </c>
      <c r="B26" s="109"/>
      <c r="C26" s="143">
        <v>0.02</v>
      </c>
      <c r="D26" s="109"/>
      <c r="E26" s="143">
        <v>1.4999999999999999E-2</v>
      </c>
      <c r="F26" s="109"/>
      <c r="G26" s="81">
        <v>1.4999999999999999E-2</v>
      </c>
      <c r="H26" s="84">
        <f t="shared" si="0"/>
        <v>0</v>
      </c>
    </row>
    <row r="27" spans="1:8">
      <c r="A27" s="25"/>
      <c r="B27" s="109"/>
      <c r="C27" s="143"/>
      <c r="D27" s="109"/>
      <c r="E27" s="143"/>
      <c r="F27" s="109"/>
      <c r="G27" s="81"/>
      <c r="H27" s="84"/>
    </row>
    <row r="28" spans="1:8">
      <c r="A28" s="27" t="s">
        <v>102</v>
      </c>
      <c r="B28" s="103"/>
      <c r="C28" s="143">
        <v>0.02</v>
      </c>
      <c r="D28" s="103"/>
      <c r="E28" s="143">
        <v>0.02</v>
      </c>
      <c r="F28" s="103"/>
      <c r="G28" s="81">
        <v>0.02</v>
      </c>
      <c r="H28" s="84">
        <f t="shared" si="0"/>
        <v>0</v>
      </c>
    </row>
    <row r="29" spans="1:8">
      <c r="A29" s="25"/>
      <c r="B29" s="103"/>
      <c r="C29" s="143"/>
      <c r="D29" s="103"/>
      <c r="E29" s="143"/>
      <c r="F29" s="103"/>
      <c r="G29" s="81"/>
      <c r="H29" s="84"/>
    </row>
    <row r="30" spans="1:8">
      <c r="A30" s="27" t="s">
        <v>103</v>
      </c>
      <c r="B30" s="109"/>
      <c r="C30" s="143">
        <v>0.03</v>
      </c>
      <c r="D30" s="109"/>
      <c r="E30" s="143">
        <v>0.02</v>
      </c>
      <c r="F30" s="109"/>
      <c r="G30" s="81">
        <v>2.5000000000000001E-2</v>
      </c>
      <c r="H30" s="84">
        <f t="shared" si="0"/>
        <v>0</v>
      </c>
    </row>
    <row r="31" spans="1:8">
      <c r="A31" s="25"/>
      <c r="B31" s="109"/>
      <c r="C31" s="143"/>
      <c r="D31" s="109"/>
      <c r="E31" s="143"/>
      <c r="F31" s="109"/>
      <c r="G31" s="81"/>
      <c r="H31" s="84"/>
    </row>
    <row r="32" spans="1:8">
      <c r="A32" s="25" t="s">
        <v>104</v>
      </c>
      <c r="B32" s="103"/>
      <c r="C32" s="143">
        <v>0.03</v>
      </c>
      <c r="D32" s="103"/>
      <c r="E32" s="143">
        <v>0.02</v>
      </c>
      <c r="F32" s="103"/>
      <c r="G32" s="81">
        <v>0.02</v>
      </c>
      <c r="H32" s="84">
        <f t="shared" si="0"/>
        <v>0</v>
      </c>
    </row>
    <row r="33" spans="1:8">
      <c r="A33" s="25"/>
      <c r="B33" s="103"/>
      <c r="C33" s="143"/>
      <c r="D33" s="103"/>
      <c r="E33" s="143"/>
      <c r="F33" s="103"/>
      <c r="G33" s="81"/>
      <c r="H33" s="84"/>
    </row>
    <row r="34" spans="1:8">
      <c r="A34" s="27" t="s">
        <v>105</v>
      </c>
      <c r="B34" s="109"/>
      <c r="C34" s="143">
        <v>0.03</v>
      </c>
      <c r="D34" s="109"/>
      <c r="E34" s="143">
        <v>0.02</v>
      </c>
      <c r="F34" s="109"/>
      <c r="G34" s="81">
        <v>0.02</v>
      </c>
      <c r="H34" s="84">
        <f t="shared" si="0"/>
        <v>0</v>
      </c>
    </row>
    <row r="35" spans="1:8">
      <c r="A35" s="25"/>
      <c r="B35" s="109"/>
      <c r="C35" s="143"/>
      <c r="D35" s="109"/>
      <c r="E35" s="143"/>
      <c r="F35" s="109"/>
      <c r="G35" s="81"/>
      <c r="H35" s="84"/>
    </row>
    <row r="36" spans="1:8">
      <c r="A36" s="27" t="s">
        <v>106</v>
      </c>
      <c r="B36" s="103"/>
      <c r="C36" s="143">
        <v>0.04</v>
      </c>
      <c r="D36" s="103"/>
      <c r="E36" s="143">
        <v>0.04</v>
      </c>
      <c r="F36" s="103"/>
      <c r="G36" s="81">
        <v>0.04</v>
      </c>
      <c r="H36" s="84">
        <f t="shared" si="0"/>
        <v>0</v>
      </c>
    </row>
    <row r="37" spans="1:8">
      <c r="A37" s="25"/>
      <c r="B37" s="103"/>
      <c r="C37" s="143"/>
      <c r="D37" s="103"/>
      <c r="E37" s="143"/>
      <c r="F37" s="103"/>
      <c r="G37" s="81"/>
      <c r="H37" s="84"/>
    </row>
    <row r="38" spans="1:8">
      <c r="A38" s="27" t="s">
        <v>107</v>
      </c>
      <c r="B38" s="109"/>
      <c r="C38" s="143">
        <v>0.03</v>
      </c>
      <c r="D38" s="109"/>
      <c r="E38" s="143">
        <v>2.5000000000000001E-2</v>
      </c>
      <c r="F38" s="109"/>
      <c r="G38" s="81">
        <v>2.5000000000000001E-2</v>
      </c>
      <c r="H38" s="84">
        <f t="shared" si="0"/>
        <v>0</v>
      </c>
    </row>
    <row r="39" spans="1:8">
      <c r="A39" s="25"/>
      <c r="B39" s="109"/>
      <c r="C39" s="143"/>
      <c r="D39" s="109"/>
      <c r="E39" s="143"/>
      <c r="F39" s="109"/>
      <c r="G39" s="81"/>
      <c r="H39" s="84"/>
    </row>
    <row r="40" spans="1:8">
      <c r="A40" s="27" t="s">
        <v>108</v>
      </c>
      <c r="B40" s="103"/>
      <c r="C40" s="143">
        <v>0.02</v>
      </c>
      <c r="D40" s="103"/>
      <c r="E40" s="143">
        <v>0.02</v>
      </c>
      <c r="F40" s="103"/>
      <c r="G40" s="81">
        <v>0.02</v>
      </c>
      <c r="H40" s="84">
        <f t="shared" si="0"/>
        <v>0</v>
      </c>
    </row>
    <row r="41" spans="1:8">
      <c r="A41" s="25"/>
      <c r="B41" s="103"/>
      <c r="C41" s="143"/>
      <c r="D41" s="103"/>
      <c r="E41" s="143"/>
      <c r="F41" s="103"/>
      <c r="G41" s="81"/>
      <c r="H41" s="84"/>
    </row>
    <row r="42" spans="1:8">
      <c r="A42" s="27" t="s">
        <v>109</v>
      </c>
      <c r="B42" s="109"/>
      <c r="C42" s="143">
        <v>0.02</v>
      </c>
      <c r="D42" s="109"/>
      <c r="E42" s="143">
        <v>0.02</v>
      </c>
      <c r="F42" s="109"/>
      <c r="G42" s="81">
        <v>0.02</v>
      </c>
      <c r="H42" s="84">
        <f t="shared" si="0"/>
        <v>0</v>
      </c>
    </row>
    <row r="43" spans="1:8">
      <c r="A43" s="25"/>
      <c r="B43" s="109"/>
      <c r="C43" s="143"/>
      <c r="D43" s="109"/>
      <c r="E43" s="143"/>
      <c r="F43" s="109"/>
      <c r="G43" s="81"/>
      <c r="H43" s="84"/>
    </row>
    <row r="44" spans="1:8">
      <c r="A44" s="27" t="s">
        <v>110</v>
      </c>
      <c r="B44" s="103"/>
      <c r="C44" s="143">
        <v>0.02</v>
      </c>
      <c r="D44" s="103"/>
      <c r="E44" s="143">
        <v>0.02</v>
      </c>
      <c r="F44" s="103"/>
      <c r="G44" s="81">
        <v>0.02</v>
      </c>
      <c r="H44" s="84">
        <f t="shared" si="0"/>
        <v>0</v>
      </c>
    </row>
    <row r="45" spans="1:8">
      <c r="A45" s="25"/>
      <c r="B45" s="103"/>
      <c r="C45" s="143"/>
      <c r="D45" s="103"/>
      <c r="E45" s="143"/>
      <c r="F45" s="103"/>
      <c r="G45" s="81"/>
      <c r="H45" s="84"/>
    </row>
    <row r="46" spans="1:8">
      <c r="A46" s="27" t="s">
        <v>111</v>
      </c>
      <c r="B46" s="109"/>
      <c r="C46" s="143">
        <v>0.02</v>
      </c>
      <c r="D46" s="109"/>
      <c r="E46" s="143">
        <v>0.02</v>
      </c>
      <c r="F46" s="109"/>
      <c r="G46" s="81">
        <v>0.02</v>
      </c>
      <c r="H46" s="84">
        <f t="shared" si="0"/>
        <v>0</v>
      </c>
    </row>
    <row r="47" spans="1:8">
      <c r="A47" s="27"/>
      <c r="B47" s="109"/>
      <c r="C47" s="143"/>
      <c r="D47" s="109"/>
      <c r="E47" s="143"/>
      <c r="F47" s="109"/>
      <c r="G47" s="81"/>
      <c r="H47" s="84"/>
    </row>
    <row r="48" spans="1:8">
      <c r="A48" s="27" t="s">
        <v>112</v>
      </c>
      <c r="B48" s="103"/>
      <c r="C48" s="143">
        <v>0.02</v>
      </c>
      <c r="D48" s="103"/>
      <c r="E48" s="143">
        <v>0.02</v>
      </c>
      <c r="F48" s="103"/>
      <c r="G48" s="81">
        <v>0.02</v>
      </c>
      <c r="H48" s="84">
        <f t="shared" si="0"/>
        <v>0</v>
      </c>
    </row>
    <row r="49" spans="1:8">
      <c r="A49" s="25"/>
      <c r="B49" s="103"/>
      <c r="C49" s="143"/>
      <c r="D49" s="103"/>
      <c r="E49" s="143"/>
      <c r="F49" s="103"/>
      <c r="G49" s="81"/>
      <c r="H49" s="84"/>
    </row>
    <row r="50" spans="1:8">
      <c r="A50" s="27" t="s">
        <v>113</v>
      </c>
      <c r="B50" s="109">
        <v>8</v>
      </c>
      <c r="C50" s="143">
        <v>0.02</v>
      </c>
      <c r="D50" s="109"/>
      <c r="E50" s="143">
        <v>0.02</v>
      </c>
      <c r="F50" s="109"/>
      <c r="G50" s="81">
        <v>0.02</v>
      </c>
      <c r="H50" s="84">
        <f t="shared" si="0"/>
        <v>0.16</v>
      </c>
    </row>
    <row r="51" spans="1:8" ht="219.75" customHeight="1">
      <c r="A51" s="25"/>
      <c r="B51" s="109" t="s">
        <v>114</v>
      </c>
      <c r="C51" s="143"/>
      <c r="D51" s="109"/>
      <c r="E51" s="143"/>
      <c r="F51" s="109"/>
      <c r="G51" s="81"/>
      <c r="H51" s="84"/>
    </row>
    <row r="52" spans="1:8">
      <c r="A52" s="27" t="s">
        <v>115</v>
      </c>
      <c r="B52" s="103"/>
      <c r="C52" s="143">
        <v>0.02</v>
      </c>
      <c r="D52" s="103"/>
      <c r="E52" s="143">
        <v>0.02</v>
      </c>
      <c r="F52" s="103"/>
      <c r="G52" s="81">
        <v>0.02</v>
      </c>
      <c r="H52" s="84">
        <f t="shared" si="0"/>
        <v>0</v>
      </c>
    </row>
    <row r="53" spans="1:8">
      <c r="A53" s="25"/>
      <c r="B53" s="103"/>
      <c r="C53" s="143"/>
      <c r="D53" s="103"/>
      <c r="E53" s="143"/>
      <c r="F53" s="103"/>
      <c r="G53" s="81"/>
      <c r="H53" s="84"/>
    </row>
    <row r="54" spans="1:8" hidden="1">
      <c r="A54" s="25" t="s">
        <v>116</v>
      </c>
      <c r="B54" s="109"/>
      <c r="C54" s="143">
        <v>0</v>
      </c>
      <c r="D54" s="109"/>
      <c r="E54" s="143">
        <v>0</v>
      </c>
      <c r="F54" s="109"/>
      <c r="G54" s="81">
        <v>0</v>
      </c>
      <c r="H54" s="84"/>
    </row>
    <row r="55" spans="1:8" hidden="1">
      <c r="A55" s="25"/>
      <c r="B55" s="109"/>
      <c r="C55" s="143"/>
      <c r="D55" s="109"/>
      <c r="E55" s="143"/>
      <c r="F55" s="109"/>
      <c r="G55" s="81"/>
      <c r="H55" s="84"/>
    </row>
    <row r="56" spans="1:8">
      <c r="A56" s="27" t="s">
        <v>117</v>
      </c>
      <c r="B56" s="103"/>
      <c r="C56" s="143">
        <v>0.02</v>
      </c>
      <c r="D56" s="103"/>
      <c r="E56" s="143">
        <v>0.02</v>
      </c>
      <c r="F56" s="103"/>
      <c r="G56" s="81">
        <v>0.02</v>
      </c>
      <c r="H56" s="84">
        <f t="shared" si="0"/>
        <v>0</v>
      </c>
    </row>
    <row r="57" spans="1:8">
      <c r="A57" s="25"/>
      <c r="B57" s="103"/>
      <c r="C57" s="143"/>
      <c r="D57" s="103"/>
      <c r="E57" s="143"/>
      <c r="F57" s="103"/>
      <c r="G57" s="81"/>
      <c r="H57" s="84"/>
    </row>
    <row r="58" spans="1:8">
      <c r="A58" s="27" t="s">
        <v>118</v>
      </c>
      <c r="B58" s="109"/>
      <c r="C58" s="143">
        <v>0.02</v>
      </c>
      <c r="D58" s="109"/>
      <c r="E58" s="143">
        <v>2.5000000000000001E-2</v>
      </c>
      <c r="F58" s="109"/>
      <c r="G58" s="81">
        <v>2.5000000000000001E-2</v>
      </c>
      <c r="H58" s="84">
        <f t="shared" si="0"/>
        <v>0</v>
      </c>
    </row>
    <row r="59" spans="1:8">
      <c r="A59" s="25"/>
      <c r="B59" s="109"/>
      <c r="C59" s="143"/>
      <c r="D59" s="109"/>
      <c r="E59" s="143"/>
      <c r="F59" s="109"/>
      <c r="G59" s="81"/>
      <c r="H59" s="84"/>
    </row>
    <row r="60" spans="1:8">
      <c r="A60" s="27" t="s">
        <v>119</v>
      </c>
      <c r="B60" s="103"/>
      <c r="C60" s="143">
        <v>0.02</v>
      </c>
      <c r="D60" s="103"/>
      <c r="E60" s="143">
        <v>1.4999999999999999E-2</v>
      </c>
      <c r="F60" s="103"/>
      <c r="G60" s="81">
        <v>1.4999999999999999E-2</v>
      </c>
      <c r="H60" s="84">
        <f t="shared" si="0"/>
        <v>0</v>
      </c>
    </row>
    <row r="61" spans="1:8">
      <c r="A61" s="25"/>
      <c r="B61" s="103"/>
      <c r="C61" s="143"/>
      <c r="D61" s="103"/>
      <c r="E61" s="143"/>
      <c r="F61" s="103"/>
      <c r="G61" s="81"/>
      <c r="H61" s="84"/>
    </row>
    <row r="62" spans="1:8">
      <c r="A62" s="27" t="s">
        <v>120</v>
      </c>
      <c r="B62" s="109"/>
      <c r="C62" s="143">
        <v>0.02</v>
      </c>
      <c r="D62" s="109"/>
      <c r="E62" s="143">
        <v>0.02</v>
      </c>
      <c r="F62" s="109"/>
      <c r="G62" s="81">
        <v>0.02</v>
      </c>
      <c r="H62" s="84">
        <f t="shared" si="0"/>
        <v>0</v>
      </c>
    </row>
    <row r="63" spans="1:8">
      <c r="A63" s="25"/>
      <c r="B63" s="109"/>
      <c r="C63" s="143"/>
      <c r="D63" s="109"/>
      <c r="E63" s="143"/>
      <c r="F63" s="109"/>
      <c r="G63" s="81"/>
      <c r="H63" s="84"/>
    </row>
    <row r="64" spans="1:8">
      <c r="A64" s="27" t="s">
        <v>121</v>
      </c>
      <c r="B64" s="103"/>
      <c r="C64" s="143">
        <v>0.02</v>
      </c>
      <c r="D64" s="103"/>
      <c r="E64" s="143">
        <v>0.02</v>
      </c>
      <c r="F64" s="103"/>
      <c r="G64" s="81">
        <v>0.02</v>
      </c>
      <c r="H64" s="84">
        <f t="shared" si="0"/>
        <v>0</v>
      </c>
    </row>
    <row r="65" spans="1:8">
      <c r="A65" s="25"/>
      <c r="B65" s="103"/>
      <c r="C65" s="143"/>
      <c r="D65" s="103"/>
      <c r="E65" s="143"/>
      <c r="F65" s="103"/>
      <c r="G65" s="81"/>
      <c r="H65" s="84"/>
    </row>
    <row r="66" spans="1:8">
      <c r="A66" s="25" t="s">
        <v>122</v>
      </c>
      <c r="B66" s="109"/>
      <c r="C66" s="143">
        <v>0.02</v>
      </c>
      <c r="D66" s="109"/>
      <c r="E66" s="143">
        <v>1.4999999999999999E-2</v>
      </c>
      <c r="F66" s="109"/>
      <c r="G66" s="81">
        <v>1.4999999999999999E-2</v>
      </c>
      <c r="H66" s="84">
        <f t="shared" si="0"/>
        <v>0</v>
      </c>
    </row>
    <row r="67" spans="1:8">
      <c r="A67" s="25"/>
      <c r="B67" s="109"/>
      <c r="C67" s="143"/>
      <c r="D67" s="109"/>
      <c r="E67" s="143"/>
      <c r="F67" s="109"/>
      <c r="G67" s="81"/>
      <c r="H67" s="84"/>
    </row>
    <row r="68" spans="1:8">
      <c r="A68" s="25" t="s">
        <v>123</v>
      </c>
      <c r="B68" s="103"/>
      <c r="C68" s="143">
        <v>0.02</v>
      </c>
      <c r="D68" s="103"/>
      <c r="E68" s="143">
        <v>1.4999999999999999E-2</v>
      </c>
      <c r="F68" s="103"/>
      <c r="G68" s="81">
        <v>1.4999999999999999E-2</v>
      </c>
      <c r="H68" s="84">
        <f t="shared" si="0"/>
        <v>0</v>
      </c>
    </row>
    <row r="69" spans="1:8">
      <c r="A69" s="25"/>
      <c r="B69" s="103"/>
      <c r="C69" s="143"/>
      <c r="D69" s="103"/>
      <c r="E69" s="143"/>
      <c r="F69" s="103"/>
      <c r="G69" s="81"/>
      <c r="H69" s="84"/>
    </row>
    <row r="70" spans="1:8">
      <c r="A70" s="27" t="s">
        <v>124</v>
      </c>
      <c r="B70" s="109"/>
      <c r="C70" s="143">
        <v>0.03</v>
      </c>
      <c r="D70" s="109"/>
      <c r="E70" s="143">
        <v>2.5000000000000001E-2</v>
      </c>
      <c r="F70" s="109"/>
      <c r="G70" s="81">
        <v>0.02</v>
      </c>
      <c r="H70" s="84">
        <f t="shared" si="0"/>
        <v>0</v>
      </c>
    </row>
    <row r="71" spans="1:8">
      <c r="A71" s="25"/>
      <c r="B71" s="109"/>
      <c r="C71" s="143"/>
      <c r="D71" s="109"/>
      <c r="E71" s="143"/>
      <c r="F71" s="109"/>
      <c r="G71" s="81"/>
      <c r="H71" s="84"/>
    </row>
    <row r="72" spans="1:8">
      <c r="A72" s="27" t="s">
        <v>125</v>
      </c>
      <c r="B72" s="103"/>
      <c r="C72" s="143">
        <v>1.4999999999999999E-2</v>
      </c>
      <c r="D72" s="103"/>
      <c r="E72" s="143">
        <v>0.01</v>
      </c>
      <c r="F72" s="103"/>
      <c r="G72" s="81">
        <v>0.01</v>
      </c>
      <c r="H72" s="84">
        <f t="shared" ref="H72:H84" si="1">B72*C72+D72*E72+F72*G72</f>
        <v>0</v>
      </c>
    </row>
    <row r="73" spans="1:8">
      <c r="A73" s="25"/>
      <c r="B73" s="103"/>
      <c r="C73" s="143"/>
      <c r="D73" s="103"/>
      <c r="E73" s="143"/>
      <c r="F73" s="103"/>
      <c r="G73" s="81"/>
      <c r="H73" s="84"/>
    </row>
    <row r="74" spans="1:8">
      <c r="A74" s="27" t="s">
        <v>126</v>
      </c>
      <c r="B74" s="109"/>
      <c r="C74" s="143">
        <v>0.02</v>
      </c>
      <c r="D74" s="109"/>
      <c r="E74" s="143">
        <v>1.4999999999999999E-2</v>
      </c>
      <c r="F74" s="109"/>
      <c r="G74" s="81">
        <v>1.4999999999999999E-2</v>
      </c>
      <c r="H74" s="84">
        <f t="shared" si="1"/>
        <v>0</v>
      </c>
    </row>
    <row r="75" spans="1:8">
      <c r="A75" s="25"/>
      <c r="B75" s="109"/>
      <c r="C75" s="143"/>
      <c r="D75" s="109"/>
      <c r="E75" s="143"/>
      <c r="F75" s="109"/>
      <c r="G75" s="81"/>
      <c r="H75" s="84"/>
    </row>
    <row r="76" spans="1:8">
      <c r="A76" s="25" t="s">
        <v>127</v>
      </c>
      <c r="B76" s="103"/>
      <c r="C76" s="143">
        <v>1.4999999999999999E-2</v>
      </c>
      <c r="D76" s="103"/>
      <c r="E76" s="143">
        <v>0.02</v>
      </c>
      <c r="F76" s="103"/>
      <c r="G76" s="81">
        <v>0.02</v>
      </c>
      <c r="H76" s="84">
        <f t="shared" si="1"/>
        <v>0</v>
      </c>
    </row>
    <row r="77" spans="1:8">
      <c r="A77" s="25"/>
      <c r="B77" s="103"/>
      <c r="C77" s="143"/>
      <c r="D77" s="103"/>
      <c r="E77" s="143"/>
      <c r="F77" s="103"/>
      <c r="G77" s="81"/>
      <c r="H77" s="84"/>
    </row>
    <row r="78" spans="1:8">
      <c r="A78" s="27" t="s">
        <v>128</v>
      </c>
      <c r="B78" s="109"/>
      <c r="C78" s="143">
        <v>0.01</v>
      </c>
      <c r="D78" s="109"/>
      <c r="E78" s="143">
        <v>0.02</v>
      </c>
      <c r="F78" s="109"/>
      <c r="G78" s="81">
        <v>0.02</v>
      </c>
      <c r="H78" s="84">
        <f t="shared" si="1"/>
        <v>0</v>
      </c>
    </row>
    <row r="79" spans="1:8">
      <c r="A79" s="25"/>
      <c r="B79" s="109"/>
      <c r="C79" s="143"/>
      <c r="D79" s="109"/>
      <c r="E79" s="143"/>
      <c r="F79" s="109"/>
      <c r="G79" s="81"/>
      <c r="H79" s="84"/>
    </row>
    <row r="80" spans="1:8">
      <c r="A80" s="25" t="s">
        <v>129</v>
      </c>
      <c r="B80" s="109"/>
      <c r="C80" s="143">
        <v>0</v>
      </c>
      <c r="D80" s="109"/>
      <c r="E80" s="143">
        <v>0.02</v>
      </c>
      <c r="F80" s="109"/>
      <c r="G80" s="81">
        <v>0.02</v>
      </c>
      <c r="H80" s="84">
        <f t="shared" si="1"/>
        <v>0</v>
      </c>
    </row>
    <row r="81" spans="1:9">
      <c r="A81" s="25"/>
      <c r="B81" s="103"/>
      <c r="C81" s="143"/>
      <c r="D81" s="103"/>
      <c r="E81" s="143"/>
      <c r="F81" s="103"/>
      <c r="G81" s="81"/>
      <c r="H81" s="84"/>
    </row>
    <row r="82" spans="1:9">
      <c r="A82" s="27" t="s">
        <v>130</v>
      </c>
      <c r="B82" s="103"/>
      <c r="C82" s="143">
        <v>0.01</v>
      </c>
      <c r="D82" s="103"/>
      <c r="E82" s="143">
        <v>0.01</v>
      </c>
      <c r="F82" s="103"/>
      <c r="G82" s="81">
        <v>0.01</v>
      </c>
      <c r="H82" s="84">
        <f t="shared" si="1"/>
        <v>0</v>
      </c>
    </row>
    <row r="83" spans="1:9">
      <c r="A83" s="25"/>
      <c r="B83" s="109"/>
      <c r="C83" s="143"/>
      <c r="D83" s="109"/>
      <c r="E83" s="143"/>
      <c r="F83" s="109"/>
      <c r="G83" s="81"/>
      <c r="H83" s="84"/>
    </row>
    <row r="84" spans="1:9">
      <c r="A84" s="27" t="s">
        <v>131</v>
      </c>
      <c r="B84" s="109"/>
      <c r="C84" s="143">
        <v>0</v>
      </c>
      <c r="D84" s="109"/>
      <c r="E84" s="143">
        <v>0.01</v>
      </c>
      <c r="F84" s="109"/>
      <c r="G84" s="81">
        <v>0.01</v>
      </c>
      <c r="H84" s="84">
        <f t="shared" si="1"/>
        <v>0</v>
      </c>
    </row>
    <row r="85" spans="1:9">
      <c r="A85" s="25"/>
      <c r="B85" s="103"/>
      <c r="C85" s="143"/>
      <c r="D85" s="103"/>
      <c r="E85" s="143"/>
      <c r="F85" s="103"/>
      <c r="G85" s="81"/>
      <c r="H85" s="84"/>
    </row>
    <row r="86" spans="1:9">
      <c r="A86" s="27" t="s">
        <v>132</v>
      </c>
      <c r="B86" s="103"/>
      <c r="C86" s="143">
        <v>0.02</v>
      </c>
      <c r="D86" s="103"/>
      <c r="E86" s="143">
        <v>0.01</v>
      </c>
      <c r="F86" s="103"/>
      <c r="G86" s="81">
        <v>0.01</v>
      </c>
      <c r="H86" s="84">
        <f>B86*C86+D86*E86+F86*G86</f>
        <v>0</v>
      </c>
    </row>
    <row r="87" spans="1:9">
      <c r="A87" s="25"/>
      <c r="B87" s="109"/>
      <c r="C87" s="143"/>
      <c r="D87" s="109"/>
      <c r="E87" s="143"/>
      <c r="F87" s="109"/>
      <c r="G87" s="81"/>
      <c r="H87" s="84"/>
    </row>
    <row r="88" spans="1:9" hidden="1">
      <c r="A88" s="25" t="s">
        <v>133</v>
      </c>
      <c r="B88" s="109"/>
      <c r="C88" s="143">
        <v>0</v>
      </c>
      <c r="D88" s="109"/>
      <c r="E88" s="143">
        <v>0</v>
      </c>
      <c r="F88" s="109"/>
      <c r="G88" s="143">
        <v>0</v>
      </c>
      <c r="H88" s="84">
        <f t="shared" ref="H88:H94" si="2">B88*C88+D88*E88+F88*G88</f>
        <v>0</v>
      </c>
    </row>
    <row r="89" spans="1:9" hidden="1">
      <c r="A89" s="25"/>
      <c r="B89" s="109"/>
      <c r="C89" s="143"/>
      <c r="D89" s="109"/>
      <c r="E89" s="143"/>
      <c r="F89" s="109"/>
      <c r="G89" s="81"/>
      <c r="H89" s="84">
        <f t="shared" si="2"/>
        <v>0</v>
      </c>
    </row>
    <row r="90" spans="1:9" hidden="1">
      <c r="A90" s="29" t="s">
        <v>134</v>
      </c>
      <c r="B90" s="103"/>
      <c r="C90" s="143">
        <v>0</v>
      </c>
      <c r="D90" s="103"/>
      <c r="E90" s="143">
        <v>0</v>
      </c>
      <c r="F90" s="103"/>
      <c r="G90" s="143">
        <v>0</v>
      </c>
      <c r="H90" s="84">
        <f t="shared" si="2"/>
        <v>0</v>
      </c>
    </row>
    <row r="91" spans="1:9" hidden="1">
      <c r="A91" s="48"/>
      <c r="B91" s="103"/>
      <c r="C91" s="143"/>
      <c r="D91" s="103"/>
      <c r="E91" s="143"/>
      <c r="F91" s="103"/>
      <c r="G91" s="81"/>
      <c r="H91" s="84">
        <f t="shared" si="2"/>
        <v>0</v>
      </c>
    </row>
    <row r="92" spans="1:9">
      <c r="A92" s="27" t="s">
        <v>135</v>
      </c>
      <c r="B92" s="103"/>
      <c r="C92" s="143"/>
      <c r="D92" s="103">
        <v>5</v>
      </c>
      <c r="E92" s="143">
        <v>0.02</v>
      </c>
      <c r="F92" s="103"/>
      <c r="G92" s="81">
        <v>0.02</v>
      </c>
      <c r="H92" s="84">
        <f t="shared" si="2"/>
        <v>0.1</v>
      </c>
    </row>
    <row r="93" spans="1:9" ht="114" customHeight="1">
      <c r="A93" s="25"/>
      <c r="B93" s="148"/>
      <c r="C93" s="143"/>
      <c r="D93" s="103" t="s">
        <v>136</v>
      </c>
      <c r="E93" s="143"/>
      <c r="F93" s="103"/>
      <c r="G93" s="81"/>
      <c r="H93" s="84"/>
    </row>
    <row r="94" spans="1:9">
      <c r="A94" s="27" t="s">
        <v>137</v>
      </c>
      <c r="B94" s="103"/>
      <c r="C94" s="143"/>
      <c r="D94" s="103"/>
      <c r="E94" s="143">
        <v>1.4999999999999999E-2</v>
      </c>
      <c r="F94" s="103"/>
      <c r="G94" s="81">
        <v>1.4999999999999999E-2</v>
      </c>
      <c r="H94" s="84">
        <f t="shared" si="2"/>
        <v>0</v>
      </c>
    </row>
    <row r="95" spans="1:9">
      <c r="A95" s="25"/>
      <c r="B95" s="103"/>
      <c r="C95" s="143"/>
      <c r="D95" s="103"/>
      <c r="E95" s="143"/>
      <c r="F95" s="103"/>
      <c r="G95" s="81"/>
      <c r="H95" s="84"/>
    </row>
    <row r="96" spans="1:9">
      <c r="A96" s="7" t="s">
        <v>138</v>
      </c>
      <c r="B96" s="106"/>
      <c r="C96" s="81">
        <f>SUM(C2:C90)</f>
        <v>1.0000000000000007</v>
      </c>
      <c r="D96" s="144"/>
      <c r="E96" s="81">
        <f>SUM(E2:E95)</f>
        <v>1.0000000000000007</v>
      </c>
      <c r="F96" s="144"/>
      <c r="G96" s="81">
        <f>SUM(G2:G95)</f>
        <v>1.0000000000000007</v>
      </c>
      <c r="H96" s="99">
        <f>SUM(H2:H95)</f>
        <v>0.26</v>
      </c>
      <c r="I96" s="15" t="s">
        <v>139</v>
      </c>
    </row>
    <row r="97" spans="1:8" ht="73.5" customHeight="1">
      <c r="A97" s="122" t="s">
        <v>140</v>
      </c>
      <c r="B97" s="122"/>
      <c r="C97" s="122"/>
      <c r="D97" s="122"/>
      <c r="E97" s="112"/>
      <c r="F97" s="122"/>
      <c r="G97" s="112"/>
      <c r="H97" s="112"/>
    </row>
    <row r="98" spans="1:8">
      <c r="A98" s="122"/>
      <c r="B98" s="122"/>
      <c r="C98" s="122"/>
      <c r="D98" s="112"/>
      <c r="E98" s="112"/>
      <c r="F98" s="112"/>
      <c r="G98" s="112"/>
      <c r="H98" s="112"/>
    </row>
    <row r="99" spans="1:8">
      <c r="A99" s="122"/>
      <c r="B99" s="122"/>
      <c r="C99" s="122"/>
      <c r="D99" s="112"/>
      <c r="E99" s="112"/>
      <c r="F99" s="139"/>
      <c r="G99" s="112"/>
      <c r="H99" s="112"/>
    </row>
    <row r="100" spans="1:8">
      <c r="A100" s="122"/>
      <c r="B100" s="122"/>
      <c r="C100" s="122"/>
      <c r="D100" s="112"/>
      <c r="E100" s="112"/>
      <c r="F100" s="112"/>
      <c r="G100" s="112"/>
      <c r="H100" s="112"/>
    </row>
    <row r="101" spans="1:8" ht="12.75" customHeight="1">
      <c r="A101" s="122"/>
      <c r="B101" s="122"/>
      <c r="C101" s="122"/>
      <c r="D101" s="112"/>
      <c r="E101" s="112"/>
      <c r="F101" s="112"/>
      <c r="G101" s="112"/>
      <c r="H101" s="112"/>
    </row>
    <row r="102" spans="1:8">
      <c r="A102" s="122"/>
      <c r="B102" s="122"/>
      <c r="C102" s="122"/>
      <c r="D102" s="112"/>
      <c r="E102" s="112"/>
      <c r="F102" s="112"/>
      <c r="G102" s="112"/>
      <c r="H102" s="112"/>
    </row>
    <row r="103" spans="1:8">
      <c r="A103" s="122"/>
      <c r="B103" s="122"/>
      <c r="C103" s="122"/>
      <c r="D103" s="112"/>
      <c r="E103" s="112"/>
      <c r="F103" s="112"/>
      <c r="G103" s="112"/>
      <c r="H103" s="112"/>
    </row>
    <row r="104" spans="1:8">
      <c r="A104" s="122"/>
      <c r="B104" s="122"/>
      <c r="C104" s="122"/>
      <c r="D104" s="112"/>
      <c r="E104" s="112"/>
      <c r="F104" s="112"/>
      <c r="G104" s="112"/>
      <c r="H104" s="112"/>
    </row>
    <row r="105" spans="1:8">
      <c r="A105" s="122"/>
      <c r="B105" s="122"/>
      <c r="C105" s="122"/>
      <c r="D105" s="112"/>
      <c r="E105" s="112"/>
      <c r="F105" s="112"/>
      <c r="G105" s="112"/>
      <c r="H105" s="112"/>
    </row>
    <row r="106" spans="1:8">
      <c r="A106" s="122"/>
      <c r="B106" s="122"/>
      <c r="C106" s="122"/>
      <c r="D106" s="112"/>
      <c r="E106" s="112"/>
      <c r="F106" s="112"/>
      <c r="G106" s="112"/>
      <c r="H106" s="112"/>
    </row>
    <row r="107" spans="1:8">
      <c r="A107" s="122"/>
      <c r="B107" s="122"/>
      <c r="C107" s="122"/>
      <c r="D107" s="112"/>
      <c r="E107" s="112"/>
      <c r="F107" s="112"/>
      <c r="G107" s="112"/>
      <c r="H107" s="112"/>
    </row>
    <row r="108" spans="1:8">
      <c r="A108" s="122"/>
      <c r="B108" s="122"/>
      <c r="C108" s="122"/>
      <c r="D108" s="112"/>
      <c r="E108" s="112"/>
      <c r="F108" s="112"/>
      <c r="G108" s="112"/>
      <c r="H108" s="112"/>
    </row>
    <row r="109" spans="1:8">
      <c r="A109" s="122"/>
      <c r="B109" s="122"/>
      <c r="C109" s="122"/>
      <c r="D109" s="112"/>
      <c r="E109" s="112"/>
      <c r="F109" s="112"/>
      <c r="G109" s="112"/>
      <c r="H109" s="112"/>
    </row>
    <row r="110" spans="1:8">
      <c r="A110" s="122"/>
      <c r="B110" s="122"/>
      <c r="C110" s="122"/>
      <c r="D110" s="112"/>
      <c r="E110" s="112"/>
      <c r="F110" s="112"/>
      <c r="G110" s="112"/>
      <c r="H110" s="112"/>
    </row>
    <row r="111" spans="1:8">
      <c r="A111" s="120"/>
      <c r="B111" s="120"/>
      <c r="C111" s="120"/>
    </row>
    <row r="112" spans="1:8">
      <c r="A112" s="120"/>
      <c r="B112" s="120"/>
      <c r="C112" s="120"/>
    </row>
    <row r="113" spans="1:3">
      <c r="A113" s="120"/>
      <c r="B113" s="120"/>
      <c r="C113" s="120"/>
    </row>
    <row r="114" spans="1:3">
      <c r="A114" s="120"/>
      <c r="B114" s="120"/>
      <c r="C114" s="120"/>
    </row>
    <row r="115" spans="1:3">
      <c r="A115" s="120"/>
      <c r="B115" s="120"/>
      <c r="C115" s="120"/>
    </row>
    <row r="116" spans="1:3">
      <c r="A116" s="120"/>
      <c r="B116" s="120"/>
      <c r="C116" s="120"/>
    </row>
    <row r="117" spans="1:3">
      <c r="A117" s="120"/>
      <c r="B117" s="120"/>
      <c r="C117" s="120"/>
    </row>
    <row r="118" spans="1:3">
      <c r="A118" s="120"/>
      <c r="B118" s="120"/>
      <c r="C118" s="120"/>
    </row>
    <row r="119" spans="1:3">
      <c r="A119" s="120"/>
      <c r="B119" s="120"/>
      <c r="C119" s="120"/>
    </row>
    <row r="120" spans="1:3">
      <c r="A120" s="120"/>
      <c r="B120" s="120"/>
      <c r="C120" s="120"/>
    </row>
    <row r="121" spans="1:3">
      <c r="A121" s="120"/>
      <c r="B121" s="120"/>
      <c r="C121" s="120"/>
    </row>
    <row r="122" spans="1:3">
      <c r="A122" s="120"/>
      <c r="B122" s="120"/>
      <c r="C122" s="120"/>
    </row>
    <row r="123" spans="1:3">
      <c r="A123" s="120"/>
      <c r="B123" s="120"/>
      <c r="C123" s="120"/>
    </row>
    <row r="124" spans="1:3">
      <c r="A124" s="120"/>
      <c r="B124" s="120"/>
      <c r="C124" s="120"/>
    </row>
    <row r="125" spans="1:3">
      <c r="A125" s="120"/>
      <c r="B125" s="120"/>
      <c r="C125" s="120"/>
    </row>
    <row r="126" spans="1:3">
      <c r="A126" s="120"/>
      <c r="B126" s="120"/>
      <c r="C126" s="120"/>
    </row>
    <row r="127" spans="1:3">
      <c r="A127" s="120"/>
      <c r="B127" s="120"/>
      <c r="C127" s="120"/>
    </row>
    <row r="128" spans="1:3">
      <c r="A128" s="120"/>
      <c r="B128" s="120"/>
      <c r="C128" s="120"/>
    </row>
    <row r="129" spans="1:3">
      <c r="A129" s="120"/>
      <c r="B129" s="120"/>
      <c r="C129" s="120"/>
    </row>
    <row r="130" spans="1:3">
      <c r="A130" s="120"/>
      <c r="B130" s="120"/>
      <c r="C130" s="120"/>
    </row>
    <row r="131" spans="1:3">
      <c r="A131" s="120"/>
      <c r="B131" s="120"/>
      <c r="C131" s="120"/>
    </row>
    <row r="132" spans="1:3">
      <c r="A132" s="120"/>
      <c r="B132" s="120"/>
      <c r="C132" s="120"/>
    </row>
    <row r="133" spans="1:3">
      <c r="A133" s="120"/>
      <c r="B133" s="120"/>
      <c r="C133" s="120"/>
    </row>
    <row r="134" spans="1:3">
      <c r="A134" s="120"/>
      <c r="B134" s="120"/>
      <c r="C134" s="120"/>
    </row>
    <row r="135" spans="1:3">
      <c r="A135" s="120"/>
      <c r="B135" s="120"/>
      <c r="C135" s="120"/>
    </row>
    <row r="136" spans="1:3">
      <c r="A136" s="120"/>
      <c r="B136" s="120"/>
      <c r="C136" s="120"/>
    </row>
    <row r="137" spans="1:3">
      <c r="A137" s="120"/>
      <c r="B137" s="120"/>
      <c r="C137" s="120"/>
    </row>
    <row r="138" spans="1:3">
      <c r="A138" s="120"/>
      <c r="B138" s="120"/>
      <c r="C138" s="120"/>
    </row>
    <row r="139" spans="1:3">
      <c r="A139" s="120"/>
      <c r="B139" s="120"/>
      <c r="C139" s="120"/>
    </row>
    <row r="140" spans="1:3">
      <c r="A140" s="120"/>
      <c r="B140" s="120"/>
      <c r="C140" s="120"/>
    </row>
    <row r="141" spans="1:3">
      <c r="A141" s="120"/>
      <c r="B141" s="120"/>
      <c r="C141" s="120"/>
    </row>
    <row r="142" spans="1:3">
      <c r="A142" s="120"/>
      <c r="B142" s="120"/>
      <c r="C142" s="120"/>
    </row>
    <row r="143" spans="1:3">
      <c r="A143" s="120"/>
      <c r="B143" s="120"/>
      <c r="C143" s="120"/>
    </row>
  </sheetData>
  <sheetProtection algorithmName="SHA-512" hashValue="VGBBB1CI+Ymds9gMzmtoc+gdtZ5nO6PnwNt0HgZDOIp5H9QSKrbY9sNfZhP38YxgER6yEnh1uJ1POkJC0cc1vQ==" saltValue="F45teQUuG8wOtXmDxI2asg==" spinCount="100000" sheet="1" objects="1" scenarios="1" formatRow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27"/>
  <sheetViews>
    <sheetView zoomScale="80" zoomScaleNormal="80" workbookViewId="0">
      <pane xSplit="1" ySplit="2" topLeftCell="B8" activePane="bottomRight" state="frozen"/>
      <selection pane="bottomRight" activeCell="C6" sqref="C6"/>
      <selection pane="bottomLeft" activeCell="A3" sqref="A3"/>
      <selection pane="topRight" activeCell="B1" sqref="B1"/>
    </sheetView>
  </sheetViews>
  <sheetFormatPr defaultColWidth="10.875" defaultRowHeight="15.6"/>
  <cols>
    <col min="1" max="1" width="32.375" style="116" customWidth="1"/>
    <col min="2" max="4" width="48.625" style="116" customWidth="1"/>
    <col min="5" max="5" width="13.375" style="116" customWidth="1"/>
    <col min="6" max="6" width="14.875" style="1" customWidth="1"/>
    <col min="7" max="16384" width="10.875" style="1"/>
  </cols>
  <sheetData>
    <row r="1" spans="1:6">
      <c r="A1" s="2"/>
      <c r="B1" s="166" t="s">
        <v>141</v>
      </c>
      <c r="C1" s="166"/>
      <c r="D1" s="166"/>
      <c r="E1" s="1"/>
    </row>
    <row r="2" spans="1:6" ht="66" customHeight="1">
      <c r="A2" s="22" t="s">
        <v>142</v>
      </c>
      <c r="B2" s="47" t="s">
        <v>143</v>
      </c>
      <c r="C2" s="47" t="s">
        <v>144</v>
      </c>
      <c r="D2" s="47" t="s">
        <v>145</v>
      </c>
      <c r="E2" s="36"/>
      <c r="F2" s="11"/>
    </row>
    <row r="3" spans="1:6" ht="15.95" customHeight="1">
      <c r="A3" s="12" t="s">
        <v>146</v>
      </c>
      <c r="B3" s="110"/>
      <c r="C3" s="110"/>
      <c r="D3" s="110"/>
      <c r="E3" s="1"/>
    </row>
    <row r="4" spans="1:6" ht="50.25" customHeight="1">
      <c r="A4" s="12"/>
      <c r="B4" s="110"/>
      <c r="C4" s="110"/>
      <c r="D4" s="110"/>
      <c r="E4" s="1"/>
    </row>
    <row r="5" spans="1:6" ht="15.95" customHeight="1">
      <c r="A5" s="12" t="s">
        <v>147</v>
      </c>
      <c r="B5" s="111">
        <v>7</v>
      </c>
      <c r="C5" s="111"/>
      <c r="D5" s="111"/>
      <c r="E5" s="1"/>
    </row>
    <row r="6" spans="1:6" ht="369.75" customHeight="1">
      <c r="A6" s="12"/>
      <c r="B6" s="111" t="s">
        <v>148</v>
      </c>
      <c r="C6" s="111"/>
      <c r="D6" s="111"/>
      <c r="E6" s="1"/>
    </row>
    <row r="7" spans="1:6" ht="15.95" customHeight="1">
      <c r="A7" s="12" t="s">
        <v>149</v>
      </c>
      <c r="B7" s="110"/>
      <c r="C7" s="110"/>
      <c r="D7" s="110"/>
      <c r="E7" s="1"/>
    </row>
    <row r="8" spans="1:6" ht="15.95" customHeight="1">
      <c r="A8" s="12"/>
      <c r="B8" s="110"/>
      <c r="C8" s="110"/>
      <c r="D8" s="110"/>
      <c r="E8" s="1"/>
    </row>
    <row r="9" spans="1:6" ht="50.1" customHeight="1">
      <c r="A9" s="13" t="s">
        <v>150</v>
      </c>
      <c r="B9" s="111"/>
      <c r="C9" s="111"/>
      <c r="D9" s="111"/>
      <c r="E9" s="1"/>
    </row>
    <row r="10" spans="1:6" ht="15.95" customHeight="1">
      <c r="A10" s="12"/>
      <c r="B10" s="111"/>
      <c r="C10" s="111"/>
      <c r="D10" s="111"/>
      <c r="E10" s="1"/>
    </row>
    <row r="11" spans="1:6" ht="15.95" customHeight="1">
      <c r="A11" s="12" t="s">
        <v>151</v>
      </c>
      <c r="B11" s="110"/>
      <c r="C11" s="110"/>
      <c r="D11" s="110"/>
      <c r="E11" s="1"/>
    </row>
    <row r="12" spans="1:6" ht="15.95" customHeight="1">
      <c r="A12" s="12"/>
      <c r="B12" s="110"/>
      <c r="C12" s="110"/>
      <c r="D12" s="110"/>
      <c r="E12" s="1"/>
    </row>
    <row r="13" spans="1:6" ht="15.95" customHeight="1">
      <c r="A13" s="19" t="s">
        <v>152</v>
      </c>
      <c r="B13" s="57">
        <f>SUM(B3:B12)</f>
        <v>7</v>
      </c>
      <c r="C13" s="57">
        <f>C3+C5+C7+C9+C11</f>
        <v>0</v>
      </c>
      <c r="D13" s="57">
        <f>D3+D5+D7+D9+D11</f>
        <v>0</v>
      </c>
      <c r="E13" s="1" t="s">
        <v>76</v>
      </c>
    </row>
    <row r="14" spans="1:6" ht="15.95" customHeight="1">
      <c r="A14" s="19" t="s">
        <v>25</v>
      </c>
      <c r="B14" s="85">
        <v>0.3</v>
      </c>
      <c r="C14" s="85">
        <v>0.5</v>
      </c>
      <c r="D14" s="85">
        <v>0.2</v>
      </c>
      <c r="E14" s="86">
        <f>SUM(B14:D14)</f>
        <v>1</v>
      </c>
    </row>
    <row r="15" spans="1:6" ht="15.95" customHeight="1">
      <c r="A15" s="20" t="s">
        <v>61</v>
      </c>
      <c r="B15" s="53">
        <f>B13*B14</f>
        <v>2.1</v>
      </c>
      <c r="C15" s="53">
        <f>C13*C14</f>
        <v>0</v>
      </c>
      <c r="D15" s="53">
        <f t="shared" ref="D15" si="0">D13*D14</f>
        <v>0</v>
      </c>
      <c r="E15" s="104">
        <f>SUM(B15:D15)</f>
        <v>2.1</v>
      </c>
      <c r="F15" s="15" t="s">
        <v>139</v>
      </c>
    </row>
    <row r="16" spans="1:6">
      <c r="A16" s="133"/>
      <c r="B16" s="167"/>
      <c r="C16" s="167"/>
      <c r="D16" s="167"/>
      <c r="E16" s="123"/>
    </row>
    <row r="17" spans="1:5">
      <c r="A17" s="123"/>
      <c r="B17" s="121"/>
      <c r="C17" s="112"/>
      <c r="D17" s="112"/>
      <c r="E17" s="123"/>
    </row>
    <row r="18" spans="1:5" ht="15" customHeight="1">
      <c r="A18" s="123"/>
      <c r="B18" s="165"/>
      <c r="C18" s="165"/>
      <c r="D18" s="165"/>
      <c r="E18" s="123"/>
    </row>
    <row r="19" spans="1:5">
      <c r="A19" s="123"/>
      <c r="B19" s="165"/>
      <c r="C19" s="165"/>
      <c r="D19" s="165"/>
      <c r="E19" s="123"/>
    </row>
    <row r="20" spans="1:5">
      <c r="A20" s="123"/>
      <c r="B20" s="165"/>
      <c r="C20" s="165"/>
      <c r="D20" s="165"/>
      <c r="E20" s="123"/>
    </row>
    <row r="21" spans="1:5">
      <c r="A21" s="123"/>
      <c r="B21" s="112"/>
      <c r="C21" s="112"/>
      <c r="D21" s="112"/>
      <c r="E21" s="123"/>
    </row>
    <row r="22" spans="1:5">
      <c r="A22" s="123"/>
      <c r="B22" s="112"/>
      <c r="C22" s="112"/>
      <c r="D22" s="112"/>
      <c r="E22" s="123"/>
    </row>
    <row r="23" spans="1:5">
      <c r="A23" s="123"/>
      <c r="B23" s="112"/>
      <c r="C23" s="112"/>
      <c r="D23" s="112"/>
      <c r="E23" s="123"/>
    </row>
    <row r="24" spans="1:5">
      <c r="A24" s="123"/>
      <c r="B24" s="112"/>
      <c r="C24" s="112"/>
      <c r="D24" s="112"/>
      <c r="E24" s="123"/>
    </row>
    <row r="25" spans="1:5">
      <c r="A25" s="123"/>
      <c r="B25" s="112"/>
      <c r="C25" s="112"/>
      <c r="D25" s="112"/>
      <c r="E25" s="123"/>
    </row>
    <row r="26" spans="1:5">
      <c r="A26" s="123"/>
      <c r="B26" s="112"/>
      <c r="C26" s="112"/>
      <c r="D26" s="112"/>
      <c r="E26" s="123"/>
    </row>
    <row r="27" spans="1:5">
      <c r="A27" s="123"/>
      <c r="B27" s="123"/>
      <c r="C27" s="123"/>
      <c r="D27" s="123"/>
      <c r="E27" s="123"/>
    </row>
  </sheetData>
  <sheetProtection algorithmName="SHA-512" hashValue="q8dXcrWQTLbjJD/WP6mvymT+KKhlBUB0wDl6F8FqNyKSIRBrLou8JM7wRDNLx6cdxOWaI2Fc8OgJMsBjrOHC9g==" saltValue="VYGTFb/ka7BKV+Cxgljysw==" spinCount="100000" sheet="1" formatRows="0"/>
  <mergeCells count="5">
    <mergeCell ref="B20:D20"/>
    <mergeCell ref="B1:D1"/>
    <mergeCell ref="B16:D16"/>
    <mergeCell ref="B18:D18"/>
    <mergeCell ref="B19:D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3E67-BCB2-D64F-AC5B-F66372FB4628}">
  <dimension ref="A1:F13"/>
  <sheetViews>
    <sheetView workbookViewId="0">
      <selection activeCell="A11" sqref="A11:D11"/>
    </sheetView>
  </sheetViews>
  <sheetFormatPr defaultColWidth="10.875" defaultRowHeight="15.6"/>
  <cols>
    <col min="1" max="1" width="39" style="116" customWidth="1"/>
    <col min="2" max="2" width="16" style="116" customWidth="1"/>
    <col min="3" max="4" width="16.625" style="116" customWidth="1"/>
    <col min="5" max="5" width="10.875" style="116" customWidth="1"/>
    <col min="6" max="6" width="14" style="116" customWidth="1"/>
    <col min="7" max="7" width="10.875" style="1" customWidth="1"/>
    <col min="8" max="16384" width="10.875" style="1"/>
  </cols>
  <sheetData>
    <row r="1" spans="1:6" ht="15.6" customHeight="1">
      <c r="A1" s="35"/>
      <c r="B1" s="168" t="s">
        <v>153</v>
      </c>
      <c r="C1" s="169"/>
      <c r="D1" s="170"/>
      <c r="E1" s="8"/>
      <c r="F1" s="8"/>
    </row>
    <row r="2" spans="1:6" ht="80.099999999999994" customHeight="1">
      <c r="A2" s="35" t="s">
        <v>154</v>
      </c>
      <c r="B2" s="47" t="s">
        <v>155</v>
      </c>
      <c r="C2" s="47" t="s">
        <v>156</v>
      </c>
      <c r="D2" s="47" t="s">
        <v>157</v>
      </c>
      <c r="E2" s="10"/>
      <c r="F2" s="32"/>
    </row>
    <row r="3" spans="1:6" ht="15.95" customHeight="1">
      <c r="A3" s="37" t="s">
        <v>158</v>
      </c>
      <c r="B3" s="110"/>
      <c r="C3" s="47"/>
      <c r="D3" s="47"/>
      <c r="E3" s="10"/>
      <c r="F3" s="8"/>
    </row>
    <row r="4" spans="1:6" ht="15.95" customHeight="1">
      <c r="A4" s="37" t="s">
        <v>159</v>
      </c>
      <c r="B4" s="47"/>
      <c r="C4" s="110"/>
      <c r="D4" s="47"/>
      <c r="E4" s="10" t="s">
        <v>76</v>
      </c>
      <c r="F4" s="8"/>
    </row>
    <row r="5" spans="1:6" ht="15.95" customHeight="1">
      <c r="A5" s="37" t="s">
        <v>160</v>
      </c>
      <c r="B5" s="47"/>
      <c r="C5" s="47"/>
      <c r="D5" s="110"/>
      <c r="E5" s="134">
        <f>B3+C4+D5</f>
        <v>0</v>
      </c>
      <c r="F5" s="15" t="s">
        <v>161</v>
      </c>
    </row>
    <row r="6" spans="1:6" ht="44.25" customHeight="1">
      <c r="A6" s="167" t="s">
        <v>162</v>
      </c>
      <c r="B6" s="167"/>
      <c r="C6" s="167"/>
      <c r="D6" s="167"/>
      <c r="E6" s="123"/>
    </row>
    <row r="7" spans="1:6" ht="17.45" customHeight="1">
      <c r="A7" s="165"/>
      <c r="B7" s="165"/>
      <c r="C7" s="165"/>
      <c r="D7" s="165"/>
      <c r="E7" s="123"/>
    </row>
    <row r="8" spans="1:6">
      <c r="A8" s="165"/>
      <c r="B8" s="165"/>
      <c r="C8" s="165"/>
      <c r="D8" s="165"/>
      <c r="E8" s="123"/>
    </row>
    <row r="9" spans="1:6" ht="14.1" customHeight="1">
      <c r="A9" s="165"/>
      <c r="B9" s="165"/>
      <c r="C9" s="165"/>
      <c r="D9" s="165"/>
      <c r="E9" s="123"/>
    </row>
    <row r="10" spans="1:6">
      <c r="A10" s="165"/>
      <c r="B10" s="165"/>
      <c r="C10" s="165"/>
      <c r="D10" s="165"/>
      <c r="E10" s="123"/>
    </row>
    <row r="11" spans="1:6" ht="16.5" customHeight="1">
      <c r="A11" s="165"/>
      <c r="B11" s="165"/>
      <c r="C11" s="165"/>
      <c r="D11" s="165"/>
      <c r="E11" s="123"/>
    </row>
    <row r="12" spans="1:6">
      <c r="A12" s="165"/>
      <c r="B12" s="165"/>
      <c r="C12" s="165"/>
      <c r="D12" s="165"/>
      <c r="E12" s="123"/>
    </row>
    <row r="13" spans="1:6">
      <c r="A13" s="123"/>
      <c r="B13" s="123"/>
      <c r="C13" s="123"/>
      <c r="D13" s="123"/>
      <c r="E13" s="123"/>
    </row>
  </sheetData>
  <sheetProtection algorithmName="SHA-512" hashValue="qOPNRKEyuWxbSR2lWlHFnXioimnAxqoQp4mcAZlC41Eop7i+aukgPxdkI5kFm2NybEpPB2+/5ytVnrlH2Sw5wQ==" saltValue="Bl5ytpWcsaW53AYHV47MKQ==" spinCount="100000" sheet="1" formatRows="0"/>
  <mergeCells count="8">
    <mergeCell ref="A10:D10"/>
    <mergeCell ref="A11:D11"/>
    <mergeCell ref="A12:D12"/>
    <mergeCell ref="B1:D1"/>
    <mergeCell ref="A6:D6"/>
    <mergeCell ref="A7:D7"/>
    <mergeCell ref="A8:D8"/>
    <mergeCell ref="A9:D9"/>
  </mergeCells>
  <phoneticPr fontId="1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J61"/>
  <sheetViews>
    <sheetView zoomScale="60" zoomScaleNormal="60" workbookViewId="0">
      <pane xSplit="1" ySplit="1" topLeftCell="C13" activePane="bottomRight" state="frozen"/>
      <selection pane="bottomRight" activeCell="E13" sqref="E13"/>
      <selection pane="bottomLeft" activeCell="A2" sqref="A2"/>
      <selection pane="topRight" activeCell="B1" sqref="B1"/>
    </sheetView>
  </sheetViews>
  <sheetFormatPr defaultColWidth="10.5" defaultRowHeight="15.6"/>
  <cols>
    <col min="1" max="1" width="80.625" style="118" customWidth="1"/>
    <col min="2" max="5" width="32.625" style="118" customWidth="1"/>
    <col min="6" max="7" width="26.625" style="118" customWidth="1"/>
    <col min="8" max="8" width="15.5" style="118" customWidth="1"/>
    <col min="9" max="9" width="21.875" customWidth="1"/>
  </cols>
  <sheetData>
    <row r="1" spans="1:10" ht="99" customHeight="1">
      <c r="A1" s="45" t="s">
        <v>163</v>
      </c>
      <c r="B1" s="27" t="s">
        <v>164</v>
      </c>
      <c r="C1" s="27" t="s">
        <v>165</v>
      </c>
      <c r="D1" s="27" t="s">
        <v>166</v>
      </c>
      <c r="E1" s="25" t="s">
        <v>167</v>
      </c>
      <c r="F1" s="38" t="s">
        <v>87</v>
      </c>
      <c r="G1" s="38" t="s">
        <v>61</v>
      </c>
      <c r="H1" s="10"/>
      <c r="I1" s="8"/>
    </row>
    <row r="2" spans="1:10" ht="32.1" customHeight="1">
      <c r="A2" s="141" t="s">
        <v>168</v>
      </c>
      <c r="B2" s="109"/>
      <c r="C2" s="109">
        <v>6</v>
      </c>
      <c r="D2" s="109"/>
      <c r="E2" s="109"/>
      <c r="F2" s="87">
        <v>0.3</v>
      </c>
      <c r="G2" s="89">
        <f>(SUM(B2:E2)*F2)</f>
        <v>1.7999999999999998</v>
      </c>
      <c r="H2" s="18"/>
      <c r="I2" s="18"/>
      <c r="J2" s="17"/>
    </row>
    <row r="3" spans="1:10" ht="345.75" customHeight="1">
      <c r="A3" s="142"/>
      <c r="B3" s="109"/>
      <c r="C3" s="153" t="s">
        <v>169</v>
      </c>
      <c r="D3" s="109"/>
      <c r="E3" s="109"/>
      <c r="F3" s="87"/>
      <c r="G3" s="89"/>
      <c r="H3" s="18"/>
      <c r="I3" s="18"/>
      <c r="J3" s="17"/>
    </row>
    <row r="4" spans="1:10" ht="32.1" customHeight="1">
      <c r="A4" s="29" t="s">
        <v>170</v>
      </c>
      <c r="B4" s="103"/>
      <c r="C4" s="103"/>
      <c r="D4" s="103"/>
      <c r="E4" s="103">
        <v>0</v>
      </c>
      <c r="F4" s="88">
        <v>0.1</v>
      </c>
      <c r="G4" s="89">
        <f>(SUM(B4:E4)*F4)</f>
        <v>0</v>
      </c>
      <c r="H4" s="8"/>
      <c r="I4" s="8"/>
    </row>
    <row r="5" spans="1:10" ht="32.1" customHeight="1">
      <c r="A5" s="28"/>
      <c r="B5" s="103"/>
      <c r="C5" s="103"/>
      <c r="D5" s="103"/>
      <c r="E5" s="103" t="s">
        <v>171</v>
      </c>
      <c r="F5" s="88"/>
      <c r="G5" s="89"/>
      <c r="H5" s="8"/>
      <c r="I5" s="8"/>
    </row>
    <row r="6" spans="1:10" ht="32.1" customHeight="1">
      <c r="A6" s="29" t="s">
        <v>172</v>
      </c>
      <c r="B6" s="109"/>
      <c r="C6" s="109"/>
      <c r="D6" s="109"/>
      <c r="E6" s="109">
        <v>0</v>
      </c>
      <c r="F6" s="88">
        <v>0.15</v>
      </c>
      <c r="G6" s="89">
        <f>(SUM(B6:E6)*F6)</f>
        <v>0</v>
      </c>
      <c r="H6" s="8"/>
      <c r="I6" s="8"/>
    </row>
    <row r="7" spans="1:10" ht="32.1" customHeight="1">
      <c r="A7" s="28"/>
      <c r="B7" s="109"/>
      <c r="C7" s="109"/>
      <c r="D7" s="109"/>
      <c r="E7" s="109" t="s">
        <v>171</v>
      </c>
      <c r="F7" s="88"/>
      <c r="G7" s="89"/>
      <c r="H7" s="8"/>
      <c r="I7" s="8"/>
    </row>
    <row r="8" spans="1:10" ht="32.1" customHeight="1">
      <c r="A8" s="29" t="s">
        <v>173</v>
      </c>
      <c r="B8" s="103"/>
      <c r="C8" s="103"/>
      <c r="D8" s="103"/>
      <c r="E8" s="103">
        <v>0</v>
      </c>
      <c r="F8" s="88">
        <v>0.15</v>
      </c>
      <c r="G8" s="89">
        <f>(SUM(B8:E8)*F8)</f>
        <v>0</v>
      </c>
      <c r="H8" s="8"/>
      <c r="I8" s="8"/>
    </row>
    <row r="9" spans="1:10" ht="32.1" customHeight="1">
      <c r="A9" s="28"/>
      <c r="B9" s="103"/>
      <c r="C9" s="103"/>
      <c r="D9" s="103"/>
      <c r="E9" s="103" t="s">
        <v>171</v>
      </c>
      <c r="F9" s="88"/>
      <c r="G9" s="89"/>
      <c r="H9" s="8"/>
      <c r="I9" s="8"/>
    </row>
    <row r="10" spans="1:10" ht="32.1" customHeight="1">
      <c r="A10" s="29" t="s">
        <v>174</v>
      </c>
      <c r="B10" s="109"/>
      <c r="C10" s="109"/>
      <c r="D10" s="109"/>
      <c r="E10" s="109">
        <v>0</v>
      </c>
      <c r="F10" s="88">
        <v>0.1</v>
      </c>
      <c r="G10" s="89">
        <f>(SUM(B10:E10)*F10)</f>
        <v>0</v>
      </c>
      <c r="H10" s="8"/>
      <c r="I10" s="8"/>
    </row>
    <row r="11" spans="1:10" ht="32.1" customHeight="1">
      <c r="A11" s="29"/>
      <c r="B11" s="109"/>
      <c r="C11" s="109"/>
      <c r="D11" s="109"/>
      <c r="E11" s="109" t="s">
        <v>171</v>
      </c>
      <c r="F11" s="39"/>
      <c r="G11" s="89"/>
      <c r="H11" s="8"/>
      <c r="I11" s="8"/>
    </row>
    <row r="12" spans="1:10" ht="32.1" customHeight="1">
      <c r="A12" s="29" t="s">
        <v>175</v>
      </c>
      <c r="B12" s="103"/>
      <c r="C12" s="103"/>
      <c r="D12" s="103">
        <v>4</v>
      </c>
      <c r="E12" s="103"/>
      <c r="F12" s="88">
        <v>0.15</v>
      </c>
      <c r="G12" s="89">
        <f>(SUM(B12:E12)*F12)</f>
        <v>0.6</v>
      </c>
      <c r="H12" s="8"/>
      <c r="I12" s="8"/>
    </row>
    <row r="13" spans="1:10" ht="311.25" customHeight="1">
      <c r="A13" s="29"/>
      <c r="B13" s="103"/>
      <c r="C13" s="103"/>
      <c r="D13" s="155" t="s">
        <v>176</v>
      </c>
      <c r="E13" s="103"/>
      <c r="F13" s="88"/>
      <c r="G13" s="89"/>
      <c r="H13" s="8"/>
      <c r="I13" s="8"/>
    </row>
    <row r="14" spans="1:10" ht="32.1" customHeight="1">
      <c r="A14" s="29" t="s">
        <v>177</v>
      </c>
      <c r="B14" s="109"/>
      <c r="C14" s="109"/>
      <c r="D14" s="109"/>
      <c r="E14" s="109">
        <v>0</v>
      </c>
      <c r="F14" s="88">
        <v>0.05</v>
      </c>
      <c r="G14" s="89">
        <f>(SUM(B14:E14)*F14)</f>
        <v>0</v>
      </c>
      <c r="H14" s="8"/>
      <c r="I14" s="8"/>
    </row>
    <row r="15" spans="1:10" ht="25.5" customHeight="1">
      <c r="A15" s="29"/>
      <c r="B15" s="109"/>
      <c r="C15" s="109"/>
      <c r="D15" s="109"/>
      <c r="E15" s="109" t="s">
        <v>171</v>
      </c>
      <c r="F15" s="39"/>
      <c r="G15" s="89"/>
      <c r="H15" s="8"/>
      <c r="I15" s="8"/>
    </row>
    <row r="16" spans="1:10" ht="33" customHeight="1">
      <c r="A16"/>
      <c r="B16"/>
      <c r="C16"/>
      <c r="D16"/>
      <c r="E16" s="43" t="s">
        <v>76</v>
      </c>
      <c r="F16" s="9">
        <f>SUM(F2:F14)</f>
        <v>1</v>
      </c>
      <c r="G16" s="105">
        <f>SUM(G2:G15)</f>
        <v>2.4</v>
      </c>
      <c r="H16" s="15" t="s">
        <v>139</v>
      </c>
      <c r="I16" s="8"/>
    </row>
    <row r="17" spans="1:9" ht="70.5" customHeight="1">
      <c r="A17" s="112" t="s">
        <v>178</v>
      </c>
      <c r="B17" s="112"/>
      <c r="C17" s="112"/>
      <c r="D17" s="112"/>
      <c r="E17" s="112"/>
      <c r="F17" s="112"/>
      <c r="G17" s="112"/>
      <c r="H17" s="119"/>
      <c r="I17" s="8"/>
    </row>
    <row r="18" spans="1:9" ht="19.5" customHeight="1">
      <c r="A18" s="112"/>
      <c r="B18" s="112"/>
      <c r="C18" s="112"/>
      <c r="D18" s="112"/>
      <c r="E18" s="112"/>
      <c r="F18" s="112"/>
      <c r="G18" s="122"/>
      <c r="H18" s="119"/>
      <c r="I18" s="8"/>
    </row>
    <row r="19" spans="1:9">
      <c r="A19" s="112"/>
      <c r="B19" s="112"/>
      <c r="C19" s="112"/>
      <c r="D19" s="112"/>
      <c r="E19" s="112"/>
      <c r="F19" s="112"/>
      <c r="G19" s="112"/>
      <c r="H19" s="119"/>
      <c r="I19" s="8"/>
    </row>
    <row r="20" spans="1:9">
      <c r="A20" s="112"/>
      <c r="B20" s="112"/>
      <c r="C20" s="112"/>
      <c r="D20" s="112"/>
      <c r="E20" s="112"/>
      <c r="F20" s="112"/>
      <c r="G20" s="122"/>
      <c r="H20" s="119"/>
      <c r="I20" s="8"/>
    </row>
    <row r="21" spans="1:9">
      <c r="A21" s="112"/>
      <c r="B21" s="112"/>
      <c r="C21" s="112"/>
      <c r="D21" s="112"/>
      <c r="E21" s="112"/>
      <c r="F21" s="122"/>
      <c r="G21" s="112"/>
      <c r="H21" s="119"/>
      <c r="I21" s="8"/>
    </row>
    <row r="22" spans="1:9">
      <c r="A22" s="112"/>
      <c r="B22" s="112"/>
      <c r="C22" s="112"/>
      <c r="D22" s="112"/>
      <c r="E22" s="112"/>
      <c r="F22" s="112"/>
      <c r="G22" s="122"/>
      <c r="H22" s="119"/>
      <c r="I22" s="8"/>
    </row>
    <row r="23" spans="1:9" ht="20.25" customHeight="1">
      <c r="A23" s="112"/>
      <c r="B23" s="112"/>
      <c r="C23" s="112"/>
      <c r="D23" s="112"/>
      <c r="E23" s="112"/>
      <c r="F23" s="122"/>
      <c r="G23" s="122"/>
      <c r="H23" s="119"/>
      <c r="I23" s="8"/>
    </row>
    <row r="24" spans="1:9" ht="21" customHeight="1">
      <c r="A24" s="112"/>
      <c r="B24" s="112"/>
      <c r="C24" s="112"/>
      <c r="D24" s="112"/>
      <c r="E24" s="112"/>
      <c r="F24" s="122"/>
      <c r="G24" s="112"/>
      <c r="H24" s="119"/>
      <c r="I24" s="8"/>
    </row>
    <row r="25" spans="1:9">
      <c r="A25" s="112"/>
      <c r="B25" s="112"/>
      <c r="C25" s="112"/>
      <c r="D25" s="112"/>
      <c r="E25" s="112"/>
      <c r="F25" s="112"/>
      <c r="G25" s="130"/>
    </row>
    <row r="26" spans="1:9" ht="16.5" customHeight="1">
      <c r="A26" s="112"/>
      <c r="B26" s="112"/>
      <c r="C26" s="112"/>
      <c r="D26" s="112"/>
      <c r="E26" s="112"/>
      <c r="F26" s="130"/>
      <c r="G26" s="130"/>
    </row>
    <row r="27" spans="1:9">
      <c r="A27" s="112"/>
      <c r="B27" s="112"/>
      <c r="C27" s="112"/>
      <c r="D27" s="112"/>
      <c r="E27" s="112"/>
      <c r="F27" s="130"/>
      <c r="G27" s="130"/>
    </row>
    <row r="28" spans="1:9">
      <c r="A28" s="112"/>
      <c r="B28" s="112"/>
      <c r="C28" s="112"/>
      <c r="D28" s="112"/>
      <c r="E28" s="112"/>
      <c r="F28" s="130"/>
      <c r="G28" s="130"/>
    </row>
    <row r="29" spans="1:9">
      <c r="A29" s="112"/>
      <c r="B29" s="112"/>
      <c r="C29" s="130"/>
      <c r="D29" s="130"/>
      <c r="E29" s="130"/>
      <c r="F29" s="130"/>
      <c r="G29" s="130"/>
    </row>
    <row r="30" spans="1:9">
      <c r="A30" s="112"/>
      <c r="B30" s="112"/>
      <c r="C30" s="130"/>
      <c r="D30" s="130"/>
      <c r="E30" s="130"/>
      <c r="F30" s="130"/>
      <c r="G30" s="130"/>
    </row>
    <row r="31" spans="1:9">
      <c r="A31" s="119"/>
      <c r="B31" s="119"/>
    </row>
    <row r="32" spans="1:9">
      <c r="A32" s="119"/>
      <c r="B32" s="119"/>
    </row>
    <row r="33" spans="1:2">
      <c r="A33" s="119"/>
      <c r="B33" s="119"/>
    </row>
    <row r="34" spans="1:2">
      <c r="B34" s="119"/>
    </row>
    <row r="35" spans="1:2">
      <c r="B35" s="119"/>
    </row>
    <row r="36" spans="1:2">
      <c r="B36" s="119"/>
    </row>
    <row r="37" spans="1:2">
      <c r="B37" s="119"/>
    </row>
    <row r="38" spans="1:2">
      <c r="B38" s="119"/>
    </row>
    <row r="39" spans="1:2">
      <c r="B39" s="119"/>
    </row>
    <row r="40" spans="1:2">
      <c r="B40" s="119"/>
    </row>
    <row r="41" spans="1:2">
      <c r="B41" s="119"/>
    </row>
    <row r="42" spans="1:2">
      <c r="B42" s="119"/>
    </row>
    <row r="43" spans="1:2">
      <c r="B43" s="119"/>
    </row>
    <row r="44" spans="1:2">
      <c r="B44" s="119"/>
    </row>
    <row r="45" spans="1:2">
      <c r="B45" s="119"/>
    </row>
    <row r="46" spans="1:2">
      <c r="B46" s="119"/>
    </row>
    <row r="47" spans="1:2">
      <c r="B47" s="119"/>
    </row>
    <row r="48" spans="1:2">
      <c r="B48" s="119"/>
    </row>
    <row r="49" spans="2:2">
      <c r="B49" s="119"/>
    </row>
    <row r="50" spans="2:2">
      <c r="B50" s="119"/>
    </row>
    <row r="51" spans="2:2">
      <c r="B51" s="119"/>
    </row>
    <row r="52" spans="2:2">
      <c r="B52" s="119"/>
    </row>
    <row r="53" spans="2:2">
      <c r="B53" s="119"/>
    </row>
    <row r="54" spans="2:2">
      <c r="B54" s="119"/>
    </row>
    <row r="55" spans="2:2">
      <c r="B55" s="119"/>
    </row>
    <row r="56" spans="2:2">
      <c r="B56" s="119"/>
    </row>
    <row r="57" spans="2:2">
      <c r="B57" s="119"/>
    </row>
    <row r="58" spans="2:2">
      <c r="B58" s="119"/>
    </row>
    <row r="59" spans="2:2">
      <c r="B59" s="119"/>
    </row>
    <row r="60" spans="2:2">
      <c r="B60" s="119"/>
    </row>
    <row r="61" spans="2:2">
      <c r="B61" s="119"/>
    </row>
  </sheetData>
  <sheetProtection algorithmName="SHA-512" hashValue="YINp/zpooQofdeLv0vjQmWOGoju7UDfI4l1g8z28vQiYnsmEf4FvMO0pJ8KkpE+rb+tPxcr0XKQsx3KXjfoA4w==" saltValue="Ep0ZLd6uSsIWyD3qMqIHfA==" spinCount="100000" sheet="1"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Tatianny Soares</cp:lastModifiedBy>
  <cp:revision/>
  <dcterms:created xsi:type="dcterms:W3CDTF">2022-10-09T23:08:45Z</dcterms:created>
  <dcterms:modified xsi:type="dcterms:W3CDTF">2023-08-25T19:07:29Z</dcterms:modified>
  <cp:category/>
  <cp:contentStatus/>
</cp:coreProperties>
</file>