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424"/>
  <workbookPr defaultThemeVersion="166925"/>
  <mc:AlternateContent xmlns:mc="http://schemas.openxmlformats.org/markup-compatibility/2006">
    <mc:Choice Requires="x15">
      <x15ac:absPath xmlns:x15ac="http://schemas.microsoft.com/office/spreadsheetml/2010/11/ac" url="https://d.docs.live.net/0bd19d0f3f74c0be/Associação SIS/Projeto iCS - eixo RASA/2o. ciclo - bancos de desenvolvimento e agências de fomento/Agência de Fomento do Amazonas/"/>
    </mc:Choice>
  </mc:AlternateContent>
  <xr:revisionPtr revIDLastSave="145" documentId="14_{A03B6B66-160F-4C4B-8B8D-07F5FF9BAB82}" xr6:coauthVersionLast="47" xr6:coauthVersionMax="47" xr10:uidLastSave="{FD31F9E2-92CE-4DD5-A97F-8D083672C068}"/>
  <bookViews>
    <workbookView xWindow="-120" yWindow="-16320" windowWidth="29040" windowHeight="15720" firstSheet="10" activeTab="4" xr2:uid="{033D211D-4D1B-C74C-B933-05804CD3EC4A}"/>
  </bookViews>
  <sheets>
    <sheet name="Nota final" sheetId="20" r:id="rId1"/>
    <sheet name="Informações da planilha" sheetId="21" state="hidden" r:id="rId2"/>
    <sheet name="Temas políticas -bases de dados" sheetId="1" r:id="rId3"/>
    <sheet name="Temas nas políticas gerais" sheetId="8" r:id="rId4"/>
    <sheet name="Temas nas políticas setoriais" sheetId="9" r:id="rId5"/>
    <sheet name="Bases de dados" sheetId="22" r:id="rId6"/>
    <sheet name="Monitoramento de riscos" sheetId="10" r:id="rId7"/>
    <sheet name="Relevância processo decisório" sheetId="27" r:id="rId8"/>
    <sheet name="Ações de mitigação de riscos" sheetId="11" r:id="rId9"/>
    <sheet name="Prod fin imp positivo" sheetId="26" r:id="rId10"/>
    <sheet name="Portfólio (setor)" sheetId="12" r:id="rId11"/>
    <sheet name="Portfólio (localização)" sheetId="15" r:id="rId12"/>
    <sheet name="Portfólio (empresa)" sheetId="16" r:id="rId13"/>
    <sheet name="Governança" sheetId="2" r:id="rId14"/>
    <sheet name=" Controvérsias socioambientais" sheetId="5" r:id="rId1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6" i="9" l="1"/>
  <c r="C24" i="9"/>
  <c r="D26" i="9"/>
  <c r="E5" i="27"/>
  <c r="H9" i="20" s="1"/>
  <c r="C2" i="8" l="1"/>
  <c r="E5" i="5"/>
  <c r="C60" i="8"/>
  <c r="D60" i="8" s="1"/>
  <c r="D63" i="1"/>
  <c r="F62" i="1"/>
  <c r="B4" i="1"/>
  <c r="B5" i="1"/>
  <c r="B6" i="1"/>
  <c r="B7" i="1"/>
  <c r="B8" i="1"/>
  <c r="B9" i="1"/>
  <c r="B10" i="1"/>
  <c r="B11" i="1"/>
  <c r="B12" i="1"/>
  <c r="B13" i="1"/>
  <c r="B14" i="1"/>
  <c r="B15" i="1"/>
  <c r="B16" i="1"/>
  <c r="B17" i="1"/>
  <c r="B18" i="1"/>
  <c r="B19" i="1"/>
  <c r="B20" i="1"/>
  <c r="B21" i="1"/>
  <c r="B22" i="1"/>
  <c r="B23" i="1"/>
  <c r="B24" i="1"/>
  <c r="B25" i="1"/>
  <c r="B26" i="1"/>
  <c r="B27" i="1"/>
  <c r="B28" i="1"/>
  <c r="B29" i="1"/>
  <c r="B30" i="1"/>
  <c r="B31" i="1"/>
  <c r="B32" i="1"/>
  <c r="B33" i="1"/>
  <c r="B34" i="1"/>
  <c r="B35" i="1"/>
  <c r="B36" i="1"/>
  <c r="B37" i="1"/>
  <c r="B38" i="1"/>
  <c r="B39" i="1"/>
  <c r="B40" i="1"/>
  <c r="B41" i="1"/>
  <c r="B42" i="1"/>
  <c r="B43" i="1"/>
  <c r="B44" i="1"/>
  <c r="B45" i="1"/>
  <c r="B46" i="1"/>
  <c r="B47" i="1"/>
  <c r="B48" i="1"/>
  <c r="B49" i="1"/>
  <c r="B50" i="1"/>
  <c r="B51" i="1"/>
  <c r="B52" i="1"/>
  <c r="B53" i="1"/>
  <c r="B54" i="1"/>
  <c r="B55" i="1"/>
  <c r="B56" i="1"/>
  <c r="B57" i="1"/>
  <c r="B58" i="1"/>
  <c r="B59" i="1"/>
  <c r="B60" i="1"/>
  <c r="B61" i="1"/>
  <c r="B3" i="1"/>
  <c r="C4" i="1"/>
  <c r="C5" i="1"/>
  <c r="C6" i="1"/>
  <c r="C7" i="1"/>
  <c r="C8" i="1"/>
  <c r="C9" i="1"/>
  <c r="C10" i="1"/>
  <c r="C11" i="1"/>
  <c r="C12" i="1"/>
  <c r="C13" i="1"/>
  <c r="C14" i="1"/>
  <c r="C15" i="1"/>
  <c r="C16" i="1"/>
  <c r="C17" i="1"/>
  <c r="C18" i="1"/>
  <c r="C19" i="1"/>
  <c r="C20" i="1"/>
  <c r="C21" i="1"/>
  <c r="C22" i="1"/>
  <c r="C23" i="1"/>
  <c r="C24" i="1"/>
  <c r="C25" i="1"/>
  <c r="C26" i="1"/>
  <c r="C27" i="1"/>
  <c r="C28" i="1"/>
  <c r="C29" i="1"/>
  <c r="C30" i="1"/>
  <c r="C31" i="1"/>
  <c r="C32" i="1"/>
  <c r="C33" i="1"/>
  <c r="C34" i="1"/>
  <c r="C35" i="1"/>
  <c r="C36" i="1"/>
  <c r="C37" i="1"/>
  <c r="C38" i="1"/>
  <c r="C39" i="1"/>
  <c r="C40" i="1"/>
  <c r="C41" i="1"/>
  <c r="C42" i="1"/>
  <c r="C43" i="1"/>
  <c r="C44" i="1"/>
  <c r="C45" i="1"/>
  <c r="C46" i="1"/>
  <c r="C47" i="1"/>
  <c r="C48" i="1"/>
  <c r="C49" i="1"/>
  <c r="C50" i="1"/>
  <c r="C51" i="1"/>
  <c r="C52" i="1"/>
  <c r="C53" i="1"/>
  <c r="C54" i="1"/>
  <c r="C55" i="1"/>
  <c r="C56" i="1"/>
  <c r="C57" i="1"/>
  <c r="C58" i="1"/>
  <c r="C59" i="1"/>
  <c r="C60" i="1"/>
  <c r="C61" i="1"/>
  <c r="C3" i="1"/>
  <c r="J4" i="22"/>
  <c r="J6" i="22"/>
  <c r="J8" i="22"/>
  <c r="J10" i="22"/>
  <c r="J12" i="22"/>
  <c r="J14" i="22"/>
  <c r="J16" i="22"/>
  <c r="J18" i="22"/>
  <c r="J20" i="22"/>
  <c r="J22" i="22"/>
  <c r="J24" i="22"/>
  <c r="J26" i="22"/>
  <c r="J28" i="22"/>
  <c r="J30" i="22"/>
  <c r="J32" i="22"/>
  <c r="J34" i="22"/>
  <c r="J36" i="22"/>
  <c r="J38" i="22"/>
  <c r="J40" i="22"/>
  <c r="J42" i="22"/>
  <c r="J44" i="22"/>
  <c r="J46" i="22"/>
  <c r="J48" i="22"/>
  <c r="J50" i="22"/>
  <c r="J52" i="22"/>
  <c r="J54" i="22"/>
  <c r="J56" i="22"/>
  <c r="J58" i="22"/>
  <c r="J60" i="22"/>
  <c r="J62" i="22"/>
  <c r="J64" i="22"/>
  <c r="J66" i="22"/>
  <c r="J68" i="22"/>
  <c r="J70" i="22"/>
  <c r="J72" i="22"/>
  <c r="J74" i="22"/>
  <c r="J76" i="22"/>
  <c r="J78" i="22"/>
  <c r="J80" i="22"/>
  <c r="J82" i="22"/>
  <c r="J84" i="22"/>
  <c r="J86" i="22"/>
  <c r="J2" i="22"/>
  <c r="H88" i="22"/>
  <c r="F88" i="22"/>
  <c r="D88" i="22"/>
  <c r="B88" i="22"/>
  <c r="F48" i="1" l="1"/>
  <c r="F32" i="1"/>
  <c r="F24" i="1"/>
  <c r="F40" i="1"/>
  <c r="F56" i="1"/>
  <c r="F16" i="1"/>
  <c r="F8" i="1"/>
  <c r="C63" i="1"/>
  <c r="F43" i="1"/>
  <c r="F19" i="1"/>
  <c r="F50" i="1"/>
  <c r="F26" i="1"/>
  <c r="F59" i="1"/>
  <c r="F51" i="1"/>
  <c r="F35" i="1"/>
  <c r="F27" i="1"/>
  <c r="F11" i="1"/>
  <c r="F58" i="1"/>
  <c r="F42" i="1"/>
  <c r="F34" i="1"/>
  <c r="F54" i="1"/>
  <c r="F61" i="1"/>
  <c r="F53" i="1"/>
  <c r="F45" i="1"/>
  <c r="F37" i="1"/>
  <c r="F29" i="1"/>
  <c r="F21" i="1"/>
  <c r="F13" i="1"/>
  <c r="F5" i="1"/>
  <c r="F60" i="1"/>
  <c r="F52" i="1"/>
  <c r="F44" i="1"/>
  <c r="F36" i="1"/>
  <c r="F28" i="1"/>
  <c r="F20" i="1"/>
  <c r="F12" i="1"/>
  <c r="F4" i="1"/>
  <c r="B63" i="1"/>
  <c r="F10" i="1"/>
  <c r="F18" i="1"/>
  <c r="F57" i="1"/>
  <c r="F49" i="1"/>
  <c r="F41" i="1"/>
  <c r="F33" i="1"/>
  <c r="F25" i="1"/>
  <c r="F17" i="1"/>
  <c r="F9" i="1"/>
  <c r="F55" i="1"/>
  <c r="F47" i="1"/>
  <c r="F39" i="1"/>
  <c r="F31" i="1"/>
  <c r="F23" i="1"/>
  <c r="F15" i="1"/>
  <c r="F7" i="1"/>
  <c r="F46" i="1"/>
  <c r="F38" i="1"/>
  <c r="F30" i="1"/>
  <c r="F22" i="1"/>
  <c r="F14" i="1"/>
  <c r="F6" i="1"/>
  <c r="F3" i="1"/>
  <c r="B65" i="1" l="1"/>
  <c r="F18" i="16" l="1"/>
  <c r="F5" i="16"/>
  <c r="F7" i="16"/>
  <c r="F9" i="16"/>
  <c r="F11" i="16"/>
  <c r="F13" i="16"/>
  <c r="F15" i="16"/>
  <c r="F17" i="16"/>
  <c r="F3" i="16"/>
  <c r="C13" i="10"/>
  <c r="D13" i="10"/>
  <c r="B13" i="10"/>
  <c r="C9" i="12"/>
  <c r="D9" i="12"/>
  <c r="E9" i="12"/>
  <c r="B9" i="12"/>
  <c r="C9" i="15"/>
  <c r="D9" i="15"/>
  <c r="B9" i="15"/>
  <c r="G9" i="5"/>
  <c r="G11" i="5"/>
  <c r="G13" i="5"/>
  <c r="F5" i="15"/>
  <c r="F7" i="15"/>
  <c r="F3" i="15"/>
  <c r="F9" i="15" s="1"/>
  <c r="F5" i="12"/>
  <c r="F7" i="12"/>
  <c r="F3" i="12"/>
  <c r="F9" i="12" s="1"/>
  <c r="E62" i="26"/>
  <c r="J88" i="22" l="1"/>
  <c r="F9" i="20" s="1"/>
  <c r="G88" i="22"/>
  <c r="D64" i="26"/>
  <c r="E60" i="26"/>
  <c r="E58" i="26"/>
  <c r="E56" i="26"/>
  <c r="E54" i="26"/>
  <c r="E52" i="26"/>
  <c r="E50" i="26"/>
  <c r="E48" i="26"/>
  <c r="E46" i="26"/>
  <c r="E44" i="26"/>
  <c r="E42" i="26"/>
  <c r="E40" i="26"/>
  <c r="E38" i="26"/>
  <c r="E36" i="26"/>
  <c r="E34" i="26"/>
  <c r="E32" i="26"/>
  <c r="E30" i="26"/>
  <c r="E28" i="26"/>
  <c r="E26" i="26"/>
  <c r="E24" i="26"/>
  <c r="E22" i="26"/>
  <c r="E20" i="26"/>
  <c r="E18" i="26"/>
  <c r="E16" i="26"/>
  <c r="E14" i="26"/>
  <c r="E12" i="26"/>
  <c r="E10" i="26"/>
  <c r="E8" i="26"/>
  <c r="E6" i="26"/>
  <c r="E4" i="26"/>
  <c r="E2" i="26"/>
  <c r="I88" i="22"/>
  <c r="E88" i="22"/>
  <c r="C88" i="22"/>
  <c r="E64" i="26" l="1"/>
  <c r="J9" i="20" s="1"/>
  <c r="C15" i="10"/>
  <c r="D15" i="10"/>
  <c r="B15" i="10"/>
  <c r="E7" i="5"/>
  <c r="E9" i="5"/>
  <c r="E11" i="5"/>
  <c r="E13" i="5"/>
  <c r="E3" i="5"/>
  <c r="E4" i="2"/>
  <c r="E6" i="2"/>
  <c r="E8" i="2"/>
  <c r="E10" i="2"/>
  <c r="E12" i="2"/>
  <c r="E14" i="2"/>
  <c r="E16" i="2"/>
  <c r="E18" i="2"/>
  <c r="E20" i="2"/>
  <c r="E2" i="2"/>
  <c r="G19" i="16"/>
  <c r="F15" i="5"/>
  <c r="G3" i="5"/>
  <c r="F22" i="2"/>
  <c r="G2" i="2"/>
  <c r="E14" i="10"/>
  <c r="G16" i="11"/>
  <c r="H2" i="11"/>
  <c r="H4" i="11"/>
  <c r="G20" i="2"/>
  <c r="C4" i="9"/>
  <c r="D4" i="9" s="1"/>
  <c r="C6" i="9"/>
  <c r="D6" i="9" s="1"/>
  <c r="C8" i="9"/>
  <c r="D8" i="9" s="1"/>
  <c r="C10" i="9"/>
  <c r="D10" i="9" s="1"/>
  <c r="C12" i="9"/>
  <c r="D12" i="9" s="1"/>
  <c r="C14" i="9"/>
  <c r="D14" i="9" s="1"/>
  <c r="C16" i="9"/>
  <c r="D16" i="9" s="1"/>
  <c r="C18" i="9"/>
  <c r="D18" i="9" s="1"/>
  <c r="C20" i="9"/>
  <c r="D20" i="9" s="1"/>
  <c r="C22" i="9"/>
  <c r="D22" i="9" s="1"/>
  <c r="D24" i="9"/>
  <c r="C28" i="9"/>
  <c r="D28" i="9" s="1"/>
  <c r="C30" i="9"/>
  <c r="D30" i="9" s="1"/>
  <c r="C32" i="9"/>
  <c r="D32" i="9" s="1"/>
  <c r="C34" i="9"/>
  <c r="D34" i="9" s="1"/>
  <c r="C36" i="9"/>
  <c r="D36" i="9" s="1"/>
  <c r="C38" i="9"/>
  <c r="D38" i="9" s="1"/>
  <c r="C40" i="9"/>
  <c r="D40" i="9" s="1"/>
  <c r="C42" i="9"/>
  <c r="D42" i="9" s="1"/>
  <c r="C44" i="9"/>
  <c r="D44" i="9" s="1"/>
  <c r="C46" i="9"/>
  <c r="D46" i="9" s="1"/>
  <c r="C48" i="9"/>
  <c r="D48" i="9" s="1"/>
  <c r="C50" i="9"/>
  <c r="D50" i="9" s="1"/>
  <c r="C52" i="9"/>
  <c r="D52" i="9" s="1"/>
  <c r="C54" i="9"/>
  <c r="D54" i="9" s="1"/>
  <c r="C56" i="9"/>
  <c r="D56" i="9" s="1"/>
  <c r="C58" i="9"/>
  <c r="D58" i="9" s="1"/>
  <c r="C60" i="9"/>
  <c r="D60" i="9" s="1"/>
  <c r="C2" i="9"/>
  <c r="D2" i="9" s="1"/>
  <c r="C16" i="8"/>
  <c r="D16" i="8" s="1"/>
  <c r="C4" i="8"/>
  <c r="D4" i="8" s="1"/>
  <c r="C6" i="8"/>
  <c r="D6" i="8" s="1"/>
  <c r="C8" i="8"/>
  <c r="D8" i="8" s="1"/>
  <c r="C10" i="8"/>
  <c r="D10" i="8" s="1"/>
  <c r="C12" i="8"/>
  <c r="D12" i="8" s="1"/>
  <c r="C14" i="8"/>
  <c r="D14" i="8" s="1"/>
  <c r="C18" i="8"/>
  <c r="D18" i="8" s="1"/>
  <c r="C20" i="8"/>
  <c r="D20" i="8" s="1"/>
  <c r="C22" i="8"/>
  <c r="D22" i="8" s="1"/>
  <c r="C24" i="8"/>
  <c r="D24" i="8" s="1"/>
  <c r="C26" i="8"/>
  <c r="D26" i="8" s="1"/>
  <c r="C28" i="8"/>
  <c r="D28" i="8" s="1"/>
  <c r="C30" i="8"/>
  <c r="D30" i="8" s="1"/>
  <c r="C32" i="8"/>
  <c r="D32" i="8" s="1"/>
  <c r="C34" i="8"/>
  <c r="D34" i="8" s="1"/>
  <c r="C36" i="8"/>
  <c r="D36" i="8" s="1"/>
  <c r="C38" i="8"/>
  <c r="D38" i="8" s="1"/>
  <c r="C40" i="8"/>
  <c r="D40" i="8" s="1"/>
  <c r="C42" i="8"/>
  <c r="D42" i="8" s="1"/>
  <c r="C44" i="8"/>
  <c r="D44" i="8" s="1"/>
  <c r="C46" i="8"/>
  <c r="D46" i="8" s="1"/>
  <c r="C48" i="8"/>
  <c r="D48" i="8" s="1"/>
  <c r="C50" i="8"/>
  <c r="D50" i="8" s="1"/>
  <c r="C52" i="8"/>
  <c r="D52" i="8" s="1"/>
  <c r="C54" i="8"/>
  <c r="D54" i="8" s="1"/>
  <c r="C56" i="8"/>
  <c r="D56" i="8" s="1"/>
  <c r="C58" i="8"/>
  <c r="D58" i="8" s="1"/>
  <c r="D2" i="8"/>
  <c r="E15" i="10" l="1"/>
  <c r="G9" i="20" s="1"/>
  <c r="D62" i="9"/>
  <c r="E9" i="20" s="1"/>
  <c r="D62" i="8"/>
  <c r="D9" i="20" s="1"/>
  <c r="C62" i="8"/>
  <c r="G18" i="2"/>
  <c r="G16" i="2"/>
  <c r="G14" i="2"/>
  <c r="G12" i="2"/>
  <c r="G10" i="2"/>
  <c r="G8" i="2"/>
  <c r="G6" i="2"/>
  <c r="G4" i="2"/>
  <c r="G22" i="2" l="1"/>
  <c r="N9" i="20" s="1"/>
  <c r="H5" i="16"/>
  <c r="H7" i="16"/>
  <c r="H9" i="16"/>
  <c r="H11" i="16"/>
  <c r="H13" i="16"/>
  <c r="H15" i="16"/>
  <c r="H17" i="16"/>
  <c r="H3" i="16"/>
  <c r="H6" i="11"/>
  <c r="H8" i="11"/>
  <c r="H10" i="11"/>
  <c r="H12" i="11"/>
  <c r="H14" i="11"/>
  <c r="G7" i="5"/>
  <c r="G5" i="5"/>
  <c r="G15" i="5" l="1"/>
  <c r="O9" i="20" s="1"/>
  <c r="H19" i="16"/>
  <c r="M9" i="20" s="1"/>
  <c r="H16" i="11"/>
  <c r="I9" i="20" s="1"/>
  <c r="L9" i="20"/>
  <c r="K9" i="20"/>
  <c r="D13" i="20"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Bruno Schiavo</author>
  </authors>
  <commentList>
    <comment ref="O10" authorId="0" shapeId="0" xr:uid="{AA637240-0564-433E-B731-09F9E37AD4B4}">
      <text>
        <r>
          <rPr>
            <sz val="9"/>
            <color indexed="81"/>
            <rFont val="Segoe UI"/>
            <family val="2"/>
          </rPr>
          <t xml:space="preserve">Nota mínima = -5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Bruno Schiavo</author>
  </authors>
  <commentList>
    <comment ref="F9" authorId="0" shapeId="0" xr:uid="{EC71323E-7259-4FDA-8C26-2834649125E7}">
      <text>
        <r>
          <rPr>
            <sz val="9"/>
            <color indexed="81"/>
            <rFont val="Segoe UI"/>
            <family val="2"/>
          </rPr>
          <t>Se a instituição acumular mais de 10 pontos, a nota será 10</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Bruno Schiavo</author>
  </authors>
  <commentList>
    <comment ref="F9" authorId="0" shapeId="0" xr:uid="{84AEDE95-A62B-4E0C-9C26-E0C25D112B14}">
      <text>
        <r>
          <rPr>
            <sz val="9"/>
            <color indexed="81"/>
            <rFont val="Segoe UI"/>
            <family val="2"/>
          </rPr>
          <t>Se a instituição acumular mais de 10 pontos, a nota será 10</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Bruno Schiavo</author>
  </authors>
  <commentList>
    <comment ref="H15" authorId="0" shapeId="0" xr:uid="{C196B353-4DB1-4EA1-ACC4-062C854DED92}">
      <text>
        <r>
          <rPr>
            <sz val="9"/>
            <color indexed="81"/>
            <rFont val="Segoe UI"/>
            <family val="2"/>
          </rPr>
          <t xml:space="preserve">Menor nota, mais controvérsias
</t>
        </r>
      </text>
    </comment>
  </commentList>
</comments>
</file>

<file path=xl/sharedStrings.xml><?xml version="1.0" encoding="utf-8"?>
<sst xmlns="http://schemas.openxmlformats.org/spreadsheetml/2006/main" count="449" uniqueCount="298">
  <si>
    <t>RASA -  Ranking de Atuação Socioambiental de Instituições Financeiras</t>
  </si>
  <si>
    <t>Temas nas políticas gerais</t>
  </si>
  <si>
    <t>Temas nas políticas setoriais</t>
  </si>
  <si>
    <t>Bases de dados</t>
  </si>
  <si>
    <t>Monitoramento de riscos</t>
  </si>
  <si>
    <t>Relevância no processo decisório</t>
  </si>
  <si>
    <t>Ações de mitigação de riscos</t>
  </si>
  <si>
    <t>Produtos financeiros com impacto positivo</t>
  </si>
  <si>
    <t>Portfólio (setores econômicos)</t>
  </si>
  <si>
    <t>Portfólio (localização das atividades)</t>
  </si>
  <si>
    <t>Portfólio (risco socioambiental das empresas)</t>
  </si>
  <si>
    <t>Governança</t>
  </si>
  <si>
    <t>Controvérsias socioambientais</t>
  </si>
  <si>
    <t>Nota no item</t>
  </si>
  <si>
    <t>Nota máxima possível</t>
  </si>
  <si>
    <t>Nota final</t>
  </si>
  <si>
    <t>Soma das notas finais de todas as abas</t>
  </si>
  <si>
    <t>(no caso da última aba, a nota é subtraída)</t>
  </si>
  <si>
    <t>Versão da planilha</t>
  </si>
  <si>
    <t>Data</t>
  </si>
  <si>
    <t>1.0</t>
  </si>
  <si>
    <t>TEMAS</t>
  </si>
  <si>
    <t>Temas nas Políticas Gerais (máximo de 3 pontos)</t>
  </si>
  <si>
    <t>Temas nas Políticas Setoriais (máximo de 7 pontos)</t>
  </si>
  <si>
    <t>Suficiência das bases de dados consultadas para empresas financiadas via crédito (inclusive cadeia de produção, quando relevante) (máximo de 20  pontos)</t>
  </si>
  <si>
    <t>Peso do tema</t>
  </si>
  <si>
    <t>Nota final ponderada por temas e bases de dados  (máximo de 30 pontos)</t>
  </si>
  <si>
    <t>Peso do item</t>
  </si>
  <si>
    <t>Riscos climáticos físicos crônicos</t>
  </si>
  <si>
    <t>Riscos climáticos físicos agudos</t>
  </si>
  <si>
    <t>Matriz energética</t>
  </si>
  <si>
    <t>Eficiência energética</t>
  </si>
  <si>
    <t>Biodiversidade terrestre</t>
  </si>
  <si>
    <t>Poluição água doce</t>
  </si>
  <si>
    <t>Eficiência hídrica</t>
  </si>
  <si>
    <t>Poluição marítima</t>
  </si>
  <si>
    <t>Poluição do solo</t>
  </si>
  <si>
    <t>Eficiência uso do solo</t>
  </si>
  <si>
    <t>Poluição atmosférica</t>
  </si>
  <si>
    <t>Uso eficiente de matéria-prima sujeita a possível escassez</t>
  </si>
  <si>
    <t>Gestão adequada de resíduos sólidos</t>
  </si>
  <si>
    <t>Trabalho análogo ao escravo</t>
  </si>
  <si>
    <t>Trabalho infantil irregular</t>
  </si>
  <si>
    <t>Saúde no trabalho</t>
  </si>
  <si>
    <t>Segurança no trabalho</t>
  </si>
  <si>
    <t>Saúde do consumidor</t>
  </si>
  <si>
    <t>Segurança do consumidor</t>
  </si>
  <si>
    <t>Direitos a informação e privacidade do consumidor (LGPD)</t>
  </si>
  <si>
    <t>Impactos em comunidades tradicionais</t>
  </si>
  <si>
    <t>Riscos à saúde e segurança da comunidade</t>
  </si>
  <si>
    <t>Riscos ao desenvolvimento local</t>
  </si>
  <si>
    <t>Discriminação de gênero</t>
  </si>
  <si>
    <t>Discriminação étnica ou sexual</t>
  </si>
  <si>
    <t>Pessoas com deficiência</t>
  </si>
  <si>
    <t>Riscos para o patrimônio cultural</t>
  </si>
  <si>
    <t>Questões concorrenciais</t>
  </si>
  <si>
    <t>Responsabilidade tributária</t>
  </si>
  <si>
    <t>Prevenção e combate à corrupção</t>
  </si>
  <si>
    <t>Total ponderado do item</t>
  </si>
  <si>
    <t>Temas nas Políticas e Bases de Dados</t>
  </si>
  <si>
    <t>Presença nas Políticas/diretrizes ou adesão a compromisso voluntário (0 a 3)</t>
  </si>
  <si>
    <t>Nota ponderada</t>
  </si>
  <si>
    <t xml:space="preserve">O tema não foi mencionado na PRSA nem em demais documentos relacionados a políticas gerais, diretrizes ou adesões a compromissos. </t>
  </si>
  <si>
    <t xml:space="preserve">Na concessão de financiamentos, é dada prioridade a atividades de prevenção e combate a queimadas e desmatamentos ilegais (Planejamento Estratégico, p. 7). Exclusão de financiamento de negócios que ameacem a flora e a fauna locais: produtos da flora e fauna silvestre que estejam ameaçados de extinção ou estejam no período de defeso; carvão de desmatamento ilegal; produtos de artesanato que utilizem matéria-prima da fauna e da flora em extinção ou sem registro junto ao IBAMA; negócios que envolvam madeira ilegal; projetos de pecuária ou pecuarista individual que adote prática de desmatamento em qualquer grau (PRSA, Anexo III). </t>
  </si>
  <si>
    <t>Biodiversidade aquática e poluição da água doce</t>
  </si>
  <si>
    <t>A AFEAM determina exclusão de financiamento de "pesca problemática (redes de arrastão, substâncias tóxicas, artefatos explosivos, pesca moratória, pesca em período de defeso, pesca irregular, ou sejam que não obedece ao tamanho mínimo de captura dos peixes, pesca em lagos ou rios com características de preservação, salvo se o pescador estiver autorizado a pescar nas áreas de preservação"(PRSA, Anexo III). Abordagem parcial do tema.</t>
  </si>
  <si>
    <t>Biodiversidade aquática e poluição marinha</t>
  </si>
  <si>
    <t>PRSA, pg. 34 (restrições para pesca marítima)</t>
  </si>
  <si>
    <t>PRSA, pg. 10, "j"</t>
  </si>
  <si>
    <t>Eficiência uso agrícola do solo</t>
  </si>
  <si>
    <t>PRSA, pg. 36, questão 7</t>
  </si>
  <si>
    <t>PRSA, pg. 10, "j". Além disso, a AFEAM dá prioridade a financiamentos que objetivem contribuir com o desenvolvimento de cooperativas de catadores de materiais recicláveis e o Pólo de Reciclagem do Estado do Amazonas, e para o fim dos lixões (Planejamento Estratégico, p. 7).</t>
  </si>
  <si>
    <t>PRSA, pg. 10, "d" e "j"</t>
  </si>
  <si>
    <t>A AFEAM determina exclusão de financiamento de agrotóxicos proibidos e negócios que não cumprem princípios e direitos trabalhistas fundamentais (PRSA, Anexo III). Não informa iniciativas além da obrigação legal.</t>
  </si>
  <si>
    <t>PRSA exclui financiamento a empreendimentos que não cumpram "princípios e direitos trabalhistas fundamentais" (p. 30)</t>
  </si>
  <si>
    <t>Exclusão de fabricação, comércio, manutenção e assistência técnica para armas de fogo, lavoura de fumo ou qualquer outro segmento do tabaco (PRSA, pg. 30)</t>
  </si>
  <si>
    <t>PRSA, p. 34 (exclusão de financiamentos a atividades e projetos que gerem reassentamentos involuntários ou que afetem a subsistência de comunidades locais)</t>
  </si>
  <si>
    <t xml:space="preserve">A AFEAM determina que serão priorizados financiamentos que apoiam "projetos e atividades que visem à autonomia econômica, geração de trabalho e renda e empoderamento das mulheres" (Planejamento Estratégico, p. 7). </t>
  </si>
  <si>
    <t>PRSA, p. 34 (riscos para locais com valor cultural)</t>
  </si>
  <si>
    <t>TOTAL</t>
  </si>
  <si>
    <t>Máximo de 3</t>
  </si>
  <si>
    <t>Inclusão em política setorial ou em política temática (0 a 7)</t>
  </si>
  <si>
    <t>Não foram encontradas políticas setoriais e o tema não foi mencionado em políticas temáticas ou outros documentos disponibilizados no site.</t>
  </si>
  <si>
    <t xml:space="preserve">Laudo de vistoria para atividades agrícolas e questionário socioambiental para setores secundário e terciário verificam exposição do imóvel a desastres naturais </t>
  </si>
  <si>
    <t>Questionário socioambiental indaga sobre existência de desmatamento, recuperação de APP e/ou reserva legal</t>
  </si>
  <si>
    <t>Laudo de vistoria prévia para atividades agrícolas e questionário socioambiental para setores secundário e terciário verificam geração de resíduos sólidos ou efluentes e sua destinação</t>
  </si>
  <si>
    <t>Laudo de vistoria prévia para atividades agrícolas verifica fontes hídricas e uso de irrigação. Questionário socioambiental para setores secundário e terciário indaga sobre fontes hídricas e sobre reuso da água.</t>
  </si>
  <si>
    <t>Questionário socioambiental indaga sobre rotação de culturas na agricultura</t>
  </si>
  <si>
    <t>Laudo de vistoria prévia para atividades agrícolas e questionário socioambiental para setores secundário e terciário verificam se há recursos naturais com possibilidade de restrição de acesso de caráter temporal</t>
  </si>
  <si>
    <t>Laudo de vistoria prévia para atividades agrícolas verifica geração de resíduos sólidos ou efluentes e sua destinação</t>
  </si>
  <si>
    <t>Laudo de vistoria prévia para atividades agrícolas indaga sobre trabalho análogo ao escravo</t>
  </si>
  <si>
    <t>Laudo de vistoria prévia para atividades agrícolas e questionário socioambiental para setores secundário e terciário indagam sobre uso de mão de obra infantil e frequência escolar dessas crianças</t>
  </si>
  <si>
    <t>Questionário socioambiental para setores secundário e terciário indaga sobre uso de EPIs e sobre acidentes no trabalho</t>
  </si>
  <si>
    <t>Laudo de vistoria prévia para atividades agrícolas e e questionário socioambiental para setores secundário e terciário verificam proximidade de comunidades indígenas ou quilombolas</t>
  </si>
  <si>
    <t>Laudo de vistoria prévia para atividades agrícolas e questionário socioambiental para setores secundário e terciário verificam possibilidade de reassentamento involuntário</t>
  </si>
  <si>
    <t>Laudo de vistoria prévia para atividades agrícolas verifica participação feminina na atividade econômica</t>
  </si>
  <si>
    <t>Laudo de vistoria prévia para atividades agrícolas e questionário socioambiental para setores secundário e terciário verificam proximidade de sítios arqueológicos e/ou achados de valor cultural</t>
  </si>
  <si>
    <t>Máximo de 7</t>
  </si>
  <si>
    <t>BASE DE DADOS</t>
  </si>
  <si>
    <t>Todos os setores econômicos sujeitos a licenciamento ambiental - até 20 pontos</t>
  </si>
  <si>
    <t xml:space="preserve">Peso </t>
  </si>
  <si>
    <t>Apenas setores econômicos com maior risco socioambiental
(médio ou alto) - até 15 pontos</t>
  </si>
  <si>
    <t>Peso</t>
  </si>
  <si>
    <t>Apenas operações ou clientes/investimentos acima de certo patamar financeiro, sendo o universo mais abrangente do que Project Finance (nesse caso, será considerado o percentual, dentre as operações com setores sujeitos a licenciamento ambiental, para o qual ocorre a consulta) - até 8 pontos</t>
  </si>
  <si>
    <t>Apenas Project Finance - até 4 pontos</t>
  </si>
  <si>
    <t>Licenciamento ambiental vigente</t>
  </si>
  <si>
    <t>PRSA, pg. 10, "h"</t>
  </si>
  <si>
    <t>Relatórios ambientais anuais de empresas inscritas no Cadastro Técnico Federal de Atividades Potencialmente Poluidoras</t>
  </si>
  <si>
    <t>Verificação do cumprimento de condicionantes do licenciamento ambiental junto à empresa</t>
  </si>
  <si>
    <t>Prática de infrações – órgão ambiental estadual</t>
  </si>
  <si>
    <t>Áreas embargadas – órgão ambiental estadual/DF</t>
  </si>
  <si>
    <t>Na PRSA, pg. 10, consta: "Manter atualizada no Sistema de Impedidos de Operar (SIOP) o registro das pessoas físicas e jurídicas autuadas por exploração de trabalho escravo, disponibilizado no site do Ministério do Trabalho e e Emprego, quando disponível"</t>
  </si>
  <si>
    <t>Cadastro Ambiental Rural - CAR</t>
  </si>
  <si>
    <t>PRSA, pg. 40</t>
  </si>
  <si>
    <t>Autorizações para supressão de vegetação (sempre que apurado desmatamento recente) – órgãos ambientais estaduais (ou municipais, qdo. for o caso)</t>
  </si>
  <si>
    <t>Prática de infrações – órgãos ambientais federais</t>
  </si>
  <si>
    <t>Áreas embargadas pelo IBAMA ou ICMBio</t>
  </si>
  <si>
    <t>Na PRSA, pg. 10, consta: "Atualizar no Sistema de Impedidos de Operar - a lista de pessoas física e jurídicas impedidas de receber crédito por conta dos embargos/interdições realizadas pelo IPAAM, IBAMA e outros órgãos ambientais.</t>
  </si>
  <si>
    <t>Limites de unidades de conservação (federais, estaduais e municipais)</t>
  </si>
  <si>
    <t>Limites de terras indígenas</t>
  </si>
  <si>
    <t>Laudo de vistoria prévia para atividades agrícolase questionário socioambiental para setores secundário e terciário  verificam proximidade de terras indígenas</t>
  </si>
  <si>
    <t>Limites de territórios quilombolas</t>
  </si>
  <si>
    <t>Laudo de vistoria prévia para atividades agrícolas e questionário socioambiental para setores secundário e terciário  verificam proximidade de terras quilombolas</t>
  </si>
  <si>
    <t>IPHAN e órgãos estaduais e municipais de proteção do patrimônio cultural</t>
  </si>
  <si>
    <t>Outros conflitos fundiários ou comunitários</t>
  </si>
  <si>
    <t>Laudo de vistoria para atividades agrícolas e questionário socioambiental para setores secundário e terciário verificam se existe uso de recursos naturais com potencial de geração de conflitos em torno de sua utilização e impacto na subsistência de grupos vulneráveis</t>
  </si>
  <si>
    <t>Bases de dados do Ministério Público Federal</t>
  </si>
  <si>
    <t>Bases de dados do Ministério Público Estadual</t>
  </si>
  <si>
    <t>“Lista suja” do trabalho escravo</t>
  </si>
  <si>
    <t>Infrações em matéria de saúde e segurança do trabalho (inclusive trabalho infantil)</t>
  </si>
  <si>
    <t>Na PRSA, pg. 10, consta: "Manter atenção especial quanto à exploração do trabalho infantojuvenil, trabalho escravo e práticas ambientais irregulares (disposição irregular de resíduos, uso irregular do solo, etc) no momento da visita técnica, sobretudo quando se tratar de financiamento para clientes que desenvolvem atividades econômicas com nível de risco socioambiental Grande e Médio e que constantemente aparecem no Sistema de Informaçöes sobre Focos de Trabalho Infantil, do MTE."</t>
  </si>
  <si>
    <t>Bases de dados do Ministério Público em matéria trabalhista</t>
  </si>
  <si>
    <t>Bases de dados do Judiciário em matéria trabalhista</t>
  </si>
  <si>
    <t>Percentual de acidentes do trabalho à luz da média do setor econômico</t>
  </si>
  <si>
    <t>Questionário socioambiental para setores secundário e terciário indaga sobre acidentes de trabalho</t>
  </si>
  <si>
    <t>Percentual de doenças ocupacionais à luz da média do setor econômico</t>
  </si>
  <si>
    <t>Bases de dados do Poder Judiciário Federal</t>
  </si>
  <si>
    <t>Bases de dados do Poder Judiciário Estadual</t>
  </si>
  <si>
    <t>Dados da própria empresa relativos à matriz energética</t>
  </si>
  <si>
    <t>Dados da própria empresa relativos à eficiência energética</t>
  </si>
  <si>
    <t>Questionário socioambiental para setores secundário e terciário indaga sobre medidas para racionalização do consumo de energia elétrica (PRSA, pg. 47)</t>
  </si>
  <si>
    <t xml:space="preserve">Outorga para utilização de recursos hídricos </t>
  </si>
  <si>
    <t>Dados da própria empresa relativos à eficiência hídrica</t>
  </si>
  <si>
    <t>Questionário socioambiental indaga sobre recuperação de APP, captação de água da chuva e reflorestamento para proteção de nascente. Laudo de vistoria prévia para atividades agrícolas verifica fontes hídricas e uso de irrigação. Questionário socioambiental para setores secundário e terciário indaga sobre medidas de reuso da água.</t>
  </si>
  <si>
    <t>Dados da própria empresa relativos à gestão de resíduos</t>
  </si>
  <si>
    <t>Laudo de vistoria prévia para atividades agrícolas verifica geração de resíduos sólidos ou efluentes e sua destinação e questiionário socioambiental para setores secundário e terciário faz o mesmo</t>
  </si>
  <si>
    <t>Dados da própria empresa relativos ao uso de matéria-prima</t>
  </si>
  <si>
    <t>Questionário socioambiental para atividades agrícolas indaga sobre uso de pesticidas na agricultura. Questionário socioambiental para setores secundário e terciário indaga sobre uso de recursos naturais com possibilidade de restrição de acesso de caráter temporal</t>
  </si>
  <si>
    <t>Dados da própria empresa relativos a riscos ambientais na cadeia de produção/valor</t>
  </si>
  <si>
    <t>Dados da própria empresa relativos a riscos sociais na cadeia de produção/valor</t>
  </si>
  <si>
    <t>PROCONs ou bases de dados do Ministério da Justiça em matéria de consumo</t>
  </si>
  <si>
    <t>Bases de dados do CADE (concorrência)</t>
  </si>
  <si>
    <t>Entes encarregados de zelar pela sanidade animal ou vegetal (para setores relevantes)</t>
  </si>
  <si>
    <t>Bases de dados da Controladoria-Geral da União, Tribunais de Contas e afins</t>
  </si>
  <si>
    <t>Vigilância sanitária (para setores relevantes)</t>
  </si>
  <si>
    <t>Imprensa</t>
  </si>
  <si>
    <t>Mídias online em geral</t>
  </si>
  <si>
    <t>Organizações da sociedade civil relevantes</t>
  </si>
  <si>
    <t>Mecanismo de recebimento de queixas</t>
  </si>
  <si>
    <t>Inspeções no local</t>
  </si>
  <si>
    <t>Na PRSA, p. 10, consta: "Manter atenção especial quanto à exploração do trabalho infantojuvenil, trabalho escravo e práticas ambientais irregulares (disposição irregular de resíduos, uso irregular do solo, etc) no momento da visita técnica, sobretudo quando se tratar de financiamento para clientes que desenvolvem atividades econômicas com nível de risco socioambiental Grande e Médio e que constantemente aparecem no Sistema de Informaçöes sobre Focos de Trabalho Infantil, do MTE."  Ainda, consta na Declaração de Apetite de Risco (pg. 10):  "as operações de crédito a serem contratadas com valor entre R$ 21.000,01 a R$ 50.000,00, estão passivas de vistoria técnica com enfoque a impactos socioambientais"</t>
  </si>
  <si>
    <t>Contratação de auditoria socioambiental</t>
  </si>
  <si>
    <t>TOTAL PONDERADO DA COLUNA</t>
  </si>
  <si>
    <t>Máximo de 20</t>
  </si>
  <si>
    <t>UNIVERSO DE OPERAÇÕES OU EMPRESAS</t>
  </si>
  <si>
    <t>FREQUÊNCIA</t>
  </si>
  <si>
    <t>Todos os setores econômicos sujeitos a licenciamento ambiental</t>
  </si>
  <si>
    <t>Setores econômicos com risco médio ou alto</t>
  </si>
  <si>
    <t xml:space="preserve">Apenas operações ou clientes/investimentos acima de um certo patamar financeiro – inclusive Project Finance </t>
  </si>
  <si>
    <t>Semestral ou menor</t>
  </si>
  <si>
    <t>PRSA (pg. 7) –  A GECOR deve fazer constar no relatório semestral de controles internos e riscos a síntese dos riscos socioambientais e as ações para mitigá-los ou eliminá-los./ PRSA (pg. 12) – A Gerência de liberação, acompanhamento e cobrança deve ficar atenta ao prazo de validade das licenças ambientais ou outros doc., principalmente em clientes com potencial poluidor-pagador médio e alto. Todos os setores são monitorados, porém esses em maior intensidade. / PRSA (pg. 17) - O monitoramento dos clientes com nível de risco socioambiental pequeno deve basear-se na atualização dos documentos que visam o cumprimento da PRSA e legislação brasileira; para clientes com risco médio e alto o monitoramento deve ser feito de modo mais efetivo e com maior atenção. Deve-se verificar, no caso de haver visita técnica, cumprimento das ações mitigadoras de risco recomendadas pela AFEAM, parceiros técnicos e órgãos públicos competentes.</t>
  </si>
  <si>
    <t>Anual</t>
  </si>
  <si>
    <t>Bienal</t>
  </si>
  <si>
    <t>Apenas quando tem conhecimento de fato novo relevante ou quando se refere a único ou poucos temas</t>
  </si>
  <si>
    <t>Não adota</t>
  </si>
  <si>
    <t>Total</t>
  </si>
  <si>
    <t>Máximo de 10</t>
  </si>
  <si>
    <t>GRAU DE RELEVÂNCIA</t>
  </si>
  <si>
    <t>Negativa de crédito, suspensão de desembolsos ou vencimento antecipado de operações em razão de riscos socioambientais (percentual nos últimos 2 anos)</t>
  </si>
  <si>
    <t>Baixo - 0 ou 1 ponto</t>
  </si>
  <si>
    <t>Médio - 2 ou 3 pontos</t>
  </si>
  <si>
    <t>Alto - 4 ou 5 pontos</t>
  </si>
  <si>
    <t>0 a 2%</t>
  </si>
  <si>
    <t>Maior que 2 a 8%</t>
  </si>
  <si>
    <t>Maior que 8%</t>
  </si>
  <si>
    <t>Máximo de 5</t>
  </si>
  <si>
    <t>PRSA (pg. 4) – "A IFD pode antecipar a liquidação do financiamento ou reter as parcelas não liberadas no caso do cliente não apresentar licenciamento ambiental quando estiver obrigado a tê-lo e tenha sido julgado e condenado em última instância pelo poder judiciário, ou no momento da visita técnica, tenha sido identificado prática de trabalho infanto juvenil, trabalho escravo e ou crime ambiental." Houve casos de negativa de crédito, suspensão de desembolso ou vencimento antecipado em razão de riscos socioambientais nos últimos 2 anos?</t>
  </si>
  <si>
    <t>AÇÃO ADOTADA</t>
  </si>
  <si>
    <t>Todos os setores econômicos sujeitos a licenciamento ambiental - 8 a 10 pontos</t>
  </si>
  <si>
    <t>Apenas setores econômicos com maior risco socioambiental  - 6 ou 7 pontos</t>
  </si>
  <si>
    <t>Apenas operações ou clientes acima de certo patamar financeiro (nesse caso, indicar o percentual dentre os valores destinados a empresas de setores sujeitos a licenciamento) - até 5 pontos</t>
  </si>
  <si>
    <t xml:space="preserve">Apenas Project Finance - até 3 pontos  </t>
  </si>
  <si>
    <t>Não adota - 0 pontos</t>
  </si>
  <si>
    <t xml:space="preserve">Repercussão do nível de risco nas condições da operação (taxa de juros, prazo de duração ou prazo de carência) </t>
  </si>
  <si>
    <t>PRSA (pg. 18) – A Agência prevê em sua PRSA oferecer condições diferenciadas a clientes que adotem boas práticas socioambientais (tx de juros, prazo e carência).</t>
  </si>
  <si>
    <t>Cláusula(s) contratual(s) de cumprimento das regulações socioambientais/dever de informar sobre autuações</t>
  </si>
  <si>
    <t xml:space="preserve">Carta Anual de Política (pg. 21) – “Os financiamentos concedidos pela IFD não estimulam o desmatamento, a exploração de trabalho escravo e nem a utilização de mão de obra infantil, pois seus contratos de crédito estabelecem cláusulas de segurança nesse aspecto e ainda faz a fiscalização no decorrer de vigência do contrato.”/ PRSA (pg. 11, n):  Incluir como cláusula contratual a obrigação do cliente apresentar e manter atualizada a licença ambiental, bem como cumprir as ações mitigadoras de riscos socioambientais estabelecidas pela legislação, órgãos competentes e recomendadas pela AFEAM, IDAM OU SEBRAE/AM sob pena de declaração de vencimento antecipado ou retenção de parcelas ainda não liberadas. </t>
  </si>
  <si>
    <t>Cláusula(s) contratual(is) relativa(s) a deveres de transparência socioambiental junto à IF relativos a operações da própria empresa financiada</t>
  </si>
  <si>
    <t>Cláusula(s) contratual(is) relativa(s) a deveres de transparência socioambiental junto à IF relativos à cadeia de produção da empresa financiada</t>
  </si>
  <si>
    <t xml:space="preserve">Plano de ação ou compromisso equivalente com prazos e metas claros para operações próprias </t>
  </si>
  <si>
    <t>PRSA (pg. 16) – “Após aprovação do financiamento, o cliente deve ser informado para que tome as devidas providências quanto à eliminação ou mitigação dos riscos ao longo do financiamento, com recomendações do colaborador que fizer a vistoria.”  - Não especifica se há prazos e metas claros.</t>
  </si>
  <si>
    <t>Plano de ação ou compromisso equivalente com  prazos e metas claros para cadeia de produção</t>
  </si>
  <si>
    <t>Garantias adicionais ou seguro</t>
  </si>
  <si>
    <t>Existência de indicadores específicos para mensuração de impacto (indicando-se quais são) - até 3,5 pontos</t>
  </si>
  <si>
    <t xml:space="preserve">Percentual no portfólio de crédito - até 6,5 pontos </t>
  </si>
  <si>
    <t>Educação e/ou empregabilidade para população de baixa renda</t>
  </si>
  <si>
    <t>Adaptação a riscos climáticos físicos</t>
  </si>
  <si>
    <t>Matriz energética de baixo carbono</t>
  </si>
  <si>
    <t>Biodiversidade terrestre (mitigação de riscos)</t>
  </si>
  <si>
    <t>Biodiversidade terrestre (restauração)</t>
  </si>
  <si>
    <t>Preservação da biodiversidade aquática ou mitigação de riscos de poluição de água doce</t>
  </si>
  <si>
    <t>Descontaminação de água doce</t>
  </si>
  <si>
    <t>Preservação da biodiversidade aquática ou mitigação de riscos de poluição marítima</t>
  </si>
  <si>
    <t>Restauração de ecossistemas marinhos</t>
  </si>
  <si>
    <t>Mitigação de riscos de poluição do solo</t>
  </si>
  <si>
    <t>Descontaminação do solo</t>
  </si>
  <si>
    <t>Uso eficiente do solo para fins agrícolas</t>
  </si>
  <si>
    <t>Mitigação de riscos de poluição atmosférica</t>
  </si>
  <si>
    <t>Uso eficiente de matéria-prima</t>
  </si>
  <si>
    <t>Gestão adequada de resíduos sólidos (prevenção de poluição)</t>
  </si>
  <si>
    <t>Gestão eficiente de resíduos sólidos (economia circular)</t>
  </si>
  <si>
    <t>Mitigação de riscos de trabalho análogo ao escravo na cadeia de produção</t>
  </si>
  <si>
    <t>Mitigação de riscos de trabalho infantil irregular na cadeia de produção</t>
  </si>
  <si>
    <t>Mitigação de riscos à saúde no trabalho</t>
  </si>
  <si>
    <t>Mitigação de riscos à segurança no trabalho</t>
  </si>
  <si>
    <t>Mitigação de riscos ou criação de oportunidades p/ comunidades tradicionais</t>
  </si>
  <si>
    <t>Saúde e segurança de comunidade local</t>
  </si>
  <si>
    <t>Saúde e segurança do consumidor</t>
  </si>
  <si>
    <t>Desenvolvimento local/ apoio a MPMEs</t>
  </si>
  <si>
    <t>Promoção da equidade de gênero</t>
  </si>
  <si>
    <t>Promoção da equidade étnica</t>
  </si>
  <si>
    <t>Integração de pessoas com deficiência</t>
  </si>
  <si>
    <t>Proteção do patrimônio cultural</t>
  </si>
  <si>
    <t>Habitação para população de baixa renda</t>
  </si>
  <si>
    <t>Percentual no portfólio</t>
  </si>
  <si>
    <t>Categoria da atividade econômica financiada</t>
  </si>
  <si>
    <t>Percentual alto (mais de 40%) no portfólio</t>
  </si>
  <si>
    <t xml:space="preserve">Percentual médio (mais de 20 e até 40%) no portfólio </t>
  </si>
  <si>
    <t>Percentual baixo (0 a 20%) no portfólio</t>
  </si>
  <si>
    <t>Ausente no portfólio</t>
  </si>
  <si>
    <t>Setores econômicos de alto risco socioambiental</t>
  </si>
  <si>
    <t xml:space="preserve">Setores econômicos de risco socioambiental médio </t>
  </si>
  <si>
    <t>Conforme o Relatório de Demonstrações Contábeis 2021 (pg. 18), o setor agrícola representa 0,1% da composição da carteira de crédito da agência.</t>
  </si>
  <si>
    <t>Setores econômicos de risco socioambiental baixo ou nenhum</t>
  </si>
  <si>
    <t>Conforme o Relatório de Demonstrações Contábeis 2021 (pg. 18), os setores 'Comércio' e 'Serviços' representam 54% da composição da carteira de crédito da agência.</t>
  </si>
  <si>
    <t>CATEGORIA DA EMPRESA FINANCIADA E DE SUA CADEIA DE PRODUÇÃO</t>
  </si>
  <si>
    <t>Informação completa (georreferenciada ou microbacia hidrográfica) - 10 pontos</t>
  </si>
  <si>
    <t>Município/bioma - 5 pontos</t>
  </si>
  <si>
    <t>Ausente (informação apenas sobre a sede no caso de empresas com múltiplos estabelecimentos) - 0 pontos</t>
  </si>
  <si>
    <t>Alto risco socioambiental</t>
  </si>
  <si>
    <t>Há conhecimento da localização das atividades financiadas, conforme requerido na Ficha Cadastral para solicitação de crédito da agência.</t>
  </si>
  <si>
    <t>Risco socioambiental médio</t>
  </si>
  <si>
    <t>Há conhecimento da localização exata das atividades financiadas do setor agrícola, as quais representam 0,1% da composição da carteira de crédito da agência, conforme apontado no Demonstrações Contábeis 2021 (pg. 18); não há informação sobre conhecimento (ou não) da localização completa de outras atividades financiadas.</t>
  </si>
  <si>
    <t>Risco socioambiental baixo ou nenhum risco</t>
  </si>
  <si>
    <t xml:space="preserve">Há conhecimento da localização básica das atividades financiadas, conforme requerido na Ficha Cadastral para solicitação de crédito da agência. </t>
  </si>
  <si>
    <t>PERCENTUAL NO PORTFÓLIO</t>
  </si>
  <si>
    <t>Categoria da empresa financiada e de sua cadeia de produção</t>
  </si>
  <si>
    <t>Percentual baixo (até 20%) no portfólio</t>
  </si>
  <si>
    <t>Risco socioambiental baixo ou nenhum</t>
  </si>
  <si>
    <t>Não avaliadas (dentre os setores sujeitos a licenciamento ambiental)</t>
  </si>
  <si>
    <t>Impacto socioambiental positivo</t>
  </si>
  <si>
    <t xml:space="preserve">Riscos socioambientais da cadeia de produção irrelevantes </t>
  </si>
  <si>
    <t xml:space="preserve">Riscos socioambientais da cadeia de produção médios e grau de suficiência do monitoramento </t>
  </si>
  <si>
    <t xml:space="preserve">Riscos socioambientais da cadeia de produção altos e grau de suficiência do monitoramento </t>
  </si>
  <si>
    <t>Não há informação disponível sobre as categorias de risco das empresas financiadas e de suas cadeias de produção</t>
  </si>
  <si>
    <t>SITUAÇÃO NA IF</t>
  </si>
  <si>
    <t>Deficiente – 0 ou 1 ponto</t>
  </si>
  <si>
    <t>Médio – 2 a 6 pontos</t>
  </si>
  <si>
    <t>Bom/ótimo – 7 a 10 pontos</t>
  </si>
  <si>
    <t>Tema tratado em Diretoria de área-fim</t>
  </si>
  <si>
    <t xml:space="preserve">Tema é tratado pelo Diretor Presidente e por Diretorias (Administração, Finanças e Tecnologia; Crédito) - PRSA, pg. 5
</t>
  </si>
  <si>
    <t>Participação feminina na Diretoria</t>
  </si>
  <si>
    <t xml:space="preserve">Há 1/3 de presença feminina na Diretoria, e 1/5 no Conselho (Carta Anual de Políticas Públicas e Governança Corporativa Exercício 2021 - pg. 4-5)
</t>
  </si>
  <si>
    <t>Participação negra na Diretoria</t>
  </si>
  <si>
    <t>Não há informação</t>
  </si>
  <si>
    <t>Dimensão da área de Sustentabilidade (proporcionalidade em relação ao quadro de empregados da área de risco)</t>
  </si>
  <si>
    <t>Dimensão da área de Sustentabilidade (proporcionalidade em relação ao quadro de empregados das áreas de negócios)</t>
  </si>
  <si>
    <t>Treinamentos em sustentabilidade para áreas-fim (média por empregado)</t>
  </si>
  <si>
    <t>Integração de fatores de sustentabilidade na remuneração da Diretoria</t>
  </si>
  <si>
    <t>Integração de fatores de sustentabilidade na remuneração de gerentes</t>
  </si>
  <si>
    <r>
      <t xml:space="preserve">Frequência de atualização de Políticas, Planos e Manuais de Procedimentos e abrangência do universo de </t>
    </r>
    <r>
      <rPr>
        <i/>
        <sz val="12"/>
        <color rgb="FF000000"/>
        <rFont val="Calibri"/>
        <family val="2"/>
      </rPr>
      <t>stakeholders</t>
    </r>
  </si>
  <si>
    <t>PRSA é atualizada a cada 5 anos, sendo o documento mais atual de 2016 (PRSA, pg. 5). Cita-se na pg. 18 da PRSA alguns stakeholders com os quais buscam manter diálogo (clientes, colaboradores, fornecedores, poder público, parceiros técnicos, instituições nacionais e internacionais)</t>
  </si>
  <si>
    <t>Canal específico para recebimento de reclamações quanto a impactos socioambientais de empreendimentos financiados</t>
  </si>
  <si>
    <t>Ouvidoria (pg. 13 PRSA)</t>
  </si>
  <si>
    <t>NÚMERO DE CONTROVÉRSIAS NOS ÚLTIMOS 5 ANOS</t>
  </si>
  <si>
    <t>FONTE DA INFORMAÇÃO</t>
  </si>
  <si>
    <t>Abaixo da média de instituições financeiras de
mesmo porte - não perde pontos</t>
  </si>
  <si>
    <t>Média das instituições de
mesmo porte (até 5% acima ou abaixo) - 1 ponto a menos</t>
  </si>
  <si>
    <t>Acima da média das instituições de mesmo
porte - 2 a 5 pontos a menos</t>
  </si>
  <si>
    <t>Ministério Público do Trabalho (inquéritos civis, TACs e ACPs)</t>
  </si>
  <si>
    <t>Não foram identificadas controvérsias</t>
  </si>
  <si>
    <t>Ministério Público Federal (inquéritos civis, TACs e ACPs)</t>
  </si>
  <si>
    <t>Ministério Público Estadual (inquéritos civis, TACs e ACPs)</t>
  </si>
  <si>
    <t>Número de controvérsias acima da média</t>
  </si>
  <si>
    <t>Banco Central do Brasil, CVM, SUSEP e PREVIC</t>
  </si>
  <si>
    <t>Imprensa tradicional</t>
  </si>
  <si>
    <t>ONGs socioambientais e canal para recebimento de denúncias da SIS no que diz respeito ao descumprimento de Políticas e compromissos voluntários</t>
  </si>
  <si>
    <t>Mínimo de -5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</si>
</sst>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_(* #,##0.00_);_(* \(#,##0.00\);_(* &quot;-&quot;??_);_(@_)"/>
    <numFmt numFmtId="165" formatCode="0.0%"/>
    <numFmt numFmtId="166" formatCode="0.0"/>
  </numFmts>
  <fonts count="19">
    <font>
      <sz val="12"/>
      <color theme="1"/>
      <name val="Calibri"/>
      <family val="2"/>
      <scheme val="minor"/>
    </font>
    <font>
      <sz val="11"/>
      <color theme="1"/>
      <name val="Calibri"/>
      <family val="2"/>
      <scheme val="minor"/>
    </font>
    <font>
      <sz val="16"/>
      <color rgb="FFFF0000"/>
      <name val="Calibri"/>
      <family val="2"/>
      <scheme val="minor"/>
    </font>
    <font>
      <sz val="14"/>
      <color theme="1"/>
      <name val="Calibri"/>
      <family val="2"/>
      <scheme val="minor"/>
    </font>
    <font>
      <sz val="12"/>
      <color theme="1" tint="4.9989318521683403E-2"/>
      <name val="Calibri"/>
      <family val="2"/>
      <scheme val="minor"/>
    </font>
    <font>
      <sz val="12"/>
      <color rgb="FF000000"/>
      <name val="Calibri"/>
      <family val="2"/>
      <scheme val="minor"/>
    </font>
    <font>
      <sz val="12"/>
      <color theme="1"/>
      <name val="Calibri"/>
      <family val="2"/>
      <scheme val="minor"/>
    </font>
    <font>
      <sz val="12"/>
      <color rgb="FFFF0000"/>
      <name val="Calibri"/>
      <family val="2"/>
      <scheme val="minor"/>
    </font>
    <font>
      <b/>
      <sz val="12"/>
      <color theme="1"/>
      <name val="Calibri"/>
      <family val="2"/>
      <scheme val="minor"/>
    </font>
    <font>
      <sz val="12"/>
      <color rgb="FF000000"/>
      <name val="Calibri"/>
      <family val="2"/>
    </font>
    <font>
      <i/>
      <sz val="12"/>
      <color rgb="FF000000"/>
      <name val="Calibri"/>
      <family val="2"/>
    </font>
    <font>
      <sz val="9"/>
      <color indexed="81"/>
      <name val="Segoe UI"/>
      <family val="2"/>
    </font>
    <font>
      <b/>
      <sz val="16"/>
      <color theme="1"/>
      <name val="Calibri"/>
      <family val="2"/>
      <scheme val="minor"/>
    </font>
    <font>
      <b/>
      <sz val="9"/>
      <color rgb="FF000000"/>
      <name val="Times New Roman"/>
      <family val="1"/>
    </font>
    <font>
      <b/>
      <sz val="12"/>
      <color rgb="FF000000"/>
      <name val="Calibri"/>
    </font>
    <font>
      <sz val="12"/>
      <color rgb="FF000000"/>
      <name val="Calibri"/>
    </font>
    <font>
      <sz val="12"/>
      <color rgb="FF000000"/>
      <name val="Calibri"/>
      <charset val="1"/>
    </font>
    <font>
      <sz val="12"/>
      <color rgb="FF000000"/>
      <name val="Calibri"/>
      <family val="2"/>
      <charset val="1"/>
    </font>
    <font>
      <sz val="12"/>
      <color theme="1"/>
      <name val="Calibri"/>
    </font>
  </fonts>
  <fills count="25">
    <fill>
      <patternFill patternType="none"/>
    </fill>
    <fill>
      <patternFill patternType="gray125"/>
    </fill>
    <fill>
      <patternFill patternType="solid">
        <fgColor theme="5" tint="0.59999389629810485"/>
        <bgColor indexed="64"/>
      </patternFill>
    </fill>
    <fill>
      <patternFill patternType="solid">
        <fgColor rgb="FFFF0000"/>
        <bgColor indexed="64"/>
      </patternFill>
    </fill>
    <fill>
      <patternFill patternType="solid">
        <fgColor theme="5" tint="0.79998168889431442"/>
        <bgColor indexed="64"/>
      </patternFill>
    </fill>
    <fill>
      <patternFill patternType="solid">
        <fgColor theme="4" tint="0.39997558519241921"/>
        <bgColor indexed="64"/>
      </patternFill>
    </fill>
    <fill>
      <patternFill patternType="solid">
        <fgColor theme="9" tint="0.39997558519241921"/>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0"/>
        <bgColor indexed="64"/>
      </patternFill>
    </fill>
    <fill>
      <patternFill patternType="solid">
        <fgColor rgb="FFF8CBAD"/>
        <bgColor rgb="FF000000"/>
      </patternFill>
    </fill>
    <fill>
      <patternFill patternType="solid">
        <fgColor rgb="FFFCE4D6"/>
        <bgColor rgb="FF000000"/>
      </patternFill>
    </fill>
    <fill>
      <patternFill patternType="solid">
        <fgColor theme="8" tint="0.79998168889431442"/>
        <bgColor indexed="64"/>
      </patternFill>
    </fill>
    <fill>
      <patternFill patternType="solid">
        <fgColor theme="8" tint="0.79998168889431442"/>
        <bgColor rgb="FF000000"/>
      </patternFill>
    </fill>
    <fill>
      <patternFill patternType="solid">
        <fgColor theme="2" tint="-9.9978637043366805E-2"/>
        <bgColor indexed="64"/>
      </patternFill>
    </fill>
    <fill>
      <patternFill patternType="solid">
        <fgColor theme="5" tint="0.59999389629810485"/>
        <bgColor rgb="FF000000"/>
      </patternFill>
    </fill>
    <fill>
      <patternFill patternType="solid">
        <fgColor theme="2"/>
        <bgColor indexed="64"/>
      </patternFill>
    </fill>
    <fill>
      <patternFill patternType="solid">
        <fgColor theme="9" tint="0.79998168889431442"/>
        <bgColor rgb="FF000000"/>
      </patternFill>
    </fill>
    <fill>
      <patternFill patternType="solid">
        <fgColor rgb="FFFFCCCC"/>
        <bgColor indexed="64"/>
      </patternFill>
    </fill>
    <fill>
      <patternFill patternType="solid">
        <fgColor theme="8"/>
        <bgColor indexed="64"/>
      </patternFill>
    </fill>
    <fill>
      <patternFill patternType="solid">
        <fgColor theme="8"/>
        <bgColor rgb="FF000000"/>
      </patternFill>
    </fill>
    <fill>
      <patternFill patternType="solid">
        <fgColor rgb="FFF2F2F2"/>
        <bgColor rgb="FF000000"/>
      </patternFill>
    </fill>
    <fill>
      <patternFill patternType="solid">
        <fgColor rgb="FFFFFFFF"/>
        <bgColor rgb="FF000000"/>
      </patternFill>
    </fill>
  </fills>
  <borders count="23">
    <border>
      <left/>
      <right/>
      <top/>
      <bottom/>
      <diagonal/>
    </border>
    <border>
      <left style="thick">
        <color indexed="64"/>
      </left>
      <right/>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style="thin">
        <color indexed="64"/>
      </left>
      <right style="thin">
        <color indexed="64"/>
      </right>
      <top style="thin">
        <color indexed="64"/>
      </top>
      <bottom style="thin">
        <color indexed="64"/>
      </bottom>
      <diagonal/>
    </border>
    <border>
      <left/>
      <right/>
      <top style="hair">
        <color indexed="64"/>
      </top>
      <bottom/>
      <diagonal/>
    </border>
    <border>
      <left style="thin">
        <color indexed="64"/>
      </left>
      <right style="thin">
        <color indexed="64"/>
      </right>
      <top/>
      <bottom style="thin">
        <color indexed="64"/>
      </bottom>
      <diagonal/>
    </border>
    <border>
      <left style="dotted">
        <color indexed="64"/>
      </left>
      <right style="dotted">
        <color indexed="64"/>
      </right>
      <top/>
      <bottom/>
      <diagonal/>
    </border>
    <border>
      <left style="thin">
        <color auto="1"/>
      </left>
      <right style="thin">
        <color auto="1"/>
      </right>
      <top style="thin">
        <color auto="1"/>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dotted">
        <color indexed="64"/>
      </top>
      <bottom/>
      <diagonal/>
    </border>
    <border>
      <left style="hair">
        <color indexed="64"/>
      </left>
      <right style="hair">
        <color indexed="64"/>
      </right>
      <top style="thin">
        <color theme="0" tint="-4.9989318521683403E-2"/>
      </top>
      <bottom style="hair">
        <color indexed="64"/>
      </bottom>
      <diagonal/>
    </border>
    <border>
      <left style="hair">
        <color indexed="64"/>
      </left>
      <right style="hair">
        <color indexed="64"/>
      </right>
      <top/>
      <bottom style="hair">
        <color indexed="64"/>
      </bottom>
      <diagonal/>
    </border>
    <border>
      <left/>
      <right style="hair">
        <color indexed="64"/>
      </right>
      <top/>
      <bottom style="hair">
        <color indexed="64"/>
      </bottom>
      <diagonal/>
    </border>
    <border>
      <left style="dotted">
        <color indexed="64"/>
      </left>
      <right style="dotted">
        <color indexed="64"/>
      </right>
      <top/>
      <bottom style="dotted">
        <color indexed="64"/>
      </bottom>
      <diagonal/>
    </border>
  </borders>
  <cellStyleXfs count="4">
    <xf numFmtId="0" fontId="0" fillId="0" borderId="0"/>
    <xf numFmtId="164" fontId="6" fillId="0" borderId="0" applyFont="0" applyFill="0" applyBorder="0" applyAlignment="0" applyProtection="0"/>
    <xf numFmtId="9" fontId="6" fillId="0" borderId="0" applyFont="0" applyFill="0" applyBorder="0" applyAlignment="0" applyProtection="0"/>
    <xf numFmtId="43" fontId="6" fillId="0" borderId="0" applyFont="0" applyFill="0" applyBorder="0" applyAlignment="0" applyProtection="0"/>
  </cellStyleXfs>
  <cellXfs count="192">
    <xf numFmtId="0" fontId="0" fillId="0" borderId="0" xfId="0"/>
    <xf numFmtId="0" fontId="0" fillId="0" borderId="0" xfId="0" applyAlignment="1">
      <alignment horizontal="center"/>
    </xf>
    <xf numFmtId="0" fontId="0" fillId="2" borderId="0" xfId="0" applyFill="1" applyAlignment="1">
      <alignment horizontal="center"/>
    </xf>
    <xf numFmtId="0" fontId="2" fillId="0" borderId="0" xfId="0" applyFont="1" applyAlignment="1">
      <alignment horizontal="center" vertical="center"/>
    </xf>
    <xf numFmtId="9" fontId="0" fillId="0" borderId="0" xfId="0" applyNumberFormat="1" applyAlignment="1">
      <alignment horizontal="center"/>
    </xf>
    <xf numFmtId="0" fontId="2" fillId="0" borderId="1" xfId="0" applyFont="1" applyBorder="1" applyAlignment="1">
      <alignment horizontal="center" vertical="center"/>
    </xf>
    <xf numFmtId="0" fontId="3" fillId="0" borderId="0" xfId="0" applyFont="1" applyAlignment="1">
      <alignment horizontal="center"/>
    </xf>
    <xf numFmtId="0" fontId="0" fillId="2" borderId="0" xfId="0" applyFill="1" applyAlignment="1">
      <alignment horizontal="center" vertical="center"/>
    </xf>
    <xf numFmtId="0" fontId="0" fillId="0" borderId="0" xfId="0" applyAlignment="1">
      <alignment horizontal="center" vertical="center"/>
    </xf>
    <xf numFmtId="9" fontId="0" fillId="0" borderId="0" xfId="0" applyNumberFormat="1" applyAlignment="1">
      <alignment horizontal="center" vertical="center"/>
    </xf>
    <xf numFmtId="0" fontId="0" fillId="0" borderId="0" xfId="0" applyAlignment="1">
      <alignment horizontal="center" vertical="center" wrapText="1"/>
    </xf>
    <xf numFmtId="0" fontId="7" fillId="0" borderId="0" xfId="0" applyFont="1" applyAlignment="1">
      <alignment horizontal="left"/>
    </xf>
    <xf numFmtId="0" fontId="0" fillId="4" borderId="4" xfId="0" applyFill="1" applyBorder="1" applyAlignment="1">
      <alignment horizontal="center"/>
    </xf>
    <xf numFmtId="0" fontId="0" fillId="4" borderId="4" xfId="0" applyFill="1" applyBorder="1" applyAlignment="1">
      <alignment horizontal="center" wrapText="1"/>
    </xf>
    <xf numFmtId="1" fontId="0" fillId="0" borderId="0" xfId="0" applyNumberFormat="1" applyAlignment="1">
      <alignment horizontal="center"/>
    </xf>
    <xf numFmtId="0" fontId="0" fillId="0" borderId="0" xfId="0" applyAlignment="1">
      <alignment horizontal="left" vertical="center"/>
    </xf>
    <xf numFmtId="0" fontId="0" fillId="0" borderId="0" xfId="0" applyAlignment="1">
      <alignment horizontal="fill" vertical="center"/>
    </xf>
    <xf numFmtId="0" fontId="5" fillId="0" borderId="0" xfId="0" applyFont="1"/>
    <xf numFmtId="0" fontId="5" fillId="0" borderId="0" xfId="0" applyFont="1" applyAlignment="1">
      <alignment horizontal="center" vertical="center"/>
    </xf>
    <xf numFmtId="0" fontId="0" fillId="2" borderId="4" xfId="0" applyFill="1" applyBorder="1" applyAlignment="1">
      <alignment horizontal="center"/>
    </xf>
    <xf numFmtId="0" fontId="0" fillId="2" borderId="4" xfId="0" applyFill="1" applyBorder="1" applyAlignment="1">
      <alignment horizontal="center" vertical="center"/>
    </xf>
    <xf numFmtId="0" fontId="0" fillId="4" borderId="2" xfId="0" applyFill="1" applyBorder="1" applyAlignment="1">
      <alignment horizontal="center"/>
    </xf>
    <xf numFmtId="0" fontId="0" fillId="2" borderId="0" xfId="0" applyFill="1" applyAlignment="1">
      <alignment horizontal="center" vertical="center" wrapText="1"/>
    </xf>
    <xf numFmtId="0" fontId="0" fillId="8" borderId="2" xfId="0" applyFill="1" applyBorder="1" applyAlignment="1">
      <alignment horizontal="center" wrapText="1"/>
    </xf>
    <xf numFmtId="0" fontId="0" fillId="7" borderId="2" xfId="0" applyFill="1" applyBorder="1" applyAlignment="1">
      <alignment horizontal="center" wrapText="1"/>
    </xf>
    <xf numFmtId="0" fontId="0" fillId="4" borderId="2" xfId="0" applyFill="1" applyBorder="1" applyAlignment="1">
      <alignment horizontal="center" vertical="center"/>
    </xf>
    <xf numFmtId="0" fontId="0" fillId="7" borderId="2" xfId="0" applyFill="1" applyBorder="1" applyAlignment="1">
      <alignment horizontal="center" vertical="center"/>
    </xf>
    <xf numFmtId="0" fontId="0" fillId="4" borderId="2" xfId="0" applyFill="1" applyBorder="1" applyAlignment="1">
      <alignment horizontal="center" vertical="center" wrapText="1"/>
    </xf>
    <xf numFmtId="0" fontId="0" fillId="4" borderId="3" xfId="0" applyFill="1" applyBorder="1" applyAlignment="1">
      <alignment horizontal="center" vertical="center"/>
    </xf>
    <xf numFmtId="0" fontId="0" fillId="4" borderId="3" xfId="0" applyFill="1" applyBorder="1" applyAlignment="1">
      <alignment horizontal="center" vertical="center" wrapText="1"/>
    </xf>
    <xf numFmtId="9" fontId="0" fillId="7" borderId="2" xfId="0" applyNumberFormat="1" applyFill="1" applyBorder="1" applyAlignment="1">
      <alignment horizontal="center" vertical="center"/>
    </xf>
    <xf numFmtId="0" fontId="5" fillId="13" borderId="2" xfId="0" applyFont="1" applyFill="1" applyBorder="1" applyAlignment="1">
      <alignment horizontal="center"/>
    </xf>
    <xf numFmtId="0" fontId="7" fillId="0" borderId="0" xfId="0" applyFont="1" applyAlignment="1">
      <alignment horizontal="center" vertical="center"/>
    </xf>
    <xf numFmtId="1" fontId="0" fillId="7" borderId="2" xfId="0" applyNumberFormat="1" applyFill="1" applyBorder="1" applyAlignment="1">
      <alignment horizontal="center" wrapText="1"/>
    </xf>
    <xf numFmtId="0" fontId="9" fillId="4" borderId="2" xfId="0" applyFont="1" applyFill="1" applyBorder="1" applyAlignment="1">
      <alignment horizontal="center" vertical="center" wrapText="1"/>
    </xf>
    <xf numFmtId="0" fontId="0" fillId="4" borderId="3" xfId="0" applyFill="1" applyBorder="1" applyAlignment="1">
      <alignment horizontal="fill" vertical="center"/>
    </xf>
    <xf numFmtId="0" fontId="0" fillId="2" borderId="4" xfId="0" applyFill="1" applyBorder="1" applyAlignment="1">
      <alignment horizontal="center" vertical="center" wrapText="1"/>
    </xf>
    <xf numFmtId="0" fontId="7" fillId="0" borderId="0" xfId="0" applyFont="1" applyAlignment="1">
      <alignment horizontal="left" vertical="center"/>
    </xf>
    <xf numFmtId="0" fontId="0" fillId="2" borderId="4" xfId="0" applyFill="1" applyBorder="1" applyAlignment="1">
      <alignment vertical="center" wrapText="1"/>
    </xf>
    <xf numFmtId="0" fontId="0" fillId="4" borderId="4" xfId="0" applyFill="1" applyBorder="1" applyAlignment="1">
      <alignment horizontal="center" vertical="center"/>
    </xf>
    <xf numFmtId="0" fontId="0" fillId="2" borderId="2" xfId="0" applyFill="1" applyBorder="1" applyAlignment="1">
      <alignment horizontal="center" vertical="center" wrapText="1"/>
    </xf>
    <xf numFmtId="0" fontId="0" fillId="10" borderId="2" xfId="0" applyFill="1" applyBorder="1" applyAlignment="1">
      <alignment horizontal="center" vertical="center"/>
    </xf>
    <xf numFmtId="0" fontId="0" fillId="0" borderId="8" xfId="0" applyBorder="1" applyAlignment="1">
      <alignment horizontal="center"/>
    </xf>
    <xf numFmtId="0" fontId="0" fillId="10" borderId="4" xfId="0" applyFill="1" applyBorder="1" applyAlignment="1">
      <alignment horizontal="center" vertical="center"/>
    </xf>
    <xf numFmtId="0" fontId="0" fillId="10" borderId="4" xfId="0" applyFill="1" applyBorder="1" applyAlignment="1">
      <alignment horizontal="center"/>
    </xf>
    <xf numFmtId="0" fontId="5" fillId="0" borderId="0" xfId="0" applyFont="1" applyAlignment="1">
      <alignment horizontal="right"/>
    </xf>
    <xf numFmtId="0" fontId="0" fillId="0" borderId="0" xfId="0" applyAlignment="1">
      <alignment horizontal="right" vertical="center"/>
    </xf>
    <xf numFmtId="0" fontId="0" fillId="14" borderId="2" xfId="0" applyFill="1" applyBorder="1" applyAlignment="1">
      <alignment horizontal="center"/>
    </xf>
    <xf numFmtId="0" fontId="0" fillId="2" borderId="2" xfId="0" applyFill="1" applyBorder="1" applyAlignment="1">
      <alignment horizontal="center" vertical="center"/>
    </xf>
    <xf numFmtId="0" fontId="9" fillId="17" borderId="2" xfId="0" applyFont="1" applyFill="1" applyBorder="1" applyAlignment="1">
      <alignment horizontal="center" vertical="center" wrapText="1"/>
    </xf>
    <xf numFmtId="0" fontId="0" fillId="4" borderId="4" xfId="0" applyFill="1" applyBorder="1" applyAlignment="1">
      <alignment horizontal="center" vertical="center" wrapText="1"/>
    </xf>
    <xf numFmtId="0" fontId="0" fillId="4" borderId="0" xfId="0" applyFill="1" applyAlignment="1">
      <alignment horizontal="center" vertical="center" wrapText="1"/>
    </xf>
    <xf numFmtId="0" fontId="0" fillId="14" borderId="2" xfId="0" applyFill="1" applyBorder="1" applyAlignment="1">
      <alignment horizontal="center" vertical="center"/>
    </xf>
    <xf numFmtId="0" fontId="0" fillId="0" borderId="0" xfId="0" applyAlignment="1">
      <alignment horizontal="right"/>
    </xf>
    <xf numFmtId="0" fontId="5" fillId="12" borderId="2" xfId="0" applyFont="1" applyFill="1" applyBorder="1" applyAlignment="1">
      <alignment horizontal="center" vertical="center"/>
    </xf>
    <xf numFmtId="0" fontId="5" fillId="13" borderId="2" xfId="0" applyFont="1" applyFill="1" applyBorder="1" applyAlignment="1">
      <alignment horizontal="center" wrapText="1"/>
    </xf>
    <xf numFmtId="0" fontId="0" fillId="14" borderId="4" xfId="0" applyFill="1" applyBorder="1" applyAlignment="1">
      <alignment horizontal="center"/>
    </xf>
    <xf numFmtId="0" fontId="0" fillId="14" borderId="4" xfId="0" applyFill="1" applyBorder="1" applyAlignment="1">
      <alignment horizontal="center" vertical="center"/>
    </xf>
    <xf numFmtId="9" fontId="0" fillId="14" borderId="2" xfId="0" applyNumberFormat="1" applyFill="1" applyBorder="1" applyAlignment="1">
      <alignment horizontal="center" vertical="center"/>
    </xf>
    <xf numFmtId="0" fontId="0" fillId="20" borderId="2" xfId="0" applyFill="1" applyBorder="1" applyAlignment="1">
      <alignment horizontal="center" vertical="center"/>
    </xf>
    <xf numFmtId="0" fontId="0" fillId="3" borderId="9" xfId="0" applyFill="1" applyBorder="1" applyAlignment="1">
      <alignment horizontal="center" vertical="center"/>
    </xf>
    <xf numFmtId="0" fontId="0" fillId="9" borderId="4" xfId="0" applyFill="1" applyBorder="1" applyAlignment="1">
      <alignment horizontal="center"/>
    </xf>
    <xf numFmtId="9" fontId="0" fillId="14" borderId="2" xfId="2" applyFont="1" applyFill="1" applyBorder="1" applyAlignment="1">
      <alignment horizontal="center" vertical="center" wrapText="1"/>
    </xf>
    <xf numFmtId="0" fontId="0" fillId="7" borderId="0" xfId="0" applyFill="1" applyAlignment="1">
      <alignment horizontal="center"/>
    </xf>
    <xf numFmtId="0" fontId="8" fillId="7" borderId="0" xfId="0" applyFont="1" applyFill="1" applyAlignment="1">
      <alignment horizontal="center"/>
    </xf>
    <xf numFmtId="0" fontId="0" fillId="8" borderId="2" xfId="0" applyFill="1" applyBorder="1" applyAlignment="1">
      <alignment horizontal="center"/>
    </xf>
    <xf numFmtId="0" fontId="8" fillId="0" borderId="0" xfId="0" applyFont="1" applyAlignment="1">
      <alignment horizontal="center"/>
    </xf>
    <xf numFmtId="0" fontId="12" fillId="0" borderId="0" xfId="0" applyFont="1" applyAlignment="1">
      <alignment vertical="center"/>
    </xf>
    <xf numFmtId="0" fontId="0" fillId="0" borderId="0" xfId="0" applyAlignment="1">
      <alignment horizontal="left"/>
    </xf>
    <xf numFmtId="0" fontId="0" fillId="14" borderId="8" xfId="0" applyFill="1" applyBorder="1" applyAlignment="1">
      <alignment horizontal="center"/>
    </xf>
    <xf numFmtId="0" fontId="0" fillId="0" borderId="13" xfId="0" applyBorder="1" applyAlignment="1">
      <alignment horizontal="center"/>
    </xf>
    <xf numFmtId="0" fontId="0" fillId="14" borderId="13" xfId="0" applyFill="1" applyBorder="1" applyAlignment="1">
      <alignment horizontal="center"/>
    </xf>
    <xf numFmtId="9" fontId="4" fillId="5" borderId="2" xfId="0" applyNumberFormat="1" applyFont="1" applyFill="1" applyBorder="1" applyAlignment="1">
      <alignment horizontal="center"/>
    </xf>
    <xf numFmtId="0" fontId="0" fillId="7" borderId="2" xfId="0" applyFill="1" applyBorder="1" applyAlignment="1">
      <alignment horizontal="center"/>
    </xf>
    <xf numFmtId="14" fontId="0" fillId="0" borderId="0" xfId="0" applyNumberFormat="1" applyAlignment="1">
      <alignment horizontal="center"/>
    </xf>
    <xf numFmtId="0" fontId="0" fillId="7" borderId="19" xfId="0" applyFill="1" applyBorder="1" applyAlignment="1">
      <alignment horizontal="center" vertical="center"/>
    </xf>
    <xf numFmtId="1" fontId="0" fillId="8" borderId="19" xfId="0" applyNumberFormat="1" applyFill="1" applyBorder="1" applyAlignment="1">
      <alignment horizontal="center" vertical="center" wrapText="1"/>
    </xf>
    <xf numFmtId="0" fontId="0" fillId="8" borderId="19" xfId="0" applyFill="1" applyBorder="1" applyAlignment="1">
      <alignment horizontal="center" vertical="center" wrapText="1"/>
    </xf>
    <xf numFmtId="0" fontId="0" fillId="7" borderId="19" xfId="0" applyFill="1" applyBorder="1" applyAlignment="1">
      <alignment horizontal="center" vertical="center" wrapText="1"/>
    </xf>
    <xf numFmtId="0" fontId="0" fillId="4" borderId="2" xfId="0" applyFill="1" applyBorder="1" applyAlignment="1">
      <alignment horizontal="center" wrapText="1"/>
    </xf>
    <xf numFmtId="0" fontId="0" fillId="0" borderId="0" xfId="0" applyAlignment="1">
      <alignment horizontal="center" wrapText="1"/>
    </xf>
    <xf numFmtId="0" fontId="5" fillId="13" borderId="2" xfId="0" applyFont="1" applyFill="1" applyBorder="1" applyAlignment="1">
      <alignment horizontal="center" vertical="center" wrapText="1"/>
    </xf>
    <xf numFmtId="0" fontId="5" fillId="13" borderId="2" xfId="0" applyFont="1" applyFill="1" applyBorder="1" applyAlignment="1">
      <alignment horizontal="center" vertical="center"/>
    </xf>
    <xf numFmtId="0" fontId="0" fillId="2" borderId="2" xfId="0" applyFill="1" applyBorder="1" applyAlignment="1">
      <alignment horizontal="center"/>
    </xf>
    <xf numFmtId="9" fontId="0" fillId="10" borderId="2" xfId="0" applyNumberFormat="1" applyFill="1" applyBorder="1" applyAlignment="1">
      <alignment horizontal="center"/>
    </xf>
    <xf numFmtId="9" fontId="4" fillId="10" borderId="2" xfId="0" applyNumberFormat="1" applyFont="1" applyFill="1" applyBorder="1" applyAlignment="1">
      <alignment horizontal="center"/>
    </xf>
    <xf numFmtId="9" fontId="0" fillId="10" borderId="2" xfId="0" applyNumberFormat="1" applyFill="1" applyBorder="1" applyAlignment="1">
      <alignment horizontal="center" wrapText="1"/>
    </xf>
    <xf numFmtId="0" fontId="0" fillId="14" borderId="2" xfId="0" applyFill="1" applyBorder="1" applyAlignment="1">
      <alignment horizontal="center" wrapText="1"/>
    </xf>
    <xf numFmtId="165" fontId="0" fillId="10" borderId="2" xfId="0" applyNumberFormat="1" applyFill="1" applyBorder="1" applyAlignment="1">
      <alignment horizontal="center" vertical="center"/>
    </xf>
    <xf numFmtId="165" fontId="0" fillId="10" borderId="2" xfId="0" applyNumberFormat="1" applyFill="1" applyBorder="1" applyAlignment="1">
      <alignment horizontal="fill" vertical="center"/>
    </xf>
    <xf numFmtId="9" fontId="0" fillId="10" borderId="2" xfId="0" applyNumberFormat="1" applyFill="1" applyBorder="1" applyAlignment="1">
      <alignment horizontal="center" vertical="center"/>
    </xf>
    <xf numFmtId="0" fontId="9" fillId="15" borderId="2" xfId="0" applyFont="1" applyFill="1" applyBorder="1" applyAlignment="1">
      <alignment horizontal="center" vertical="center"/>
    </xf>
    <xf numFmtId="9" fontId="0" fillId="10" borderId="4" xfId="0" applyNumberFormat="1" applyFill="1" applyBorder="1" applyAlignment="1">
      <alignment horizontal="center"/>
    </xf>
    <xf numFmtId="9" fontId="0" fillId="10" borderId="0" xfId="0" applyNumberFormat="1" applyFill="1" applyAlignment="1">
      <alignment horizontal="center" vertical="center"/>
    </xf>
    <xf numFmtId="9" fontId="5" fillId="19" borderId="2" xfId="2" applyFont="1" applyFill="1" applyBorder="1" applyAlignment="1">
      <alignment horizontal="center" vertical="center" wrapText="1"/>
    </xf>
    <xf numFmtId="9" fontId="0" fillId="10" borderId="2" xfId="2" applyFont="1" applyFill="1" applyBorder="1" applyAlignment="1">
      <alignment horizontal="center" vertical="center"/>
    </xf>
    <xf numFmtId="2" fontId="0" fillId="14" borderId="2" xfId="1" applyNumberFormat="1" applyFont="1" applyFill="1" applyBorder="1" applyAlignment="1">
      <alignment horizontal="center" vertical="center"/>
    </xf>
    <xf numFmtId="10" fontId="0" fillId="10" borderId="20" xfId="0" applyNumberFormat="1" applyFill="1" applyBorder="1" applyAlignment="1">
      <alignment horizontal="center" vertical="center"/>
    </xf>
    <xf numFmtId="9" fontId="0" fillId="10" borderId="4" xfId="0" applyNumberFormat="1" applyFill="1" applyBorder="1" applyAlignment="1">
      <alignment horizontal="center" vertical="center"/>
    </xf>
    <xf numFmtId="9" fontId="0" fillId="10" borderId="2" xfId="0" applyNumberFormat="1" applyFill="1" applyBorder="1" applyAlignment="1">
      <alignment horizontal="center" vertical="center" wrapText="1"/>
    </xf>
    <xf numFmtId="0" fontId="0" fillId="10" borderId="2" xfId="0" applyFill="1" applyBorder="1" applyAlignment="1">
      <alignment horizontal="center" vertical="center" wrapText="1"/>
    </xf>
    <xf numFmtId="9" fontId="0" fillId="10" borderId="11" xfId="0" applyNumberFormat="1" applyFill="1" applyBorder="1" applyAlignment="1">
      <alignment horizontal="center" vertical="center"/>
    </xf>
    <xf numFmtId="10" fontId="0" fillId="10" borderId="2" xfId="0" applyNumberFormat="1" applyFill="1" applyBorder="1" applyAlignment="1">
      <alignment horizontal="center" vertical="center"/>
    </xf>
    <xf numFmtId="0" fontId="0" fillId="21" borderId="0" xfId="0" applyFill="1" applyAlignment="1">
      <alignment horizontal="center" vertical="center"/>
    </xf>
    <xf numFmtId="0" fontId="0" fillId="21" borderId="4" xfId="0" applyFill="1" applyBorder="1" applyAlignment="1">
      <alignment horizontal="center" vertical="center"/>
    </xf>
    <xf numFmtId="0" fontId="0" fillId="21" borderId="2" xfId="0" applyFill="1" applyBorder="1" applyAlignment="1">
      <alignment horizontal="center" vertical="center"/>
    </xf>
    <xf numFmtId="0" fontId="0" fillId="21" borderId="20" xfId="0" applyFill="1" applyBorder="1" applyAlignment="1">
      <alignment horizontal="center" vertical="center"/>
    </xf>
    <xf numFmtId="0" fontId="9" fillId="22" borderId="2" xfId="0" applyFont="1" applyFill="1" applyBorder="1" applyAlignment="1">
      <alignment horizontal="center" vertical="center"/>
    </xf>
    <xf numFmtId="0" fontId="0" fillId="21" borderId="0" xfId="0" applyFill="1" applyAlignment="1">
      <alignment horizontal="center"/>
    </xf>
    <xf numFmtId="0" fontId="0" fillId="16" borderId="8" xfId="0" applyFill="1" applyBorder="1" applyAlignment="1">
      <alignment horizontal="center" vertical="center" wrapText="1"/>
    </xf>
    <xf numFmtId="2" fontId="0" fillId="21" borderId="21" xfId="0" applyNumberFormat="1" applyFill="1" applyBorder="1" applyAlignment="1">
      <alignment horizontal="center" vertical="center"/>
    </xf>
    <xf numFmtId="0" fontId="0" fillId="11" borderId="2" xfId="0" applyFill="1" applyBorder="1" applyAlignment="1" applyProtection="1">
      <alignment horizontal="center" wrapText="1"/>
      <protection locked="0"/>
    </xf>
    <xf numFmtId="0" fontId="0" fillId="11" borderId="2" xfId="0" applyFill="1" applyBorder="1" applyAlignment="1" applyProtection="1">
      <alignment horizontal="center" vertical="center"/>
      <protection locked="0"/>
    </xf>
    <xf numFmtId="0" fontId="0" fillId="8" borderId="2" xfId="0" applyFill="1" applyBorder="1" applyAlignment="1" applyProtection="1">
      <alignment horizontal="center" vertical="center" wrapText="1"/>
      <protection locked="0"/>
    </xf>
    <xf numFmtId="0" fontId="0" fillId="0" borderId="4" xfId="0" applyBorder="1" applyAlignment="1" applyProtection="1">
      <alignment horizontal="center"/>
      <protection locked="0"/>
    </xf>
    <xf numFmtId="0" fontId="0" fillId="0" borderId="4" xfId="0" applyBorder="1" applyAlignment="1" applyProtection="1">
      <alignment horizontal="left" vertical="center" wrapText="1"/>
      <protection locked="0"/>
    </xf>
    <xf numFmtId="0" fontId="0" fillId="18" borderId="2" xfId="0" applyFill="1" applyBorder="1" applyAlignment="1" applyProtection="1">
      <alignment horizontal="center" vertical="center"/>
      <protection locked="0"/>
    </xf>
    <xf numFmtId="9" fontId="0" fillId="10" borderId="4" xfId="2" applyFont="1" applyFill="1" applyBorder="1" applyAlignment="1">
      <alignment horizontal="center" vertical="center"/>
    </xf>
    <xf numFmtId="0" fontId="0" fillId="4" borderId="18" xfId="0" applyFill="1" applyBorder="1" applyAlignment="1">
      <alignment vertical="center" wrapText="1"/>
    </xf>
    <xf numFmtId="9" fontId="0" fillId="10" borderId="22" xfId="0" applyNumberFormat="1" applyFill="1" applyBorder="1" applyAlignment="1">
      <alignment horizontal="center" vertical="center"/>
    </xf>
    <xf numFmtId="0" fontId="0" fillId="21" borderId="22" xfId="0" applyFill="1" applyBorder="1" applyAlignment="1">
      <alignment horizontal="center" vertical="center"/>
    </xf>
    <xf numFmtId="0" fontId="0" fillId="8" borderId="2" xfId="0" applyFill="1" applyBorder="1" applyAlignment="1" applyProtection="1">
      <alignment horizontal="left" vertical="center" wrapText="1"/>
      <protection locked="0"/>
    </xf>
    <xf numFmtId="166" fontId="0" fillId="11" borderId="2" xfId="0" applyNumberFormat="1" applyFill="1" applyBorder="1" applyAlignment="1">
      <alignment horizontal="center" wrapText="1"/>
    </xf>
    <xf numFmtId="166" fontId="0" fillId="14" borderId="2" xfId="0" applyNumberFormat="1" applyFill="1" applyBorder="1" applyAlignment="1">
      <alignment horizontal="center"/>
    </xf>
    <xf numFmtId="0" fontId="0" fillId="14" borderId="2" xfId="2" applyNumberFormat="1" applyFont="1" applyFill="1" applyBorder="1" applyAlignment="1">
      <alignment horizontal="center" vertical="center"/>
    </xf>
    <xf numFmtId="0" fontId="0" fillId="14" borderId="2" xfId="2" applyNumberFormat="1" applyFont="1" applyFill="1" applyBorder="1" applyAlignment="1">
      <alignment horizontal="center" vertical="center" wrapText="1"/>
    </xf>
    <xf numFmtId="0" fontId="0" fillId="11" borderId="2" xfId="0" applyFill="1" applyBorder="1" applyAlignment="1" applyProtection="1">
      <alignment horizontal="center" vertical="center" wrapText="1"/>
      <protection locked="0"/>
    </xf>
    <xf numFmtId="0" fontId="0" fillId="0" borderId="4" xfId="0" applyBorder="1" applyAlignment="1" applyProtection="1">
      <alignment horizontal="center" vertical="center" wrapText="1"/>
      <protection locked="0"/>
    </xf>
    <xf numFmtId="0" fontId="0" fillId="18" borderId="4" xfId="0" applyFill="1" applyBorder="1" applyAlignment="1" applyProtection="1">
      <alignment horizontal="center" vertical="center" wrapText="1"/>
      <protection locked="0"/>
    </xf>
    <xf numFmtId="0" fontId="0" fillId="0" borderId="2" xfId="0" applyBorder="1" applyAlignment="1" applyProtection="1">
      <alignment horizontal="center" vertical="center" wrapText="1"/>
      <protection locked="0"/>
    </xf>
    <xf numFmtId="0" fontId="0" fillId="8" borderId="4" xfId="0" applyFill="1" applyBorder="1" applyAlignment="1" applyProtection="1">
      <alignment vertical="center" wrapText="1"/>
      <protection locked="0"/>
    </xf>
    <xf numFmtId="0" fontId="0" fillId="8" borderId="4" xfId="0" applyFill="1" applyBorder="1" applyAlignment="1" applyProtection="1">
      <alignment horizontal="center" vertical="center" wrapText="1"/>
      <protection locked="0"/>
    </xf>
    <xf numFmtId="0" fontId="0" fillId="18" borderId="2" xfId="0"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0" xfId="0" applyProtection="1">
      <protection locked="0"/>
    </xf>
    <xf numFmtId="0" fontId="0" fillId="0" borderId="0" xfId="0" applyAlignment="1" applyProtection="1">
      <alignment horizontal="center" vertical="center"/>
      <protection locked="0"/>
    </xf>
    <xf numFmtId="0" fontId="0" fillId="0" borderId="0" xfId="0" applyAlignment="1" applyProtection="1">
      <alignment horizontal="center"/>
      <protection locked="0"/>
    </xf>
    <xf numFmtId="9" fontId="0" fillId="0" borderId="0" xfId="0" applyNumberFormat="1" applyAlignment="1" applyProtection="1">
      <alignment horizontal="center" vertical="center"/>
      <protection locked="0"/>
    </xf>
    <xf numFmtId="0" fontId="0" fillId="0" borderId="0" xfId="0" applyAlignment="1" applyProtection="1">
      <alignment vertical="top" wrapText="1"/>
      <protection locked="0"/>
    </xf>
    <xf numFmtId="9" fontId="0" fillId="0" borderId="0" xfId="0" applyNumberFormat="1" applyAlignment="1" applyProtection="1">
      <alignment horizontal="center" vertical="center" wrapText="1"/>
      <protection locked="0"/>
    </xf>
    <xf numFmtId="0" fontId="0" fillId="0" borderId="0" xfId="0" applyAlignment="1" applyProtection="1">
      <alignment horizontal="center" wrapText="1"/>
      <protection locked="0"/>
    </xf>
    <xf numFmtId="1" fontId="0" fillId="0" borderId="0" xfId="0" applyNumberFormat="1" applyAlignment="1" applyProtection="1">
      <alignment horizontal="center" wrapText="1"/>
      <protection locked="0"/>
    </xf>
    <xf numFmtId="0" fontId="0" fillId="0" borderId="0" xfId="0" applyAlignment="1" applyProtection="1">
      <alignment wrapText="1"/>
      <protection locked="0"/>
    </xf>
    <xf numFmtId="0" fontId="0" fillId="0" borderId="0" xfId="0" applyAlignment="1" applyProtection="1">
      <alignment horizontal="left" vertical="center" wrapText="1"/>
      <protection locked="0"/>
    </xf>
    <xf numFmtId="0" fontId="0" fillId="0" borderId="18" xfId="0" applyBorder="1" applyAlignment="1" applyProtection="1">
      <alignment wrapText="1"/>
      <protection locked="0"/>
    </xf>
    <xf numFmtId="0" fontId="7" fillId="0" borderId="0" xfId="0" applyFont="1" applyAlignment="1" applyProtection="1">
      <alignment horizontal="left" wrapText="1"/>
      <protection locked="0"/>
    </xf>
    <xf numFmtId="1" fontId="1" fillId="0" borderId="0" xfId="0" applyNumberFormat="1" applyFont="1" applyAlignment="1" applyProtection="1">
      <alignment horizontal="center" vertical="center" wrapText="1"/>
      <protection locked="0"/>
    </xf>
    <xf numFmtId="0" fontId="1" fillId="0" borderId="0" xfId="0" applyFont="1" applyAlignment="1" applyProtection="1">
      <alignment vertical="center" wrapText="1"/>
      <protection locked="0"/>
    </xf>
    <xf numFmtId="0" fontId="1" fillId="0" borderId="0" xfId="0" applyFont="1" applyAlignment="1" applyProtection="1">
      <alignment horizontal="center" vertical="center" wrapText="1"/>
      <protection locked="0"/>
    </xf>
    <xf numFmtId="0" fontId="1" fillId="0" borderId="0" xfId="0" applyFont="1" applyAlignment="1" applyProtection="1">
      <alignment horizontal="center" vertical="center"/>
      <protection locked="0"/>
    </xf>
    <xf numFmtId="9" fontId="1" fillId="0" borderId="0" xfId="0" applyNumberFormat="1" applyFont="1" applyAlignment="1" applyProtection="1">
      <alignment horizontal="center" vertical="center" wrapText="1"/>
      <protection locked="0"/>
    </xf>
    <xf numFmtId="0" fontId="0" fillId="21" borderId="4" xfId="0" applyFill="1" applyBorder="1" applyAlignment="1">
      <alignment horizontal="center" vertical="center" wrapText="1"/>
    </xf>
    <xf numFmtId="0" fontId="13" fillId="0" borderId="0" xfId="0" applyFont="1" applyAlignment="1" applyProtection="1">
      <alignment horizontal="center" vertical="center"/>
      <protection locked="0"/>
    </xf>
    <xf numFmtId="0" fontId="9" fillId="24" borderId="2" xfId="0" applyFont="1" applyFill="1" applyBorder="1" applyAlignment="1" applyProtection="1">
      <alignment horizontal="center" vertical="center"/>
      <protection locked="0"/>
    </xf>
    <xf numFmtId="0" fontId="9" fillId="24" borderId="20" xfId="0" applyFont="1" applyFill="1" applyBorder="1" applyAlignment="1" applyProtection="1">
      <alignment horizontal="center" vertical="center"/>
      <protection locked="0"/>
    </xf>
    <xf numFmtId="0" fontId="9" fillId="23" borderId="20" xfId="0" applyFont="1" applyFill="1" applyBorder="1" applyAlignment="1" applyProtection="1">
      <alignment horizontal="center" vertical="center"/>
      <protection locked="0"/>
    </xf>
    <xf numFmtId="0" fontId="9" fillId="23" borderId="20" xfId="0" applyFont="1" applyFill="1" applyBorder="1" applyAlignment="1" applyProtection="1">
      <alignment horizontal="center" vertical="center" wrapText="1"/>
      <protection locked="0"/>
    </xf>
    <xf numFmtId="0" fontId="14" fillId="0" borderId="0" xfId="0" applyFont="1" applyAlignment="1" applyProtection="1">
      <alignment horizontal="center" vertical="center"/>
      <protection locked="0"/>
    </xf>
    <xf numFmtId="165" fontId="0" fillId="10" borderId="2" xfId="0" applyNumberFormat="1" applyFill="1" applyBorder="1" applyAlignment="1">
      <alignment horizontal="center" vertical="center" wrapText="1"/>
    </xf>
    <xf numFmtId="0" fontId="16" fillId="8" borderId="2" xfId="0" applyFont="1" applyFill="1" applyBorder="1" applyAlignment="1" applyProtection="1">
      <alignment horizontal="center" vertical="center" wrapText="1"/>
      <protection locked="0"/>
    </xf>
    <xf numFmtId="0" fontId="17" fillId="0" borderId="0" xfId="0" applyFont="1" applyAlignment="1" applyProtection="1">
      <alignment horizontal="center" wrapText="1"/>
      <protection locked="0"/>
    </xf>
    <xf numFmtId="0" fontId="15" fillId="0" borderId="4" xfId="0" applyFont="1" applyBorder="1" applyAlignment="1" applyProtection="1">
      <alignment horizontal="center" vertical="center" wrapText="1"/>
      <protection locked="0"/>
    </xf>
    <xf numFmtId="0" fontId="15" fillId="0" borderId="0" xfId="0" applyFont="1" applyAlignment="1" applyProtection="1">
      <alignment horizontal="center" vertical="top" wrapText="1"/>
      <protection locked="0"/>
    </xf>
    <xf numFmtId="0" fontId="15" fillId="0" borderId="0" xfId="0" applyFont="1" applyAlignment="1" applyProtection="1">
      <alignment horizontal="center" vertical="center" wrapText="1"/>
      <protection locked="0"/>
    </xf>
    <xf numFmtId="0" fontId="15" fillId="23" borderId="2" xfId="0" applyFont="1" applyFill="1" applyBorder="1" applyAlignment="1" applyProtection="1">
      <alignment horizontal="center" vertical="center" wrapText="1"/>
      <protection locked="0"/>
    </xf>
    <xf numFmtId="0" fontId="15" fillId="24" borderId="2" xfId="0" applyFont="1" applyFill="1" applyBorder="1" applyAlignment="1" applyProtection="1">
      <alignment horizontal="center" vertical="center" wrapText="1"/>
      <protection locked="0"/>
    </xf>
    <xf numFmtId="11" fontId="0" fillId="0" borderId="2" xfId="0" applyNumberFormat="1" applyBorder="1" applyAlignment="1" applyProtection="1">
      <alignment horizontal="center" vertical="center" wrapText="1"/>
      <protection locked="0"/>
    </xf>
    <xf numFmtId="0" fontId="0" fillId="16" borderId="8" xfId="0" applyFill="1" applyBorder="1" applyAlignment="1">
      <alignment horizontal="center"/>
    </xf>
    <xf numFmtId="0" fontId="8" fillId="16" borderId="14" xfId="0" applyFont="1" applyFill="1" applyBorder="1" applyAlignment="1">
      <alignment horizontal="center" vertical="center"/>
    </xf>
    <xf numFmtId="0" fontId="8" fillId="16" borderId="15" xfId="0" applyFont="1" applyFill="1" applyBorder="1" applyAlignment="1">
      <alignment horizontal="center" vertical="center"/>
    </xf>
    <xf numFmtId="0" fontId="8" fillId="16" borderId="16" xfId="0" applyFont="1" applyFill="1" applyBorder="1" applyAlignment="1">
      <alignment horizontal="center" vertical="center"/>
    </xf>
    <xf numFmtId="0" fontId="8" fillId="16" borderId="17" xfId="0" applyFont="1" applyFill="1" applyBorder="1" applyAlignment="1">
      <alignment horizontal="center" vertical="center"/>
    </xf>
    <xf numFmtId="0" fontId="8" fillId="0" borderId="12" xfId="0" applyFont="1" applyBorder="1" applyAlignment="1">
      <alignment horizontal="center" vertical="center"/>
    </xf>
    <xf numFmtId="0" fontId="8" fillId="0" borderId="10" xfId="0" applyFont="1" applyBorder="1" applyAlignment="1">
      <alignment horizontal="center" vertical="center"/>
    </xf>
    <xf numFmtId="166" fontId="12" fillId="6" borderId="0" xfId="0" applyNumberFormat="1" applyFont="1" applyFill="1" applyAlignment="1">
      <alignment horizontal="center" vertical="center"/>
    </xf>
    <xf numFmtId="0" fontId="0" fillId="2" borderId="4" xfId="0" applyFill="1" applyBorder="1" applyAlignment="1">
      <alignment horizontal="center"/>
    </xf>
    <xf numFmtId="0" fontId="0" fillId="0" borderId="0" xfId="0" applyAlignment="1" applyProtection="1">
      <alignment horizontal="center" vertical="top" wrapText="1"/>
      <protection locked="0"/>
    </xf>
    <xf numFmtId="0" fontId="0" fillId="0" borderId="0" xfId="0" applyAlignment="1" applyProtection="1">
      <alignment horizontal="center" wrapText="1"/>
      <protection locked="0"/>
    </xf>
    <xf numFmtId="0" fontId="0" fillId="2" borderId="5" xfId="0" applyFill="1" applyBorder="1" applyAlignment="1">
      <alignment horizontal="center" vertical="center"/>
    </xf>
    <xf numFmtId="0" fontId="0" fillId="2" borderId="6" xfId="0" applyFill="1" applyBorder="1" applyAlignment="1">
      <alignment horizontal="center" vertical="center"/>
    </xf>
    <xf numFmtId="0" fontId="0" fillId="2" borderId="7" xfId="0" applyFill="1" applyBorder="1" applyAlignment="1">
      <alignment horizontal="center" vertical="center"/>
    </xf>
    <xf numFmtId="0" fontId="0" fillId="0" borderId="18" xfId="0" applyBorder="1" applyAlignment="1" applyProtection="1">
      <alignment horizontal="center" vertical="center" wrapText="1"/>
      <protection locked="0"/>
    </xf>
    <xf numFmtId="0" fontId="18" fillId="0" borderId="0" xfId="0" applyFont="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2" borderId="2" xfId="0" applyFill="1" applyBorder="1" applyAlignment="1">
      <alignment horizontal="center" vertical="center"/>
    </xf>
    <xf numFmtId="0" fontId="0" fillId="2" borderId="0" xfId="0" applyFill="1" applyAlignment="1">
      <alignment horizontal="center" vertical="center"/>
    </xf>
    <xf numFmtId="0" fontId="0" fillId="0" borderId="18" xfId="0" applyBorder="1" applyAlignment="1">
      <alignment horizontal="left" vertical="center"/>
    </xf>
    <xf numFmtId="0" fontId="0" fillId="0" borderId="0" xfId="0" applyAlignment="1">
      <alignment horizontal="left" vertical="center"/>
    </xf>
    <xf numFmtId="0" fontId="0" fillId="4" borderId="5" xfId="0" applyFill="1" applyBorder="1" applyAlignment="1">
      <alignment horizontal="center" vertical="center" wrapText="1"/>
    </xf>
    <xf numFmtId="0" fontId="0" fillId="4" borderId="6" xfId="0" applyFill="1" applyBorder="1" applyAlignment="1">
      <alignment horizontal="center" vertical="center" wrapText="1"/>
    </xf>
    <xf numFmtId="0" fontId="0" fillId="4" borderId="7" xfId="0" applyFill="1" applyBorder="1" applyAlignment="1">
      <alignment horizontal="center" vertical="center" wrapText="1"/>
    </xf>
    <xf numFmtId="0" fontId="0" fillId="4" borderId="0" xfId="0" applyFill="1" applyAlignment="1">
      <alignment horizontal="center" vertical="center"/>
    </xf>
  </cellXfs>
  <cellStyles count="4">
    <cellStyle name="Komma 2" xfId="3" xr:uid="{19D53BAF-5F57-441D-8A82-4FF11912334A}"/>
    <cellStyle name="Normal" xfId="0" builtinId="0"/>
    <cellStyle name="Porcentagem" xfId="2" builtinId="5"/>
    <cellStyle name="Vírgula" xfId="1" builtinId="3"/>
  </cellStyles>
  <dxfs count="3">
    <dxf>
      <font>
        <b/>
        <i/>
      </font>
      <fill>
        <patternFill>
          <bgColor theme="5"/>
        </patternFill>
      </fill>
    </dxf>
    <dxf>
      <font>
        <b/>
        <i/>
      </font>
      <fill>
        <patternFill>
          <bgColor theme="5"/>
        </patternFill>
      </fill>
    </dxf>
    <dxf>
      <fill>
        <patternFill>
          <bgColor rgb="FFFF0000"/>
        </patternFill>
      </fill>
    </dxf>
  </dxfs>
  <tableStyles count="0" defaultTableStyle="TableStyleMedium2" defaultPivotStyle="PivotStyleLight16"/>
  <colors>
    <mruColors>
      <color rgb="FFFFCCCC"/>
      <color rgb="FFFF99CC"/>
      <color rgb="FFE2584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5.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693D6D-772C-4DC5-B928-9AFAB5038865}">
  <dimension ref="A2:O70"/>
  <sheetViews>
    <sheetView topLeftCell="B1" zoomScale="70" zoomScaleNormal="70" workbookViewId="0">
      <selection activeCell="F9" sqref="F9"/>
    </sheetView>
  </sheetViews>
  <sheetFormatPr defaultColWidth="8.625" defaultRowHeight="15.6"/>
  <cols>
    <col min="1" max="1" width="12.625" bestFit="1" customWidth="1"/>
    <col min="2" max="15" width="16.625" customWidth="1"/>
  </cols>
  <sheetData>
    <row r="2" spans="1:15" ht="21">
      <c r="B2" s="67" t="s">
        <v>0</v>
      </c>
      <c r="C2" s="67"/>
    </row>
    <row r="7" spans="1:15">
      <c r="A7" s="4"/>
      <c r="B7" s="1"/>
      <c r="C7" s="1"/>
    </row>
    <row r="8" spans="1:15" ht="45.6" customHeight="1">
      <c r="A8" s="1"/>
      <c r="B8" s="1"/>
      <c r="C8" s="1"/>
      <c r="D8" s="109" t="s">
        <v>1</v>
      </c>
      <c r="E8" s="109" t="s">
        <v>2</v>
      </c>
      <c r="F8" s="109" t="s">
        <v>3</v>
      </c>
      <c r="G8" s="109" t="s">
        <v>4</v>
      </c>
      <c r="H8" s="109" t="s">
        <v>5</v>
      </c>
      <c r="I8" s="109" t="s">
        <v>6</v>
      </c>
      <c r="J8" s="109" t="s">
        <v>7</v>
      </c>
      <c r="K8" s="109" t="s">
        <v>8</v>
      </c>
      <c r="L8" s="109" t="s">
        <v>9</v>
      </c>
      <c r="M8" s="109" t="s">
        <v>10</v>
      </c>
      <c r="N8" s="109" t="s">
        <v>11</v>
      </c>
      <c r="O8" s="109" t="s">
        <v>12</v>
      </c>
    </row>
    <row r="9" spans="1:15">
      <c r="A9" s="1"/>
      <c r="B9" s="167" t="s">
        <v>13</v>
      </c>
      <c r="C9" s="167"/>
      <c r="D9" s="70">
        <f>'Temas nas políticas gerais'!D62</f>
        <v>1.08</v>
      </c>
      <c r="E9" s="42">
        <f>'Temas nas políticas setoriais'!D62</f>
        <v>3.1500000000000004</v>
      </c>
      <c r="F9" s="42">
        <f>'Bases de dados'!J88</f>
        <v>8.15</v>
      </c>
      <c r="G9" s="42">
        <f>'Monitoramento de riscos'!E15</f>
        <v>10</v>
      </c>
      <c r="H9" s="42">
        <f>'Relevância processo decisório'!E5</f>
        <v>0</v>
      </c>
      <c r="I9" s="42">
        <f>'Ações de mitigação de riscos'!H16</f>
        <v>4.2</v>
      </c>
      <c r="J9" s="42">
        <f>'Prod fin imp positivo'!E64</f>
        <v>0</v>
      </c>
      <c r="K9" s="42">
        <f>'Portfólio (setor)'!F9</f>
        <v>7</v>
      </c>
      <c r="L9" s="42">
        <f>'Portfólio (localização)'!F9</f>
        <v>7.0925000000000002</v>
      </c>
      <c r="M9" s="42">
        <f>'Portfólio (empresa)'!H19</f>
        <v>0</v>
      </c>
      <c r="N9" s="42">
        <f>Governança!G22</f>
        <v>2.5350000000000001</v>
      </c>
      <c r="O9" s="42">
        <f>' Controvérsias socioambientais'!G15</f>
        <v>-0.4</v>
      </c>
    </row>
    <row r="10" spans="1:15">
      <c r="A10" s="1"/>
      <c r="B10" s="167" t="s">
        <v>14</v>
      </c>
      <c r="C10" s="167"/>
      <c r="D10" s="71">
        <v>3</v>
      </c>
      <c r="E10" s="69">
        <v>7</v>
      </c>
      <c r="F10" s="69">
        <v>20</v>
      </c>
      <c r="G10" s="69">
        <v>10</v>
      </c>
      <c r="H10" s="69">
        <v>5</v>
      </c>
      <c r="I10" s="69">
        <v>10</v>
      </c>
      <c r="J10" s="69">
        <v>10</v>
      </c>
      <c r="K10" s="69">
        <v>10</v>
      </c>
      <c r="L10" s="69">
        <v>10</v>
      </c>
      <c r="M10" s="69">
        <v>5</v>
      </c>
      <c r="N10" s="69">
        <v>10</v>
      </c>
      <c r="O10" s="69">
        <v>0</v>
      </c>
    </row>
    <row r="11" spans="1:15">
      <c r="A11" s="1"/>
      <c r="B11" s="1"/>
    </row>
    <row r="12" spans="1:15">
      <c r="A12" s="1"/>
      <c r="B12" s="1"/>
      <c r="C12" s="1"/>
    </row>
    <row r="13" spans="1:15">
      <c r="A13" s="1"/>
      <c r="B13" s="168" t="s">
        <v>15</v>
      </c>
      <c r="C13" s="169"/>
      <c r="D13" s="172">
        <f>SUM(D9:O9)</f>
        <v>42.807499999999997</v>
      </c>
    </row>
    <row r="14" spans="1:15">
      <c r="A14" s="1"/>
      <c r="B14" s="170"/>
      <c r="C14" s="171"/>
      <c r="D14" s="173"/>
    </row>
    <row r="15" spans="1:15">
      <c r="A15" s="1"/>
      <c r="B15" s="1"/>
      <c r="C15" s="1"/>
    </row>
    <row r="16" spans="1:15">
      <c r="A16" s="1"/>
      <c r="B16" s="1"/>
      <c r="C16" s="1"/>
    </row>
    <row r="17" spans="1:3">
      <c r="A17" s="1"/>
      <c r="B17" s="1"/>
      <c r="C17" s="1"/>
    </row>
    <row r="18" spans="1:3">
      <c r="A18" s="1"/>
      <c r="B18" s="1"/>
      <c r="C18" s="1"/>
    </row>
    <row r="19" spans="1:3">
      <c r="A19" s="1"/>
      <c r="B19" s="1"/>
      <c r="C19" s="1"/>
    </row>
    <row r="20" spans="1:3">
      <c r="A20" s="1"/>
      <c r="B20" s="1"/>
      <c r="C20" s="1"/>
    </row>
    <row r="21" spans="1:3">
      <c r="A21" s="1"/>
      <c r="B21" s="1"/>
      <c r="C21" s="1"/>
    </row>
    <row r="22" spans="1:3">
      <c r="A22" s="1"/>
      <c r="B22" s="1"/>
      <c r="C22" s="1"/>
    </row>
    <row r="23" spans="1:3">
      <c r="A23" s="1"/>
      <c r="B23" s="1"/>
      <c r="C23" s="1"/>
    </row>
    <row r="24" spans="1:3">
      <c r="A24" s="1"/>
      <c r="B24" s="1"/>
      <c r="C24" s="1"/>
    </row>
    <row r="25" spans="1:3">
      <c r="A25" s="1"/>
      <c r="B25" s="1"/>
      <c r="C25" s="1"/>
    </row>
    <row r="26" spans="1:3">
      <c r="A26" s="1"/>
      <c r="B26" s="1"/>
      <c r="C26" s="1"/>
    </row>
    <row r="27" spans="1:3">
      <c r="A27" s="1"/>
      <c r="B27" s="1"/>
      <c r="C27" s="1"/>
    </row>
    <row r="28" spans="1:3">
      <c r="A28" s="1"/>
      <c r="B28" s="1"/>
      <c r="C28" s="1"/>
    </row>
    <row r="29" spans="1:3">
      <c r="A29" s="1"/>
      <c r="B29" s="1"/>
      <c r="C29" s="1"/>
    </row>
    <row r="30" spans="1:3">
      <c r="A30" s="1"/>
      <c r="B30" s="1"/>
      <c r="C30" s="1"/>
    </row>
    <row r="31" spans="1:3">
      <c r="A31" s="1"/>
      <c r="B31" s="1"/>
      <c r="C31" s="1"/>
    </row>
    <row r="32" spans="1:3">
      <c r="A32" s="1"/>
      <c r="B32" s="1"/>
      <c r="C32" s="1"/>
    </row>
    <row r="33" spans="1:3">
      <c r="A33" s="1"/>
      <c r="B33" s="1"/>
      <c r="C33" s="1"/>
    </row>
    <row r="34" spans="1:3">
      <c r="A34" s="1"/>
      <c r="B34" s="1"/>
      <c r="C34" s="1"/>
    </row>
    <row r="35" spans="1:3">
      <c r="A35" s="1"/>
      <c r="B35" s="1"/>
      <c r="C35" s="1"/>
    </row>
    <row r="36" spans="1:3">
      <c r="A36" s="1"/>
      <c r="B36" s="1"/>
      <c r="C36" s="1"/>
    </row>
    <row r="37" spans="1:3">
      <c r="A37" s="1"/>
      <c r="B37" s="1"/>
      <c r="C37" s="1"/>
    </row>
    <row r="38" spans="1:3">
      <c r="A38" s="1"/>
      <c r="B38" s="1"/>
      <c r="C38" s="1"/>
    </row>
    <row r="39" spans="1:3">
      <c r="A39" s="1"/>
      <c r="B39" s="1"/>
      <c r="C39" s="1"/>
    </row>
    <row r="40" spans="1:3">
      <c r="A40" s="1"/>
      <c r="B40" s="1"/>
      <c r="C40" s="1"/>
    </row>
    <row r="41" spans="1:3">
      <c r="A41" s="1"/>
      <c r="B41" s="1"/>
      <c r="C41" s="1"/>
    </row>
    <row r="42" spans="1:3">
      <c r="A42" s="1"/>
      <c r="B42" s="1"/>
      <c r="C42" s="1"/>
    </row>
    <row r="43" spans="1:3">
      <c r="A43" s="1"/>
      <c r="B43" s="1"/>
      <c r="C43" s="1"/>
    </row>
    <row r="44" spans="1:3">
      <c r="A44" s="1"/>
      <c r="B44" s="1"/>
      <c r="C44" s="1"/>
    </row>
    <row r="45" spans="1:3">
      <c r="A45" s="1"/>
      <c r="B45" s="1"/>
      <c r="C45" s="1"/>
    </row>
    <row r="46" spans="1:3">
      <c r="A46" s="1"/>
      <c r="B46" s="1"/>
      <c r="C46" s="1"/>
    </row>
    <row r="47" spans="1:3">
      <c r="A47" s="1"/>
      <c r="B47" s="1"/>
      <c r="C47" s="1"/>
    </row>
    <row r="48" spans="1:3">
      <c r="A48" s="1"/>
      <c r="B48" s="1"/>
      <c r="C48" s="1"/>
    </row>
    <row r="49" spans="1:3">
      <c r="A49" s="1"/>
      <c r="B49" s="1"/>
      <c r="C49" s="1"/>
    </row>
    <row r="50" spans="1:3">
      <c r="A50" s="1"/>
      <c r="B50" s="1"/>
      <c r="C50" s="1"/>
    </row>
    <row r="51" spans="1:3">
      <c r="A51" s="1"/>
      <c r="B51" s="1"/>
      <c r="C51" s="1"/>
    </row>
    <row r="52" spans="1:3">
      <c r="A52" s="1"/>
      <c r="B52" s="1"/>
      <c r="C52" s="1"/>
    </row>
    <row r="53" spans="1:3">
      <c r="A53" s="1"/>
      <c r="B53" s="1"/>
      <c r="C53" s="1"/>
    </row>
    <row r="54" spans="1:3">
      <c r="A54" s="1"/>
      <c r="B54" s="1"/>
      <c r="C54" s="1"/>
    </row>
    <row r="55" spans="1:3">
      <c r="A55" s="1"/>
      <c r="B55" s="1"/>
      <c r="C55" s="1"/>
    </row>
    <row r="56" spans="1:3">
      <c r="A56" s="1"/>
      <c r="B56" s="1"/>
      <c r="C56" s="1"/>
    </row>
    <row r="57" spans="1:3">
      <c r="A57" s="1"/>
      <c r="B57" s="1"/>
      <c r="C57" s="1"/>
    </row>
    <row r="58" spans="1:3">
      <c r="A58" s="1"/>
      <c r="B58" s="1"/>
      <c r="C58" s="1"/>
    </row>
    <row r="59" spans="1:3">
      <c r="A59" s="1"/>
      <c r="B59" s="1"/>
      <c r="C59" s="1"/>
    </row>
    <row r="60" spans="1:3">
      <c r="A60" s="1"/>
      <c r="B60" s="1"/>
      <c r="C60" s="1"/>
    </row>
    <row r="61" spans="1:3">
      <c r="A61" s="1"/>
      <c r="B61" s="1"/>
      <c r="C61" s="1"/>
    </row>
    <row r="62" spans="1:3">
      <c r="A62" s="1"/>
      <c r="B62" s="1"/>
      <c r="C62" s="1"/>
    </row>
    <row r="63" spans="1:3" ht="18.600000000000001">
      <c r="A63" s="6"/>
      <c r="B63" s="6"/>
      <c r="C63" s="6"/>
    </row>
    <row r="64" spans="1:3" ht="18.600000000000001">
      <c r="A64" s="6"/>
      <c r="B64" s="6"/>
      <c r="C64" s="6"/>
    </row>
    <row r="65" spans="1:3" ht="21">
      <c r="A65" s="3"/>
      <c r="B65" s="3"/>
      <c r="C65" s="3"/>
    </row>
    <row r="66" spans="1:3" ht="21">
      <c r="A66" s="3"/>
      <c r="B66" s="3"/>
      <c r="C66" s="3"/>
    </row>
    <row r="67" spans="1:3" ht="21">
      <c r="A67" s="3"/>
      <c r="B67" s="3"/>
      <c r="C67" s="3"/>
    </row>
    <row r="68" spans="1:3" ht="21">
      <c r="A68" s="3"/>
      <c r="B68" s="3"/>
      <c r="C68" s="3"/>
    </row>
    <row r="69" spans="1:3" ht="21">
      <c r="A69" s="5"/>
      <c r="B69" s="3"/>
      <c r="C69" s="3"/>
    </row>
    <row r="70" spans="1:3" ht="62.1">
      <c r="A70" s="10" t="s">
        <v>16</v>
      </c>
      <c r="B70" s="10" t="s">
        <v>17</v>
      </c>
      <c r="C70" s="10"/>
    </row>
  </sheetData>
  <sheetProtection algorithmName="SHA-512" hashValue="qFrCSyvsnh+yirwfZAH8FAH8nXmGkJ3p0JkvPKpXFP08rItoaoiTL7/y0EcUpvRsSPoJwHei8wbFtcdtjZCKYA==" saltValue="Viy3bAJAM3jIkLZeBUnM/w==" spinCount="100000" sheet="1" objects="1" scenarios="1"/>
  <mergeCells count="4">
    <mergeCell ref="B9:C9"/>
    <mergeCell ref="B10:C10"/>
    <mergeCell ref="B13:C14"/>
    <mergeCell ref="D13:D14"/>
  </mergeCells>
  <conditionalFormatting sqref="A1">
    <cfRule type="expression" dxfId="2" priority="1">
      <formula>"ZELLE(""Schutz"";A1)=1"</formula>
    </cfRule>
  </conditionalFormatting>
  <conditionalFormatting sqref="A1:P1">
    <cfRule type="expression" dxfId="1" priority="3">
      <formula>"ZELLE(""Schutz"",A1)=1"</formula>
    </cfRule>
  </conditionalFormatting>
  <conditionalFormatting sqref="A3:P3">
    <cfRule type="expression" dxfId="0" priority="2">
      <formula>"ZELLE(""Schutz"",A1)=1"</formula>
    </cfRule>
  </conditionalFormatting>
  <conditionalFormatting sqref="D9">
    <cfRule type="colorScale" priority="15">
      <colorScale>
        <cfvo type="num" val="0"/>
        <cfvo type="num" val="3"/>
        <color rgb="FFFFCCCC"/>
        <color theme="9" tint="0.79998168889431442"/>
      </colorScale>
    </cfRule>
  </conditionalFormatting>
  <conditionalFormatting sqref="D13:D14">
    <cfRule type="colorScale" priority="7">
      <colorScale>
        <cfvo type="num" val="0"/>
        <cfvo type="num" val="100"/>
        <color rgb="FFFFCCCC"/>
        <color theme="9" tint="0.79998168889431442"/>
      </colorScale>
    </cfRule>
  </conditionalFormatting>
  <conditionalFormatting sqref="E9">
    <cfRule type="colorScale" priority="16">
      <colorScale>
        <cfvo type="num" val="0"/>
        <cfvo type="num" val="7"/>
        <color rgb="FFFFCCCC"/>
        <color theme="9" tint="0.79998168889431442"/>
      </colorScale>
    </cfRule>
  </conditionalFormatting>
  <conditionalFormatting sqref="F9">
    <cfRule type="colorScale" priority="14">
      <colorScale>
        <cfvo type="num" val="0"/>
        <cfvo type="num" val="20"/>
        <color rgb="FFFFCCCC"/>
        <color theme="9" tint="0.79998168889431442"/>
      </colorScale>
    </cfRule>
  </conditionalFormatting>
  <conditionalFormatting sqref="G9:L9">
    <cfRule type="colorScale" priority="12">
      <colorScale>
        <cfvo type="num" val="0"/>
        <cfvo type="num" val="10"/>
        <color rgb="FFFFCCCC"/>
        <color theme="9" tint="0.79998168889431442"/>
      </colorScale>
    </cfRule>
  </conditionalFormatting>
  <conditionalFormatting sqref="M9">
    <cfRule type="colorScale" priority="9">
      <colorScale>
        <cfvo type="num" val="0"/>
        <cfvo type="num" val="5"/>
        <color rgb="FFFFCCCC"/>
        <color theme="9" tint="0.79998168889431442"/>
      </colorScale>
    </cfRule>
  </conditionalFormatting>
  <conditionalFormatting sqref="N9">
    <cfRule type="colorScale" priority="11">
      <colorScale>
        <cfvo type="num" val="0"/>
        <cfvo type="num" val="10"/>
        <color rgb="FFFFCCCC"/>
        <color theme="9" tint="0.79998168889431442"/>
      </colorScale>
    </cfRule>
  </conditionalFormatting>
  <conditionalFormatting sqref="O9">
    <cfRule type="colorScale" priority="8">
      <colorScale>
        <cfvo type="num" val="-5"/>
        <cfvo type="num" val="0"/>
        <color rgb="FFFFCCCC"/>
        <color theme="9" tint="0.79998168889431442"/>
      </colorScale>
    </cfRule>
  </conditionalFormatting>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7F4E62-A3CA-46AD-998A-56BDAAA7EC34}">
  <dimension ref="B2:D3"/>
  <sheetViews>
    <sheetView workbookViewId="0">
      <selection activeCell="D3" sqref="D2:D3"/>
    </sheetView>
  </sheetViews>
  <sheetFormatPr defaultColWidth="10.625" defaultRowHeight="15.6"/>
  <cols>
    <col min="2" max="4" width="16.625" customWidth="1"/>
  </cols>
  <sheetData>
    <row r="2" spans="2:4">
      <c r="B2" s="66" t="s">
        <v>18</v>
      </c>
      <c r="C2" s="66" t="s">
        <v>19</v>
      </c>
      <c r="D2" s="66"/>
    </row>
    <row r="3" spans="2:4">
      <c r="B3" s="1" t="s">
        <v>20</v>
      </c>
      <c r="C3" s="74">
        <v>44946</v>
      </c>
      <c r="D3" s="1"/>
    </row>
  </sheetData>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041743-A562-ED41-B0ED-0E5C3BA65486}">
  <dimension ref="A1:F68"/>
  <sheetViews>
    <sheetView zoomScale="90" zoomScaleNormal="90" workbookViewId="0">
      <selection activeCell="D3" sqref="D3"/>
    </sheetView>
  </sheetViews>
  <sheetFormatPr defaultColWidth="10.875" defaultRowHeight="15.6"/>
  <cols>
    <col min="1" max="1" width="65.625" style="140" customWidth="1"/>
    <col min="2" max="2" width="24.625" style="141" customWidth="1"/>
    <col min="3" max="3" width="21.875" style="140" customWidth="1"/>
    <col min="4" max="4" width="20.5" style="140" customWidth="1"/>
    <col min="5" max="5" width="14.875" style="140" customWidth="1"/>
    <col min="6" max="6" width="10.875" style="140" customWidth="1"/>
    <col min="7" max="16384" width="10.875" style="1"/>
  </cols>
  <sheetData>
    <row r="1" spans="1:6" ht="165.6" customHeight="1">
      <c r="A1" s="75" t="s">
        <v>21</v>
      </c>
      <c r="B1" s="76" t="s">
        <v>22</v>
      </c>
      <c r="C1" s="77" t="s">
        <v>23</v>
      </c>
      <c r="D1" s="77" t="s">
        <v>24</v>
      </c>
      <c r="E1" s="75" t="s">
        <v>25</v>
      </c>
      <c r="F1" s="78" t="s">
        <v>26</v>
      </c>
    </row>
    <row r="2" spans="1:6" ht="24.95" customHeight="1">
      <c r="A2" s="26" t="s">
        <v>27</v>
      </c>
      <c r="B2" s="62">
        <v>0.03</v>
      </c>
      <c r="C2" s="58">
        <v>7.0000000000000007E-2</v>
      </c>
      <c r="D2" s="58">
        <v>0.2</v>
      </c>
      <c r="E2" s="26"/>
      <c r="F2" s="30"/>
    </row>
    <row r="3" spans="1:6" ht="15.75">
      <c r="A3" s="65" t="s">
        <v>28</v>
      </c>
      <c r="B3" s="122">
        <f>'Temas nas políticas gerais'!B2</f>
        <v>0</v>
      </c>
      <c r="C3" s="122">
        <f>'Temas nas políticas setoriais'!B2</f>
        <v>0</v>
      </c>
      <c r="D3" s="111">
        <v>2.5</v>
      </c>
      <c r="E3" s="84">
        <v>0.05</v>
      </c>
      <c r="F3" s="123">
        <f>SUM(B3:D3)*E3</f>
        <v>0.125</v>
      </c>
    </row>
    <row r="4" spans="1:6" ht="108.6" hidden="1">
      <c r="A4" s="65"/>
      <c r="B4" s="122" t="str">
        <f>'Temas nas políticas gerais'!B3</f>
        <v xml:space="preserve">O tema não foi mencionado na PRSA nem em demais documentos relacionados a políticas gerais, diretrizes ou adesões a compromissos. </v>
      </c>
      <c r="C4" s="122" t="str">
        <f>'Temas nas políticas setoriais'!B3</f>
        <v>Não foram encontradas políticas setoriais e o tema não foi mencionado em políticas temáticas ou outros documentos disponibilizados no site.</v>
      </c>
      <c r="D4" s="111"/>
      <c r="E4" s="84"/>
      <c r="F4" s="123">
        <f t="shared" ref="F4:F61" si="0">SUM(B4:D4)*E4</f>
        <v>0</v>
      </c>
    </row>
    <row r="5" spans="1:6">
      <c r="A5" s="65" t="s">
        <v>29</v>
      </c>
      <c r="B5" s="122">
        <f>'Temas nas políticas gerais'!B4</f>
        <v>0</v>
      </c>
      <c r="C5" s="122">
        <f>'Temas nas políticas setoriais'!B4</f>
        <v>7</v>
      </c>
      <c r="D5" s="111">
        <v>2.5</v>
      </c>
      <c r="E5" s="84">
        <v>0.05</v>
      </c>
      <c r="F5" s="123">
        <f t="shared" si="0"/>
        <v>0.47500000000000003</v>
      </c>
    </row>
    <row r="6" spans="1:6" ht="123.95" hidden="1">
      <c r="A6" s="65"/>
      <c r="B6" s="122" t="str">
        <f>'Temas nas políticas gerais'!B5</f>
        <v xml:space="preserve">O tema não foi mencionado na PRSA nem em demais documentos relacionados a políticas gerais, diretrizes ou adesões a compromissos. </v>
      </c>
      <c r="C6" s="122" t="str">
        <f>'Temas nas políticas setoriais'!B5</f>
        <v xml:space="preserve">Laudo de vistoria para atividades agrícolas e questionário socioambiental para setores secundário e terciário verificam exposição do imóvel a desastres naturais </v>
      </c>
      <c r="D6" s="111"/>
      <c r="E6" s="84"/>
      <c r="F6" s="123">
        <f t="shared" si="0"/>
        <v>0</v>
      </c>
    </row>
    <row r="7" spans="1:6">
      <c r="A7" s="65" t="s">
        <v>30</v>
      </c>
      <c r="B7" s="122">
        <f>'Temas nas políticas gerais'!B6</f>
        <v>0</v>
      </c>
      <c r="C7" s="122">
        <f>'Temas nas políticas setoriais'!B6</f>
        <v>0</v>
      </c>
      <c r="D7" s="111">
        <v>2.35</v>
      </c>
      <c r="E7" s="84">
        <v>0.04</v>
      </c>
      <c r="F7" s="123">
        <f t="shared" si="0"/>
        <v>9.4E-2</v>
      </c>
    </row>
    <row r="8" spans="1:6" ht="108.6" hidden="1">
      <c r="A8" s="65"/>
      <c r="B8" s="122" t="str">
        <f>'Temas nas políticas gerais'!B7</f>
        <v xml:space="preserve">O tema não foi mencionado na PRSA nem em demais documentos relacionados a políticas gerais, diretrizes ou adesões a compromissos. </v>
      </c>
      <c r="C8" s="122" t="str">
        <f>'Temas nas políticas setoriais'!B7</f>
        <v>Não foram encontradas políticas setoriais e o tema não foi mencionado em políticas temáticas ou outros documentos disponibilizados no site.</v>
      </c>
      <c r="D8" s="111"/>
      <c r="E8" s="84"/>
      <c r="F8" s="123">
        <f t="shared" si="0"/>
        <v>0</v>
      </c>
    </row>
    <row r="9" spans="1:6">
      <c r="A9" s="65" t="s">
        <v>31</v>
      </c>
      <c r="B9" s="122">
        <f>'Temas nas políticas gerais'!B8</f>
        <v>0</v>
      </c>
      <c r="C9" s="122">
        <f>'Temas nas políticas setoriais'!B8</f>
        <v>0</v>
      </c>
      <c r="D9" s="111">
        <v>2.35</v>
      </c>
      <c r="E9" s="84">
        <v>0.04</v>
      </c>
      <c r="F9" s="123">
        <f t="shared" si="0"/>
        <v>9.4E-2</v>
      </c>
    </row>
    <row r="10" spans="1:6" ht="108.6" hidden="1">
      <c r="A10" s="65"/>
      <c r="B10" s="122" t="str">
        <f>'Temas nas políticas gerais'!B9</f>
        <v xml:space="preserve">O tema não foi mencionado na PRSA nem em demais documentos relacionados a políticas gerais, diretrizes ou adesões a compromissos. </v>
      </c>
      <c r="C10" s="122" t="str">
        <f>'Temas nas políticas setoriais'!B9</f>
        <v>Não foram encontradas políticas setoriais e o tema não foi mencionado em políticas temáticas ou outros documentos disponibilizados no site.</v>
      </c>
      <c r="D10" s="111"/>
      <c r="E10" s="84"/>
      <c r="F10" s="123">
        <f t="shared" si="0"/>
        <v>0</v>
      </c>
    </row>
    <row r="11" spans="1:6">
      <c r="A11" s="65" t="s">
        <v>32</v>
      </c>
      <c r="B11" s="122">
        <f>'Temas nas políticas gerais'!B10</f>
        <v>3</v>
      </c>
      <c r="C11" s="122">
        <f>'Temas nas políticas setoriais'!B10</f>
        <v>7</v>
      </c>
      <c r="D11" s="111">
        <v>3.64</v>
      </c>
      <c r="E11" s="84">
        <v>0.05</v>
      </c>
      <c r="F11" s="123">
        <f t="shared" si="0"/>
        <v>0.68200000000000005</v>
      </c>
    </row>
    <row r="12" spans="1:6" ht="409.5" hidden="1">
      <c r="A12" s="65"/>
      <c r="B12" s="122" t="str">
        <f>'Temas nas políticas gerais'!B11</f>
        <v xml:space="preserve">Na concessão de financiamentos, é dada prioridade a atividades de prevenção e combate a queimadas e desmatamentos ilegais (Planejamento Estratégico, p. 7). Exclusão de financiamento de negócios que ameacem a flora e a fauna locais: produtos da flora e fauna silvestre que estejam ameaçados de extinção ou estejam no período de defeso; carvão de desmatamento ilegal; produtos de artesanato que utilizem matéria-prima da fauna e da flora em extinção ou sem registro junto ao IBAMA; negócios que envolvam madeira ilegal; projetos de pecuária ou pecuarista individual que adote prática de desmatamento em qualquer grau (PRSA, Anexo III). </v>
      </c>
      <c r="C12" s="122" t="str">
        <f>'Temas nas políticas setoriais'!B11</f>
        <v>Questionário socioambiental indaga sobre existência de desmatamento, recuperação de APP e/ou reserva legal</v>
      </c>
      <c r="D12" s="111"/>
      <c r="E12" s="84"/>
      <c r="F12" s="123">
        <f t="shared" si="0"/>
        <v>0</v>
      </c>
    </row>
    <row r="13" spans="1:6">
      <c r="A13" s="65" t="s">
        <v>33</v>
      </c>
      <c r="B13" s="122">
        <f>'Temas nas políticas gerais'!B12</f>
        <v>1</v>
      </c>
      <c r="C13" s="122">
        <f>'Temas nas políticas setoriais'!B12</f>
        <v>7</v>
      </c>
      <c r="D13" s="111">
        <v>2.5</v>
      </c>
      <c r="E13" s="84">
        <v>0.04</v>
      </c>
      <c r="F13" s="123">
        <f t="shared" si="0"/>
        <v>0.42</v>
      </c>
    </row>
    <row r="14" spans="1:6" ht="294.60000000000002" hidden="1">
      <c r="A14" s="65"/>
      <c r="B14" s="122" t="str">
        <f>'Temas nas políticas gerais'!B13</f>
        <v>A AFEAM determina exclusão de financiamento de "pesca problemática (redes de arrastão, substâncias tóxicas, artefatos explosivos, pesca moratória, pesca em período de defeso, pesca irregular, ou sejam que não obedece ao tamanho mínimo de captura dos peixes, pesca em lagos ou rios com características de preservação, salvo se o pescador estiver autorizado a pescar nas áreas de preservação"(PRSA, Anexo III). Abordagem parcial do tema.</v>
      </c>
      <c r="C14" s="122" t="str">
        <f>'Temas nas políticas setoriais'!B13</f>
        <v>Laudo de vistoria prévia para atividades agrícolas e questionário socioambiental para setores secundário e terciário verificam geração de resíduos sólidos ou efluentes e sua destinação</v>
      </c>
      <c r="D14" s="111"/>
      <c r="E14" s="84"/>
      <c r="F14" s="123">
        <f t="shared" si="0"/>
        <v>0</v>
      </c>
    </row>
    <row r="15" spans="1:6">
      <c r="A15" s="65" t="s">
        <v>34</v>
      </c>
      <c r="B15" s="122">
        <f>'Temas nas políticas gerais'!B14</f>
        <v>0</v>
      </c>
      <c r="C15" s="122">
        <f>'Temas nas políticas setoriais'!B14</f>
        <v>7</v>
      </c>
      <c r="D15" s="111">
        <v>2.35</v>
      </c>
      <c r="E15" s="84">
        <v>0.05</v>
      </c>
      <c r="F15" s="123">
        <f t="shared" si="0"/>
        <v>0.46750000000000003</v>
      </c>
    </row>
    <row r="16" spans="1:6" ht="155.1" hidden="1">
      <c r="A16" s="65"/>
      <c r="B16" s="122" t="str">
        <f>'Temas nas políticas gerais'!B15</f>
        <v xml:space="preserve">O tema não foi mencionado na PRSA nem em demais documentos relacionados a políticas gerais, diretrizes ou adesões a compromissos. </v>
      </c>
      <c r="C16" s="122" t="str">
        <f>'Temas nas políticas setoriais'!B15</f>
        <v>Laudo de vistoria prévia para atividades agrícolas verifica fontes hídricas e uso de irrigação. Questionário socioambiental para setores secundário e terciário indaga sobre fontes hídricas e sobre reuso da água.</v>
      </c>
      <c r="D16" s="111"/>
      <c r="E16" s="84"/>
      <c r="F16" s="123">
        <f t="shared" si="0"/>
        <v>0</v>
      </c>
    </row>
    <row r="17" spans="1:6">
      <c r="A17" s="65" t="s">
        <v>35</v>
      </c>
      <c r="B17" s="122">
        <f>'Temas nas políticas gerais'!B16</f>
        <v>1.5</v>
      </c>
      <c r="C17" s="122">
        <f>'Temas nas políticas setoriais'!B16</f>
        <v>0</v>
      </c>
      <c r="D17" s="111">
        <v>2.5</v>
      </c>
      <c r="E17" s="84">
        <v>0.03</v>
      </c>
      <c r="F17" s="123">
        <f t="shared" si="0"/>
        <v>0.12</v>
      </c>
    </row>
    <row r="18" spans="1:6" ht="108.6" hidden="1">
      <c r="A18" s="65"/>
      <c r="B18" s="122" t="str">
        <f>'Temas nas políticas gerais'!B17</f>
        <v>PRSA, pg. 34 (restrições para pesca marítima)</v>
      </c>
      <c r="C18" s="122" t="str">
        <f>'Temas nas políticas setoriais'!B17</f>
        <v>Não foram encontradas políticas setoriais e o tema não foi mencionado em políticas temáticas ou outros documentos disponibilizados no site.</v>
      </c>
      <c r="D18" s="111"/>
      <c r="E18" s="84"/>
      <c r="F18" s="123">
        <f t="shared" si="0"/>
        <v>0</v>
      </c>
    </row>
    <row r="19" spans="1:6">
      <c r="A19" s="65" t="s">
        <v>36</v>
      </c>
      <c r="B19" s="122">
        <f>'Temas nas políticas gerais'!B18</f>
        <v>3</v>
      </c>
      <c r="C19" s="122">
        <f>'Temas nas políticas setoriais'!B18</f>
        <v>0</v>
      </c>
      <c r="D19" s="111">
        <v>2.5</v>
      </c>
      <c r="E19" s="84">
        <v>0.03</v>
      </c>
      <c r="F19" s="123">
        <f t="shared" si="0"/>
        <v>0.16499999999999998</v>
      </c>
    </row>
    <row r="20" spans="1:6" ht="108.6" hidden="1">
      <c r="A20" s="65"/>
      <c r="B20" s="122" t="str">
        <f>'Temas nas políticas gerais'!B19</f>
        <v>PRSA, pg. 10, "j"</v>
      </c>
      <c r="C20" s="122" t="str">
        <f>'Temas nas políticas setoriais'!B19</f>
        <v>Não foram encontradas políticas setoriais e o tema não foi mencionado em políticas temáticas ou outros documentos disponibilizados no site.</v>
      </c>
      <c r="D20" s="111"/>
      <c r="E20" s="84"/>
      <c r="F20" s="123">
        <f t="shared" si="0"/>
        <v>0</v>
      </c>
    </row>
    <row r="21" spans="1:6">
      <c r="A21" s="65" t="s">
        <v>37</v>
      </c>
      <c r="B21" s="122">
        <f>'Temas nas políticas gerais'!B20</f>
        <v>3</v>
      </c>
      <c r="C21" s="122">
        <f>'Temas nas políticas setoriais'!B20</f>
        <v>5</v>
      </c>
      <c r="D21" s="111">
        <v>2.5</v>
      </c>
      <c r="E21" s="84">
        <v>0.02</v>
      </c>
      <c r="F21" s="123">
        <f t="shared" si="0"/>
        <v>0.21</v>
      </c>
    </row>
    <row r="22" spans="1:6" ht="62.1" hidden="1">
      <c r="A22" s="65"/>
      <c r="B22" s="122" t="str">
        <f>'Temas nas políticas gerais'!B21</f>
        <v>PRSA, pg. 36, questão 7</v>
      </c>
      <c r="C22" s="122" t="str">
        <f>'Temas nas políticas setoriais'!B21</f>
        <v>Questionário socioambiental indaga sobre rotação de culturas na agricultura</v>
      </c>
      <c r="D22" s="111"/>
      <c r="E22" s="84"/>
      <c r="F22" s="123">
        <f t="shared" si="0"/>
        <v>0</v>
      </c>
    </row>
    <row r="23" spans="1:6">
      <c r="A23" s="65" t="s">
        <v>38</v>
      </c>
      <c r="B23" s="122">
        <f>'Temas nas políticas gerais'!B22</f>
        <v>0</v>
      </c>
      <c r="C23" s="122">
        <f>'Temas nas políticas setoriais'!B22</f>
        <v>0</v>
      </c>
      <c r="D23" s="111">
        <v>2.5</v>
      </c>
      <c r="E23" s="84">
        <v>0.03</v>
      </c>
      <c r="F23" s="123">
        <f t="shared" si="0"/>
        <v>7.4999999999999997E-2</v>
      </c>
    </row>
    <row r="24" spans="1:6" ht="108.6" hidden="1">
      <c r="A24" s="65"/>
      <c r="B24" s="122" t="str">
        <f>'Temas nas políticas gerais'!B23</f>
        <v xml:space="preserve">O tema não foi mencionado na PRSA nem em demais documentos relacionados a políticas gerais, diretrizes ou adesões a compromissos. </v>
      </c>
      <c r="C24" s="122" t="str">
        <f>'Temas nas políticas setoriais'!B23</f>
        <v>Não foram encontradas políticas setoriais e o tema não foi mencionado em políticas temáticas ou outros documentos disponibilizados no site.</v>
      </c>
      <c r="D24" s="111"/>
      <c r="E24" s="84"/>
      <c r="F24" s="123">
        <f t="shared" si="0"/>
        <v>0</v>
      </c>
    </row>
    <row r="25" spans="1:6" ht="18.600000000000001" customHeight="1">
      <c r="A25" s="23" t="s">
        <v>39</v>
      </c>
      <c r="B25" s="122">
        <f>'Temas nas políticas gerais'!B24</f>
        <v>0</v>
      </c>
      <c r="C25" s="122">
        <f>'Temas nas políticas setoriais'!B24</f>
        <v>3.5</v>
      </c>
      <c r="D25" s="111">
        <v>2.35</v>
      </c>
      <c r="E25" s="84">
        <v>0.04</v>
      </c>
      <c r="F25" s="123">
        <f t="shared" si="0"/>
        <v>0.23399999999999999</v>
      </c>
    </row>
    <row r="26" spans="1:6" ht="155.1" hidden="1">
      <c r="A26" s="65"/>
      <c r="B26" s="122" t="str">
        <f>'Temas nas políticas gerais'!B25</f>
        <v xml:space="preserve">O tema não foi mencionado na PRSA nem em demais documentos relacionados a políticas gerais, diretrizes ou adesões a compromissos. </v>
      </c>
      <c r="C26" s="122" t="str">
        <f>'Temas nas políticas setoriais'!B25</f>
        <v>Laudo de vistoria prévia para atividades agrícolas e questionário socioambiental para setores secundário e terciário verificam se há recursos naturais com possibilidade de restrição de acesso de caráter temporal</v>
      </c>
      <c r="D26" s="111"/>
      <c r="E26" s="84"/>
      <c r="F26" s="123">
        <f t="shared" si="0"/>
        <v>0</v>
      </c>
    </row>
    <row r="27" spans="1:6">
      <c r="A27" s="65" t="s">
        <v>40</v>
      </c>
      <c r="B27" s="122">
        <f>'Temas nas políticas gerais'!B26</f>
        <v>3</v>
      </c>
      <c r="C27" s="122">
        <f>'Temas nas políticas setoriais'!B26</f>
        <v>7</v>
      </c>
      <c r="D27" s="111">
        <v>0</v>
      </c>
      <c r="E27" s="84">
        <v>0.02</v>
      </c>
      <c r="F27" s="123">
        <f t="shared" si="0"/>
        <v>0.2</v>
      </c>
    </row>
    <row r="28" spans="1:6" ht="186" hidden="1">
      <c r="A28" s="65"/>
      <c r="B28" s="122" t="str">
        <f>'Temas nas políticas gerais'!B27</f>
        <v>PRSA, pg. 10, "j". Além disso, a AFEAM dá prioridade a financiamentos que objetivem contribuir com o desenvolvimento de cooperativas de catadores de materiais recicláveis e o Pólo de Reciclagem do Estado do Amazonas, e para o fim dos lixões (Planejamento Estratégico, p. 7).</v>
      </c>
      <c r="C28" s="122" t="str">
        <f>'Temas nas políticas setoriais'!B27</f>
        <v>Laudo de vistoria prévia para atividades agrícolas verifica geração de resíduos sólidos ou efluentes e sua destinação</v>
      </c>
      <c r="D28" s="111"/>
      <c r="E28" s="84"/>
      <c r="F28" s="123">
        <f t="shared" si="0"/>
        <v>0</v>
      </c>
    </row>
    <row r="29" spans="1:6">
      <c r="A29" s="65" t="s">
        <v>41</v>
      </c>
      <c r="B29" s="122">
        <f>'Temas nas políticas gerais'!B28</f>
        <v>3</v>
      </c>
      <c r="C29" s="122">
        <f>'Temas nas políticas setoriais'!B28</f>
        <v>5</v>
      </c>
      <c r="D29" s="111">
        <v>3.08</v>
      </c>
      <c r="E29" s="84">
        <v>0.04</v>
      </c>
      <c r="F29" s="123">
        <f t="shared" si="0"/>
        <v>0.44320000000000004</v>
      </c>
    </row>
    <row r="30" spans="1:6" ht="62.1" hidden="1">
      <c r="A30" s="65"/>
      <c r="B30" s="122" t="str">
        <f>'Temas nas políticas gerais'!B29</f>
        <v>PRSA, pg. 10, "d" e "j"</v>
      </c>
      <c r="C30" s="122" t="str">
        <f>'Temas nas políticas setoriais'!B29</f>
        <v>Laudo de vistoria prévia para atividades agrícolas indaga sobre trabalho análogo ao escravo</v>
      </c>
      <c r="D30" s="111"/>
      <c r="E30" s="84"/>
      <c r="F30" s="123">
        <f t="shared" si="0"/>
        <v>0</v>
      </c>
    </row>
    <row r="31" spans="1:6">
      <c r="A31" s="65" t="s">
        <v>42</v>
      </c>
      <c r="B31" s="122">
        <f>'Temas nas políticas gerais'!B30</f>
        <v>3</v>
      </c>
      <c r="C31" s="122">
        <f>'Temas nas políticas setoriais'!B30</f>
        <v>7</v>
      </c>
      <c r="D31" s="111">
        <v>1.67</v>
      </c>
      <c r="E31" s="84">
        <v>0.03</v>
      </c>
      <c r="F31" s="123">
        <f t="shared" si="0"/>
        <v>0.35009999999999997</v>
      </c>
    </row>
    <row r="32" spans="1:6" ht="139.5" hidden="1">
      <c r="A32" s="65"/>
      <c r="B32" s="122" t="str">
        <f>'Temas nas políticas gerais'!B31</f>
        <v>PRSA, pg. 10, "d" e "j"</v>
      </c>
      <c r="C32" s="122" t="str">
        <f>'Temas nas políticas setoriais'!B31</f>
        <v>Laudo de vistoria prévia para atividades agrícolas e questionário socioambiental para setores secundário e terciário indagam sobre uso de mão de obra infantil e frequência escolar dessas crianças</v>
      </c>
      <c r="D32" s="111"/>
      <c r="E32" s="84"/>
      <c r="F32" s="123">
        <f t="shared" si="0"/>
        <v>0</v>
      </c>
    </row>
    <row r="33" spans="1:6">
      <c r="A33" s="65" t="s">
        <v>43</v>
      </c>
      <c r="B33" s="122">
        <f>'Temas nas políticas gerais'!B32</f>
        <v>3</v>
      </c>
      <c r="C33" s="122">
        <f>'Temas nas políticas setoriais'!B32</f>
        <v>0</v>
      </c>
      <c r="D33" s="111">
        <v>1.43</v>
      </c>
      <c r="E33" s="84">
        <v>0.04</v>
      </c>
      <c r="F33" s="123">
        <f t="shared" si="0"/>
        <v>0.1772</v>
      </c>
    </row>
    <row r="34" spans="1:6" ht="139.5" hidden="1">
      <c r="A34" s="65"/>
      <c r="B34" s="122" t="str">
        <f>'Temas nas políticas gerais'!B33</f>
        <v>A AFEAM determina exclusão de financiamento de agrotóxicos proibidos e negócios que não cumprem princípios e direitos trabalhistas fundamentais (PRSA, Anexo III). Não informa iniciativas além da obrigação legal.</v>
      </c>
      <c r="C34" s="122" t="str">
        <f>'Temas nas políticas setoriais'!B33</f>
        <v>Não foram encontradas políticas setoriais e o tema não foi mencionado em políticas temáticas ou outros documentos disponibilizados no site.</v>
      </c>
      <c r="D34" s="111"/>
      <c r="E34" s="84"/>
      <c r="F34" s="123">
        <f t="shared" si="0"/>
        <v>0</v>
      </c>
    </row>
    <row r="35" spans="1:6">
      <c r="A35" s="65" t="s">
        <v>44</v>
      </c>
      <c r="B35" s="122">
        <f>'Temas nas políticas gerais'!B34</f>
        <v>3</v>
      </c>
      <c r="C35" s="122">
        <f>'Temas nas políticas setoriais'!B34</f>
        <v>5</v>
      </c>
      <c r="D35" s="111">
        <v>1.67</v>
      </c>
      <c r="E35" s="84">
        <v>0.04</v>
      </c>
      <c r="F35" s="123">
        <f t="shared" si="0"/>
        <v>0.38680000000000003</v>
      </c>
    </row>
    <row r="36" spans="1:6" ht="93" hidden="1">
      <c r="A36" s="65"/>
      <c r="B36" s="122" t="str">
        <f>'Temas nas políticas gerais'!B35</f>
        <v>PRSA exclui financiamento a empreendimentos que não cumpram "princípios e direitos trabalhistas fundamentais" (p. 30)</v>
      </c>
      <c r="C36" s="122" t="str">
        <f>'Temas nas políticas setoriais'!B35</f>
        <v>Questionário socioambiental para setores secundário e terciário indaga sobre uso de EPIs e sobre acidentes no trabalho</v>
      </c>
      <c r="D36" s="111"/>
      <c r="E36" s="84"/>
      <c r="F36" s="123">
        <f t="shared" si="0"/>
        <v>0</v>
      </c>
    </row>
    <row r="37" spans="1:6">
      <c r="A37" s="65" t="s">
        <v>45</v>
      </c>
      <c r="B37" s="122">
        <f>'Temas nas políticas gerais'!B36</f>
        <v>0</v>
      </c>
      <c r="C37" s="122">
        <f>'Temas nas políticas setoriais'!B36</f>
        <v>0</v>
      </c>
      <c r="D37" s="111">
        <v>0</v>
      </c>
      <c r="E37" s="84">
        <v>0.04</v>
      </c>
      <c r="F37" s="123">
        <f t="shared" si="0"/>
        <v>0</v>
      </c>
    </row>
    <row r="38" spans="1:6" ht="108.6" hidden="1">
      <c r="A38" s="65"/>
      <c r="B38" s="122" t="str">
        <f>'Temas nas políticas gerais'!B37</f>
        <v xml:space="preserve">O tema não foi mencionado na PRSA nem em demais documentos relacionados a políticas gerais, diretrizes ou adesões a compromissos. </v>
      </c>
      <c r="C38" s="122" t="str">
        <f>'Temas nas políticas setoriais'!B37</f>
        <v>Não foram encontradas políticas setoriais e o tema não foi mencionado em políticas temáticas ou outros documentos disponibilizados no site.</v>
      </c>
      <c r="D38" s="111">
        <v>0</v>
      </c>
      <c r="E38" s="84"/>
      <c r="F38" s="123">
        <f t="shared" si="0"/>
        <v>0</v>
      </c>
    </row>
    <row r="39" spans="1:6">
      <c r="A39" s="65" t="s">
        <v>46</v>
      </c>
      <c r="B39" s="122">
        <f>'Temas nas políticas gerais'!B38</f>
        <v>0</v>
      </c>
      <c r="C39" s="122">
        <f>'Temas nas políticas setoriais'!B38</f>
        <v>0</v>
      </c>
      <c r="D39" s="111">
        <v>0</v>
      </c>
      <c r="E39" s="84">
        <v>0.04</v>
      </c>
      <c r="F39" s="123">
        <f t="shared" si="0"/>
        <v>0</v>
      </c>
    </row>
    <row r="40" spans="1:6" ht="108.6" hidden="1">
      <c r="A40" s="65"/>
      <c r="B40" s="122" t="str">
        <f>'Temas nas políticas gerais'!B39</f>
        <v xml:space="preserve">O tema não foi mencionado na PRSA nem em demais documentos relacionados a políticas gerais, diretrizes ou adesões a compromissos. </v>
      </c>
      <c r="C40" s="122" t="str">
        <f>'Temas nas políticas setoriais'!B39</f>
        <v>Não foram encontradas políticas setoriais e o tema não foi mencionado em políticas temáticas ou outros documentos disponibilizados no site.</v>
      </c>
      <c r="D40" s="111">
        <v>0</v>
      </c>
      <c r="E40" s="84"/>
      <c r="F40" s="123">
        <f t="shared" si="0"/>
        <v>0</v>
      </c>
    </row>
    <row r="41" spans="1:6" ht="18.95" customHeight="1">
      <c r="A41" s="23" t="s">
        <v>47</v>
      </c>
      <c r="B41" s="122">
        <f>'Temas nas políticas gerais'!B40</f>
        <v>0</v>
      </c>
      <c r="C41" s="122">
        <f>'Temas nas políticas setoriais'!B40</f>
        <v>0</v>
      </c>
      <c r="D41" s="111">
        <v>0</v>
      </c>
      <c r="E41" s="84">
        <v>0.02</v>
      </c>
      <c r="F41" s="123">
        <f t="shared" si="0"/>
        <v>0</v>
      </c>
    </row>
    <row r="42" spans="1:6" ht="108.6" hidden="1">
      <c r="A42" s="65"/>
      <c r="B42" s="122" t="str">
        <f>'Temas nas políticas gerais'!B41</f>
        <v xml:space="preserve">O tema não foi mencionado na PRSA nem em demais documentos relacionados a políticas gerais, diretrizes ou adesões a compromissos. </v>
      </c>
      <c r="C42" s="122" t="str">
        <f>'Temas nas políticas setoriais'!B41</f>
        <v>Não foram encontradas políticas setoriais e o tema não foi mencionado em políticas temáticas ou outros documentos disponibilizados no site.</v>
      </c>
      <c r="D42" s="111">
        <v>0</v>
      </c>
      <c r="E42" s="84"/>
      <c r="F42" s="123">
        <f t="shared" si="0"/>
        <v>0</v>
      </c>
    </row>
    <row r="43" spans="1:6">
      <c r="A43" s="65" t="s">
        <v>48</v>
      </c>
      <c r="B43" s="122">
        <f>'Temas nas políticas gerais'!B42</f>
        <v>0</v>
      </c>
      <c r="C43" s="122">
        <f>'Temas nas políticas setoriais'!B42</f>
        <v>7</v>
      </c>
      <c r="D43" s="111">
        <v>0</v>
      </c>
      <c r="E43" s="84">
        <v>0.04</v>
      </c>
      <c r="F43" s="123">
        <f t="shared" si="0"/>
        <v>0.28000000000000003</v>
      </c>
    </row>
    <row r="44" spans="1:6" ht="139.5" hidden="1">
      <c r="A44" s="65"/>
      <c r="B44" s="122" t="str">
        <f>'Temas nas políticas gerais'!B43</f>
        <v xml:space="preserve">O tema não foi mencionado na PRSA nem em demais documentos relacionados a políticas gerais, diretrizes ou adesões a compromissos. </v>
      </c>
      <c r="C44" s="122" t="str">
        <f>'Temas nas políticas setoriais'!B43</f>
        <v>Laudo de vistoria prévia para atividades agrícolas e e questionário socioambiental para setores secundário e terciário verificam proximidade de comunidades indígenas ou quilombolas</v>
      </c>
      <c r="D44" s="111">
        <v>0</v>
      </c>
      <c r="E44" s="84"/>
      <c r="F44" s="123">
        <f t="shared" si="0"/>
        <v>0</v>
      </c>
    </row>
    <row r="45" spans="1:6">
      <c r="A45" s="65" t="s">
        <v>49</v>
      </c>
      <c r="B45" s="122">
        <f>'Temas nas políticas gerais'!B44</f>
        <v>2.5</v>
      </c>
      <c r="C45" s="122">
        <f>'Temas nas políticas setoriais'!B44</f>
        <v>0</v>
      </c>
      <c r="D45" s="111">
        <v>0</v>
      </c>
      <c r="E45" s="84">
        <v>0.03</v>
      </c>
      <c r="F45" s="123">
        <f t="shared" si="0"/>
        <v>7.4999999999999997E-2</v>
      </c>
    </row>
    <row r="46" spans="1:6" ht="108.6" hidden="1">
      <c r="A46" s="65"/>
      <c r="B46" s="122" t="str">
        <f>'Temas nas políticas gerais'!B45</f>
        <v>Exclusão de fabricação, comércio, manutenção e assistência técnica para armas de fogo, lavoura de fumo ou qualquer outro segmento do tabaco (PRSA, pg. 30)</v>
      </c>
      <c r="C46" s="122" t="str">
        <f>'Temas nas políticas setoriais'!B45</f>
        <v>Não foram encontradas políticas setoriais e o tema não foi mencionado em políticas temáticas ou outros documentos disponibilizados no site.</v>
      </c>
      <c r="D46" s="111">
        <v>0</v>
      </c>
      <c r="E46" s="84"/>
      <c r="F46" s="123">
        <f t="shared" si="0"/>
        <v>0</v>
      </c>
    </row>
    <row r="47" spans="1:6">
      <c r="A47" s="65" t="s">
        <v>50</v>
      </c>
      <c r="B47" s="122">
        <f>'Temas nas políticas gerais'!B46</f>
        <v>2</v>
      </c>
      <c r="C47" s="122">
        <f>'Temas nas políticas setoriais'!B46</f>
        <v>6</v>
      </c>
      <c r="D47" s="111">
        <v>0</v>
      </c>
      <c r="E47" s="84">
        <v>0.02</v>
      </c>
      <c r="F47" s="123">
        <f t="shared" si="0"/>
        <v>0.16</v>
      </c>
    </row>
    <row r="48" spans="1:6" ht="139.5" hidden="1">
      <c r="A48" s="65"/>
      <c r="B48" s="122" t="str">
        <f>'Temas nas políticas gerais'!B47</f>
        <v>PRSA, p. 34 (exclusão de financiamentos a atividades e projetos que gerem reassentamentos involuntários ou que afetem a subsistência de comunidades locais)</v>
      </c>
      <c r="C48" s="122" t="str">
        <f>'Temas nas políticas setoriais'!B47</f>
        <v>Laudo de vistoria prévia para atividades agrícolas e questionário socioambiental para setores secundário e terciário verificam possibilidade de reassentamento involuntário</v>
      </c>
      <c r="D48" s="111">
        <v>0</v>
      </c>
      <c r="E48" s="84"/>
      <c r="F48" s="123">
        <f t="shared" si="0"/>
        <v>0</v>
      </c>
    </row>
    <row r="49" spans="1:6">
      <c r="A49" s="65" t="s">
        <v>51</v>
      </c>
      <c r="B49" s="122">
        <f>'Temas nas políticas gerais'!B48</f>
        <v>1</v>
      </c>
      <c r="C49" s="122">
        <f>'Temas nas políticas setoriais'!B48</f>
        <v>5</v>
      </c>
      <c r="D49" s="111">
        <v>0</v>
      </c>
      <c r="E49" s="84">
        <v>0.03</v>
      </c>
      <c r="F49" s="123">
        <f t="shared" si="0"/>
        <v>0.18</v>
      </c>
    </row>
    <row r="50" spans="1:6" ht="155.1" hidden="1">
      <c r="A50" s="65"/>
      <c r="B50" s="122" t="str">
        <f>'Temas nas políticas gerais'!B49</f>
        <v xml:space="preserve">A AFEAM determina que serão priorizados financiamentos que apoiam "projetos e atividades que visem à autonomia econômica, geração de trabalho e renda e empoderamento das mulheres" (Planejamento Estratégico, p. 7). </v>
      </c>
      <c r="C50" s="122" t="str">
        <f>'Temas nas políticas setoriais'!B49</f>
        <v>Laudo de vistoria prévia para atividades agrícolas verifica participação feminina na atividade econômica</v>
      </c>
      <c r="D50" s="111">
        <v>0</v>
      </c>
      <c r="E50" s="84"/>
      <c r="F50" s="123">
        <f t="shared" si="0"/>
        <v>0</v>
      </c>
    </row>
    <row r="51" spans="1:6">
      <c r="A51" s="65" t="s">
        <v>52</v>
      </c>
      <c r="B51" s="122">
        <f>'Temas nas políticas gerais'!B50</f>
        <v>0</v>
      </c>
      <c r="C51" s="122">
        <f>'Temas nas políticas setoriais'!B50</f>
        <v>0</v>
      </c>
      <c r="D51" s="111">
        <v>0</v>
      </c>
      <c r="E51" s="84">
        <v>0.03</v>
      </c>
      <c r="F51" s="123">
        <f t="shared" si="0"/>
        <v>0</v>
      </c>
    </row>
    <row r="52" spans="1:6" ht="108.6" hidden="1">
      <c r="A52" s="65"/>
      <c r="B52" s="122" t="str">
        <f>'Temas nas políticas gerais'!B51</f>
        <v xml:space="preserve">O tema não foi mencionado na PRSA nem em demais documentos relacionados a políticas gerais, diretrizes ou adesões a compromissos. </v>
      </c>
      <c r="C52" s="122" t="str">
        <f>'Temas nas políticas setoriais'!B51</f>
        <v>Não foram encontradas políticas setoriais e o tema não foi mencionado em políticas temáticas ou outros documentos disponibilizados no site.</v>
      </c>
      <c r="D52" s="111">
        <v>0</v>
      </c>
      <c r="E52" s="84"/>
      <c r="F52" s="123">
        <f t="shared" si="0"/>
        <v>0</v>
      </c>
    </row>
    <row r="53" spans="1:6">
      <c r="A53" s="65" t="s">
        <v>53</v>
      </c>
      <c r="B53" s="122">
        <f>'Temas nas políticas gerais'!B52</f>
        <v>0</v>
      </c>
      <c r="C53" s="122">
        <f>'Temas nas políticas setoriais'!B52</f>
        <v>0</v>
      </c>
      <c r="D53" s="111">
        <v>0</v>
      </c>
      <c r="E53" s="84">
        <v>0.02</v>
      </c>
      <c r="F53" s="123">
        <f t="shared" si="0"/>
        <v>0</v>
      </c>
    </row>
    <row r="54" spans="1:6" ht="108.6" hidden="1">
      <c r="A54" s="65"/>
      <c r="B54" s="122" t="str">
        <f>'Temas nas políticas gerais'!B53</f>
        <v xml:space="preserve">O tema não foi mencionado na PRSA nem em demais documentos relacionados a políticas gerais, diretrizes ou adesões a compromissos. </v>
      </c>
      <c r="C54" s="122" t="str">
        <f>'Temas nas políticas setoriais'!B53</f>
        <v>Não foram encontradas políticas setoriais e o tema não foi mencionado em políticas temáticas ou outros documentos disponibilizados no site.</v>
      </c>
      <c r="D54" s="111">
        <v>0</v>
      </c>
      <c r="E54" s="84"/>
      <c r="F54" s="123">
        <f t="shared" si="0"/>
        <v>0</v>
      </c>
    </row>
    <row r="55" spans="1:6">
      <c r="A55" s="65" t="s">
        <v>54</v>
      </c>
      <c r="B55" s="122">
        <f>'Temas nas políticas gerais'!B54</f>
        <v>2</v>
      </c>
      <c r="C55" s="122">
        <f>'Temas nas políticas setoriais'!B54</f>
        <v>7</v>
      </c>
      <c r="D55" s="111">
        <v>0</v>
      </c>
      <c r="E55" s="84">
        <v>0.02</v>
      </c>
      <c r="F55" s="123">
        <f t="shared" si="0"/>
        <v>0.18</v>
      </c>
    </row>
    <row r="56" spans="1:6" ht="139.5" hidden="1">
      <c r="A56" s="65"/>
      <c r="B56" s="122" t="str">
        <f>'Temas nas políticas gerais'!B55</f>
        <v>PRSA, p. 34 (riscos para locais com valor cultural)</v>
      </c>
      <c r="C56" s="122" t="str">
        <f>'Temas nas políticas setoriais'!B55</f>
        <v>Laudo de vistoria prévia para atividades agrícolas e questionário socioambiental para setores secundário e terciário verificam proximidade de sítios arqueológicos e/ou achados de valor cultural</v>
      </c>
      <c r="D56" s="111">
        <v>0</v>
      </c>
      <c r="E56" s="84"/>
      <c r="F56" s="123">
        <f t="shared" si="0"/>
        <v>0</v>
      </c>
    </row>
    <row r="57" spans="1:6">
      <c r="A57" s="65" t="s">
        <v>55</v>
      </c>
      <c r="B57" s="122">
        <f>'Temas nas políticas gerais'!B56</f>
        <v>0</v>
      </c>
      <c r="C57" s="122">
        <f>'Temas nas políticas setoriais'!B56</f>
        <v>0</v>
      </c>
      <c r="D57" s="111">
        <v>0</v>
      </c>
      <c r="E57" s="84">
        <v>0.02</v>
      </c>
      <c r="F57" s="123">
        <f t="shared" si="0"/>
        <v>0</v>
      </c>
    </row>
    <row r="58" spans="1:6" ht="108.6" hidden="1">
      <c r="A58" s="65"/>
      <c r="B58" s="122" t="str">
        <f>'Temas nas políticas gerais'!B57</f>
        <v xml:space="preserve">O tema não foi mencionado na PRSA nem em demais documentos relacionados a políticas gerais, diretrizes ou adesões a compromissos. </v>
      </c>
      <c r="C58" s="122" t="str">
        <f>'Temas nas políticas setoriais'!B57</f>
        <v>Não foram encontradas políticas setoriais e o tema não foi mencionado em políticas temáticas ou outros documentos disponibilizados no site.</v>
      </c>
      <c r="D58" s="111">
        <v>0</v>
      </c>
      <c r="E58" s="84"/>
      <c r="F58" s="123">
        <f t="shared" si="0"/>
        <v>0</v>
      </c>
    </row>
    <row r="59" spans="1:6" ht="18.95" customHeight="1">
      <c r="A59" s="65" t="s">
        <v>56</v>
      </c>
      <c r="B59" s="122">
        <f>'Temas nas políticas gerais'!B58</f>
        <v>0</v>
      </c>
      <c r="C59" s="122">
        <f>'Temas nas políticas setoriais'!B58</f>
        <v>0</v>
      </c>
      <c r="D59" s="111">
        <v>0</v>
      </c>
      <c r="E59" s="84">
        <v>0.02</v>
      </c>
      <c r="F59" s="123">
        <f t="shared" si="0"/>
        <v>0</v>
      </c>
    </row>
    <row r="60" spans="1:6" ht="18.95" hidden="1" customHeight="1">
      <c r="A60" s="65"/>
      <c r="B60" s="122" t="str">
        <f>'Temas nas políticas gerais'!B59</f>
        <v xml:space="preserve">O tema não foi mencionado na PRSA nem em demais documentos relacionados a políticas gerais, diretrizes ou adesões a compromissos. </v>
      </c>
      <c r="C60" s="122" t="str">
        <f>'Temas nas políticas setoriais'!B59</f>
        <v>Não foram encontradas políticas setoriais e o tema não foi mencionado em políticas temáticas ou outros documentos disponibilizados no site.</v>
      </c>
      <c r="D60" s="111">
        <v>0</v>
      </c>
      <c r="E60" s="84"/>
      <c r="F60" s="123">
        <f t="shared" si="0"/>
        <v>0</v>
      </c>
    </row>
    <row r="61" spans="1:6" ht="18.95" customHeight="1">
      <c r="A61" s="65" t="s">
        <v>57</v>
      </c>
      <c r="B61" s="122">
        <f>'Temas nas políticas gerais'!B60</f>
        <v>0</v>
      </c>
      <c r="C61" s="122">
        <f>'Temas nas políticas setoriais'!B60</f>
        <v>0</v>
      </c>
      <c r="D61" s="111">
        <v>0</v>
      </c>
      <c r="E61" s="85">
        <v>0.03</v>
      </c>
      <c r="F61" s="123">
        <f t="shared" si="0"/>
        <v>0</v>
      </c>
    </row>
    <row r="62" spans="1:6" ht="17.25" hidden="1" customHeight="1">
      <c r="A62" s="21"/>
      <c r="B62" s="33"/>
      <c r="C62" s="24"/>
      <c r="D62" s="23"/>
      <c r="E62" s="72"/>
      <c r="F62" s="47">
        <f t="shared" ref="F62" si="1">SUMPRODUCT(B62:D62,$B$2:$D$2)</f>
        <v>0</v>
      </c>
    </row>
    <row r="63" spans="1:6" ht="17.25" customHeight="1">
      <c r="A63" s="73" t="s">
        <v>58</v>
      </c>
      <c r="B63" s="123">
        <f>SUMPRODUCT(B3:B61,$E$3:$E$61)</f>
        <v>1.08</v>
      </c>
      <c r="C63" s="123">
        <f t="shared" ref="C63:D63" si="2">SUMPRODUCT(C3:C61,$E$3:$E$61)</f>
        <v>3.0100000000000007</v>
      </c>
      <c r="D63" s="123">
        <f t="shared" si="2"/>
        <v>1.5037999999999998</v>
      </c>
      <c r="E63" s="1"/>
      <c r="F63" s="1"/>
    </row>
    <row r="64" spans="1:6" ht="24.6" customHeight="1">
      <c r="A64" s="1"/>
      <c r="B64" s="14"/>
      <c r="C64" s="1"/>
      <c r="D64" s="1"/>
      <c r="E64" s="1"/>
      <c r="F64" s="1"/>
    </row>
    <row r="65" spans="1:2" s="1" customFormat="1" ht="15.6" customHeight="1">
      <c r="A65" s="64" t="s">
        <v>15</v>
      </c>
      <c r="B65" s="174">
        <f>SUM(F3:F61)</f>
        <v>5.5938000000000008</v>
      </c>
    </row>
    <row r="66" spans="1:2" s="1" customFormat="1" ht="15.6" customHeight="1">
      <c r="A66" s="63" t="s">
        <v>59</v>
      </c>
      <c r="B66" s="174"/>
    </row>
    <row r="68" spans="1:2">
      <c r="B68" s="146"/>
    </row>
  </sheetData>
  <sheetProtection algorithmName="SHA-512" hashValue="2rzB4FTdWefn3k4T3FUdGrD9xhX1IP5gsRLCAjgvzYUd+64n4mjgLFQNpCXOC/o8AoyqlyrXBO0biR+YbtfMEA==" saltValue="ZlEsoZwj/IpOlVm9AsQ2tA==" spinCount="100000" sheet="1" formatRows="0"/>
  <mergeCells count="1">
    <mergeCell ref="B65:B66"/>
  </mergeCells>
  <conditionalFormatting sqref="B3:B61">
    <cfRule type="colorScale" priority="2">
      <colorScale>
        <cfvo type="num" val="0"/>
        <cfvo type="num" val="3"/>
        <color rgb="FFFFCCCC"/>
        <color theme="9" tint="0.79998168889431442"/>
      </colorScale>
    </cfRule>
    <cfRule type="colorScale" priority="5">
      <colorScale>
        <cfvo type="num" val="0"/>
        <cfvo type="num" val="30"/>
        <color rgb="FFFF0000"/>
        <color theme="9"/>
      </colorScale>
    </cfRule>
  </conditionalFormatting>
  <conditionalFormatting sqref="B65:B66">
    <cfRule type="colorScale" priority="6">
      <colorScale>
        <cfvo type="num" val="0"/>
        <cfvo type="num" val="30"/>
        <color rgb="FFFFCCCC"/>
        <color theme="9" tint="0.79998168889431442"/>
      </colorScale>
    </cfRule>
  </conditionalFormatting>
  <conditionalFormatting sqref="C3:C61">
    <cfRule type="colorScale" priority="3">
      <colorScale>
        <cfvo type="num" val="0"/>
        <cfvo type="num" val="7"/>
        <color rgb="FFFFCCCC"/>
        <color theme="9" tint="0.79998168889431442"/>
      </colorScale>
    </cfRule>
    <cfRule type="colorScale" priority="4">
      <colorScale>
        <cfvo type="num" val="0"/>
        <cfvo type="num" val="0"/>
        <color rgb="FFFFCCCC"/>
        <color theme="9" tint="0.79998168889431442"/>
      </colorScale>
    </cfRule>
  </conditionalFormatting>
  <conditionalFormatting sqref="D3:D61">
    <cfRule type="colorScale" priority="1">
      <colorScale>
        <cfvo type="num" val="0"/>
        <cfvo type="num" val="20"/>
        <color rgb="FFFFCCCC"/>
        <color theme="9" tint="0.79998168889431442"/>
      </colorScale>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EB9F7-4B6D-9A42-A866-4306FA3D07F1}">
  <dimension ref="A1:E68"/>
  <sheetViews>
    <sheetView zoomScale="90" zoomScaleNormal="90" workbookViewId="0">
      <pane xSplit="1" ySplit="1" topLeftCell="B2" activePane="bottomRight" state="frozen"/>
      <selection pane="bottomRight" activeCell="B1" sqref="B1"/>
      <selection pane="bottomLeft" activeCell="A2" sqref="A2"/>
      <selection pane="topRight" activeCell="B1" sqref="B1"/>
    </sheetView>
  </sheetViews>
  <sheetFormatPr defaultColWidth="10.5" defaultRowHeight="15.6"/>
  <cols>
    <col min="1" max="1" width="48.625" style="134" customWidth="1"/>
    <col min="2" max="2" width="64.625" style="135" customWidth="1"/>
    <col min="3" max="4" width="16.625" style="134" customWidth="1"/>
    <col min="5" max="5" width="12.375" customWidth="1"/>
  </cols>
  <sheetData>
    <row r="1" spans="1:4">
      <c r="A1" s="54" t="s">
        <v>21</v>
      </c>
      <c r="B1" s="54" t="s">
        <v>60</v>
      </c>
      <c r="C1" s="54" t="s">
        <v>25</v>
      </c>
      <c r="D1" s="54" t="s">
        <v>61</v>
      </c>
    </row>
    <row r="2" spans="1:4">
      <c r="A2" s="31" t="s">
        <v>28</v>
      </c>
      <c r="B2" s="126">
        <v>0</v>
      </c>
      <c r="C2" s="84">
        <f>'Temas políticas -bases de dados'!E3</f>
        <v>0.05</v>
      </c>
      <c r="D2" s="47">
        <f>B2*C2</f>
        <v>0</v>
      </c>
    </row>
    <row r="3" spans="1:4" ht="30.95">
      <c r="A3" s="31"/>
      <c r="B3" s="126" t="s">
        <v>62</v>
      </c>
      <c r="C3" s="84"/>
      <c r="D3" s="47"/>
    </row>
    <row r="4" spans="1:4">
      <c r="A4" s="31" t="s">
        <v>29</v>
      </c>
      <c r="B4" s="126">
        <v>0</v>
      </c>
      <c r="C4" s="84">
        <f>'Temas políticas -bases de dados'!E5</f>
        <v>0.05</v>
      </c>
      <c r="D4" s="47">
        <f>B4*C4</f>
        <v>0</v>
      </c>
    </row>
    <row r="5" spans="1:4" ht="30.95">
      <c r="A5" s="31"/>
      <c r="B5" s="126" t="s">
        <v>62</v>
      </c>
      <c r="C5" s="84"/>
      <c r="D5" s="47"/>
    </row>
    <row r="6" spans="1:4">
      <c r="A6" s="31" t="s">
        <v>30</v>
      </c>
      <c r="B6" s="126">
        <v>0</v>
      </c>
      <c r="C6" s="84">
        <f>'Temas políticas -bases de dados'!E7</f>
        <v>0.04</v>
      </c>
      <c r="D6" s="47">
        <f>B6*C6</f>
        <v>0</v>
      </c>
    </row>
    <row r="7" spans="1:4" ht="30.95">
      <c r="A7" s="31"/>
      <c r="B7" s="126" t="s">
        <v>62</v>
      </c>
      <c r="C7" s="84"/>
      <c r="D7" s="47"/>
    </row>
    <row r="8" spans="1:4">
      <c r="A8" s="31" t="s">
        <v>31</v>
      </c>
      <c r="B8" s="126">
        <v>0</v>
      </c>
      <c r="C8" s="84">
        <f>'Temas políticas -bases de dados'!E9</f>
        <v>0.04</v>
      </c>
      <c r="D8" s="47">
        <f>B8*C8</f>
        <v>0</v>
      </c>
    </row>
    <row r="9" spans="1:4" ht="30.95">
      <c r="A9" s="31"/>
      <c r="B9" s="126" t="s">
        <v>62</v>
      </c>
      <c r="C9" s="84"/>
      <c r="D9" s="47"/>
    </row>
    <row r="10" spans="1:4">
      <c r="A10" s="31" t="s">
        <v>32</v>
      </c>
      <c r="B10" s="126">
        <v>3</v>
      </c>
      <c r="C10" s="84">
        <f>'Temas políticas -bases de dados'!E11</f>
        <v>0.05</v>
      </c>
      <c r="D10" s="47">
        <f>B10*C10</f>
        <v>0.15000000000000002</v>
      </c>
    </row>
    <row r="11" spans="1:4" ht="139.5">
      <c r="A11" s="31"/>
      <c r="B11" s="126" t="s">
        <v>63</v>
      </c>
      <c r="C11" s="84"/>
      <c r="D11" s="47"/>
    </row>
    <row r="12" spans="1:4">
      <c r="A12" s="31" t="s">
        <v>64</v>
      </c>
      <c r="B12" s="126">
        <v>1</v>
      </c>
      <c r="C12" s="84">
        <f>'Temas políticas -bases de dados'!E13</f>
        <v>0.04</v>
      </c>
      <c r="D12" s="47">
        <f>B12*C12</f>
        <v>0.04</v>
      </c>
    </row>
    <row r="13" spans="1:4" ht="106.5" customHeight="1">
      <c r="A13" s="31"/>
      <c r="B13" s="126" t="s">
        <v>65</v>
      </c>
      <c r="C13" s="84"/>
      <c r="D13" s="47"/>
    </row>
    <row r="14" spans="1:4">
      <c r="A14" s="31" t="s">
        <v>34</v>
      </c>
      <c r="B14" s="126">
        <v>0</v>
      </c>
      <c r="C14" s="84">
        <f>'Temas políticas -bases de dados'!E15</f>
        <v>0.05</v>
      </c>
      <c r="D14" s="47">
        <f>B14*C14</f>
        <v>0</v>
      </c>
    </row>
    <row r="15" spans="1:4" ht="30.95">
      <c r="A15" s="31"/>
      <c r="B15" s="126" t="s">
        <v>62</v>
      </c>
      <c r="C15" s="84"/>
      <c r="D15" s="47"/>
    </row>
    <row r="16" spans="1:4">
      <c r="A16" s="31" t="s">
        <v>66</v>
      </c>
      <c r="B16" s="126">
        <v>1.5</v>
      </c>
      <c r="C16" s="84">
        <f>'Temas políticas -bases de dados'!E17</f>
        <v>0.03</v>
      </c>
      <c r="D16" s="47">
        <f>B16*C16</f>
        <v>4.4999999999999998E-2</v>
      </c>
    </row>
    <row r="17" spans="1:4">
      <c r="A17" s="31"/>
      <c r="B17" s="126" t="s">
        <v>67</v>
      </c>
      <c r="C17" s="84"/>
      <c r="D17" s="47"/>
    </row>
    <row r="18" spans="1:4">
      <c r="A18" s="31" t="s">
        <v>36</v>
      </c>
      <c r="B18" s="126">
        <v>3</v>
      </c>
      <c r="C18" s="84">
        <f>'Temas políticas -bases de dados'!E19</f>
        <v>0.03</v>
      </c>
      <c r="D18" s="47">
        <f>B18*C18</f>
        <v>0.09</v>
      </c>
    </row>
    <row r="19" spans="1:4">
      <c r="A19" s="31"/>
      <c r="B19" s="126" t="s">
        <v>68</v>
      </c>
      <c r="C19" s="84"/>
      <c r="D19" s="47"/>
    </row>
    <row r="20" spans="1:4">
      <c r="A20" s="31" t="s">
        <v>69</v>
      </c>
      <c r="B20" s="126">
        <v>3</v>
      </c>
      <c r="C20" s="84">
        <f>'Temas políticas -bases de dados'!E21</f>
        <v>0.02</v>
      </c>
      <c r="D20" s="47">
        <f>B20*C20</f>
        <v>0.06</v>
      </c>
    </row>
    <row r="21" spans="1:4">
      <c r="A21" s="31"/>
      <c r="B21" s="126" t="s">
        <v>70</v>
      </c>
      <c r="C21" s="84"/>
      <c r="D21" s="47"/>
    </row>
    <row r="22" spans="1:4">
      <c r="A22" s="31" t="s">
        <v>38</v>
      </c>
      <c r="B22" s="126">
        <v>0</v>
      </c>
      <c r="C22" s="84">
        <f>'Temas políticas -bases de dados'!E23</f>
        <v>0.03</v>
      </c>
      <c r="D22" s="47">
        <f>B22*C22</f>
        <v>0</v>
      </c>
    </row>
    <row r="23" spans="1:4" ht="39" customHeight="1">
      <c r="A23" s="31"/>
      <c r="B23" s="126" t="s">
        <v>62</v>
      </c>
      <c r="C23" s="84"/>
      <c r="D23" s="47"/>
    </row>
    <row r="24" spans="1:4">
      <c r="A24" s="55" t="s">
        <v>39</v>
      </c>
      <c r="B24" s="126">
        <v>0</v>
      </c>
      <c r="C24" s="84">
        <f>'Temas políticas -bases de dados'!E25</f>
        <v>0.04</v>
      </c>
      <c r="D24" s="47">
        <f>B24*C24</f>
        <v>0</v>
      </c>
    </row>
    <row r="25" spans="1:4" ht="30.95">
      <c r="A25" s="31"/>
      <c r="B25" s="126" t="s">
        <v>62</v>
      </c>
      <c r="C25" s="84"/>
      <c r="D25" s="47"/>
    </row>
    <row r="26" spans="1:4">
      <c r="A26" s="31" t="s">
        <v>40</v>
      </c>
      <c r="B26" s="126">
        <v>3</v>
      </c>
      <c r="C26" s="84">
        <f>'Temas políticas -bases de dados'!E27</f>
        <v>0.02</v>
      </c>
      <c r="D26" s="47">
        <f>B26*C26</f>
        <v>0.06</v>
      </c>
    </row>
    <row r="27" spans="1:4" ht="62.1">
      <c r="A27" s="31"/>
      <c r="B27" s="126" t="s">
        <v>71</v>
      </c>
      <c r="C27" s="84"/>
      <c r="D27" s="47"/>
    </row>
    <row r="28" spans="1:4">
      <c r="A28" s="31" t="s">
        <v>41</v>
      </c>
      <c r="B28" s="126">
        <v>3</v>
      </c>
      <c r="C28" s="84">
        <f>'Temas políticas -bases de dados'!E29</f>
        <v>0.04</v>
      </c>
      <c r="D28" s="47">
        <f>B28*C28</f>
        <v>0.12</v>
      </c>
    </row>
    <row r="29" spans="1:4">
      <c r="A29" s="31"/>
      <c r="B29" s="126" t="s">
        <v>72</v>
      </c>
      <c r="C29" s="84"/>
      <c r="D29" s="47"/>
    </row>
    <row r="30" spans="1:4">
      <c r="A30" s="31" t="s">
        <v>42</v>
      </c>
      <c r="B30" s="126">
        <v>3</v>
      </c>
      <c r="C30" s="84">
        <f>'Temas políticas -bases de dados'!E31</f>
        <v>0.03</v>
      </c>
      <c r="D30" s="47">
        <f>B30*C30</f>
        <v>0.09</v>
      </c>
    </row>
    <row r="31" spans="1:4">
      <c r="A31" s="31"/>
      <c r="B31" s="126" t="s">
        <v>72</v>
      </c>
      <c r="C31" s="84"/>
      <c r="D31" s="47"/>
    </row>
    <row r="32" spans="1:4">
      <c r="A32" s="31" t="s">
        <v>43</v>
      </c>
      <c r="B32" s="126">
        <v>3</v>
      </c>
      <c r="C32" s="84">
        <f>'Temas políticas -bases de dados'!E33</f>
        <v>0.04</v>
      </c>
      <c r="D32" s="47">
        <f>B32*C32</f>
        <v>0.12</v>
      </c>
    </row>
    <row r="33" spans="1:4" ht="46.5">
      <c r="A33" s="31"/>
      <c r="B33" s="126" t="s">
        <v>73</v>
      </c>
      <c r="C33" s="84"/>
      <c r="D33" s="47"/>
    </row>
    <row r="34" spans="1:4">
      <c r="A34" s="31" t="s">
        <v>44</v>
      </c>
      <c r="B34" s="126">
        <v>3</v>
      </c>
      <c r="C34" s="84">
        <f>'Temas políticas -bases de dados'!E35</f>
        <v>0.04</v>
      </c>
      <c r="D34" s="47">
        <f>B34*C34</f>
        <v>0.12</v>
      </c>
    </row>
    <row r="35" spans="1:4" ht="30.95">
      <c r="A35" s="31"/>
      <c r="B35" s="126" t="s">
        <v>74</v>
      </c>
      <c r="C35" s="84"/>
      <c r="D35" s="47"/>
    </row>
    <row r="36" spans="1:4">
      <c r="A36" s="31" t="s">
        <v>45</v>
      </c>
      <c r="B36" s="126">
        <v>0</v>
      </c>
      <c r="C36" s="84">
        <f>'Temas políticas -bases de dados'!E37</f>
        <v>0.04</v>
      </c>
      <c r="D36" s="47">
        <f>B36*C36</f>
        <v>0</v>
      </c>
    </row>
    <row r="37" spans="1:4" ht="30.95">
      <c r="A37" s="31"/>
      <c r="B37" s="126" t="s">
        <v>62</v>
      </c>
      <c r="C37" s="84"/>
      <c r="D37" s="47"/>
    </row>
    <row r="38" spans="1:4">
      <c r="A38" s="31" t="s">
        <v>46</v>
      </c>
      <c r="B38" s="126">
        <v>0</v>
      </c>
      <c r="C38" s="84">
        <f>'Temas políticas -bases de dados'!E39</f>
        <v>0.04</v>
      </c>
      <c r="D38" s="47">
        <f>B38*C38</f>
        <v>0</v>
      </c>
    </row>
    <row r="39" spans="1:4" ht="30.95">
      <c r="A39" s="31"/>
      <c r="B39" s="126" t="s">
        <v>62</v>
      </c>
      <c r="C39" s="84"/>
      <c r="D39" s="47"/>
    </row>
    <row r="40" spans="1:4" ht="30.95">
      <c r="A40" s="55" t="s">
        <v>47</v>
      </c>
      <c r="B40" s="126">
        <v>0</v>
      </c>
      <c r="C40" s="84">
        <f>'Temas políticas -bases de dados'!E41</f>
        <v>0.02</v>
      </c>
      <c r="D40" s="47">
        <f>B40*C40</f>
        <v>0</v>
      </c>
    </row>
    <row r="41" spans="1:4" ht="30.95">
      <c r="A41" s="31"/>
      <c r="B41" s="126" t="s">
        <v>62</v>
      </c>
      <c r="C41" s="84"/>
      <c r="D41" s="47"/>
    </row>
    <row r="42" spans="1:4">
      <c r="A42" s="31" t="s">
        <v>48</v>
      </c>
      <c r="B42" s="126">
        <v>0</v>
      </c>
      <c r="C42" s="84">
        <f>'Temas políticas -bases de dados'!E43</f>
        <v>0.04</v>
      </c>
      <c r="D42" s="47">
        <f>B42*C42</f>
        <v>0</v>
      </c>
    </row>
    <row r="43" spans="1:4" ht="30.95">
      <c r="A43" s="31"/>
      <c r="B43" s="126" t="s">
        <v>62</v>
      </c>
      <c r="C43" s="84"/>
      <c r="D43" s="47"/>
    </row>
    <row r="44" spans="1:4">
      <c r="A44" s="31" t="s">
        <v>49</v>
      </c>
      <c r="B44" s="126">
        <v>2.5</v>
      </c>
      <c r="C44" s="84">
        <f>'Temas políticas -bases de dados'!E45</f>
        <v>0.03</v>
      </c>
      <c r="D44" s="47">
        <f>B44*C44</f>
        <v>7.4999999999999997E-2</v>
      </c>
    </row>
    <row r="45" spans="1:4" ht="46.5">
      <c r="A45" s="31"/>
      <c r="B45" s="126" t="s">
        <v>75</v>
      </c>
      <c r="C45" s="84"/>
      <c r="D45" s="47"/>
    </row>
    <row r="46" spans="1:4">
      <c r="A46" s="31" t="s">
        <v>50</v>
      </c>
      <c r="B46" s="126">
        <v>2</v>
      </c>
      <c r="C46" s="84">
        <f>'Temas políticas -bases de dados'!E47</f>
        <v>0.02</v>
      </c>
      <c r="D46" s="47">
        <f>B46*C46</f>
        <v>0.04</v>
      </c>
    </row>
    <row r="47" spans="1:4" ht="46.5">
      <c r="A47" s="31"/>
      <c r="B47" s="126" t="s">
        <v>76</v>
      </c>
      <c r="C47" s="84"/>
      <c r="D47" s="47"/>
    </row>
    <row r="48" spans="1:4">
      <c r="A48" s="31" t="s">
        <v>51</v>
      </c>
      <c r="B48" s="126">
        <v>1</v>
      </c>
      <c r="C48" s="84">
        <f>'Temas políticas -bases de dados'!E49</f>
        <v>0.03</v>
      </c>
      <c r="D48" s="47">
        <f>B48*C48</f>
        <v>0.03</v>
      </c>
    </row>
    <row r="49" spans="1:5" ht="62.1">
      <c r="A49" s="31"/>
      <c r="B49" s="126" t="s">
        <v>77</v>
      </c>
      <c r="C49" s="84"/>
      <c r="D49" s="47"/>
    </row>
    <row r="50" spans="1:5">
      <c r="A50" s="31" t="s">
        <v>52</v>
      </c>
      <c r="B50" s="126">
        <v>0</v>
      </c>
      <c r="C50" s="84">
        <f>'Temas políticas -bases de dados'!E51</f>
        <v>0.03</v>
      </c>
      <c r="D50" s="47">
        <f>B50*C50</f>
        <v>0</v>
      </c>
    </row>
    <row r="51" spans="1:5" ht="30.95">
      <c r="A51" s="31"/>
      <c r="B51" s="126" t="s">
        <v>62</v>
      </c>
      <c r="C51" s="84"/>
      <c r="D51" s="47"/>
    </row>
    <row r="52" spans="1:5">
      <c r="A52" s="31" t="s">
        <v>53</v>
      </c>
      <c r="B52" s="126">
        <v>0</v>
      </c>
      <c r="C52" s="84">
        <f>'Temas políticas -bases de dados'!E53</f>
        <v>0.02</v>
      </c>
      <c r="D52" s="47">
        <f>B52*C52</f>
        <v>0</v>
      </c>
    </row>
    <row r="53" spans="1:5" ht="30.95">
      <c r="A53" s="31"/>
      <c r="B53" s="126" t="s">
        <v>62</v>
      </c>
      <c r="C53" s="84"/>
      <c r="D53" s="47"/>
    </row>
    <row r="54" spans="1:5">
      <c r="A54" s="31" t="s">
        <v>54</v>
      </c>
      <c r="B54" s="126">
        <v>2</v>
      </c>
      <c r="C54" s="84">
        <f>'Temas políticas -bases de dados'!E55</f>
        <v>0.02</v>
      </c>
      <c r="D54" s="47">
        <f>B54*C54</f>
        <v>0.04</v>
      </c>
    </row>
    <row r="55" spans="1:5">
      <c r="A55" s="31"/>
      <c r="B55" s="126" t="s">
        <v>78</v>
      </c>
      <c r="C55" s="84"/>
      <c r="D55" s="47"/>
    </row>
    <row r="56" spans="1:5">
      <c r="A56" s="31" t="s">
        <v>55</v>
      </c>
      <c r="B56" s="126">
        <v>0</v>
      </c>
      <c r="C56" s="84">
        <f>'Temas políticas -bases de dados'!E57</f>
        <v>0.02</v>
      </c>
      <c r="D56" s="47">
        <f>B56*C56</f>
        <v>0</v>
      </c>
    </row>
    <row r="57" spans="1:5" ht="30.95">
      <c r="A57" s="31"/>
      <c r="B57" s="126" t="s">
        <v>62</v>
      </c>
      <c r="C57" s="84"/>
      <c r="D57" s="47"/>
    </row>
    <row r="58" spans="1:5">
      <c r="A58" s="31" t="s">
        <v>56</v>
      </c>
      <c r="B58" s="126">
        <v>0</v>
      </c>
      <c r="C58" s="84">
        <f>'Temas políticas -bases de dados'!E59</f>
        <v>0.02</v>
      </c>
      <c r="D58" s="47">
        <f>B58*C58</f>
        <v>0</v>
      </c>
    </row>
    <row r="59" spans="1:5" ht="30.95">
      <c r="A59" s="31"/>
      <c r="B59" s="126" t="s">
        <v>62</v>
      </c>
      <c r="C59" s="84"/>
      <c r="D59" s="47"/>
    </row>
    <row r="60" spans="1:5">
      <c r="A60" s="31" t="s">
        <v>57</v>
      </c>
      <c r="B60" s="126">
        <v>0</v>
      </c>
      <c r="C60" s="84">
        <f>'Temas políticas -bases de dados'!E61</f>
        <v>0.03</v>
      </c>
      <c r="D60" s="47">
        <f>B60*C60</f>
        <v>0</v>
      </c>
    </row>
    <row r="61" spans="1:5" ht="30.95">
      <c r="A61" s="31"/>
      <c r="B61" s="126" t="s">
        <v>62</v>
      </c>
      <c r="C61" s="84"/>
      <c r="D61" s="47"/>
    </row>
    <row r="62" spans="1:5">
      <c r="A62"/>
      <c r="B62" s="45" t="s">
        <v>79</v>
      </c>
      <c r="C62" s="84">
        <f>SUM(C2:C60)</f>
        <v>1.0000000000000004</v>
      </c>
      <c r="D62" s="108">
        <f>SUM(D2:D60)</f>
        <v>1.08</v>
      </c>
      <c r="E62" s="68" t="s">
        <v>80</v>
      </c>
    </row>
    <row r="63" spans="1:5">
      <c r="A63" s="142"/>
      <c r="B63" s="133"/>
      <c r="C63" s="142"/>
      <c r="D63" s="142"/>
    </row>
    <row r="64" spans="1:5">
      <c r="A64" s="142"/>
      <c r="B64" s="133"/>
      <c r="C64" s="142"/>
      <c r="D64" s="142"/>
    </row>
    <row r="65" spans="1:4">
      <c r="A65" s="142"/>
      <c r="B65" s="133"/>
      <c r="C65" s="147"/>
      <c r="D65" s="142"/>
    </row>
    <row r="66" spans="1:4">
      <c r="A66" s="142"/>
      <c r="B66" s="133"/>
      <c r="C66" s="142"/>
      <c r="D66" s="142"/>
    </row>
    <row r="67" spans="1:4">
      <c r="A67" s="142"/>
      <c r="B67" s="133"/>
      <c r="C67" s="142"/>
      <c r="D67" s="142"/>
    </row>
    <row r="68" spans="1:4">
      <c r="A68" s="142"/>
      <c r="B68" s="133"/>
      <c r="C68" s="142"/>
      <c r="D68" s="142"/>
    </row>
  </sheetData>
  <sheetProtection algorithmName="SHA-512" hashValue="iNzqiVY52SSGRLRc1MokhLx1eUht+um8rtyhplHAygUADpTtmpOqmiEmW2oG8P+BiTU5P7hRtIZz7TJ9rQDffQ==" saltValue="i5vC81mlB28c507CSMLMhA==" spinCount="100000" sheet="1" formatRows="0"/>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1CD614-DA37-BE45-8396-EA5DF8BDFA25}">
  <dimension ref="A1:E86"/>
  <sheetViews>
    <sheetView tabSelected="1" zoomScaleNormal="100" workbookViewId="0">
      <pane xSplit="1" ySplit="1" topLeftCell="B57" activePane="bottomRight" state="frozen"/>
      <selection pane="bottomRight" activeCell="D63" sqref="D63"/>
      <selection pane="bottomLeft" activeCell="A2" sqref="A2"/>
      <selection pane="topRight" activeCell="B1" sqref="B1"/>
    </sheetView>
  </sheetViews>
  <sheetFormatPr defaultColWidth="10.875" defaultRowHeight="15.6"/>
  <cols>
    <col min="1" max="1" width="48.625" style="136" customWidth="1"/>
    <col min="2" max="2" width="64.625" style="135" customWidth="1"/>
    <col min="3" max="4" width="16.625" style="136" customWidth="1"/>
    <col min="5" max="5" width="15.375" style="1" customWidth="1"/>
    <col min="6" max="16384" width="10.875" style="1"/>
  </cols>
  <sheetData>
    <row r="1" spans="1:4" ht="32.1" customHeight="1">
      <c r="A1" s="48" t="s">
        <v>21</v>
      </c>
      <c r="B1" s="40" t="s">
        <v>81</v>
      </c>
      <c r="C1" s="48" t="s">
        <v>25</v>
      </c>
      <c r="D1" s="48" t="s">
        <v>61</v>
      </c>
    </row>
    <row r="2" spans="1:4">
      <c r="A2" s="31" t="s">
        <v>28</v>
      </c>
      <c r="B2" s="126">
        <v>0</v>
      </c>
      <c r="C2" s="84">
        <f>'Temas políticas -bases de dados'!E3</f>
        <v>0.05</v>
      </c>
      <c r="D2" s="47">
        <f>B2*C2</f>
        <v>0</v>
      </c>
    </row>
    <row r="3" spans="1:4" ht="30.95">
      <c r="A3" s="31"/>
      <c r="B3" s="126" t="s">
        <v>82</v>
      </c>
      <c r="C3" s="84"/>
      <c r="D3" s="47"/>
    </row>
    <row r="4" spans="1:4">
      <c r="A4" s="31" t="s">
        <v>29</v>
      </c>
      <c r="B4" s="113">
        <v>7</v>
      </c>
      <c r="C4" s="84">
        <f>'Temas políticas -bases de dados'!E5</f>
        <v>0.05</v>
      </c>
      <c r="D4" s="47">
        <f>B4*C4</f>
        <v>0.35000000000000003</v>
      </c>
    </row>
    <row r="5" spans="1:4" ht="46.5">
      <c r="A5" s="31"/>
      <c r="B5" s="113" t="s">
        <v>83</v>
      </c>
      <c r="C5" s="84"/>
      <c r="D5" s="47"/>
    </row>
    <row r="6" spans="1:4">
      <c r="A6" s="31" t="s">
        <v>30</v>
      </c>
      <c r="B6" s="126">
        <v>0</v>
      </c>
      <c r="C6" s="84">
        <f>'Temas políticas -bases de dados'!E7</f>
        <v>0.04</v>
      </c>
      <c r="D6" s="47">
        <f>B6*C6</f>
        <v>0</v>
      </c>
    </row>
    <row r="7" spans="1:4" ht="30.95">
      <c r="A7" s="31"/>
      <c r="B7" s="126" t="s">
        <v>82</v>
      </c>
      <c r="C7" s="84"/>
      <c r="D7" s="47"/>
    </row>
    <row r="8" spans="1:4">
      <c r="A8" s="31" t="s">
        <v>31</v>
      </c>
      <c r="B8" s="113">
        <v>0</v>
      </c>
      <c r="C8" s="84">
        <f>'Temas políticas -bases de dados'!E9</f>
        <v>0.04</v>
      </c>
      <c r="D8" s="47">
        <f>B8*C8</f>
        <v>0</v>
      </c>
    </row>
    <row r="9" spans="1:4" ht="30.95">
      <c r="A9" s="31"/>
      <c r="B9" s="113" t="s">
        <v>82</v>
      </c>
      <c r="C9" s="84"/>
      <c r="D9" s="47"/>
    </row>
    <row r="10" spans="1:4">
      <c r="A10" s="31" t="s">
        <v>32</v>
      </c>
      <c r="B10" s="126">
        <v>7</v>
      </c>
      <c r="C10" s="84">
        <f>'Temas políticas -bases de dados'!E11</f>
        <v>0.05</v>
      </c>
      <c r="D10" s="47">
        <f>B10*C10</f>
        <v>0.35000000000000003</v>
      </c>
    </row>
    <row r="11" spans="1:4" ht="30.95">
      <c r="A11" s="31"/>
      <c r="B11" s="126" t="s">
        <v>84</v>
      </c>
      <c r="C11" s="84"/>
      <c r="D11" s="47"/>
    </row>
    <row r="12" spans="1:4">
      <c r="A12" s="31" t="s">
        <v>64</v>
      </c>
      <c r="B12" s="113">
        <v>7</v>
      </c>
      <c r="C12" s="84">
        <f>'Temas políticas -bases de dados'!E13</f>
        <v>0.04</v>
      </c>
      <c r="D12" s="47">
        <f>B12*C12</f>
        <v>0.28000000000000003</v>
      </c>
    </row>
    <row r="13" spans="1:4" ht="41.1" customHeight="1">
      <c r="A13" s="31"/>
      <c r="B13" s="113" t="s">
        <v>85</v>
      </c>
      <c r="C13" s="84"/>
      <c r="D13" s="47"/>
    </row>
    <row r="14" spans="1:4">
      <c r="A14" s="31" t="s">
        <v>34</v>
      </c>
      <c r="B14" s="126">
        <v>7</v>
      </c>
      <c r="C14" s="84">
        <f>'Temas políticas -bases de dados'!E15</f>
        <v>0.05</v>
      </c>
      <c r="D14" s="47">
        <f>B14*C14</f>
        <v>0.35000000000000003</v>
      </c>
    </row>
    <row r="15" spans="1:4" ht="46.5">
      <c r="A15" s="31"/>
      <c r="B15" s="126" t="s">
        <v>86</v>
      </c>
      <c r="C15" s="84"/>
      <c r="D15" s="47"/>
    </row>
    <row r="16" spans="1:4">
      <c r="A16" s="31" t="s">
        <v>66</v>
      </c>
      <c r="B16" s="113">
        <v>0</v>
      </c>
      <c r="C16" s="84">
        <f>'Temas políticas -bases de dados'!E17</f>
        <v>0.03</v>
      </c>
      <c r="D16" s="47">
        <f>B16*C16</f>
        <v>0</v>
      </c>
    </row>
    <row r="17" spans="1:4" ht="30.95">
      <c r="A17" s="31"/>
      <c r="B17" s="113" t="s">
        <v>82</v>
      </c>
      <c r="C17" s="84"/>
      <c r="D17" s="47"/>
    </row>
    <row r="18" spans="1:4">
      <c r="A18" s="31" t="s">
        <v>36</v>
      </c>
      <c r="B18" s="126">
        <v>0</v>
      </c>
      <c r="C18" s="84">
        <f>'Temas políticas -bases de dados'!E19</f>
        <v>0.03</v>
      </c>
      <c r="D18" s="47">
        <f>B18*C18</f>
        <v>0</v>
      </c>
    </row>
    <row r="19" spans="1:4" ht="30.95">
      <c r="A19" s="31"/>
      <c r="B19" s="126" t="s">
        <v>82</v>
      </c>
      <c r="C19" s="84"/>
      <c r="D19" s="47"/>
    </row>
    <row r="20" spans="1:4">
      <c r="A20" s="31" t="s">
        <v>69</v>
      </c>
      <c r="B20" s="113">
        <v>5</v>
      </c>
      <c r="C20" s="84">
        <f>'Temas políticas -bases de dados'!E21</f>
        <v>0.02</v>
      </c>
      <c r="D20" s="47">
        <f>B20*C20</f>
        <v>0.1</v>
      </c>
    </row>
    <row r="21" spans="1:4" ht="30.95">
      <c r="A21" s="31"/>
      <c r="B21" s="113" t="s">
        <v>87</v>
      </c>
      <c r="C21" s="84"/>
      <c r="D21" s="47"/>
    </row>
    <row r="22" spans="1:4">
      <c r="A22" s="31" t="s">
        <v>38</v>
      </c>
      <c r="B22" s="126">
        <v>0</v>
      </c>
      <c r="C22" s="84">
        <f>'Temas políticas -bases de dados'!E23</f>
        <v>0.03</v>
      </c>
      <c r="D22" s="47">
        <f>B22*C22</f>
        <v>0</v>
      </c>
    </row>
    <row r="23" spans="1:4" ht="30.95">
      <c r="A23" s="31"/>
      <c r="B23" s="126" t="s">
        <v>82</v>
      </c>
      <c r="C23" s="84"/>
      <c r="D23" s="47"/>
    </row>
    <row r="24" spans="1:4" ht="28.5" customHeight="1">
      <c r="A24" s="55" t="s">
        <v>39</v>
      </c>
      <c r="B24" s="113">
        <v>3.5</v>
      </c>
      <c r="C24" s="84">
        <f>'Temas políticas -bases de dados'!E25</f>
        <v>0.04</v>
      </c>
      <c r="D24" s="47">
        <f>B24*C24</f>
        <v>0.14000000000000001</v>
      </c>
    </row>
    <row r="25" spans="1:4" ht="46.5">
      <c r="A25" s="31"/>
      <c r="B25" s="113" t="s">
        <v>88</v>
      </c>
      <c r="C25" s="84"/>
      <c r="D25" s="47"/>
    </row>
    <row r="26" spans="1:4">
      <c r="A26" s="31" t="s">
        <v>40</v>
      </c>
      <c r="B26" s="126">
        <v>7</v>
      </c>
      <c r="C26" s="84">
        <f>'Temas políticas -bases de dados'!E25</f>
        <v>0.04</v>
      </c>
      <c r="D26" s="47">
        <f>B26*C26</f>
        <v>0.28000000000000003</v>
      </c>
    </row>
    <row r="27" spans="1:4" ht="30.95">
      <c r="A27" s="31"/>
      <c r="B27" s="126" t="s">
        <v>89</v>
      </c>
      <c r="C27" s="84"/>
      <c r="D27" s="47"/>
    </row>
    <row r="28" spans="1:4">
      <c r="A28" s="31" t="s">
        <v>41</v>
      </c>
      <c r="B28" s="113">
        <v>5</v>
      </c>
      <c r="C28" s="84">
        <f>'Temas políticas -bases de dados'!E29</f>
        <v>0.04</v>
      </c>
      <c r="D28" s="47">
        <f>B28*C28</f>
        <v>0.2</v>
      </c>
    </row>
    <row r="29" spans="1:4" ht="30.95">
      <c r="A29" s="31"/>
      <c r="B29" s="113" t="s">
        <v>90</v>
      </c>
      <c r="C29" s="84"/>
      <c r="D29" s="47"/>
    </row>
    <row r="30" spans="1:4">
      <c r="A30" s="31" t="s">
        <v>42</v>
      </c>
      <c r="B30" s="126">
        <v>7</v>
      </c>
      <c r="C30" s="84">
        <f>'Temas políticas -bases de dados'!E31</f>
        <v>0.03</v>
      </c>
      <c r="D30" s="47">
        <f>B30*C30</f>
        <v>0.21</v>
      </c>
    </row>
    <row r="31" spans="1:4" ht="46.5">
      <c r="A31" s="31"/>
      <c r="B31" s="126" t="s">
        <v>91</v>
      </c>
      <c r="C31" s="84"/>
      <c r="D31" s="47"/>
    </row>
    <row r="32" spans="1:4">
      <c r="A32" s="31" t="s">
        <v>43</v>
      </c>
      <c r="B32" s="113">
        <v>0</v>
      </c>
      <c r="C32" s="84">
        <f>'Temas políticas -bases de dados'!E33</f>
        <v>0.04</v>
      </c>
      <c r="D32" s="47">
        <f>B32*C32</f>
        <v>0</v>
      </c>
    </row>
    <row r="33" spans="1:4" ht="30.95">
      <c r="A33" s="31"/>
      <c r="B33" s="113" t="s">
        <v>82</v>
      </c>
      <c r="C33" s="84"/>
      <c r="D33" s="47"/>
    </row>
    <row r="34" spans="1:4">
      <c r="A34" s="31" t="s">
        <v>44</v>
      </c>
      <c r="B34" s="126">
        <v>5</v>
      </c>
      <c r="C34" s="84">
        <f>'Temas políticas -bases de dados'!E35</f>
        <v>0.04</v>
      </c>
      <c r="D34" s="47">
        <f>B34*C34</f>
        <v>0.2</v>
      </c>
    </row>
    <row r="35" spans="1:4" ht="30.95">
      <c r="A35" s="31"/>
      <c r="B35" s="126" t="s">
        <v>92</v>
      </c>
      <c r="C35" s="84"/>
      <c r="D35" s="47"/>
    </row>
    <row r="36" spans="1:4">
      <c r="A36" s="31" t="s">
        <v>45</v>
      </c>
      <c r="B36" s="113">
        <v>0</v>
      </c>
      <c r="C36" s="84">
        <f>'Temas políticas -bases de dados'!E37</f>
        <v>0.04</v>
      </c>
      <c r="D36" s="47">
        <f>B36*C36</f>
        <v>0</v>
      </c>
    </row>
    <row r="37" spans="1:4" ht="30.95">
      <c r="A37" s="31"/>
      <c r="B37" s="113" t="s">
        <v>82</v>
      </c>
      <c r="C37" s="84"/>
      <c r="D37" s="47"/>
    </row>
    <row r="38" spans="1:4">
      <c r="A38" s="31" t="s">
        <v>46</v>
      </c>
      <c r="B38" s="126">
        <v>0</v>
      </c>
      <c r="C38" s="84">
        <f>'Temas políticas -bases de dados'!E39</f>
        <v>0.04</v>
      </c>
      <c r="D38" s="47">
        <f>B38*C38</f>
        <v>0</v>
      </c>
    </row>
    <row r="39" spans="1:4" ht="30.95">
      <c r="A39" s="31"/>
      <c r="B39" s="126" t="s">
        <v>82</v>
      </c>
      <c r="C39" s="84"/>
      <c r="D39" s="47"/>
    </row>
    <row r="40" spans="1:4" s="80" customFormat="1" ht="30.6" customHeight="1">
      <c r="A40" s="55" t="s">
        <v>47</v>
      </c>
      <c r="B40" s="113">
        <v>0</v>
      </c>
      <c r="C40" s="86">
        <f>'Temas políticas -bases de dados'!E41</f>
        <v>0.02</v>
      </c>
      <c r="D40" s="87">
        <f>B40*C40</f>
        <v>0</v>
      </c>
    </row>
    <row r="41" spans="1:4" ht="30.95">
      <c r="A41" s="31"/>
      <c r="B41" s="113" t="s">
        <v>82</v>
      </c>
      <c r="C41" s="84"/>
      <c r="D41" s="47"/>
    </row>
    <row r="42" spans="1:4">
      <c r="A42" s="31" t="s">
        <v>48</v>
      </c>
      <c r="B42" s="126">
        <v>7</v>
      </c>
      <c r="C42" s="84">
        <f>'Temas políticas -bases de dados'!E43</f>
        <v>0.04</v>
      </c>
      <c r="D42" s="47">
        <f>B42*C42</f>
        <v>0.28000000000000003</v>
      </c>
    </row>
    <row r="43" spans="1:4" ht="46.5">
      <c r="A43" s="31"/>
      <c r="B43" s="126" t="s">
        <v>93</v>
      </c>
      <c r="C43" s="84"/>
      <c r="D43" s="47"/>
    </row>
    <row r="44" spans="1:4">
      <c r="A44" s="31" t="s">
        <v>49</v>
      </c>
      <c r="B44" s="113">
        <v>0</v>
      </c>
      <c r="C44" s="84">
        <f>'Temas políticas -bases de dados'!E45</f>
        <v>0.03</v>
      </c>
      <c r="D44" s="47">
        <f>B44*C44</f>
        <v>0</v>
      </c>
    </row>
    <row r="45" spans="1:4" ht="30.95">
      <c r="A45" s="31"/>
      <c r="B45" s="113" t="s">
        <v>82</v>
      </c>
      <c r="C45" s="84"/>
      <c r="D45" s="47"/>
    </row>
    <row r="46" spans="1:4">
      <c r="A46" s="31" t="s">
        <v>50</v>
      </c>
      <c r="B46" s="126">
        <v>6</v>
      </c>
      <c r="C46" s="84">
        <f>'Temas políticas -bases de dados'!E47</f>
        <v>0.02</v>
      </c>
      <c r="D46" s="47">
        <f>B46*C46</f>
        <v>0.12</v>
      </c>
    </row>
    <row r="47" spans="1:4" ht="46.5">
      <c r="A47" s="31"/>
      <c r="B47" s="126" t="s">
        <v>94</v>
      </c>
      <c r="C47" s="84"/>
      <c r="D47" s="47"/>
    </row>
    <row r="48" spans="1:4">
      <c r="A48" s="31" t="s">
        <v>51</v>
      </c>
      <c r="B48" s="113">
        <v>5</v>
      </c>
      <c r="C48" s="84">
        <f>'Temas políticas -bases de dados'!E49</f>
        <v>0.03</v>
      </c>
      <c r="D48" s="47">
        <f>B48*C48</f>
        <v>0.15</v>
      </c>
    </row>
    <row r="49" spans="1:5" ht="30.95">
      <c r="A49" s="31"/>
      <c r="B49" s="113" t="s">
        <v>95</v>
      </c>
      <c r="C49" s="84"/>
      <c r="D49" s="47"/>
    </row>
    <row r="50" spans="1:5">
      <c r="A50" s="31" t="s">
        <v>52</v>
      </c>
      <c r="B50" s="126">
        <v>0</v>
      </c>
      <c r="C50" s="84">
        <f>'Temas políticas -bases de dados'!E51</f>
        <v>0.03</v>
      </c>
      <c r="D50" s="47">
        <f>B50*C50</f>
        <v>0</v>
      </c>
    </row>
    <row r="51" spans="1:5" ht="30.95">
      <c r="A51" s="31"/>
      <c r="B51" s="126" t="s">
        <v>82</v>
      </c>
      <c r="C51" s="84"/>
      <c r="D51" s="47"/>
    </row>
    <row r="52" spans="1:5">
      <c r="A52" s="31" t="s">
        <v>53</v>
      </c>
      <c r="B52" s="113">
        <v>0</v>
      </c>
      <c r="C52" s="84">
        <f>'Temas políticas -bases de dados'!E53</f>
        <v>0.02</v>
      </c>
      <c r="D52" s="47">
        <f>B52*C52</f>
        <v>0</v>
      </c>
    </row>
    <row r="53" spans="1:5" ht="30.95">
      <c r="A53" s="31"/>
      <c r="B53" s="113" t="s">
        <v>82</v>
      </c>
      <c r="C53" s="84"/>
      <c r="D53" s="47"/>
    </row>
    <row r="54" spans="1:5">
      <c r="A54" s="31" t="s">
        <v>54</v>
      </c>
      <c r="B54" s="126">
        <v>7</v>
      </c>
      <c r="C54" s="84">
        <f>'Temas políticas -bases de dados'!E55</f>
        <v>0.02</v>
      </c>
      <c r="D54" s="47">
        <f>B54*C54</f>
        <v>0.14000000000000001</v>
      </c>
    </row>
    <row r="55" spans="1:5" ht="46.5">
      <c r="A55" s="31"/>
      <c r="B55" s="126" t="s">
        <v>96</v>
      </c>
      <c r="C55" s="84"/>
      <c r="D55" s="47"/>
    </row>
    <row r="56" spans="1:5">
      <c r="A56" s="31" t="s">
        <v>55</v>
      </c>
      <c r="B56" s="113">
        <v>0</v>
      </c>
      <c r="C56" s="84">
        <f>'Temas políticas -bases de dados'!E57</f>
        <v>0.02</v>
      </c>
      <c r="D56" s="47">
        <f>B56*C56</f>
        <v>0</v>
      </c>
    </row>
    <row r="57" spans="1:5" ht="30.95">
      <c r="A57" s="31"/>
      <c r="B57" s="113" t="s">
        <v>82</v>
      </c>
      <c r="C57" s="84"/>
      <c r="D57" s="47"/>
    </row>
    <row r="58" spans="1:5">
      <c r="A58" s="31" t="s">
        <v>56</v>
      </c>
      <c r="B58" s="126">
        <v>0</v>
      </c>
      <c r="C58" s="84">
        <f>'Temas políticas -bases de dados'!E59</f>
        <v>0.02</v>
      </c>
      <c r="D58" s="47">
        <f>B58*C58</f>
        <v>0</v>
      </c>
    </row>
    <row r="59" spans="1:5" ht="30.95">
      <c r="A59" s="31"/>
      <c r="B59" s="126" t="s">
        <v>82</v>
      </c>
      <c r="C59" s="84"/>
      <c r="D59" s="47"/>
    </row>
    <row r="60" spans="1:5">
      <c r="A60" s="31" t="s">
        <v>57</v>
      </c>
      <c r="B60" s="113">
        <v>0</v>
      </c>
      <c r="C60" s="84">
        <f>'Temas políticas -bases de dados'!E61</f>
        <v>0.03</v>
      </c>
      <c r="D60" s="47">
        <f>B60*C60</f>
        <v>0</v>
      </c>
    </row>
    <row r="61" spans="1:5" ht="30.95">
      <c r="A61" s="31"/>
      <c r="B61" s="113" t="s">
        <v>82</v>
      </c>
      <c r="C61" s="84"/>
      <c r="D61" s="47"/>
    </row>
    <row r="62" spans="1:5">
      <c r="A62" s="1"/>
      <c r="B62" s="53" t="s">
        <v>79</v>
      </c>
      <c r="C62" s="84">
        <v>1</v>
      </c>
      <c r="D62" s="108">
        <f>SUM(D2:D60)</f>
        <v>3.1500000000000004</v>
      </c>
      <c r="E62" s="1" t="s">
        <v>97</v>
      </c>
    </row>
    <row r="63" spans="1:5">
      <c r="A63" s="140"/>
      <c r="B63" s="140"/>
      <c r="C63" s="140"/>
      <c r="D63" s="140"/>
    </row>
    <row r="64" spans="1:5">
      <c r="A64" s="140"/>
      <c r="B64" s="140"/>
      <c r="C64" s="140"/>
      <c r="D64" s="140"/>
    </row>
    <row r="65" spans="1:4">
      <c r="A65" s="148"/>
      <c r="B65" s="140"/>
      <c r="C65" s="140"/>
      <c r="D65" s="140"/>
    </row>
    <row r="66" spans="1:4">
      <c r="A66" s="140"/>
      <c r="B66" s="140"/>
      <c r="C66" s="140"/>
      <c r="D66" s="140"/>
    </row>
    <row r="67" spans="1:4">
      <c r="A67" s="140"/>
      <c r="B67" s="140"/>
      <c r="C67" s="140"/>
      <c r="D67" s="140"/>
    </row>
    <row r="68" spans="1:4">
      <c r="B68" s="136"/>
    </row>
    <row r="69" spans="1:4">
      <c r="B69" s="136"/>
    </row>
    <row r="70" spans="1:4">
      <c r="B70" s="136"/>
    </row>
    <row r="71" spans="1:4">
      <c r="B71" s="136"/>
    </row>
    <row r="72" spans="1:4">
      <c r="B72" s="136"/>
    </row>
    <row r="73" spans="1:4">
      <c r="B73" s="136"/>
    </row>
    <row r="86" spans="1:1">
      <c r="A86" s="149"/>
    </row>
  </sheetData>
  <sheetProtection algorithmName="SHA-512" hashValue="UJP27SBKd7xuCJ4FbBnIts12cstl/0PY+p/O5liM//1moSCKHUYMlH1AMlOdpdNBKG8KOTuyUbSyaGmqD6okcw==" saltValue="h97ykDYLfQhvsBDUtvza2A==" spinCount="100000" sheet="1" formatRows="0"/>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299EF4-12C7-4365-A997-D2AA0760E565}">
  <dimension ref="A1:K135"/>
  <sheetViews>
    <sheetView zoomScale="70" zoomScaleNormal="70" workbookViewId="0">
      <pane xSplit="1" ySplit="1" topLeftCell="B3" activePane="bottomRight" state="frozen"/>
      <selection pane="bottomRight" activeCell="D14" sqref="D14"/>
      <selection pane="bottomLeft" activeCell="A2" sqref="A2"/>
      <selection pane="topRight" activeCell="B1" sqref="B1"/>
    </sheetView>
  </sheetViews>
  <sheetFormatPr defaultColWidth="10.875" defaultRowHeight="15.6"/>
  <cols>
    <col min="1" max="1" width="80.625" style="135" customWidth="1"/>
    <col min="2" max="2" width="64.625" style="135" customWidth="1"/>
    <col min="3" max="3" width="8.625" style="135" customWidth="1"/>
    <col min="4" max="4" width="64.625" style="135" customWidth="1"/>
    <col min="5" max="5" width="8.625" style="135" customWidth="1"/>
    <col min="6" max="6" width="64.625" style="135" customWidth="1"/>
    <col min="7" max="7" width="8.625" style="135" customWidth="1"/>
    <col min="8" max="8" width="64.625" style="135" customWidth="1"/>
    <col min="9" max="9" width="8.625" style="135" customWidth="1"/>
    <col min="10" max="10" width="16.625" style="135" customWidth="1"/>
    <col min="11" max="11" width="15.375" style="8" customWidth="1"/>
    <col min="12" max="12" width="15.5" style="8" customWidth="1"/>
    <col min="13" max="16384" width="10.875" style="8"/>
  </cols>
  <sheetData>
    <row r="1" spans="1:11" ht="108" customHeight="1">
      <c r="A1" s="7" t="s">
        <v>98</v>
      </c>
      <c r="B1" s="27" t="s">
        <v>99</v>
      </c>
      <c r="C1" s="40" t="s">
        <v>100</v>
      </c>
      <c r="D1" s="27" t="s">
        <v>101</v>
      </c>
      <c r="E1" s="40" t="s">
        <v>102</v>
      </c>
      <c r="F1" s="27" t="s">
        <v>103</v>
      </c>
      <c r="G1" s="40" t="s">
        <v>100</v>
      </c>
      <c r="H1" s="27" t="s">
        <v>104</v>
      </c>
      <c r="I1" s="40" t="s">
        <v>102</v>
      </c>
      <c r="J1" s="49" t="s">
        <v>61</v>
      </c>
      <c r="K1" s="10"/>
    </row>
    <row r="2" spans="1:11" ht="15.95" customHeight="1">
      <c r="A2" s="29" t="s">
        <v>105</v>
      </c>
      <c r="B2" s="126">
        <v>20</v>
      </c>
      <c r="C2" s="88">
        <v>0.05</v>
      </c>
      <c r="D2" s="126"/>
      <c r="E2" s="88">
        <v>0.04</v>
      </c>
      <c r="F2" s="126"/>
      <c r="G2" s="88">
        <v>0.04</v>
      </c>
      <c r="H2" s="126"/>
      <c r="I2" s="88">
        <v>0.02</v>
      </c>
      <c r="J2" s="91">
        <f>B2*C2+D2*E2+F2*G2+H2*I2</f>
        <v>1</v>
      </c>
    </row>
    <row r="3" spans="1:11" s="16" customFormat="1">
      <c r="A3" s="35"/>
      <c r="B3" s="126" t="s">
        <v>106</v>
      </c>
      <c r="C3" s="89"/>
      <c r="D3" s="126"/>
      <c r="E3" s="89"/>
      <c r="F3" s="126"/>
      <c r="G3" s="89"/>
      <c r="H3" s="126"/>
      <c r="I3" s="89"/>
      <c r="J3" s="91"/>
    </row>
    <row r="4" spans="1:11" ht="35.1" customHeight="1">
      <c r="A4" s="29" t="s">
        <v>107</v>
      </c>
      <c r="B4" s="113">
        <v>0</v>
      </c>
      <c r="C4" s="88">
        <v>0.03</v>
      </c>
      <c r="D4" s="113">
        <v>0</v>
      </c>
      <c r="E4" s="88">
        <v>3.5000000000000003E-2</v>
      </c>
      <c r="F4" s="113">
        <v>0</v>
      </c>
      <c r="G4" s="88">
        <v>3.5000000000000003E-2</v>
      </c>
      <c r="H4" s="113">
        <v>0</v>
      </c>
      <c r="I4" s="88">
        <v>0.02</v>
      </c>
      <c r="J4" s="91">
        <f t="shared" ref="J4:J66" si="0">B4*C4+D4*E4+F4*G4+H4*I4</f>
        <v>0</v>
      </c>
    </row>
    <row r="5" spans="1:11" ht="15.95" customHeight="1">
      <c r="A5" s="28"/>
      <c r="B5" s="113"/>
      <c r="C5" s="88"/>
      <c r="D5" s="113"/>
      <c r="E5" s="88"/>
      <c r="F5" s="113"/>
      <c r="G5" s="88"/>
      <c r="H5" s="113"/>
      <c r="I5" s="88"/>
      <c r="J5" s="91"/>
    </row>
    <row r="6" spans="1:11" ht="34.5" customHeight="1">
      <c r="A6" s="29" t="s">
        <v>108</v>
      </c>
      <c r="B6" s="126">
        <v>20</v>
      </c>
      <c r="C6" s="88">
        <v>0.04</v>
      </c>
      <c r="D6" s="126"/>
      <c r="E6" s="88">
        <v>0.04</v>
      </c>
      <c r="F6" s="126"/>
      <c r="G6" s="88">
        <v>0.04</v>
      </c>
      <c r="H6" s="126"/>
      <c r="I6" s="88">
        <v>0.02</v>
      </c>
      <c r="J6" s="91">
        <f t="shared" si="0"/>
        <v>0.8</v>
      </c>
    </row>
    <row r="7" spans="1:11">
      <c r="A7" s="28"/>
      <c r="B7" s="135" t="s">
        <v>106</v>
      </c>
      <c r="C7" s="88"/>
      <c r="D7" s="126"/>
      <c r="E7" s="88"/>
      <c r="F7" s="126"/>
      <c r="G7" s="88"/>
      <c r="H7" s="126"/>
      <c r="I7" s="88"/>
      <c r="J7" s="91"/>
    </row>
    <row r="8" spans="1:11" ht="15.95" customHeight="1">
      <c r="A8" s="29" t="s">
        <v>109</v>
      </c>
      <c r="B8" s="113">
        <v>0</v>
      </c>
      <c r="C8" s="88">
        <v>0.04</v>
      </c>
      <c r="D8" s="113">
        <v>0</v>
      </c>
      <c r="E8" s="88">
        <v>0.03</v>
      </c>
      <c r="F8" s="113">
        <v>0</v>
      </c>
      <c r="G8" s="88">
        <v>0.03</v>
      </c>
      <c r="H8" s="113">
        <v>0</v>
      </c>
      <c r="I8" s="88">
        <v>1.4999999999999999E-2</v>
      </c>
      <c r="J8" s="91">
        <f t="shared" si="0"/>
        <v>0</v>
      </c>
    </row>
    <row r="9" spans="1:11" ht="15.95" customHeight="1">
      <c r="A9" s="29"/>
      <c r="B9" s="113"/>
      <c r="C9" s="88"/>
      <c r="D9" s="113"/>
      <c r="E9" s="88"/>
      <c r="F9" s="113"/>
      <c r="G9" s="88"/>
      <c r="H9" s="113"/>
      <c r="I9" s="88"/>
      <c r="J9" s="91"/>
    </row>
    <row r="10" spans="1:11" ht="15.95" customHeight="1">
      <c r="A10" s="29" t="s">
        <v>110</v>
      </c>
      <c r="B10" s="126">
        <v>20</v>
      </c>
      <c r="C10" s="88">
        <v>0.05</v>
      </c>
      <c r="D10" s="126"/>
      <c r="E10" s="88">
        <v>0.05</v>
      </c>
      <c r="F10" s="126"/>
      <c r="G10" s="88">
        <v>0.05</v>
      </c>
      <c r="H10" s="126"/>
      <c r="I10" s="88">
        <v>0</v>
      </c>
      <c r="J10" s="91">
        <f t="shared" si="0"/>
        <v>1</v>
      </c>
    </row>
    <row r="11" spans="1:11" ht="78.95" customHeight="1">
      <c r="A11" s="29"/>
      <c r="B11" s="133" t="s">
        <v>111</v>
      </c>
      <c r="C11" s="158"/>
      <c r="D11" s="126"/>
      <c r="E11" s="88"/>
      <c r="F11" s="126"/>
      <c r="G11" s="88"/>
      <c r="H11" s="126"/>
      <c r="I11" s="88"/>
      <c r="J11" s="91"/>
    </row>
    <row r="12" spans="1:11" ht="15.95" customHeight="1">
      <c r="A12" s="29" t="s">
        <v>112</v>
      </c>
      <c r="B12" s="113">
        <v>20</v>
      </c>
      <c r="C12" s="88">
        <v>0.02</v>
      </c>
      <c r="D12" s="113"/>
      <c r="E12" s="88">
        <v>1.4999999999999999E-2</v>
      </c>
      <c r="F12" s="113"/>
      <c r="G12" s="88">
        <v>1.4999999999999999E-2</v>
      </c>
      <c r="H12" s="113"/>
      <c r="I12" s="88">
        <v>0</v>
      </c>
      <c r="J12" s="91">
        <f t="shared" si="0"/>
        <v>0.4</v>
      </c>
    </row>
    <row r="13" spans="1:11" ht="15.95" customHeight="1">
      <c r="A13" s="29"/>
      <c r="B13" s="113" t="s">
        <v>113</v>
      </c>
      <c r="C13" s="88"/>
      <c r="D13" s="113"/>
      <c r="E13" s="88"/>
      <c r="F13" s="113"/>
      <c r="G13" s="88"/>
      <c r="H13" s="113"/>
      <c r="I13" s="88"/>
      <c r="J13" s="91"/>
    </row>
    <row r="14" spans="1:11" ht="32.450000000000003" customHeight="1">
      <c r="A14" s="29" t="s">
        <v>114</v>
      </c>
      <c r="B14" s="126">
        <v>0</v>
      </c>
      <c r="C14" s="88">
        <v>0.04</v>
      </c>
      <c r="D14" s="126">
        <v>0</v>
      </c>
      <c r="E14" s="88">
        <v>3.5000000000000003E-2</v>
      </c>
      <c r="F14" s="126">
        <v>0</v>
      </c>
      <c r="G14" s="88">
        <v>3.5000000000000003E-2</v>
      </c>
      <c r="H14" s="126">
        <v>0</v>
      </c>
      <c r="I14" s="88">
        <v>0.02</v>
      </c>
      <c r="J14" s="91">
        <f t="shared" si="0"/>
        <v>0</v>
      </c>
    </row>
    <row r="15" spans="1:11" ht="15.95" customHeight="1">
      <c r="A15" s="29"/>
      <c r="B15" s="126"/>
      <c r="C15" s="88"/>
      <c r="D15" s="126"/>
      <c r="E15" s="88"/>
      <c r="F15" s="126"/>
      <c r="G15" s="88"/>
      <c r="H15" s="126"/>
      <c r="I15" s="88"/>
      <c r="J15" s="91"/>
    </row>
    <row r="16" spans="1:11" ht="15.95" customHeight="1">
      <c r="A16" s="27" t="s">
        <v>115</v>
      </c>
      <c r="B16" s="126">
        <v>0</v>
      </c>
      <c r="C16" s="88">
        <v>0.03</v>
      </c>
      <c r="D16" s="126">
        <v>0</v>
      </c>
      <c r="E16" s="88">
        <v>0.04</v>
      </c>
      <c r="F16" s="126">
        <v>0</v>
      </c>
      <c r="G16" s="88">
        <v>0.04</v>
      </c>
      <c r="H16" s="126">
        <v>0</v>
      </c>
      <c r="I16" s="88">
        <v>1.4999999999999999E-2</v>
      </c>
      <c r="J16" s="91">
        <f t="shared" si="0"/>
        <v>0</v>
      </c>
    </row>
    <row r="17" spans="1:10" ht="15.95" customHeight="1">
      <c r="A17" s="28"/>
      <c r="B17" s="113"/>
      <c r="C17" s="88"/>
      <c r="D17" s="113"/>
      <c r="E17" s="88"/>
      <c r="F17" s="113"/>
      <c r="G17" s="88"/>
      <c r="H17" s="113"/>
      <c r="I17" s="88"/>
      <c r="J17" s="91"/>
    </row>
    <row r="18" spans="1:10" ht="15.95" customHeight="1">
      <c r="A18" s="27" t="s">
        <v>116</v>
      </c>
      <c r="B18" s="113">
        <v>20</v>
      </c>
      <c r="C18" s="88">
        <v>0.03</v>
      </c>
      <c r="D18" s="113"/>
      <c r="E18" s="88">
        <v>0.03</v>
      </c>
      <c r="F18" s="113"/>
      <c r="G18" s="88">
        <v>0.03</v>
      </c>
      <c r="H18" s="113"/>
      <c r="I18" s="88">
        <v>0</v>
      </c>
      <c r="J18" s="91">
        <f t="shared" si="0"/>
        <v>0.6</v>
      </c>
    </row>
    <row r="19" spans="1:10" ht="62.1">
      <c r="A19" s="28"/>
      <c r="B19" s="126" t="s">
        <v>117</v>
      </c>
      <c r="C19" s="158"/>
      <c r="D19" s="126"/>
      <c r="E19" s="158"/>
      <c r="F19" s="126"/>
      <c r="G19" s="158"/>
      <c r="H19" s="126"/>
      <c r="I19" s="88"/>
      <c r="J19" s="91"/>
    </row>
    <row r="20" spans="1:10" ht="15.95" customHeight="1">
      <c r="A20" s="27" t="s">
        <v>118</v>
      </c>
      <c r="B20" s="126">
        <v>0</v>
      </c>
      <c r="C20" s="158">
        <v>0.03</v>
      </c>
      <c r="D20" s="126">
        <v>0</v>
      </c>
      <c r="E20" s="158">
        <v>2.5000000000000001E-2</v>
      </c>
      <c r="F20" s="126">
        <v>0</v>
      </c>
      <c r="G20" s="158">
        <v>2.5000000000000001E-2</v>
      </c>
      <c r="H20" s="126">
        <v>0</v>
      </c>
      <c r="I20" s="88">
        <v>0</v>
      </c>
      <c r="J20" s="91">
        <f t="shared" si="0"/>
        <v>0</v>
      </c>
    </row>
    <row r="21" spans="1:10" ht="15.95" customHeight="1">
      <c r="A21" s="25"/>
      <c r="B21" s="113"/>
      <c r="C21" s="158"/>
      <c r="D21" s="113"/>
      <c r="E21" s="158"/>
      <c r="F21" s="113"/>
      <c r="G21" s="158"/>
      <c r="H21" s="113"/>
      <c r="I21" s="88"/>
      <c r="J21" s="91"/>
    </row>
    <row r="22" spans="1:10" ht="15.95" customHeight="1">
      <c r="A22" s="27" t="s">
        <v>119</v>
      </c>
      <c r="B22" s="113">
        <v>15</v>
      </c>
      <c r="C22" s="158">
        <v>0.03</v>
      </c>
      <c r="D22" s="113"/>
      <c r="E22" s="158">
        <v>3.5000000000000003E-2</v>
      </c>
      <c r="F22" s="113"/>
      <c r="G22" s="158">
        <v>3.5000000000000003E-2</v>
      </c>
      <c r="H22" s="113"/>
      <c r="I22" s="88">
        <v>0.02</v>
      </c>
      <c r="J22" s="91">
        <f t="shared" si="0"/>
        <v>0.44999999999999996</v>
      </c>
    </row>
    <row r="23" spans="1:10" ht="55.5" customHeight="1">
      <c r="A23" s="25"/>
      <c r="B23" s="126" t="s">
        <v>120</v>
      </c>
      <c r="C23" s="158"/>
      <c r="D23" s="126"/>
      <c r="E23" s="158"/>
      <c r="F23" s="126"/>
      <c r="G23" s="158"/>
      <c r="H23" s="126"/>
      <c r="I23" s="88"/>
      <c r="J23" s="91"/>
    </row>
    <row r="24" spans="1:10" ht="15.95" customHeight="1">
      <c r="A24" s="25" t="s">
        <v>121</v>
      </c>
      <c r="B24" s="126">
        <v>15</v>
      </c>
      <c r="C24" s="158">
        <v>0.03</v>
      </c>
      <c r="D24" s="126"/>
      <c r="E24" s="158">
        <v>3.5000000000000003E-2</v>
      </c>
      <c r="F24" s="126"/>
      <c r="G24" s="158">
        <v>3.5000000000000003E-2</v>
      </c>
      <c r="H24" s="126"/>
      <c r="I24" s="88">
        <v>0.02</v>
      </c>
      <c r="J24" s="91">
        <f t="shared" si="0"/>
        <v>0.44999999999999996</v>
      </c>
    </row>
    <row r="25" spans="1:10" ht="48.6" customHeight="1">
      <c r="A25" s="25"/>
      <c r="B25" s="113" t="s">
        <v>122</v>
      </c>
      <c r="C25" s="158"/>
      <c r="D25" s="113"/>
      <c r="E25" s="158"/>
      <c r="F25" s="113"/>
      <c r="G25" s="158"/>
      <c r="H25" s="113"/>
      <c r="I25" s="88"/>
      <c r="J25" s="91"/>
    </row>
    <row r="26" spans="1:10" ht="15.95" customHeight="1">
      <c r="A26" s="27" t="s">
        <v>123</v>
      </c>
      <c r="B26" s="113">
        <v>0</v>
      </c>
      <c r="C26" s="158">
        <v>0.02</v>
      </c>
      <c r="D26" s="113">
        <v>0</v>
      </c>
      <c r="E26" s="158">
        <v>1.4999999999999999E-2</v>
      </c>
      <c r="F26" s="113">
        <v>0</v>
      </c>
      <c r="G26" s="158">
        <v>1.4999999999999999E-2</v>
      </c>
      <c r="H26" s="113">
        <v>0</v>
      </c>
      <c r="I26" s="88">
        <v>0.02</v>
      </c>
      <c r="J26" s="91">
        <f t="shared" si="0"/>
        <v>0</v>
      </c>
    </row>
    <row r="27" spans="1:10" ht="15.95" customHeight="1">
      <c r="A27" s="25"/>
      <c r="B27" s="113"/>
      <c r="C27" s="158"/>
      <c r="D27" s="113"/>
      <c r="E27" s="158"/>
      <c r="F27" s="113"/>
      <c r="G27" s="158"/>
      <c r="H27" s="113"/>
      <c r="I27" s="88"/>
      <c r="J27" s="91"/>
    </row>
    <row r="28" spans="1:10" ht="15.95" customHeight="1">
      <c r="A28" s="27" t="s">
        <v>124</v>
      </c>
      <c r="B28" s="126">
        <v>20</v>
      </c>
      <c r="C28" s="158">
        <v>0.02</v>
      </c>
      <c r="D28" s="126"/>
      <c r="E28" s="158">
        <v>0.02</v>
      </c>
      <c r="F28" s="126"/>
      <c r="G28" s="158">
        <v>0.02</v>
      </c>
      <c r="H28" s="126">
        <v>0</v>
      </c>
      <c r="I28" s="88">
        <v>0.02</v>
      </c>
      <c r="J28" s="91">
        <f t="shared" si="0"/>
        <v>0.4</v>
      </c>
    </row>
    <row r="29" spans="1:10" ht="73.5" customHeight="1">
      <c r="A29" s="25"/>
      <c r="B29" s="126" t="s">
        <v>125</v>
      </c>
      <c r="C29" s="158"/>
      <c r="D29" s="126"/>
      <c r="E29" s="158"/>
      <c r="F29" s="126"/>
      <c r="G29" s="158"/>
      <c r="H29" s="126"/>
      <c r="I29" s="88"/>
      <c r="J29" s="91"/>
    </row>
    <row r="30" spans="1:10" ht="15.95" customHeight="1">
      <c r="A30" s="27" t="s">
        <v>126</v>
      </c>
      <c r="B30" s="113">
        <v>0</v>
      </c>
      <c r="C30" s="158">
        <v>0.03</v>
      </c>
      <c r="D30" s="113">
        <v>0</v>
      </c>
      <c r="E30" s="158">
        <v>0.02</v>
      </c>
      <c r="F30" s="113">
        <v>0</v>
      </c>
      <c r="G30" s="158">
        <v>2.5000000000000001E-2</v>
      </c>
      <c r="H30" s="113">
        <v>0</v>
      </c>
      <c r="I30" s="88">
        <v>0.02</v>
      </c>
      <c r="J30" s="91">
        <f t="shared" si="0"/>
        <v>0</v>
      </c>
    </row>
    <row r="31" spans="1:10" ht="15.95" customHeight="1">
      <c r="A31" s="25"/>
      <c r="B31" s="113"/>
      <c r="C31" s="158"/>
      <c r="D31" s="113"/>
      <c r="E31" s="158"/>
      <c r="F31" s="113"/>
      <c r="G31" s="158"/>
      <c r="H31" s="113"/>
      <c r="I31" s="88"/>
      <c r="J31" s="91"/>
    </row>
    <row r="32" spans="1:10" ht="15.95" customHeight="1">
      <c r="A32" s="25" t="s">
        <v>127</v>
      </c>
      <c r="B32" s="126">
        <v>0</v>
      </c>
      <c r="C32" s="158">
        <v>0.03</v>
      </c>
      <c r="D32" s="126">
        <v>0</v>
      </c>
      <c r="E32" s="158">
        <v>0.02</v>
      </c>
      <c r="F32" s="126">
        <v>0</v>
      </c>
      <c r="G32" s="158">
        <v>0.02</v>
      </c>
      <c r="H32" s="126">
        <v>0</v>
      </c>
      <c r="I32" s="88">
        <v>0.02</v>
      </c>
      <c r="J32" s="91">
        <f t="shared" si="0"/>
        <v>0</v>
      </c>
    </row>
    <row r="33" spans="1:10">
      <c r="A33" s="25"/>
      <c r="B33" s="126"/>
      <c r="C33" s="158"/>
      <c r="D33" s="126"/>
      <c r="E33" s="158"/>
      <c r="F33" s="126"/>
      <c r="G33" s="158"/>
      <c r="H33" s="126"/>
      <c r="I33" s="88"/>
      <c r="J33" s="91"/>
    </row>
    <row r="34" spans="1:10" ht="15.95" customHeight="1">
      <c r="A34" s="27" t="s">
        <v>128</v>
      </c>
      <c r="B34" s="113">
        <v>20</v>
      </c>
      <c r="C34" s="158">
        <v>0.03</v>
      </c>
      <c r="D34" s="113"/>
      <c r="E34" s="158">
        <v>0.02</v>
      </c>
      <c r="F34" s="113"/>
      <c r="G34" s="158">
        <v>0.02</v>
      </c>
      <c r="H34" s="113"/>
      <c r="I34" s="88">
        <v>0.01</v>
      </c>
      <c r="J34" s="91">
        <f t="shared" si="0"/>
        <v>0.6</v>
      </c>
    </row>
    <row r="35" spans="1:10" ht="71.099999999999994" customHeight="1">
      <c r="A35" s="25"/>
      <c r="B35" s="133" t="s">
        <v>111</v>
      </c>
      <c r="C35" s="158"/>
      <c r="D35" s="113"/>
      <c r="E35" s="158"/>
      <c r="F35" s="133"/>
      <c r="G35" s="158"/>
      <c r="H35" s="113"/>
      <c r="I35" s="88"/>
      <c r="J35" s="91"/>
    </row>
    <row r="36" spans="1:10" ht="15.95" customHeight="1">
      <c r="A36" s="27" t="s">
        <v>129</v>
      </c>
      <c r="B36" s="126"/>
      <c r="C36" s="158">
        <v>0.04</v>
      </c>
      <c r="D36" s="126">
        <v>15</v>
      </c>
      <c r="E36" s="158">
        <v>0.04</v>
      </c>
      <c r="F36" s="126"/>
      <c r="G36" s="158">
        <v>0.04</v>
      </c>
      <c r="H36" s="126"/>
      <c r="I36" s="88">
        <v>0.02</v>
      </c>
      <c r="J36" s="91">
        <f t="shared" si="0"/>
        <v>0.6</v>
      </c>
    </row>
    <row r="37" spans="1:10" ht="108.6">
      <c r="A37" s="25"/>
      <c r="B37" s="133"/>
      <c r="C37" s="158"/>
      <c r="D37" s="126" t="s">
        <v>130</v>
      </c>
      <c r="E37" s="158"/>
      <c r="F37" s="126"/>
      <c r="G37" s="158"/>
      <c r="H37" s="126"/>
      <c r="I37" s="88"/>
      <c r="J37" s="91"/>
    </row>
    <row r="38" spans="1:10" ht="15.95" customHeight="1">
      <c r="A38" s="27" t="s">
        <v>131</v>
      </c>
      <c r="B38" s="113">
        <v>0</v>
      </c>
      <c r="C38" s="158">
        <v>0.03</v>
      </c>
      <c r="D38" s="113">
        <v>0</v>
      </c>
      <c r="E38" s="158">
        <v>2.5000000000000001E-2</v>
      </c>
      <c r="F38" s="113">
        <v>0</v>
      </c>
      <c r="G38" s="158">
        <v>2.5000000000000001E-2</v>
      </c>
      <c r="H38" s="113">
        <v>0</v>
      </c>
      <c r="I38" s="88">
        <v>0.02</v>
      </c>
      <c r="J38" s="91">
        <f t="shared" si="0"/>
        <v>0</v>
      </c>
    </row>
    <row r="39" spans="1:10" ht="15.95" customHeight="1">
      <c r="A39" s="25"/>
      <c r="B39" s="113"/>
      <c r="C39" s="158"/>
      <c r="D39" s="113"/>
      <c r="E39" s="158"/>
      <c r="F39" s="113"/>
      <c r="G39" s="158"/>
      <c r="H39" s="113"/>
      <c r="I39" s="88"/>
      <c r="J39" s="91"/>
    </row>
    <row r="40" spans="1:10" ht="15.95" customHeight="1">
      <c r="A40" s="27" t="s">
        <v>132</v>
      </c>
      <c r="B40" s="126">
        <v>0</v>
      </c>
      <c r="C40" s="158">
        <v>0.02</v>
      </c>
      <c r="D40" s="126">
        <v>0</v>
      </c>
      <c r="E40" s="158">
        <v>0.02</v>
      </c>
      <c r="F40" s="126">
        <v>0</v>
      </c>
      <c r="G40" s="158">
        <v>0.02</v>
      </c>
      <c r="H40" s="126">
        <v>0</v>
      </c>
      <c r="I40" s="88">
        <v>0.02</v>
      </c>
      <c r="J40" s="91">
        <f t="shared" si="0"/>
        <v>0</v>
      </c>
    </row>
    <row r="41" spans="1:10" ht="15.95" customHeight="1">
      <c r="A41" s="25"/>
      <c r="B41" s="126"/>
      <c r="C41" s="158"/>
      <c r="D41" s="126"/>
      <c r="E41" s="158"/>
      <c r="F41" s="126"/>
      <c r="G41" s="158"/>
      <c r="H41" s="126"/>
      <c r="I41" s="88"/>
      <c r="J41" s="91"/>
    </row>
    <row r="42" spans="1:10" ht="15.95" customHeight="1">
      <c r="A42" s="27" t="s">
        <v>133</v>
      </c>
      <c r="B42" s="113">
        <v>5</v>
      </c>
      <c r="C42" s="158">
        <v>0.02</v>
      </c>
      <c r="D42" s="113"/>
      <c r="E42" s="158">
        <v>0.02</v>
      </c>
      <c r="F42" s="113"/>
      <c r="G42" s="158">
        <v>0.02</v>
      </c>
      <c r="H42" s="113"/>
      <c r="I42" s="88">
        <v>0.02</v>
      </c>
      <c r="J42" s="91">
        <f t="shared" si="0"/>
        <v>0.1</v>
      </c>
    </row>
    <row r="43" spans="1:10" ht="32.450000000000003" customHeight="1">
      <c r="A43" s="25"/>
      <c r="B43" s="113" t="s">
        <v>134</v>
      </c>
      <c r="C43" s="158"/>
      <c r="D43" s="113"/>
      <c r="E43" s="158"/>
      <c r="F43" s="113"/>
      <c r="G43" s="158"/>
      <c r="H43" s="113"/>
      <c r="I43" s="88"/>
      <c r="J43" s="91"/>
    </row>
    <row r="44" spans="1:10" ht="15.95" customHeight="1">
      <c r="A44" s="27" t="s">
        <v>135</v>
      </c>
      <c r="B44" s="126">
        <v>0</v>
      </c>
      <c r="C44" s="158">
        <v>0.02</v>
      </c>
      <c r="D44" s="126">
        <v>0</v>
      </c>
      <c r="E44" s="158">
        <v>0.02</v>
      </c>
      <c r="F44" s="126">
        <v>0</v>
      </c>
      <c r="G44" s="158">
        <v>0.02</v>
      </c>
      <c r="H44" s="126">
        <v>0</v>
      </c>
      <c r="I44" s="88">
        <v>0.02</v>
      </c>
      <c r="J44" s="91">
        <f t="shared" si="0"/>
        <v>0</v>
      </c>
    </row>
    <row r="45" spans="1:10" ht="15.95" customHeight="1">
      <c r="A45" s="25"/>
      <c r="B45" s="126"/>
      <c r="C45" s="158"/>
      <c r="D45" s="126"/>
      <c r="E45" s="158"/>
      <c r="F45" s="126"/>
      <c r="G45" s="158"/>
      <c r="H45" s="126"/>
      <c r="I45" s="88"/>
      <c r="J45" s="91"/>
    </row>
    <row r="46" spans="1:10" ht="15.95" customHeight="1">
      <c r="A46" s="27" t="s">
        <v>136</v>
      </c>
      <c r="B46" s="113">
        <v>0</v>
      </c>
      <c r="C46" s="158">
        <v>0.02</v>
      </c>
      <c r="D46" s="113">
        <v>0</v>
      </c>
      <c r="E46" s="158">
        <v>0.02</v>
      </c>
      <c r="F46" s="113">
        <v>0</v>
      </c>
      <c r="G46" s="158">
        <v>0.02</v>
      </c>
      <c r="H46" s="113">
        <v>0</v>
      </c>
      <c r="I46" s="88">
        <v>0.02</v>
      </c>
      <c r="J46" s="91">
        <f t="shared" si="0"/>
        <v>0</v>
      </c>
    </row>
    <row r="47" spans="1:10" ht="15.95" customHeight="1">
      <c r="A47" s="27"/>
      <c r="B47" s="113"/>
      <c r="C47" s="158"/>
      <c r="D47" s="113"/>
      <c r="E47" s="158"/>
      <c r="F47" s="113"/>
      <c r="G47" s="158"/>
      <c r="H47" s="113"/>
      <c r="I47" s="88"/>
      <c r="J47" s="91"/>
    </row>
    <row r="48" spans="1:10" ht="15.95" customHeight="1">
      <c r="A48" s="27" t="s">
        <v>137</v>
      </c>
      <c r="B48" s="126">
        <v>0</v>
      </c>
      <c r="C48" s="158">
        <v>0.02</v>
      </c>
      <c r="D48" s="126">
        <v>0</v>
      </c>
      <c r="E48" s="158">
        <v>0.02</v>
      </c>
      <c r="F48" s="126">
        <v>0</v>
      </c>
      <c r="G48" s="158">
        <v>0.02</v>
      </c>
      <c r="H48" s="126">
        <v>0</v>
      </c>
      <c r="I48" s="88">
        <v>0.02</v>
      </c>
      <c r="J48" s="91">
        <f t="shared" si="0"/>
        <v>0</v>
      </c>
    </row>
    <row r="49" spans="1:10" ht="15.95" customHeight="1">
      <c r="A49" s="25"/>
      <c r="B49" s="126"/>
      <c r="C49" s="158"/>
      <c r="D49" s="126"/>
      <c r="E49" s="158"/>
      <c r="F49" s="126"/>
      <c r="G49" s="158"/>
      <c r="H49" s="126"/>
      <c r="I49" s="88"/>
      <c r="J49" s="91"/>
    </row>
    <row r="50" spans="1:10" ht="15.95" customHeight="1">
      <c r="A50" s="27" t="s">
        <v>138</v>
      </c>
      <c r="B50" s="113">
        <v>0</v>
      </c>
      <c r="C50" s="158">
        <v>0.02</v>
      </c>
      <c r="D50" s="113">
        <v>0</v>
      </c>
      <c r="E50" s="158">
        <v>0.02</v>
      </c>
      <c r="F50" s="113">
        <v>0</v>
      </c>
      <c r="G50" s="158">
        <v>0.02</v>
      </c>
      <c r="H50" s="113">
        <v>0</v>
      </c>
      <c r="I50" s="88">
        <v>0.05</v>
      </c>
      <c r="J50" s="91">
        <f t="shared" si="0"/>
        <v>0</v>
      </c>
    </row>
    <row r="51" spans="1:10" ht="15.95" customHeight="1">
      <c r="A51" s="25"/>
      <c r="B51" s="113"/>
      <c r="C51" s="158"/>
      <c r="D51" s="113"/>
      <c r="E51" s="158"/>
      <c r="F51" s="113"/>
      <c r="G51" s="158"/>
      <c r="H51" s="113"/>
      <c r="I51" s="88"/>
      <c r="J51" s="91"/>
    </row>
    <row r="52" spans="1:10" ht="15.95" customHeight="1">
      <c r="A52" s="27" t="s">
        <v>139</v>
      </c>
      <c r="B52" s="126">
        <v>20</v>
      </c>
      <c r="C52" s="158">
        <v>0.02</v>
      </c>
      <c r="D52" s="126"/>
      <c r="E52" s="158">
        <v>0.02</v>
      </c>
      <c r="F52" s="126"/>
      <c r="G52" s="158">
        <v>0.02</v>
      </c>
      <c r="H52" s="126"/>
      <c r="I52" s="88">
        <v>0.03</v>
      </c>
      <c r="J52" s="91">
        <f t="shared" si="0"/>
        <v>0.4</v>
      </c>
    </row>
    <row r="53" spans="1:10" ht="53.45" customHeight="1">
      <c r="A53" s="25"/>
      <c r="B53" s="126" t="s">
        <v>140</v>
      </c>
      <c r="C53" s="158"/>
      <c r="D53" s="126"/>
      <c r="E53" s="158"/>
      <c r="F53" s="126"/>
      <c r="G53" s="158"/>
      <c r="H53" s="126"/>
      <c r="I53" s="88"/>
      <c r="J53" s="91"/>
    </row>
    <row r="54" spans="1:10" ht="15.95" customHeight="1">
      <c r="A54" s="25" t="s">
        <v>141</v>
      </c>
      <c r="B54" s="113">
        <v>0</v>
      </c>
      <c r="C54" s="158">
        <v>0.02</v>
      </c>
      <c r="D54" s="113">
        <v>0</v>
      </c>
      <c r="E54" s="158">
        <v>0.02</v>
      </c>
      <c r="F54" s="113">
        <v>0</v>
      </c>
      <c r="G54" s="158">
        <v>1.4999999999999999E-2</v>
      </c>
      <c r="H54" s="113">
        <v>0</v>
      </c>
      <c r="I54" s="88">
        <v>0.02</v>
      </c>
      <c r="J54" s="91">
        <f t="shared" si="0"/>
        <v>0</v>
      </c>
    </row>
    <row r="55" spans="1:10" ht="15.95" customHeight="1">
      <c r="A55" s="25"/>
      <c r="B55" s="113"/>
      <c r="C55" s="158"/>
      <c r="D55" s="113"/>
      <c r="E55" s="158"/>
      <c r="F55" s="113"/>
      <c r="G55" s="158"/>
      <c r="H55" s="113"/>
      <c r="I55" s="88"/>
      <c r="J55" s="91"/>
    </row>
    <row r="56" spans="1:10" ht="15.95" customHeight="1">
      <c r="A56" s="27" t="s">
        <v>142</v>
      </c>
      <c r="B56" s="126">
        <v>20</v>
      </c>
      <c r="C56" s="158">
        <v>0.02</v>
      </c>
      <c r="D56" s="126"/>
      <c r="E56" s="158">
        <v>0.02</v>
      </c>
      <c r="F56" s="126"/>
      <c r="G56" s="158">
        <v>0.02</v>
      </c>
      <c r="H56" s="126"/>
      <c r="I56" s="88">
        <v>0.03</v>
      </c>
      <c r="J56" s="91">
        <f t="shared" si="0"/>
        <v>0.4</v>
      </c>
    </row>
    <row r="57" spans="1:10" ht="84.6" customHeight="1">
      <c r="A57" s="25"/>
      <c r="B57" s="126" t="s">
        <v>143</v>
      </c>
      <c r="C57" s="158"/>
      <c r="D57" s="126"/>
      <c r="E57" s="158"/>
      <c r="F57" s="126"/>
      <c r="G57" s="158"/>
      <c r="H57" s="126"/>
      <c r="I57" s="88"/>
      <c r="J57" s="91"/>
    </row>
    <row r="58" spans="1:10" ht="15.95" customHeight="1">
      <c r="A58" s="27" t="s">
        <v>144</v>
      </c>
      <c r="B58" s="113">
        <v>20</v>
      </c>
      <c r="C58" s="158">
        <v>0.02</v>
      </c>
      <c r="D58" s="113"/>
      <c r="E58" s="158">
        <v>2.5000000000000001E-2</v>
      </c>
      <c r="F58" s="113"/>
      <c r="G58" s="158">
        <v>2.5000000000000001E-2</v>
      </c>
      <c r="H58" s="113"/>
      <c r="I58" s="88">
        <v>0.03</v>
      </c>
      <c r="J58" s="91">
        <f t="shared" si="0"/>
        <v>0.4</v>
      </c>
    </row>
    <row r="59" spans="1:10" ht="57.6" customHeight="1">
      <c r="A59" s="25"/>
      <c r="B59" s="113" t="s">
        <v>145</v>
      </c>
      <c r="C59" s="158"/>
      <c r="D59" s="113"/>
      <c r="E59" s="158"/>
      <c r="F59" s="113"/>
      <c r="G59" s="158"/>
      <c r="H59" s="113"/>
      <c r="I59" s="88"/>
      <c r="J59" s="91"/>
    </row>
    <row r="60" spans="1:10" ht="15.95" customHeight="1">
      <c r="A60" s="27" t="s">
        <v>146</v>
      </c>
      <c r="B60" s="126">
        <v>20</v>
      </c>
      <c r="C60" s="158">
        <v>0.02</v>
      </c>
      <c r="D60" s="126"/>
      <c r="E60" s="158">
        <v>1.4999999999999999E-2</v>
      </c>
      <c r="F60" s="126"/>
      <c r="G60" s="158">
        <v>1.4999999999999999E-2</v>
      </c>
      <c r="H60" s="126"/>
      <c r="I60" s="88">
        <v>0.02</v>
      </c>
      <c r="J60" s="91">
        <f t="shared" si="0"/>
        <v>0.4</v>
      </c>
    </row>
    <row r="61" spans="1:10" ht="76.5" customHeight="1">
      <c r="A61" s="25"/>
      <c r="B61" s="126" t="s">
        <v>147</v>
      </c>
      <c r="C61" s="158"/>
      <c r="D61" s="126"/>
      <c r="E61" s="158"/>
      <c r="F61" s="126"/>
      <c r="G61" s="158"/>
      <c r="H61" s="126"/>
      <c r="I61" s="88"/>
      <c r="J61" s="91"/>
    </row>
    <row r="62" spans="1:10" ht="36.75" customHeight="1">
      <c r="A62" s="27" t="s">
        <v>148</v>
      </c>
      <c r="B62" s="113">
        <v>0</v>
      </c>
      <c r="C62" s="158">
        <v>0.02</v>
      </c>
      <c r="D62" s="113">
        <v>0</v>
      </c>
      <c r="E62" s="158">
        <v>0.02</v>
      </c>
      <c r="F62" s="113">
        <v>0</v>
      </c>
      <c r="G62" s="158">
        <v>0.02</v>
      </c>
      <c r="H62" s="113">
        <v>0</v>
      </c>
      <c r="I62" s="88">
        <v>0.03</v>
      </c>
      <c r="J62" s="91">
        <f t="shared" si="0"/>
        <v>0</v>
      </c>
    </row>
    <row r="63" spans="1:10">
      <c r="A63" s="25"/>
      <c r="B63" s="113"/>
      <c r="C63" s="158"/>
      <c r="D63" s="113"/>
      <c r="E63" s="158"/>
      <c r="F63" s="113"/>
      <c r="G63" s="158"/>
      <c r="H63" s="113"/>
      <c r="I63" s="88"/>
      <c r="J63" s="91"/>
    </row>
    <row r="64" spans="1:10" ht="15.95" customHeight="1">
      <c r="A64" s="27" t="s">
        <v>149</v>
      </c>
      <c r="B64" s="126">
        <v>0</v>
      </c>
      <c r="C64" s="158">
        <v>0.02</v>
      </c>
      <c r="D64" s="126">
        <v>0</v>
      </c>
      <c r="E64" s="158">
        <v>0.02</v>
      </c>
      <c r="F64" s="126">
        <v>0</v>
      </c>
      <c r="G64" s="158">
        <v>0.02</v>
      </c>
      <c r="H64" s="126">
        <v>0</v>
      </c>
      <c r="I64" s="88">
        <v>0.03</v>
      </c>
      <c r="J64" s="91">
        <f t="shared" si="0"/>
        <v>0</v>
      </c>
    </row>
    <row r="65" spans="1:10" ht="15.95" customHeight="1">
      <c r="A65" s="25"/>
      <c r="B65" s="126"/>
      <c r="C65" s="158"/>
      <c r="D65" s="126"/>
      <c r="E65" s="158"/>
      <c r="F65" s="126"/>
      <c r="G65" s="158"/>
      <c r="H65" s="126"/>
      <c r="I65" s="88"/>
      <c r="J65" s="91"/>
    </row>
    <row r="66" spans="1:10" ht="15.95" customHeight="1">
      <c r="A66" s="27" t="s">
        <v>150</v>
      </c>
      <c r="B66" s="113">
        <v>0</v>
      </c>
      <c r="C66" s="158">
        <v>0.03</v>
      </c>
      <c r="D66" s="113">
        <v>0</v>
      </c>
      <c r="E66" s="158">
        <v>2.5000000000000001E-2</v>
      </c>
      <c r="F66" s="113">
        <v>0</v>
      </c>
      <c r="G66" s="158">
        <v>0.02</v>
      </c>
      <c r="H66" s="113">
        <v>0</v>
      </c>
      <c r="I66" s="88">
        <v>0</v>
      </c>
      <c r="J66" s="91">
        <f t="shared" si="0"/>
        <v>0</v>
      </c>
    </row>
    <row r="67" spans="1:10" ht="15.95" customHeight="1">
      <c r="A67" s="25"/>
      <c r="B67" s="113"/>
      <c r="C67" s="158"/>
      <c r="D67" s="113"/>
      <c r="E67" s="158"/>
      <c r="F67" s="113"/>
      <c r="G67" s="158"/>
      <c r="H67" s="113"/>
      <c r="I67" s="88"/>
      <c r="J67" s="91"/>
    </row>
    <row r="68" spans="1:10" ht="15.95" customHeight="1">
      <c r="A68" s="27" t="s">
        <v>151</v>
      </c>
      <c r="B68" s="126">
        <v>0</v>
      </c>
      <c r="C68" s="158">
        <v>1.4999999999999999E-2</v>
      </c>
      <c r="D68" s="126">
        <v>0</v>
      </c>
      <c r="E68" s="158">
        <v>0.01</v>
      </c>
      <c r="F68" s="126">
        <v>0</v>
      </c>
      <c r="G68" s="158">
        <v>0.01</v>
      </c>
      <c r="H68" s="126">
        <v>0</v>
      </c>
      <c r="I68" s="88">
        <v>5.0000000000000001E-3</v>
      </c>
      <c r="J68" s="91">
        <f t="shared" ref="J68:J86" si="1">B68*C68+D68*E68+F68*G68+H68*I68</f>
        <v>0</v>
      </c>
    </row>
    <row r="69" spans="1:10" ht="15.95" customHeight="1">
      <c r="A69" s="25"/>
      <c r="B69" s="126"/>
      <c r="C69" s="158"/>
      <c r="D69" s="126"/>
      <c r="E69" s="158"/>
      <c r="F69" s="126"/>
      <c r="G69" s="158"/>
      <c r="H69" s="126"/>
      <c r="I69" s="88"/>
      <c r="J69" s="91"/>
    </row>
    <row r="70" spans="1:10" ht="36.950000000000003" customHeight="1">
      <c r="A70" s="27" t="s">
        <v>152</v>
      </c>
      <c r="B70" s="113">
        <v>0</v>
      </c>
      <c r="C70" s="158">
        <v>0.02</v>
      </c>
      <c r="D70" s="113">
        <v>0</v>
      </c>
      <c r="E70" s="158">
        <v>1.4999999999999999E-2</v>
      </c>
      <c r="F70" s="113">
        <v>0</v>
      </c>
      <c r="G70" s="158">
        <v>1.4999999999999999E-2</v>
      </c>
      <c r="H70" s="113">
        <v>0</v>
      </c>
      <c r="I70" s="88">
        <v>0</v>
      </c>
      <c r="J70" s="91">
        <f t="shared" si="1"/>
        <v>0</v>
      </c>
    </row>
    <row r="71" spans="1:10" ht="15.95" customHeight="1">
      <c r="A71" s="25"/>
      <c r="B71" s="113"/>
      <c r="C71" s="158"/>
      <c r="D71" s="113"/>
      <c r="E71" s="158"/>
      <c r="F71" s="113"/>
      <c r="G71" s="158"/>
      <c r="H71" s="113"/>
      <c r="I71" s="88"/>
      <c r="J71" s="91"/>
    </row>
    <row r="72" spans="1:10" ht="15.95" customHeight="1">
      <c r="A72" s="25" t="s">
        <v>153</v>
      </c>
      <c r="B72" s="126">
        <v>0</v>
      </c>
      <c r="C72" s="158">
        <v>1.4999999999999999E-2</v>
      </c>
      <c r="D72" s="126">
        <v>0</v>
      </c>
      <c r="E72" s="158">
        <v>0.02</v>
      </c>
      <c r="F72" s="126">
        <v>0</v>
      </c>
      <c r="G72" s="158">
        <v>0.02</v>
      </c>
      <c r="H72" s="126">
        <v>0</v>
      </c>
      <c r="I72" s="88">
        <v>0.05</v>
      </c>
      <c r="J72" s="91">
        <f t="shared" si="1"/>
        <v>0</v>
      </c>
    </row>
    <row r="73" spans="1:10" ht="15.95" customHeight="1">
      <c r="A73" s="25"/>
      <c r="B73" s="126"/>
      <c r="C73" s="158"/>
      <c r="D73" s="126"/>
      <c r="E73" s="158"/>
      <c r="F73" s="126"/>
      <c r="G73" s="158"/>
      <c r="H73" s="126"/>
      <c r="I73" s="88"/>
      <c r="J73" s="91"/>
    </row>
    <row r="74" spans="1:10" ht="15.95" customHeight="1">
      <c r="A74" s="27" t="s">
        <v>154</v>
      </c>
      <c r="B74" s="113">
        <v>0</v>
      </c>
      <c r="C74" s="158">
        <v>0.01</v>
      </c>
      <c r="D74" s="113">
        <v>0</v>
      </c>
      <c r="E74" s="158">
        <v>0.02</v>
      </c>
      <c r="F74" s="113">
        <v>0</v>
      </c>
      <c r="G74" s="158">
        <v>0.02</v>
      </c>
      <c r="H74" s="113">
        <v>0</v>
      </c>
      <c r="I74" s="88">
        <v>0</v>
      </c>
      <c r="J74" s="91">
        <f t="shared" si="1"/>
        <v>0</v>
      </c>
    </row>
    <row r="75" spans="1:10" ht="15.95" customHeight="1">
      <c r="A75" s="25"/>
      <c r="B75" s="113"/>
      <c r="C75" s="158"/>
      <c r="D75" s="113"/>
      <c r="E75" s="158"/>
      <c r="F75" s="113"/>
      <c r="G75" s="158"/>
      <c r="H75" s="113"/>
      <c r="I75" s="88"/>
      <c r="J75" s="91"/>
    </row>
    <row r="76" spans="1:10" ht="15.95" customHeight="1">
      <c r="A76" s="25" t="s">
        <v>155</v>
      </c>
      <c r="B76" s="126">
        <v>0</v>
      </c>
      <c r="C76" s="158">
        <v>0</v>
      </c>
      <c r="D76" s="126">
        <v>0</v>
      </c>
      <c r="E76" s="158">
        <v>0.02</v>
      </c>
      <c r="F76" s="126">
        <v>0</v>
      </c>
      <c r="G76" s="158">
        <v>0.02</v>
      </c>
      <c r="H76" s="126">
        <v>0</v>
      </c>
      <c r="I76" s="88">
        <v>0.03</v>
      </c>
      <c r="J76" s="91">
        <f t="shared" si="1"/>
        <v>0</v>
      </c>
    </row>
    <row r="77" spans="1:10" ht="15.95" customHeight="1">
      <c r="A77" s="25"/>
      <c r="B77" s="126"/>
      <c r="C77" s="158"/>
      <c r="D77" s="126"/>
      <c r="E77" s="158"/>
      <c r="F77" s="126"/>
      <c r="G77" s="158"/>
      <c r="H77" s="126"/>
      <c r="I77" s="88"/>
      <c r="J77" s="91"/>
    </row>
    <row r="78" spans="1:10" ht="15.95" customHeight="1">
      <c r="A78" s="27" t="s">
        <v>156</v>
      </c>
      <c r="B78" s="113">
        <v>0</v>
      </c>
      <c r="C78" s="158">
        <v>0.01</v>
      </c>
      <c r="D78" s="113">
        <v>0</v>
      </c>
      <c r="E78" s="158">
        <v>0.01</v>
      </c>
      <c r="F78" s="113">
        <v>0</v>
      </c>
      <c r="G78" s="158">
        <v>0.01</v>
      </c>
      <c r="H78" s="113">
        <v>0</v>
      </c>
      <c r="I78" s="88">
        <v>0.02</v>
      </c>
      <c r="J78" s="91">
        <f t="shared" si="1"/>
        <v>0</v>
      </c>
    </row>
    <row r="79" spans="1:10" ht="15.95" customHeight="1">
      <c r="A79" s="25"/>
      <c r="B79" s="113"/>
      <c r="C79" s="158"/>
      <c r="D79" s="113"/>
      <c r="E79" s="158"/>
      <c r="F79" s="113"/>
      <c r="G79" s="158"/>
      <c r="H79" s="113"/>
      <c r="I79" s="88"/>
      <c r="J79" s="91"/>
    </row>
    <row r="80" spans="1:10" ht="15.95" customHeight="1">
      <c r="A80" s="27" t="s">
        <v>157</v>
      </c>
      <c r="B80" s="126">
        <v>0</v>
      </c>
      <c r="C80" s="158">
        <v>0</v>
      </c>
      <c r="D80" s="126">
        <v>0</v>
      </c>
      <c r="E80" s="158">
        <v>0.01</v>
      </c>
      <c r="F80" s="126">
        <v>0</v>
      </c>
      <c r="G80" s="158">
        <v>0.01</v>
      </c>
      <c r="H80" s="126">
        <v>0</v>
      </c>
      <c r="I80" s="88">
        <v>0.04</v>
      </c>
      <c r="J80" s="91">
        <f t="shared" si="1"/>
        <v>0</v>
      </c>
    </row>
    <row r="81" spans="1:11" ht="15.95" customHeight="1">
      <c r="A81" s="25"/>
      <c r="B81" s="126"/>
      <c r="C81" s="158"/>
      <c r="D81" s="126"/>
      <c r="E81" s="158"/>
      <c r="F81" s="126"/>
      <c r="G81" s="158"/>
      <c r="H81" s="126"/>
      <c r="I81" s="88"/>
      <c r="J81" s="91"/>
    </row>
    <row r="82" spans="1:11" ht="15.95" customHeight="1">
      <c r="A82" s="27" t="s">
        <v>158</v>
      </c>
      <c r="B82" s="113">
        <v>0</v>
      </c>
      <c r="C82" s="158">
        <v>0.02</v>
      </c>
      <c r="D82" s="113">
        <v>0</v>
      </c>
      <c r="E82" s="158">
        <v>0.01</v>
      </c>
      <c r="F82" s="113">
        <v>0</v>
      </c>
      <c r="G82" s="158">
        <v>1.4999999999999999E-2</v>
      </c>
      <c r="H82" s="113">
        <v>0</v>
      </c>
      <c r="I82" s="88">
        <v>0.04</v>
      </c>
      <c r="J82" s="91">
        <f t="shared" si="1"/>
        <v>0</v>
      </c>
    </row>
    <row r="83" spans="1:11" ht="15.95" customHeight="1">
      <c r="A83" s="25"/>
      <c r="B83" s="113"/>
      <c r="C83" s="158"/>
      <c r="D83" s="113"/>
      <c r="E83" s="158"/>
      <c r="F83" s="113"/>
      <c r="G83" s="158"/>
      <c r="H83" s="113"/>
      <c r="I83" s="88"/>
      <c r="J83" s="91"/>
    </row>
    <row r="84" spans="1:11" ht="15.95" customHeight="1">
      <c r="A84" s="25" t="s">
        <v>159</v>
      </c>
      <c r="B84" s="126"/>
      <c r="C84" s="158">
        <v>0</v>
      </c>
      <c r="D84" s="126">
        <v>15</v>
      </c>
      <c r="E84" s="158">
        <v>0.01</v>
      </c>
      <c r="F84" s="126"/>
      <c r="G84" s="158">
        <v>0.01</v>
      </c>
      <c r="H84" s="126"/>
      <c r="I84" s="88">
        <v>0.04</v>
      </c>
      <c r="J84" s="91">
        <f t="shared" si="1"/>
        <v>0.15</v>
      </c>
    </row>
    <row r="85" spans="1:11" ht="155.1">
      <c r="A85" s="25"/>
      <c r="B85" s="126"/>
      <c r="C85" s="158"/>
      <c r="D85" s="126" t="s">
        <v>160</v>
      </c>
      <c r="E85" s="158"/>
      <c r="F85" s="126"/>
      <c r="G85" s="158"/>
      <c r="H85" s="126"/>
      <c r="I85" s="88"/>
      <c r="J85" s="91"/>
    </row>
    <row r="86" spans="1:11" ht="15.95" customHeight="1">
      <c r="A86" s="29" t="s">
        <v>161</v>
      </c>
      <c r="B86" s="113">
        <v>0</v>
      </c>
      <c r="C86" s="158">
        <v>0</v>
      </c>
      <c r="D86" s="113">
        <v>0</v>
      </c>
      <c r="E86" s="158">
        <v>0.02</v>
      </c>
      <c r="F86" s="113">
        <v>0</v>
      </c>
      <c r="G86" s="158">
        <v>0.02</v>
      </c>
      <c r="H86" s="113">
        <v>0</v>
      </c>
      <c r="I86" s="88">
        <v>0.15</v>
      </c>
      <c r="J86" s="91">
        <f t="shared" si="1"/>
        <v>0</v>
      </c>
    </row>
    <row r="87" spans="1:11" ht="15.95" customHeight="1">
      <c r="A87" s="51"/>
      <c r="B87" s="113"/>
      <c r="C87" s="158"/>
      <c r="D87" s="113"/>
      <c r="E87" s="158"/>
      <c r="F87" s="113"/>
      <c r="G87" s="158"/>
      <c r="H87" s="113"/>
      <c r="I87" s="88"/>
      <c r="J87" s="91"/>
    </row>
    <row r="88" spans="1:11" ht="15.95" customHeight="1">
      <c r="A88" s="7" t="s">
        <v>162</v>
      </c>
      <c r="B88" s="52">
        <f>SUMPRODUCT(B2:B87,C2:C87)</f>
        <v>7.4000000000000012</v>
      </c>
      <c r="C88" s="88">
        <f>SUM(C2:C86)</f>
        <v>1.0000000000000007</v>
      </c>
      <c r="D88" s="52">
        <f>SUMPRODUCT(D2:D87,E2:E87)</f>
        <v>0.75</v>
      </c>
      <c r="E88" s="90">
        <f>SUM(E2:E86)</f>
        <v>1.0000000000000007</v>
      </c>
      <c r="F88" s="52">
        <f>SUMPRODUCT(F2:F87,G2:G87)</f>
        <v>0</v>
      </c>
      <c r="G88" s="90">
        <f>SUM(G2:G86)</f>
        <v>1.0000000000000007</v>
      </c>
      <c r="H88" s="52">
        <f>SUMPRODUCT(H2:H87,I2:I87)</f>
        <v>0</v>
      </c>
      <c r="I88" s="90">
        <f>SUM(I2:I86)</f>
        <v>0.99500000000000044</v>
      </c>
      <c r="J88" s="107">
        <f>SUM(J2:J86)</f>
        <v>8.15</v>
      </c>
      <c r="K88" s="15" t="s">
        <v>163</v>
      </c>
    </row>
    <row r="89" spans="1:11" ht="17.100000000000001" customHeight="1">
      <c r="A89" s="139"/>
      <c r="B89" s="139"/>
      <c r="C89" s="139"/>
      <c r="D89" s="139"/>
      <c r="E89" s="133"/>
      <c r="F89" s="139"/>
      <c r="G89" s="133"/>
      <c r="H89" s="139"/>
      <c r="I89" s="133"/>
      <c r="J89" s="133"/>
    </row>
    <row r="90" spans="1:11">
      <c r="A90" s="139"/>
      <c r="B90" s="139"/>
      <c r="C90" s="139"/>
      <c r="D90" s="133"/>
      <c r="E90" s="133"/>
      <c r="F90" s="133"/>
      <c r="G90" s="133"/>
      <c r="H90" s="133"/>
      <c r="I90" s="133"/>
      <c r="J90" s="133"/>
    </row>
    <row r="91" spans="1:11">
      <c r="A91" s="139"/>
      <c r="B91" s="139"/>
      <c r="C91" s="139"/>
      <c r="D91" s="133"/>
      <c r="E91" s="133"/>
      <c r="F91" s="133"/>
      <c r="G91" s="133"/>
      <c r="H91" s="133"/>
      <c r="I91" s="133"/>
      <c r="J91" s="133"/>
    </row>
    <row r="92" spans="1:11">
      <c r="A92" s="139"/>
      <c r="B92" s="139"/>
      <c r="C92" s="139"/>
      <c r="D92" s="133"/>
      <c r="E92" s="133"/>
      <c r="F92" s="133"/>
      <c r="G92" s="133"/>
      <c r="H92" s="133"/>
      <c r="I92" s="133"/>
      <c r="J92" s="133"/>
    </row>
    <row r="93" spans="1:11" ht="12.75" customHeight="1">
      <c r="A93" s="139"/>
      <c r="B93" s="139"/>
      <c r="C93" s="139"/>
      <c r="D93" s="133"/>
      <c r="E93" s="133"/>
      <c r="F93" s="133"/>
      <c r="G93" s="133"/>
      <c r="H93" s="133"/>
      <c r="I93" s="133"/>
      <c r="J93" s="133"/>
    </row>
    <row r="94" spans="1:11">
      <c r="A94" s="150"/>
      <c r="B94" s="139"/>
      <c r="C94" s="139"/>
      <c r="D94" s="133"/>
      <c r="E94" s="148"/>
      <c r="F94" s="133"/>
      <c r="G94" s="133"/>
      <c r="H94" s="133"/>
      <c r="I94" s="133"/>
      <c r="J94" s="133"/>
    </row>
    <row r="95" spans="1:11">
      <c r="A95" s="137"/>
      <c r="B95" s="137"/>
      <c r="C95" s="137"/>
    </row>
    <row r="96" spans="1:11">
      <c r="A96" s="137"/>
      <c r="B96" s="137"/>
      <c r="C96" s="137"/>
    </row>
    <row r="97" spans="1:3">
      <c r="A97" s="137"/>
      <c r="B97" s="137"/>
      <c r="C97" s="137"/>
    </row>
    <row r="98" spans="1:3">
      <c r="A98" s="137"/>
      <c r="B98" s="137"/>
      <c r="C98" s="137"/>
    </row>
    <row r="99" spans="1:3">
      <c r="A99" s="137"/>
      <c r="B99" s="137"/>
      <c r="C99" s="137"/>
    </row>
    <row r="100" spans="1:3">
      <c r="A100" s="137"/>
      <c r="B100" s="137"/>
      <c r="C100" s="137"/>
    </row>
    <row r="101" spans="1:3">
      <c r="A101" s="137"/>
      <c r="B101" s="137"/>
      <c r="C101" s="137"/>
    </row>
    <row r="102" spans="1:3">
      <c r="A102" s="137"/>
      <c r="B102" s="137"/>
      <c r="C102" s="137"/>
    </row>
    <row r="103" spans="1:3">
      <c r="A103" s="137"/>
      <c r="B103" s="137"/>
      <c r="C103" s="137"/>
    </row>
    <row r="104" spans="1:3">
      <c r="A104" s="137"/>
      <c r="B104" s="137"/>
      <c r="C104" s="137"/>
    </row>
    <row r="105" spans="1:3">
      <c r="A105" s="137"/>
      <c r="B105" s="137"/>
      <c r="C105" s="137"/>
    </row>
    <row r="106" spans="1:3">
      <c r="A106" s="137"/>
      <c r="B106" s="137"/>
      <c r="C106" s="137"/>
    </row>
    <row r="107" spans="1:3">
      <c r="A107" s="137"/>
      <c r="B107" s="137"/>
      <c r="C107" s="137"/>
    </row>
    <row r="108" spans="1:3">
      <c r="A108" s="137"/>
      <c r="B108" s="137"/>
      <c r="C108" s="137"/>
    </row>
    <row r="109" spans="1:3">
      <c r="A109" s="137"/>
      <c r="B109" s="137"/>
      <c r="C109" s="137"/>
    </row>
    <row r="110" spans="1:3">
      <c r="A110" s="137"/>
      <c r="B110" s="137"/>
      <c r="C110" s="137"/>
    </row>
    <row r="111" spans="1:3">
      <c r="A111" s="137"/>
      <c r="B111" s="137"/>
      <c r="C111" s="137"/>
    </row>
    <row r="112" spans="1:3">
      <c r="A112" s="137"/>
      <c r="B112" s="137"/>
      <c r="C112" s="137"/>
    </row>
    <row r="113" spans="1:3">
      <c r="A113" s="137"/>
      <c r="B113" s="137"/>
      <c r="C113" s="137"/>
    </row>
    <row r="114" spans="1:3">
      <c r="A114" s="137"/>
      <c r="B114" s="137"/>
      <c r="C114" s="137"/>
    </row>
    <row r="115" spans="1:3">
      <c r="A115" s="137"/>
      <c r="B115" s="137"/>
      <c r="C115" s="137"/>
    </row>
    <row r="116" spans="1:3">
      <c r="A116" s="137"/>
      <c r="B116" s="137"/>
      <c r="C116" s="137"/>
    </row>
    <row r="117" spans="1:3">
      <c r="A117" s="137"/>
      <c r="B117" s="137"/>
      <c r="C117" s="137"/>
    </row>
    <row r="118" spans="1:3">
      <c r="A118" s="137"/>
      <c r="B118" s="137"/>
      <c r="C118" s="137"/>
    </row>
    <row r="119" spans="1:3">
      <c r="A119" s="137"/>
      <c r="B119" s="137"/>
      <c r="C119" s="137"/>
    </row>
    <row r="120" spans="1:3">
      <c r="A120" s="137"/>
      <c r="B120" s="137"/>
      <c r="C120" s="137"/>
    </row>
    <row r="121" spans="1:3">
      <c r="A121" s="137"/>
      <c r="B121" s="137"/>
      <c r="C121" s="137"/>
    </row>
    <row r="122" spans="1:3">
      <c r="A122" s="137"/>
      <c r="B122" s="137"/>
      <c r="C122" s="137"/>
    </row>
    <row r="123" spans="1:3">
      <c r="A123" s="137"/>
      <c r="B123" s="137"/>
      <c r="C123" s="137"/>
    </row>
    <row r="124" spans="1:3">
      <c r="A124" s="137"/>
      <c r="B124" s="137"/>
      <c r="C124" s="137"/>
    </row>
    <row r="125" spans="1:3">
      <c r="A125" s="137"/>
      <c r="B125" s="137"/>
      <c r="C125" s="137"/>
    </row>
    <row r="126" spans="1:3">
      <c r="A126" s="137"/>
      <c r="B126" s="137"/>
      <c r="C126" s="137"/>
    </row>
    <row r="127" spans="1:3">
      <c r="A127" s="137"/>
      <c r="B127" s="137"/>
      <c r="C127" s="137"/>
    </row>
    <row r="128" spans="1:3">
      <c r="A128" s="137"/>
      <c r="B128" s="137"/>
      <c r="C128" s="137"/>
    </row>
    <row r="129" spans="1:3">
      <c r="A129" s="137"/>
      <c r="B129" s="137"/>
      <c r="C129" s="137"/>
    </row>
    <row r="130" spans="1:3">
      <c r="A130" s="137"/>
      <c r="B130" s="137"/>
      <c r="C130" s="137"/>
    </row>
    <row r="131" spans="1:3">
      <c r="A131" s="137"/>
      <c r="B131" s="137"/>
      <c r="C131" s="137"/>
    </row>
    <row r="132" spans="1:3">
      <c r="A132" s="137"/>
      <c r="B132" s="137"/>
      <c r="C132" s="137"/>
    </row>
    <row r="133" spans="1:3">
      <c r="A133" s="137"/>
      <c r="B133" s="137"/>
      <c r="C133" s="137"/>
    </row>
    <row r="134" spans="1:3">
      <c r="A134" s="137"/>
      <c r="B134" s="137"/>
      <c r="C134" s="137"/>
    </row>
    <row r="135" spans="1:3">
      <c r="A135" s="137"/>
      <c r="B135" s="137"/>
      <c r="C135" s="137"/>
    </row>
  </sheetData>
  <sheetProtection algorithmName="SHA-512" hashValue="LObvMhbZ+Opn/lcuwMA2Wmw9J3/RM6CB0VWpbzzGEUEBthwPhFL56bv0a5GdbKbqvTO83Uh7yEeKUnVRZt/FOA==" saltValue="gh5mzm2S5lQzKii4ocTP+A==" spinCount="100000" sheet="1" formatRows="0"/>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17E9A5-06FA-524A-B871-D67B0FA4F8F3}">
  <dimension ref="A1:F21"/>
  <sheetViews>
    <sheetView zoomScale="80" zoomScaleNormal="80" workbookViewId="0">
      <pane xSplit="1" ySplit="2" topLeftCell="B3" activePane="bottomRight" state="frozen"/>
      <selection pane="bottomRight" activeCell="A5" sqref="A5"/>
      <selection pane="bottomLeft" activeCell="A3" sqref="A3"/>
      <selection pane="topRight" activeCell="B1" sqref="B1"/>
    </sheetView>
  </sheetViews>
  <sheetFormatPr defaultColWidth="10.875" defaultRowHeight="15.6"/>
  <cols>
    <col min="1" max="1" width="32.375" style="136" customWidth="1"/>
    <col min="2" max="4" width="48.625" style="136" customWidth="1"/>
    <col min="5" max="5" width="13.375" style="136" customWidth="1"/>
    <col min="6" max="6" width="14.875" style="1" customWidth="1"/>
    <col min="7" max="16384" width="10.875" style="1"/>
  </cols>
  <sheetData>
    <row r="1" spans="1:6">
      <c r="A1" s="2"/>
      <c r="B1" s="175" t="s">
        <v>164</v>
      </c>
      <c r="C1" s="175"/>
      <c r="D1" s="175"/>
      <c r="E1" s="1"/>
    </row>
    <row r="2" spans="1:6" ht="66" customHeight="1">
      <c r="A2" s="22" t="s">
        <v>165</v>
      </c>
      <c r="B2" s="50" t="s">
        <v>166</v>
      </c>
      <c r="C2" s="50" t="s">
        <v>167</v>
      </c>
      <c r="D2" s="50" t="s">
        <v>168</v>
      </c>
      <c r="E2" s="37"/>
      <c r="F2" s="11"/>
    </row>
    <row r="3" spans="1:6" ht="15.95" customHeight="1">
      <c r="A3" s="12" t="s">
        <v>169</v>
      </c>
      <c r="B3" s="127">
        <v>10</v>
      </c>
      <c r="C3" s="127">
        <v>10</v>
      </c>
      <c r="D3" s="127">
        <v>10</v>
      </c>
      <c r="E3" s="1"/>
    </row>
    <row r="4" spans="1:6" ht="279">
      <c r="A4" s="12"/>
      <c r="B4" s="161" t="s">
        <v>170</v>
      </c>
      <c r="C4" s="127"/>
      <c r="D4" s="127"/>
      <c r="E4" s="1"/>
    </row>
    <row r="5" spans="1:6" ht="15.95" customHeight="1">
      <c r="A5" s="12" t="s">
        <v>171</v>
      </c>
      <c r="B5" s="128"/>
      <c r="C5" s="128"/>
      <c r="D5" s="128"/>
      <c r="E5" s="1"/>
    </row>
    <row r="6" spans="1:6" ht="15.95" customHeight="1">
      <c r="A6" s="12"/>
      <c r="B6" s="128"/>
      <c r="C6" s="128"/>
      <c r="D6" s="128"/>
      <c r="E6" s="1"/>
    </row>
    <row r="7" spans="1:6" ht="15.95" customHeight="1">
      <c r="A7" s="12" t="s">
        <v>172</v>
      </c>
      <c r="B7" s="127"/>
      <c r="C7" s="127"/>
      <c r="D7" s="127"/>
      <c r="E7" s="1"/>
    </row>
    <row r="8" spans="1:6" ht="15.95" customHeight="1">
      <c r="A8" s="12"/>
      <c r="B8" s="127"/>
      <c r="C8" s="115"/>
      <c r="D8" s="115"/>
      <c r="E8" s="1"/>
    </row>
    <row r="9" spans="1:6" ht="50.1" customHeight="1">
      <c r="A9" s="13" t="s">
        <v>173</v>
      </c>
      <c r="B9" s="128"/>
      <c r="C9" s="128"/>
      <c r="D9" s="128"/>
      <c r="E9" s="1"/>
    </row>
    <row r="10" spans="1:6" ht="15.95" customHeight="1">
      <c r="A10" s="12"/>
      <c r="B10" s="128"/>
      <c r="C10" s="128"/>
      <c r="D10" s="128"/>
      <c r="E10" s="1"/>
    </row>
    <row r="11" spans="1:6" ht="15.95" customHeight="1">
      <c r="A11" s="12" t="s">
        <v>174</v>
      </c>
      <c r="B11" s="127"/>
      <c r="C11" s="127"/>
      <c r="D11" s="127"/>
      <c r="E11" s="1"/>
    </row>
    <row r="12" spans="1:6" ht="15.95" customHeight="1">
      <c r="A12" s="12"/>
      <c r="B12" s="127"/>
      <c r="C12" s="115"/>
      <c r="D12" s="115"/>
      <c r="E12" s="1"/>
    </row>
    <row r="13" spans="1:6" ht="15.95" customHeight="1">
      <c r="A13" s="19" t="s">
        <v>175</v>
      </c>
      <c r="B13" s="61">
        <f>B3+B5+B7+B9+B11</f>
        <v>10</v>
      </c>
      <c r="C13" s="61">
        <f t="shared" ref="C13:D13" si="0">C3+C5+C7+C9+C11</f>
        <v>10</v>
      </c>
      <c r="D13" s="61">
        <f t="shared" si="0"/>
        <v>10</v>
      </c>
      <c r="E13" s="1" t="s">
        <v>79</v>
      </c>
    </row>
    <row r="14" spans="1:6" ht="15.95" customHeight="1">
      <c r="A14" s="19" t="s">
        <v>25</v>
      </c>
      <c r="B14" s="92">
        <v>0.3</v>
      </c>
      <c r="C14" s="92">
        <v>0.5</v>
      </c>
      <c r="D14" s="92">
        <v>0.2</v>
      </c>
      <c r="E14" s="93">
        <f>SUM(B14:D14)</f>
        <v>1</v>
      </c>
    </row>
    <row r="15" spans="1:6" ht="15.95" customHeight="1">
      <c r="A15" s="20" t="s">
        <v>61</v>
      </c>
      <c r="B15" s="57">
        <f>B13*B14</f>
        <v>3</v>
      </c>
      <c r="C15" s="57">
        <f t="shared" ref="C15:D15" si="1">C13*C14</f>
        <v>5</v>
      </c>
      <c r="D15" s="57">
        <f t="shared" si="1"/>
        <v>2</v>
      </c>
      <c r="E15" s="103">
        <f>SUM(B15:D15)</f>
        <v>10</v>
      </c>
      <c r="F15" s="8" t="s">
        <v>176</v>
      </c>
    </row>
    <row r="16" spans="1:6">
      <c r="A16" s="143"/>
      <c r="B16" s="140"/>
      <c r="C16" s="140"/>
      <c r="D16" s="140"/>
      <c r="E16" s="140"/>
      <c r="F16" s="80"/>
    </row>
    <row r="17" spans="1:6">
      <c r="A17" s="138"/>
      <c r="B17" s="162"/>
      <c r="C17" s="138"/>
      <c r="D17" s="138"/>
      <c r="E17" s="140"/>
      <c r="F17" s="80"/>
    </row>
    <row r="18" spans="1:6">
      <c r="A18" s="140"/>
      <c r="B18" s="140"/>
      <c r="C18" s="140"/>
      <c r="D18" s="140"/>
      <c r="E18" s="140"/>
      <c r="F18" s="80"/>
    </row>
    <row r="19" spans="1:6">
      <c r="A19" s="140"/>
      <c r="B19" s="140"/>
      <c r="C19" s="140"/>
      <c r="D19" s="140"/>
      <c r="E19" s="140"/>
      <c r="F19" s="80"/>
    </row>
    <row r="20" spans="1:6">
      <c r="A20" s="140"/>
      <c r="B20" s="140"/>
      <c r="C20" s="140"/>
      <c r="D20" s="140"/>
      <c r="E20" s="140"/>
      <c r="F20" s="80"/>
    </row>
    <row r="21" spans="1:6">
      <c r="A21" s="140"/>
      <c r="B21" s="148"/>
      <c r="C21" s="140"/>
      <c r="D21" s="140"/>
      <c r="E21" s="140"/>
      <c r="F21" s="80"/>
    </row>
  </sheetData>
  <sheetProtection algorithmName="SHA-512" hashValue="HzXu34hDJj/g8wrvQnb2SXgJkXNoz5DEjJs7uBnzGQsqYyAiYWaOUtftKVramHBwXGBO0OkA0MkOu1kB4Vxr4g==" saltValue="Qh0PVjhFwSDRDAeS5eoGQg==" spinCount="100000" sheet="1" formatRows="0"/>
  <mergeCells count="1">
    <mergeCell ref="B1:D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943E5D-85BE-473C-8E0B-A614F7F42019}">
  <dimension ref="A1:F13"/>
  <sheetViews>
    <sheetView topLeftCell="A2" workbookViewId="0">
      <selection activeCell="A7" sqref="A7:D7"/>
    </sheetView>
  </sheetViews>
  <sheetFormatPr defaultColWidth="10.875" defaultRowHeight="15.6"/>
  <cols>
    <col min="1" max="1" width="39" style="136" customWidth="1"/>
    <col min="2" max="2" width="16" style="136" customWidth="1"/>
    <col min="3" max="4" width="16.625" style="136" customWidth="1"/>
    <col min="5" max="5" width="10.875" style="136" customWidth="1"/>
    <col min="6" max="6" width="14" style="136" customWidth="1"/>
    <col min="7" max="7" width="10.875" style="1" customWidth="1"/>
    <col min="8" max="16384" width="10.875" style="1"/>
  </cols>
  <sheetData>
    <row r="1" spans="1:6" ht="15.6" customHeight="1">
      <c r="A1" s="38"/>
      <c r="B1" s="178" t="s">
        <v>177</v>
      </c>
      <c r="C1" s="179"/>
      <c r="D1" s="180"/>
      <c r="E1" s="8"/>
      <c r="F1" s="8"/>
    </row>
    <row r="2" spans="1:6" ht="80.099999999999994" customHeight="1">
      <c r="A2" s="36" t="s">
        <v>178</v>
      </c>
      <c r="B2" s="50" t="s">
        <v>179</v>
      </c>
      <c r="C2" s="50" t="s">
        <v>180</v>
      </c>
      <c r="D2" s="50" t="s">
        <v>181</v>
      </c>
      <c r="E2" s="10"/>
      <c r="F2" s="32"/>
    </row>
    <row r="3" spans="1:6" ht="15.95" customHeight="1">
      <c r="A3" s="50" t="s">
        <v>182</v>
      </c>
      <c r="B3" s="127"/>
      <c r="C3" s="50"/>
      <c r="D3" s="50"/>
      <c r="E3" s="10"/>
      <c r="F3" s="8"/>
    </row>
    <row r="4" spans="1:6" ht="15.95" customHeight="1">
      <c r="A4" s="50" t="s">
        <v>183</v>
      </c>
      <c r="B4" s="50"/>
      <c r="C4" s="127"/>
      <c r="D4" s="50"/>
      <c r="E4" s="10" t="s">
        <v>79</v>
      </c>
      <c r="F4" s="8"/>
    </row>
    <row r="5" spans="1:6" ht="15.95" customHeight="1">
      <c r="A5" s="50" t="s">
        <v>184</v>
      </c>
      <c r="B5" s="50"/>
      <c r="C5" s="50"/>
      <c r="D5" s="127"/>
      <c r="E5" s="151">
        <f>B3+C4+D5</f>
        <v>0</v>
      </c>
      <c r="F5" s="8" t="s">
        <v>185</v>
      </c>
    </row>
    <row r="6" spans="1:6">
      <c r="A6" s="181"/>
      <c r="B6" s="181"/>
      <c r="C6" s="181"/>
      <c r="D6" s="181"/>
      <c r="E6" s="140"/>
    </row>
    <row r="7" spans="1:6" ht="90.75" customHeight="1">
      <c r="A7" s="182" t="s">
        <v>186</v>
      </c>
      <c r="B7" s="183"/>
      <c r="C7" s="183"/>
      <c r="D7" s="183"/>
      <c r="E7" s="140"/>
    </row>
    <row r="8" spans="1:6">
      <c r="A8" s="177"/>
      <c r="B8" s="177"/>
      <c r="C8" s="177"/>
      <c r="D8" s="177"/>
      <c r="E8" s="140"/>
    </row>
    <row r="9" spans="1:6" ht="14.1" customHeight="1">
      <c r="A9" s="176"/>
      <c r="B9" s="176"/>
      <c r="C9" s="176"/>
      <c r="D9" s="176"/>
      <c r="E9" s="140"/>
    </row>
    <row r="10" spans="1:6">
      <c r="A10" s="177"/>
      <c r="B10" s="177"/>
      <c r="C10" s="177"/>
      <c r="D10" s="177"/>
      <c r="E10" s="140"/>
    </row>
    <row r="11" spans="1:6" ht="16.5" customHeight="1">
      <c r="A11" s="176"/>
      <c r="B11" s="176"/>
      <c r="C11" s="176"/>
      <c r="D11" s="176"/>
      <c r="E11" s="140"/>
    </row>
    <row r="12" spans="1:6">
      <c r="A12" s="177"/>
      <c r="B12" s="177"/>
      <c r="C12" s="177"/>
      <c r="D12" s="177"/>
      <c r="E12" s="140"/>
    </row>
    <row r="13" spans="1:6">
      <c r="A13" s="140"/>
      <c r="B13" s="140"/>
      <c r="C13" s="140"/>
      <c r="D13" s="140"/>
      <c r="E13" s="140"/>
    </row>
  </sheetData>
  <sheetProtection algorithmName="SHA-512" hashValue="9KhFrBISAaGvR165atxd4LhFowfKIIm8Nezk3AAlAg+V0396WhMaZfA+Ss7qGb3zl1HyxoItTqHlyblr15uyIw==" saltValue="uAiI1J8ruRsYiUSve7C6mA==" spinCount="100000" sheet="1" formatRows="0"/>
  <mergeCells count="8">
    <mergeCell ref="A11:D11"/>
    <mergeCell ref="A12:D12"/>
    <mergeCell ref="B1:D1"/>
    <mergeCell ref="A6:D6"/>
    <mergeCell ref="A7:D7"/>
    <mergeCell ref="A8:D8"/>
    <mergeCell ref="A9:D9"/>
    <mergeCell ref="A10:D10"/>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C81120-3F81-2942-8241-ABFBFEDB5188}">
  <dimension ref="A1:K61"/>
  <sheetViews>
    <sheetView zoomScale="70" zoomScaleNormal="70" workbookViewId="0">
      <pane xSplit="1" ySplit="1" topLeftCell="B6" activePane="bottomRight" state="frozen"/>
      <selection pane="bottomRight" activeCell="B5" sqref="B5"/>
      <selection pane="bottomLeft" activeCell="A2" sqref="A2"/>
      <selection pane="topRight" activeCell="B1" sqref="B1"/>
    </sheetView>
  </sheetViews>
  <sheetFormatPr defaultColWidth="10.5" defaultRowHeight="15.6"/>
  <cols>
    <col min="1" max="1" width="80.625" style="134" customWidth="1"/>
    <col min="2" max="6" width="32.625" style="134" customWidth="1"/>
    <col min="7" max="8" width="26.625" style="134" customWidth="1"/>
    <col min="9" max="9" width="15.5" style="134" customWidth="1"/>
    <col min="10" max="10" width="21.875" customWidth="1"/>
  </cols>
  <sheetData>
    <row r="1" spans="1:11" ht="119.1" customHeight="1">
      <c r="A1" s="48" t="s">
        <v>187</v>
      </c>
      <c r="B1" s="27" t="s">
        <v>188</v>
      </c>
      <c r="C1" s="27" t="s">
        <v>189</v>
      </c>
      <c r="D1" s="27" t="s">
        <v>190</v>
      </c>
      <c r="E1" s="27" t="s">
        <v>191</v>
      </c>
      <c r="F1" s="25" t="s">
        <v>192</v>
      </c>
      <c r="G1" s="40" t="s">
        <v>102</v>
      </c>
      <c r="H1" s="40" t="s">
        <v>61</v>
      </c>
      <c r="I1" s="10"/>
      <c r="J1" s="8"/>
    </row>
    <row r="2" spans="1:11" ht="32.1" customHeight="1">
      <c r="A2" s="81" t="s">
        <v>193</v>
      </c>
      <c r="B2" s="126">
        <v>8</v>
      </c>
      <c r="C2" s="126"/>
      <c r="D2" s="126"/>
      <c r="E2" s="126"/>
      <c r="F2" s="126"/>
      <c r="G2" s="94">
        <v>0.3</v>
      </c>
      <c r="H2" s="96">
        <f t="shared" ref="H2" si="0">(SUM(B2:F2)*G2)</f>
        <v>2.4</v>
      </c>
      <c r="I2" s="18"/>
      <c r="J2" s="18"/>
      <c r="K2" s="17"/>
    </row>
    <row r="3" spans="1:11" ht="77.45">
      <c r="A3" s="82"/>
      <c r="B3" s="165" t="s">
        <v>194</v>
      </c>
      <c r="C3" s="126"/>
      <c r="D3" s="126"/>
      <c r="E3" s="126"/>
      <c r="F3" s="126"/>
      <c r="G3" s="94"/>
      <c r="H3" s="96"/>
      <c r="I3" s="18"/>
      <c r="J3" s="18"/>
      <c r="K3" s="17"/>
    </row>
    <row r="4" spans="1:11" ht="32.1" customHeight="1">
      <c r="A4" s="27" t="s">
        <v>195</v>
      </c>
      <c r="B4" s="113">
        <v>10</v>
      </c>
      <c r="C4" s="113"/>
      <c r="D4" s="113"/>
      <c r="E4" s="113"/>
      <c r="F4" s="113"/>
      <c r="G4" s="95">
        <v>0.1</v>
      </c>
      <c r="H4" s="96">
        <f>(SUM(B4:F4)*G4)</f>
        <v>1</v>
      </c>
      <c r="I4" s="8"/>
      <c r="J4" s="8"/>
    </row>
    <row r="5" spans="1:11" ht="324">
      <c r="A5" s="25"/>
      <c r="B5" s="164" t="s">
        <v>196</v>
      </c>
      <c r="C5" s="113"/>
      <c r="D5" s="113"/>
      <c r="E5" s="113"/>
      <c r="F5" s="113"/>
      <c r="G5" s="95"/>
      <c r="H5" s="96"/>
      <c r="I5" s="8"/>
      <c r="J5" s="8"/>
    </row>
    <row r="6" spans="1:11" ht="32.1" customHeight="1">
      <c r="A6" s="27" t="s">
        <v>197</v>
      </c>
      <c r="B6" s="126"/>
      <c r="C6" s="126"/>
      <c r="D6" s="126"/>
      <c r="E6" s="126"/>
      <c r="F6" s="126"/>
      <c r="G6" s="95">
        <v>0.15</v>
      </c>
      <c r="H6" s="96">
        <f t="shared" ref="H6:H14" si="1">(SUM(B6:F6)*G6)</f>
        <v>0</v>
      </c>
      <c r="I6" s="8"/>
      <c r="J6" s="8"/>
    </row>
    <row r="7" spans="1:11" ht="32.1" customHeight="1">
      <c r="A7" s="25"/>
      <c r="B7" s="126"/>
      <c r="C7" s="126"/>
      <c r="D7" s="126"/>
      <c r="E7" s="126"/>
      <c r="F7" s="126"/>
      <c r="G7" s="95"/>
      <c r="H7" s="96"/>
      <c r="I7" s="8"/>
      <c r="J7" s="8"/>
    </row>
    <row r="8" spans="1:11" ht="32.1" customHeight="1">
      <c r="A8" s="27" t="s">
        <v>198</v>
      </c>
      <c r="B8" s="113"/>
      <c r="C8" s="113"/>
      <c r="D8" s="113"/>
      <c r="E8" s="113"/>
      <c r="F8" s="113"/>
      <c r="G8" s="95">
        <v>0.15</v>
      </c>
      <c r="H8" s="96">
        <f t="shared" si="1"/>
        <v>0</v>
      </c>
      <c r="I8" s="8"/>
      <c r="J8" s="8"/>
    </row>
    <row r="9" spans="1:11" ht="32.1" customHeight="1">
      <c r="A9" s="25"/>
      <c r="B9" s="113"/>
      <c r="C9" s="113"/>
      <c r="D9" s="113"/>
      <c r="E9" s="113"/>
      <c r="F9" s="113"/>
      <c r="G9" s="95"/>
      <c r="H9" s="96"/>
      <c r="I9" s="8"/>
      <c r="J9" s="8"/>
    </row>
    <row r="10" spans="1:11" ht="32.1" customHeight="1">
      <c r="A10" s="27" t="s">
        <v>199</v>
      </c>
      <c r="B10" s="126">
        <v>8</v>
      </c>
      <c r="C10" s="126"/>
      <c r="D10" s="126"/>
      <c r="E10" s="126"/>
      <c r="F10" s="126"/>
      <c r="G10" s="95">
        <v>0.1</v>
      </c>
      <c r="H10" s="96">
        <f t="shared" si="1"/>
        <v>0.8</v>
      </c>
      <c r="I10" s="8"/>
      <c r="J10" s="8"/>
    </row>
    <row r="11" spans="1:11" ht="139.5">
      <c r="A11" s="27"/>
      <c r="B11" s="165" t="s">
        <v>200</v>
      </c>
      <c r="C11" s="126"/>
      <c r="D11" s="126"/>
      <c r="E11" s="126"/>
      <c r="F11" s="126"/>
      <c r="G11" s="41"/>
      <c r="H11" s="96"/>
      <c r="I11" s="8"/>
      <c r="J11" s="8"/>
    </row>
    <row r="12" spans="1:11" ht="32.1" customHeight="1">
      <c r="A12" s="27" t="s">
        <v>201</v>
      </c>
      <c r="B12" s="113"/>
      <c r="C12" s="113"/>
      <c r="D12" s="113"/>
      <c r="E12" s="113"/>
      <c r="F12" s="113"/>
      <c r="G12" s="95">
        <v>0.15</v>
      </c>
      <c r="H12" s="96">
        <f t="shared" si="1"/>
        <v>0</v>
      </c>
      <c r="I12" s="8"/>
      <c r="J12" s="8"/>
    </row>
    <row r="13" spans="1:11" ht="32.1" customHeight="1">
      <c r="A13" s="27"/>
      <c r="B13" s="113"/>
      <c r="C13" s="113"/>
      <c r="D13" s="113"/>
      <c r="E13" s="113"/>
      <c r="F13" s="113"/>
      <c r="G13" s="95"/>
      <c r="H13" s="96"/>
      <c r="I13" s="8"/>
      <c r="J13" s="8"/>
    </row>
    <row r="14" spans="1:11" ht="32.1" customHeight="1">
      <c r="A14" s="27" t="s">
        <v>202</v>
      </c>
      <c r="B14" s="126"/>
      <c r="C14" s="126"/>
      <c r="D14" s="126"/>
      <c r="E14" s="126"/>
      <c r="F14" s="126"/>
      <c r="G14" s="95">
        <v>0.05</v>
      </c>
      <c r="H14" s="96">
        <f t="shared" si="1"/>
        <v>0</v>
      </c>
      <c r="I14" s="8"/>
      <c r="J14" s="8"/>
    </row>
    <row r="15" spans="1:11" ht="32.1" customHeight="1">
      <c r="A15" s="27"/>
      <c r="B15" s="126"/>
      <c r="C15" s="126"/>
      <c r="D15" s="126"/>
      <c r="E15" s="126"/>
      <c r="F15" s="126"/>
      <c r="G15" s="41"/>
      <c r="H15" s="96"/>
      <c r="I15" s="8"/>
      <c r="J15" s="8"/>
    </row>
    <row r="16" spans="1:11" ht="18" customHeight="1">
      <c r="A16"/>
      <c r="B16"/>
      <c r="C16"/>
      <c r="D16"/>
      <c r="E16"/>
      <c r="F16" s="46" t="s">
        <v>79</v>
      </c>
      <c r="G16" s="9">
        <f>SUM(G2:G14)</f>
        <v>1</v>
      </c>
      <c r="H16" s="110">
        <f>SUM(H2:H15)</f>
        <v>4.2</v>
      </c>
      <c r="I16" s="8" t="s">
        <v>176</v>
      </c>
      <c r="J16" s="8"/>
    </row>
    <row r="17" spans="1:10">
      <c r="A17" s="163"/>
      <c r="B17" s="152"/>
      <c r="C17" s="133"/>
      <c r="D17" s="133"/>
      <c r="E17" s="133"/>
      <c r="F17" s="133"/>
      <c r="G17" s="133"/>
      <c r="H17" s="133"/>
      <c r="I17" s="135"/>
      <c r="J17" s="8"/>
    </row>
    <row r="18" spans="1:10">
      <c r="A18" s="157"/>
      <c r="B18" s="133"/>
      <c r="C18" s="133"/>
      <c r="D18" s="133"/>
      <c r="E18" s="133"/>
      <c r="F18" s="133"/>
      <c r="G18" s="133"/>
      <c r="H18" s="139"/>
      <c r="I18" s="135"/>
      <c r="J18" s="8"/>
    </row>
    <row r="19" spans="1:10">
      <c r="A19" s="152"/>
      <c r="B19" s="133"/>
      <c r="C19" s="133"/>
      <c r="D19" s="133"/>
      <c r="E19" s="133"/>
      <c r="F19" s="133"/>
      <c r="G19" s="133"/>
      <c r="H19" s="133"/>
      <c r="I19" s="135"/>
      <c r="J19" s="8"/>
    </row>
    <row r="20" spans="1:10">
      <c r="A20" s="133"/>
      <c r="B20" s="133"/>
      <c r="C20" s="133"/>
      <c r="D20" s="133"/>
      <c r="E20" s="133"/>
      <c r="F20" s="133"/>
      <c r="G20" s="133"/>
      <c r="H20" s="139"/>
      <c r="I20" s="135"/>
      <c r="J20" s="8"/>
    </row>
    <row r="21" spans="1:10">
      <c r="A21" s="133"/>
      <c r="B21" s="133"/>
      <c r="C21" s="133"/>
      <c r="D21" s="133"/>
      <c r="E21" s="133"/>
      <c r="F21" s="133"/>
      <c r="G21" s="139"/>
      <c r="H21" s="133"/>
      <c r="I21" s="135"/>
      <c r="J21" s="8"/>
    </row>
    <row r="22" spans="1:10">
      <c r="A22" s="133"/>
      <c r="B22" s="133"/>
      <c r="C22" s="133"/>
      <c r="D22" s="133"/>
      <c r="E22" s="133"/>
      <c r="F22" s="133"/>
      <c r="G22" s="133"/>
      <c r="H22" s="139"/>
      <c r="I22" s="135"/>
      <c r="J22" s="8"/>
    </row>
    <row r="23" spans="1:10">
      <c r="A23" s="135"/>
      <c r="B23" s="135"/>
      <c r="C23" s="135"/>
      <c r="D23" s="135"/>
      <c r="E23" s="135"/>
      <c r="F23" s="135"/>
      <c r="G23" s="139"/>
      <c r="H23" s="137"/>
      <c r="I23" s="135"/>
      <c r="J23" s="8"/>
    </row>
    <row r="24" spans="1:10">
      <c r="A24" s="135"/>
      <c r="B24" s="135"/>
      <c r="C24" s="135"/>
      <c r="D24" s="135"/>
      <c r="E24" s="135"/>
      <c r="F24" s="135"/>
      <c r="G24" s="137"/>
      <c r="H24" s="135"/>
      <c r="I24" s="135"/>
      <c r="J24" s="8"/>
    </row>
    <row r="25" spans="1:10">
      <c r="A25" s="135"/>
      <c r="B25" s="135"/>
      <c r="C25" s="135"/>
      <c r="D25" s="135"/>
      <c r="E25" s="135"/>
      <c r="F25" s="135"/>
      <c r="G25" s="135"/>
    </row>
    <row r="26" spans="1:10">
      <c r="A26" s="135"/>
      <c r="B26" s="135"/>
      <c r="C26" s="135"/>
      <c r="D26" s="135"/>
      <c r="E26" s="135"/>
      <c r="F26" s="135"/>
    </row>
    <row r="27" spans="1:10">
      <c r="A27" s="135"/>
      <c r="B27" s="135"/>
      <c r="C27" s="135"/>
      <c r="D27" s="135"/>
      <c r="E27" s="135"/>
      <c r="F27" s="135"/>
    </row>
    <row r="28" spans="1:10">
      <c r="A28" s="135"/>
      <c r="B28" s="135"/>
      <c r="C28" s="135"/>
      <c r="D28" s="135"/>
      <c r="E28" s="135"/>
      <c r="F28" s="135"/>
    </row>
    <row r="29" spans="1:10">
      <c r="A29" s="135"/>
      <c r="B29" s="135"/>
    </row>
    <row r="30" spans="1:10">
      <c r="A30" s="135"/>
      <c r="B30" s="135"/>
    </row>
    <row r="31" spans="1:10">
      <c r="A31" s="135"/>
      <c r="B31" s="135"/>
    </row>
    <row r="32" spans="1:10">
      <c r="A32" s="135"/>
      <c r="B32" s="135"/>
    </row>
    <row r="33" spans="1:2">
      <c r="A33" s="135"/>
      <c r="B33" s="135"/>
    </row>
    <row r="34" spans="1:2">
      <c r="B34" s="135"/>
    </row>
    <row r="35" spans="1:2">
      <c r="B35" s="135"/>
    </row>
    <row r="36" spans="1:2">
      <c r="B36" s="135"/>
    </row>
    <row r="37" spans="1:2">
      <c r="B37" s="135"/>
    </row>
    <row r="38" spans="1:2">
      <c r="B38" s="135"/>
    </row>
    <row r="39" spans="1:2">
      <c r="B39" s="135"/>
    </row>
    <row r="40" spans="1:2">
      <c r="B40" s="135"/>
    </row>
    <row r="41" spans="1:2">
      <c r="B41" s="135"/>
    </row>
    <row r="42" spans="1:2">
      <c r="B42" s="135"/>
    </row>
    <row r="43" spans="1:2">
      <c r="B43" s="135"/>
    </row>
    <row r="44" spans="1:2">
      <c r="B44" s="135"/>
    </row>
    <row r="45" spans="1:2">
      <c r="B45" s="135"/>
    </row>
    <row r="46" spans="1:2">
      <c r="B46" s="135"/>
    </row>
    <row r="47" spans="1:2">
      <c r="B47" s="135"/>
    </row>
    <row r="48" spans="1:2">
      <c r="B48" s="135"/>
    </row>
    <row r="49" spans="2:2">
      <c r="B49" s="135"/>
    </row>
    <row r="50" spans="2:2">
      <c r="B50" s="135"/>
    </row>
    <row r="51" spans="2:2">
      <c r="B51" s="135"/>
    </row>
    <row r="52" spans="2:2">
      <c r="B52" s="135"/>
    </row>
    <row r="53" spans="2:2">
      <c r="B53" s="135"/>
    </row>
    <row r="54" spans="2:2">
      <c r="B54" s="135"/>
    </row>
    <row r="55" spans="2:2">
      <c r="B55" s="135"/>
    </row>
    <row r="56" spans="2:2">
      <c r="B56" s="135"/>
    </row>
    <row r="57" spans="2:2">
      <c r="B57" s="135"/>
    </row>
    <row r="58" spans="2:2">
      <c r="B58" s="135"/>
    </row>
    <row r="59" spans="2:2">
      <c r="B59" s="135"/>
    </row>
    <row r="60" spans="2:2">
      <c r="B60" s="135"/>
    </row>
    <row r="61" spans="2:2">
      <c r="B61" s="135"/>
    </row>
  </sheetData>
  <sheetProtection algorithmName="SHA-512" hashValue="MDPClwY5DjNodPx8AJ7zRLVrkq3EPLNp9Gd9/hMFxp5GgIb7rDtopZ3u3idqzSQ4dApF3GH7NqCcTxeinotNuQ==" saltValue="ANrA/rilAJBzN/f4HDAoNg==" spinCount="100000" sheet="1" formatRows="0"/>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5CB951-26A3-43FC-981F-1AA89DD7782F}">
  <dimension ref="A1:F87"/>
  <sheetViews>
    <sheetView zoomScale="70" zoomScaleNormal="70" workbookViewId="0">
      <pane xSplit="1" ySplit="1" topLeftCell="B58" activePane="bottomRight" state="frozen"/>
      <selection pane="bottomRight" activeCell="B63" sqref="B63"/>
      <selection pane="bottomLeft" activeCell="A2" sqref="A2"/>
      <selection pane="topRight" activeCell="B1" sqref="B1"/>
    </sheetView>
  </sheetViews>
  <sheetFormatPr defaultColWidth="10.875" defaultRowHeight="15.75" customHeight="1"/>
  <cols>
    <col min="1" max="1" width="64.625" style="133" customWidth="1"/>
    <col min="2" max="3" width="64.625" style="135" customWidth="1"/>
    <col min="4" max="5" width="16.625" style="135" customWidth="1"/>
    <col min="6" max="6" width="18.5" style="135" customWidth="1"/>
    <col min="7" max="16384" width="10.875" style="8"/>
  </cols>
  <sheetData>
    <row r="1" spans="1:6" ht="32.1" customHeight="1">
      <c r="A1" s="40" t="s">
        <v>21</v>
      </c>
      <c r="B1" s="27" t="s">
        <v>203</v>
      </c>
      <c r="C1" s="27" t="s">
        <v>204</v>
      </c>
      <c r="D1" s="40" t="s">
        <v>25</v>
      </c>
      <c r="E1" s="40" t="s">
        <v>61</v>
      </c>
      <c r="F1" s="8"/>
    </row>
    <row r="2" spans="1:6" ht="15.6">
      <c r="A2" s="27" t="s">
        <v>205</v>
      </c>
      <c r="B2" s="112">
        <v>0</v>
      </c>
      <c r="C2" s="112">
        <v>0</v>
      </c>
      <c r="D2" s="95">
        <v>0.04</v>
      </c>
      <c r="E2" s="52">
        <f t="shared" ref="E2:E32" si="0">(B2+C2)*D2</f>
        <v>0</v>
      </c>
      <c r="F2" s="9"/>
    </row>
    <row r="3" spans="1:6" ht="15.6">
      <c r="A3" s="27"/>
      <c r="B3" s="126"/>
      <c r="C3" s="126"/>
      <c r="D3" s="95"/>
      <c r="E3" s="52"/>
      <c r="F3" s="9"/>
    </row>
    <row r="4" spans="1:6" ht="15.6">
      <c r="A4" s="27" t="s">
        <v>206</v>
      </c>
      <c r="B4" s="116">
        <v>0</v>
      </c>
      <c r="C4" s="116">
        <v>0</v>
      </c>
      <c r="D4" s="90">
        <v>0.04</v>
      </c>
      <c r="E4" s="52">
        <f t="shared" si="0"/>
        <v>0</v>
      </c>
      <c r="F4" s="8"/>
    </row>
    <row r="5" spans="1:6" ht="15.6">
      <c r="A5" s="27"/>
      <c r="B5" s="132"/>
      <c r="C5" s="116"/>
      <c r="D5" s="90"/>
      <c r="E5" s="52"/>
      <c r="F5" s="8"/>
    </row>
    <row r="6" spans="1:6" ht="15.6">
      <c r="A6" s="27" t="s">
        <v>207</v>
      </c>
      <c r="B6" s="112">
        <v>0</v>
      </c>
      <c r="C6" s="112">
        <v>0</v>
      </c>
      <c r="D6" s="90">
        <v>0.04</v>
      </c>
      <c r="E6" s="52">
        <f t="shared" si="0"/>
        <v>0</v>
      </c>
      <c r="F6" s="8"/>
    </row>
    <row r="7" spans="1:6" ht="15.6">
      <c r="A7" s="27"/>
      <c r="B7" s="126"/>
      <c r="C7" s="126"/>
      <c r="D7" s="90"/>
      <c r="E7" s="52"/>
      <c r="F7" s="8"/>
    </row>
    <row r="8" spans="1:6" ht="15.6">
      <c r="A8" s="27" t="s">
        <v>31</v>
      </c>
      <c r="B8" s="116">
        <v>0</v>
      </c>
      <c r="C8" s="116">
        <v>0</v>
      </c>
      <c r="D8" s="90">
        <v>0.04</v>
      </c>
      <c r="E8" s="52">
        <f t="shared" si="0"/>
        <v>0</v>
      </c>
      <c r="F8" s="8"/>
    </row>
    <row r="9" spans="1:6" ht="15.6">
      <c r="A9" s="27"/>
      <c r="B9" s="132"/>
      <c r="C9" s="116"/>
      <c r="D9" s="90"/>
      <c r="E9" s="52"/>
      <c r="F9" s="8"/>
    </row>
    <row r="10" spans="1:6" ht="15.6">
      <c r="A10" s="27" t="s">
        <v>208</v>
      </c>
      <c r="B10" s="112">
        <v>0</v>
      </c>
      <c r="C10" s="112">
        <v>0</v>
      </c>
      <c r="D10" s="90">
        <v>0.05</v>
      </c>
      <c r="E10" s="52">
        <f t="shared" si="0"/>
        <v>0</v>
      </c>
      <c r="F10" s="8"/>
    </row>
    <row r="11" spans="1:6" ht="15.6">
      <c r="A11" s="27"/>
      <c r="B11" s="126"/>
      <c r="C11" s="126"/>
      <c r="D11" s="90"/>
      <c r="E11" s="52"/>
      <c r="F11" s="8"/>
    </row>
    <row r="12" spans="1:6" ht="15.6">
      <c r="A12" s="27" t="s">
        <v>209</v>
      </c>
      <c r="B12" s="116">
        <v>0</v>
      </c>
      <c r="C12" s="116">
        <v>0</v>
      </c>
      <c r="D12" s="90">
        <v>0.04</v>
      </c>
      <c r="E12" s="52">
        <f t="shared" si="0"/>
        <v>0</v>
      </c>
      <c r="F12" s="8"/>
    </row>
    <row r="13" spans="1:6" ht="15.6">
      <c r="A13" s="27"/>
      <c r="B13" s="132"/>
      <c r="C13" s="116"/>
      <c r="D13" s="90"/>
      <c r="E13" s="52"/>
      <c r="F13" s="8"/>
    </row>
    <row r="14" spans="1:6" ht="30.95">
      <c r="A14" s="27" t="s">
        <v>210</v>
      </c>
      <c r="B14" s="112">
        <v>0</v>
      </c>
      <c r="C14" s="112">
        <v>0</v>
      </c>
      <c r="D14" s="90">
        <v>0.04</v>
      </c>
      <c r="E14" s="52">
        <f t="shared" si="0"/>
        <v>0</v>
      </c>
      <c r="F14" s="8"/>
    </row>
    <row r="15" spans="1:6" ht="15.6">
      <c r="A15" s="27"/>
      <c r="B15" s="126"/>
      <c r="C15" s="126"/>
      <c r="D15" s="90"/>
      <c r="E15" s="52"/>
      <c r="F15" s="8"/>
    </row>
    <row r="16" spans="1:6" ht="15.6">
      <c r="A16" s="27" t="s">
        <v>211</v>
      </c>
      <c r="B16" s="116">
        <v>0</v>
      </c>
      <c r="C16" s="116">
        <v>0</v>
      </c>
      <c r="D16" s="90">
        <v>0.04</v>
      </c>
      <c r="E16" s="52">
        <f t="shared" si="0"/>
        <v>0</v>
      </c>
      <c r="F16" s="8"/>
    </row>
    <row r="17" spans="1:6" ht="15.6">
      <c r="A17" s="27"/>
      <c r="B17" s="132"/>
      <c r="C17" s="116"/>
      <c r="D17" s="90"/>
      <c r="E17" s="52"/>
      <c r="F17" s="8"/>
    </row>
    <row r="18" spans="1:6" ht="15.6">
      <c r="A18" s="27" t="s">
        <v>34</v>
      </c>
      <c r="B18" s="112">
        <v>0</v>
      </c>
      <c r="C18" s="112">
        <v>0</v>
      </c>
      <c r="D18" s="90">
        <v>0.04</v>
      </c>
      <c r="E18" s="52">
        <f t="shared" si="0"/>
        <v>0</v>
      </c>
      <c r="F18" s="8"/>
    </row>
    <row r="19" spans="1:6" ht="15.6">
      <c r="A19" s="27"/>
      <c r="B19" s="126"/>
      <c r="C19" s="126"/>
      <c r="D19" s="90"/>
      <c r="E19" s="52"/>
      <c r="F19" s="8"/>
    </row>
    <row r="20" spans="1:6" ht="30.95">
      <c r="A20" s="27" t="s">
        <v>212</v>
      </c>
      <c r="B20" s="116">
        <v>0</v>
      </c>
      <c r="C20" s="116">
        <v>0</v>
      </c>
      <c r="D20" s="90">
        <v>0.04</v>
      </c>
      <c r="E20" s="52">
        <f t="shared" si="0"/>
        <v>0</v>
      </c>
      <c r="F20" s="8"/>
    </row>
    <row r="21" spans="1:6" ht="15.6">
      <c r="A21" s="27"/>
      <c r="B21" s="132"/>
      <c r="C21" s="116"/>
      <c r="D21" s="90"/>
      <c r="E21" s="52"/>
      <c r="F21" s="8"/>
    </row>
    <row r="22" spans="1:6" ht="15.6">
      <c r="A22" s="27" t="s">
        <v>213</v>
      </c>
      <c r="B22" s="112">
        <v>0</v>
      </c>
      <c r="C22" s="112">
        <v>0</v>
      </c>
      <c r="D22" s="90">
        <v>0.04</v>
      </c>
      <c r="E22" s="52">
        <f t="shared" si="0"/>
        <v>0</v>
      </c>
      <c r="F22" s="8"/>
    </row>
    <row r="23" spans="1:6" ht="15.6">
      <c r="A23" s="27"/>
      <c r="B23" s="126"/>
      <c r="C23" s="126"/>
      <c r="D23" s="90"/>
      <c r="E23" s="52"/>
      <c r="F23" s="8"/>
    </row>
    <row r="24" spans="1:6" ht="15.6">
      <c r="A24" s="27" t="s">
        <v>214</v>
      </c>
      <c r="B24" s="116">
        <v>0</v>
      </c>
      <c r="C24" s="116">
        <v>0</v>
      </c>
      <c r="D24" s="90">
        <v>0.04</v>
      </c>
      <c r="E24" s="52">
        <f t="shared" si="0"/>
        <v>0</v>
      </c>
      <c r="F24" s="8"/>
    </row>
    <row r="25" spans="1:6" ht="15.6">
      <c r="A25" s="27"/>
      <c r="B25" s="132"/>
      <c r="C25" s="116"/>
      <c r="D25" s="90"/>
      <c r="E25" s="52"/>
      <c r="F25" s="8"/>
    </row>
    <row r="26" spans="1:6" ht="15.6">
      <c r="A26" s="27" t="s">
        <v>215</v>
      </c>
      <c r="B26" s="112">
        <v>0</v>
      </c>
      <c r="C26" s="112">
        <v>0</v>
      </c>
      <c r="D26" s="90">
        <v>0.03</v>
      </c>
      <c r="E26" s="52">
        <f t="shared" si="0"/>
        <v>0</v>
      </c>
      <c r="F26" s="8"/>
    </row>
    <row r="27" spans="1:6" ht="15.6">
      <c r="A27" s="27"/>
      <c r="B27" s="126"/>
      <c r="C27" s="126"/>
      <c r="D27" s="90"/>
      <c r="E27" s="52"/>
      <c r="F27" s="8"/>
    </row>
    <row r="28" spans="1:6" ht="15.6">
      <c r="A28" s="27" t="s">
        <v>216</v>
      </c>
      <c r="B28" s="116">
        <v>0</v>
      </c>
      <c r="C28" s="116">
        <v>0</v>
      </c>
      <c r="D28" s="90">
        <v>0.02</v>
      </c>
      <c r="E28" s="52">
        <f t="shared" si="0"/>
        <v>0</v>
      </c>
      <c r="F28" s="9"/>
    </row>
    <row r="29" spans="1:6" ht="15.6">
      <c r="A29" s="27"/>
      <c r="B29" s="132"/>
      <c r="C29" s="116"/>
      <c r="D29" s="90"/>
      <c r="E29" s="52"/>
      <c r="F29" s="9"/>
    </row>
    <row r="30" spans="1:6" ht="15.6">
      <c r="A30" s="27" t="s">
        <v>217</v>
      </c>
      <c r="B30" s="112">
        <v>0</v>
      </c>
      <c r="C30" s="112">
        <v>0</v>
      </c>
      <c r="D30" s="90">
        <v>0.03</v>
      </c>
      <c r="E30" s="52">
        <f t="shared" si="0"/>
        <v>0</v>
      </c>
      <c r="F30" s="9"/>
    </row>
    <row r="31" spans="1:6" ht="15.6">
      <c r="A31" s="27"/>
      <c r="B31" s="126"/>
      <c r="C31" s="126"/>
      <c r="D31" s="90"/>
      <c r="E31" s="52"/>
      <c r="F31" s="9"/>
    </row>
    <row r="32" spans="1:6" ht="15.6">
      <c r="A32" s="27" t="s">
        <v>218</v>
      </c>
      <c r="B32" s="116">
        <v>0</v>
      </c>
      <c r="C32" s="116">
        <v>0</v>
      </c>
      <c r="D32" s="90">
        <v>0.02</v>
      </c>
      <c r="E32" s="52">
        <f t="shared" si="0"/>
        <v>0</v>
      </c>
      <c r="F32" s="9"/>
    </row>
    <row r="33" spans="1:6" ht="15.6">
      <c r="A33" s="27"/>
      <c r="B33" s="132"/>
      <c r="C33" s="116"/>
      <c r="D33" s="90"/>
      <c r="E33" s="52"/>
      <c r="F33" s="9"/>
    </row>
    <row r="34" spans="1:6" ht="15.6">
      <c r="A34" s="27" t="s">
        <v>219</v>
      </c>
      <c r="B34" s="112">
        <v>0</v>
      </c>
      <c r="C34" s="112">
        <v>0</v>
      </c>
      <c r="D34" s="90">
        <v>0.03</v>
      </c>
      <c r="E34" s="52">
        <f t="shared" ref="E34:E62" si="1">(B34+C34)*D34</f>
        <v>0</v>
      </c>
      <c r="F34" s="9"/>
    </row>
    <row r="35" spans="1:6" ht="15.6">
      <c r="A35" s="27"/>
      <c r="B35" s="126"/>
      <c r="C35" s="126"/>
      <c r="D35" s="90"/>
      <c r="E35" s="52"/>
      <c r="F35" s="9"/>
    </row>
    <row r="36" spans="1:6" ht="15.6">
      <c r="A36" s="27" t="s">
        <v>220</v>
      </c>
      <c r="B36" s="116">
        <v>0</v>
      </c>
      <c r="C36" s="116">
        <v>0</v>
      </c>
      <c r="D36" s="90">
        <v>0.03</v>
      </c>
      <c r="E36" s="52">
        <f t="shared" si="1"/>
        <v>0</v>
      </c>
      <c r="F36" s="9"/>
    </row>
    <row r="37" spans="1:6" ht="15.6">
      <c r="A37" s="27"/>
      <c r="B37" s="132"/>
      <c r="C37" s="116"/>
      <c r="D37" s="90"/>
      <c r="E37" s="52"/>
      <c r="F37" s="9"/>
    </row>
    <row r="38" spans="1:6" ht="15.6">
      <c r="A38" s="27" t="s">
        <v>221</v>
      </c>
      <c r="B38" s="112">
        <v>0</v>
      </c>
      <c r="C38" s="112">
        <v>0</v>
      </c>
      <c r="D38" s="90">
        <v>0.03</v>
      </c>
      <c r="E38" s="52">
        <f t="shared" si="1"/>
        <v>0</v>
      </c>
      <c r="F38" s="9"/>
    </row>
    <row r="39" spans="1:6" ht="15.6">
      <c r="A39" s="27"/>
      <c r="B39" s="126"/>
      <c r="C39" s="126"/>
      <c r="D39" s="90"/>
      <c r="E39" s="52"/>
      <c r="F39" s="9"/>
    </row>
    <row r="40" spans="1:6" ht="15.6">
      <c r="A40" s="27" t="s">
        <v>222</v>
      </c>
      <c r="B40" s="116">
        <v>0</v>
      </c>
      <c r="C40" s="116">
        <v>0</v>
      </c>
      <c r="D40" s="90">
        <v>0.03</v>
      </c>
      <c r="E40" s="52">
        <f t="shared" si="1"/>
        <v>0</v>
      </c>
      <c r="F40" s="9"/>
    </row>
    <row r="41" spans="1:6" ht="15.6">
      <c r="A41" s="27"/>
      <c r="B41" s="132"/>
      <c r="C41" s="116"/>
      <c r="D41" s="90"/>
      <c r="E41" s="52"/>
      <c r="F41" s="9"/>
    </row>
    <row r="42" spans="1:6" ht="15.6">
      <c r="A42" s="27" t="s">
        <v>223</v>
      </c>
      <c r="B42" s="112">
        <v>0</v>
      </c>
      <c r="C42" s="112">
        <v>0</v>
      </c>
      <c r="D42" s="90">
        <v>0.02</v>
      </c>
      <c r="E42" s="52">
        <f t="shared" si="1"/>
        <v>0</v>
      </c>
      <c r="F42" s="9"/>
    </row>
    <row r="43" spans="1:6" ht="15.6">
      <c r="A43" s="27"/>
      <c r="B43" s="126"/>
      <c r="C43" s="126"/>
      <c r="D43" s="90"/>
      <c r="E43" s="52"/>
      <c r="F43" s="9"/>
    </row>
    <row r="44" spans="1:6" ht="15.6">
      <c r="A44" s="27" t="s">
        <v>224</v>
      </c>
      <c r="B44" s="116">
        <v>0</v>
      </c>
      <c r="C44" s="116">
        <v>0</v>
      </c>
      <c r="D44" s="90">
        <v>0.03</v>
      </c>
      <c r="E44" s="52">
        <f t="shared" si="1"/>
        <v>0</v>
      </c>
      <c r="F44" s="9"/>
    </row>
    <row r="45" spans="1:6" ht="15.6">
      <c r="A45" s="27"/>
      <c r="B45" s="132"/>
      <c r="C45" s="116"/>
      <c r="D45" s="90"/>
      <c r="E45" s="52"/>
      <c r="F45" s="9"/>
    </row>
    <row r="46" spans="1:6" ht="30.95">
      <c r="A46" s="27" t="s">
        <v>225</v>
      </c>
      <c r="B46" s="112">
        <v>0</v>
      </c>
      <c r="C46" s="112">
        <v>0</v>
      </c>
      <c r="D46" s="90">
        <v>0.02</v>
      </c>
      <c r="E46" s="52">
        <f t="shared" si="1"/>
        <v>0</v>
      </c>
      <c r="F46" s="9"/>
    </row>
    <row r="47" spans="1:6" ht="15.6">
      <c r="A47" s="27"/>
      <c r="B47" s="126"/>
      <c r="C47" s="126"/>
      <c r="D47" s="90"/>
      <c r="E47" s="52"/>
      <c r="F47" s="9"/>
    </row>
    <row r="48" spans="1:6" ht="15.6">
      <c r="A48" s="27" t="s">
        <v>226</v>
      </c>
      <c r="B48" s="116">
        <v>0</v>
      </c>
      <c r="C48" s="116">
        <v>0</v>
      </c>
      <c r="D48" s="90">
        <v>0.03</v>
      </c>
      <c r="E48" s="52">
        <f t="shared" si="1"/>
        <v>0</v>
      </c>
      <c r="F48" s="9"/>
    </row>
    <row r="49" spans="1:6" ht="15.6">
      <c r="A49" s="27"/>
      <c r="B49" s="132"/>
      <c r="C49" s="116"/>
      <c r="D49" s="90"/>
      <c r="E49" s="52"/>
      <c r="F49" s="9"/>
    </row>
    <row r="50" spans="1:6" ht="15.6">
      <c r="A50" s="27" t="s">
        <v>227</v>
      </c>
      <c r="B50" s="112">
        <v>0</v>
      </c>
      <c r="C50" s="112">
        <v>0</v>
      </c>
      <c r="D50" s="90">
        <v>0.03</v>
      </c>
      <c r="E50" s="52">
        <f t="shared" si="1"/>
        <v>0</v>
      </c>
      <c r="F50" s="9"/>
    </row>
    <row r="51" spans="1:6" ht="15.6">
      <c r="A51" s="27"/>
      <c r="B51" s="126"/>
      <c r="C51" s="126"/>
      <c r="D51" s="90"/>
      <c r="E51" s="52"/>
      <c r="F51" s="9"/>
    </row>
    <row r="52" spans="1:6" ht="15.6">
      <c r="A52" s="27" t="s">
        <v>228</v>
      </c>
      <c r="B52" s="116">
        <v>0</v>
      </c>
      <c r="C52" s="116">
        <v>0</v>
      </c>
      <c r="D52" s="90">
        <v>0.03</v>
      </c>
      <c r="E52" s="52">
        <f t="shared" si="1"/>
        <v>0</v>
      </c>
      <c r="F52" s="9"/>
    </row>
    <row r="53" spans="1:6" ht="15.6">
      <c r="A53" s="27"/>
      <c r="B53" s="132"/>
      <c r="C53" s="116"/>
      <c r="D53" s="90"/>
      <c r="E53" s="52"/>
      <c r="F53" s="9"/>
    </row>
    <row r="54" spans="1:6" ht="15.6">
      <c r="A54" s="27" t="s">
        <v>229</v>
      </c>
      <c r="B54" s="112">
        <v>0</v>
      </c>
      <c r="C54" s="112">
        <v>0</v>
      </c>
      <c r="D54" s="90">
        <v>0.03</v>
      </c>
      <c r="E54" s="52">
        <f t="shared" si="1"/>
        <v>0</v>
      </c>
      <c r="F54" s="9"/>
    </row>
    <row r="55" spans="1:6" ht="15.6">
      <c r="A55" s="27"/>
      <c r="B55" s="126"/>
      <c r="C55" s="126"/>
      <c r="D55" s="90"/>
      <c r="E55" s="52"/>
      <c r="F55" s="9"/>
    </row>
    <row r="56" spans="1:6" ht="15.6">
      <c r="A56" s="27" t="s">
        <v>230</v>
      </c>
      <c r="B56" s="116">
        <v>0</v>
      </c>
      <c r="C56" s="116">
        <v>0</v>
      </c>
      <c r="D56" s="90">
        <v>0.03</v>
      </c>
      <c r="E56" s="52">
        <f t="shared" si="1"/>
        <v>0</v>
      </c>
      <c r="F56" s="9"/>
    </row>
    <row r="57" spans="1:6" ht="15.6">
      <c r="A57" s="27"/>
      <c r="B57" s="132"/>
      <c r="C57" s="116"/>
      <c r="D57" s="90"/>
      <c r="E57" s="52"/>
      <c r="F57" s="9"/>
    </row>
    <row r="58" spans="1:6" ht="15.6">
      <c r="A58" s="27" t="s">
        <v>231</v>
      </c>
      <c r="B58" s="112">
        <v>0</v>
      </c>
      <c r="C58" s="112">
        <v>0</v>
      </c>
      <c r="D58" s="90">
        <v>0.02</v>
      </c>
      <c r="E58" s="52">
        <f t="shared" si="1"/>
        <v>0</v>
      </c>
      <c r="F58" s="9"/>
    </row>
    <row r="59" spans="1:6" ht="15.6">
      <c r="A59" s="27"/>
      <c r="B59" s="126"/>
      <c r="C59" s="126"/>
      <c r="D59" s="90"/>
      <c r="E59" s="52"/>
      <c r="F59" s="9"/>
    </row>
    <row r="60" spans="1:6" ht="15.6">
      <c r="A60" s="27" t="s">
        <v>232</v>
      </c>
      <c r="B60" s="116">
        <v>0</v>
      </c>
      <c r="C60" s="116">
        <v>0</v>
      </c>
      <c r="D60" s="90">
        <v>0.02</v>
      </c>
      <c r="E60" s="52">
        <f t="shared" si="1"/>
        <v>0</v>
      </c>
      <c r="F60" s="9"/>
    </row>
    <row r="61" spans="1:6" ht="15.6">
      <c r="A61" s="27"/>
      <c r="B61" s="132"/>
      <c r="C61" s="116"/>
      <c r="D61" s="90"/>
      <c r="E61" s="52"/>
      <c r="F61" s="9"/>
    </row>
    <row r="62" spans="1:6" ht="15.6">
      <c r="A62" s="27" t="s">
        <v>233</v>
      </c>
      <c r="B62" s="112">
        <v>0</v>
      </c>
      <c r="C62" s="112">
        <v>0</v>
      </c>
      <c r="D62" s="90">
        <v>0.03</v>
      </c>
      <c r="E62" s="52">
        <f t="shared" si="1"/>
        <v>0</v>
      </c>
      <c r="F62" s="9"/>
    </row>
    <row r="63" spans="1:6" ht="15.6">
      <c r="A63" s="27"/>
      <c r="B63" s="126"/>
      <c r="C63" s="126"/>
      <c r="D63" s="90"/>
      <c r="E63" s="52"/>
      <c r="F63" s="8"/>
    </row>
    <row r="64" spans="1:6" ht="15.6">
      <c r="A64" s="8"/>
      <c r="B64" s="8"/>
      <c r="C64" s="53" t="s">
        <v>79</v>
      </c>
      <c r="D64" s="97">
        <f>SUM(D2:D62)</f>
        <v>1.0000000000000002</v>
      </c>
      <c r="E64" s="106">
        <f>SUM(E2:E63)</f>
        <v>0</v>
      </c>
      <c r="F64" s="8" t="s">
        <v>176</v>
      </c>
    </row>
    <row r="65" spans="1:6" ht="15.6">
      <c r="A65" s="148"/>
      <c r="B65" s="133"/>
      <c r="C65" s="133"/>
      <c r="D65" s="133"/>
      <c r="E65" s="133"/>
      <c r="F65" s="133"/>
    </row>
    <row r="66" spans="1:6" ht="20.100000000000001" customHeight="1">
      <c r="B66" s="133"/>
      <c r="C66" s="133"/>
      <c r="D66" s="133"/>
      <c r="E66" s="133"/>
      <c r="F66" s="133"/>
    </row>
    <row r="67" spans="1:6" ht="18.600000000000001" customHeight="1">
      <c r="B67" s="133"/>
      <c r="C67" s="133"/>
      <c r="D67" s="133"/>
      <c r="E67" s="133"/>
      <c r="F67" s="133"/>
    </row>
    <row r="68" spans="1:6" ht="15.6">
      <c r="B68" s="133"/>
      <c r="C68" s="133"/>
      <c r="D68" s="133"/>
      <c r="E68" s="133"/>
      <c r="F68" s="133"/>
    </row>
    <row r="69" spans="1:6" ht="15.6">
      <c r="B69" s="133"/>
      <c r="C69" s="133"/>
      <c r="D69" s="133"/>
      <c r="E69" s="133"/>
      <c r="F69" s="133"/>
    </row>
    <row r="70" spans="1:6" ht="15.6">
      <c r="B70" s="133"/>
      <c r="C70" s="133"/>
      <c r="D70" s="133"/>
      <c r="E70" s="133"/>
      <c r="F70" s="133"/>
    </row>
    <row r="71" spans="1:6" ht="15.6">
      <c r="A71" s="135"/>
    </row>
    <row r="72" spans="1:6" ht="15.6">
      <c r="A72" s="135"/>
    </row>
    <row r="73" spans="1:6" ht="15.6">
      <c r="A73" s="135"/>
    </row>
    <row r="74" spans="1:6" ht="15.6">
      <c r="A74" s="135"/>
    </row>
    <row r="75" spans="1:6" ht="15.6">
      <c r="A75" s="135"/>
    </row>
    <row r="76" spans="1:6" ht="15.6">
      <c r="A76" s="135"/>
    </row>
    <row r="77" spans="1:6" ht="15.6">
      <c r="A77" s="135"/>
      <c r="D77" s="133"/>
    </row>
    <row r="78" spans="1:6" ht="15.6">
      <c r="A78" s="135"/>
    </row>
    <row r="79" spans="1:6" ht="15.6">
      <c r="A79" s="135"/>
    </row>
    <row r="80" spans="1:6" ht="15.6">
      <c r="A80" s="135"/>
    </row>
    <row r="81" spans="1:1" ht="15.6">
      <c r="A81" s="135"/>
    </row>
    <row r="82" spans="1:1" ht="15.6">
      <c r="A82" s="135"/>
    </row>
    <row r="83" spans="1:1" ht="15.6">
      <c r="A83" s="135"/>
    </row>
    <row r="84" spans="1:1" ht="15.6"/>
    <row r="85" spans="1:1" ht="15.6"/>
    <row r="86" spans="1:1" ht="15.6"/>
    <row r="87" spans="1:1" ht="15.6"/>
  </sheetData>
  <sheetProtection algorithmName="SHA-512" hashValue="yoU2VbvjnyA4oyZB99hrmqPn5DlNhFERVegjLkTXK233zKTSrFT773ySLXT5uGq+vJFNx19s7abjI1D4IriCJQ==" saltValue="PxbaKZj0hJUASSYiaaZmYg==" spinCount="100000" sheet="1" formatRows="0"/>
  <pageMargins left="0.7" right="0.7" top="0.75" bottom="0.75" header="0.3" footer="0.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A20D40-097A-1F4A-B273-D5D5BE667EE7}">
  <dimension ref="A1:G15"/>
  <sheetViews>
    <sheetView zoomScale="70" zoomScaleNormal="70" workbookViewId="0">
      <pane xSplit="1" ySplit="2" topLeftCell="D3" activePane="bottomRight" state="frozen"/>
      <selection pane="bottomRight" activeCell="D3" sqref="D3"/>
      <selection pane="bottomLeft" activeCell="A3" sqref="A3"/>
      <selection pane="topRight" activeCell="B1" sqref="B1"/>
    </sheetView>
  </sheetViews>
  <sheetFormatPr defaultColWidth="10.875" defaultRowHeight="15.6"/>
  <cols>
    <col min="1" max="1" width="45.25" style="136" customWidth="1"/>
    <col min="2" max="5" width="32.625" style="136" customWidth="1"/>
    <col min="6" max="6" width="15" style="136" customWidth="1"/>
    <col min="7" max="7" width="17" style="136" customWidth="1"/>
    <col min="8" max="16384" width="10.875" style="1"/>
  </cols>
  <sheetData>
    <row r="1" spans="1:7" ht="15.95" customHeight="1">
      <c r="A1" s="83"/>
      <c r="B1" s="184" t="s">
        <v>234</v>
      </c>
      <c r="C1" s="184"/>
      <c r="D1" s="184"/>
      <c r="E1" s="184"/>
      <c r="F1" s="48" t="s">
        <v>79</v>
      </c>
      <c r="G1" s="37"/>
    </row>
    <row r="2" spans="1:7" ht="30.95">
      <c r="A2" s="40" t="s">
        <v>235</v>
      </c>
      <c r="B2" s="27" t="s">
        <v>236</v>
      </c>
      <c r="C2" s="27" t="s">
        <v>237</v>
      </c>
      <c r="D2" s="27" t="s">
        <v>238</v>
      </c>
      <c r="E2" s="27" t="s">
        <v>239</v>
      </c>
      <c r="F2" s="48"/>
      <c r="G2" s="1"/>
    </row>
    <row r="3" spans="1:7" ht="15.75">
      <c r="A3" s="21" t="s">
        <v>240</v>
      </c>
      <c r="B3" s="129"/>
      <c r="C3" s="129"/>
      <c r="D3" s="166"/>
      <c r="E3" s="129"/>
      <c r="F3" s="47">
        <f>SUM(B3:E3)</f>
        <v>0</v>
      </c>
      <c r="G3" s="1"/>
    </row>
    <row r="4" spans="1:7">
      <c r="A4" s="21"/>
      <c r="B4" s="129"/>
      <c r="C4" s="129"/>
      <c r="D4" s="129"/>
      <c r="E4" s="129"/>
      <c r="F4" s="47"/>
      <c r="G4" s="1"/>
    </row>
    <row r="5" spans="1:7" ht="15.75">
      <c r="A5" s="21" t="s">
        <v>241</v>
      </c>
      <c r="B5" s="113"/>
      <c r="C5" s="113"/>
      <c r="D5" s="113">
        <v>3</v>
      </c>
      <c r="E5" s="113"/>
      <c r="F5" s="47">
        <f t="shared" ref="F5:F7" si="0">SUM(B5:E5)</f>
        <v>3</v>
      </c>
      <c r="G5" s="1"/>
    </row>
    <row r="6" spans="1:7" ht="77.45">
      <c r="A6" s="21"/>
      <c r="B6" s="113"/>
      <c r="C6" s="113"/>
      <c r="D6" s="159" t="s">
        <v>242</v>
      </c>
      <c r="E6" s="121"/>
      <c r="F6" s="47"/>
      <c r="G6" s="1"/>
    </row>
    <row r="7" spans="1:7" ht="30.95">
      <c r="A7" s="79" t="s">
        <v>243</v>
      </c>
      <c r="B7" s="129">
        <v>4</v>
      </c>
      <c r="C7" s="129"/>
      <c r="D7" s="129"/>
      <c r="E7" s="129"/>
      <c r="F7" s="47">
        <f t="shared" si="0"/>
        <v>4</v>
      </c>
      <c r="G7" s="1"/>
    </row>
    <row r="8" spans="1:7" ht="77.45">
      <c r="A8" s="21"/>
      <c r="B8" s="129" t="s">
        <v>244</v>
      </c>
      <c r="C8" s="129"/>
      <c r="D8" s="129"/>
      <c r="E8" s="129"/>
      <c r="F8" s="47"/>
      <c r="G8" s="1"/>
    </row>
    <row r="9" spans="1:7">
      <c r="A9" s="40" t="s">
        <v>79</v>
      </c>
      <c r="B9" s="52">
        <f>B3+B5+B7</f>
        <v>4</v>
      </c>
      <c r="C9" s="52">
        <f t="shared" ref="C9:E9" si="1">C3+C5+C7</f>
        <v>0</v>
      </c>
      <c r="D9" s="52">
        <f t="shared" si="1"/>
        <v>3</v>
      </c>
      <c r="E9" s="52">
        <f t="shared" si="1"/>
        <v>0</v>
      </c>
      <c r="F9" s="105">
        <f>MIN(SUM(F3:F7),10)</f>
        <v>7</v>
      </c>
      <c r="G9" s="8" t="s">
        <v>176</v>
      </c>
    </row>
    <row r="10" spans="1:7">
      <c r="A10" s="142"/>
      <c r="B10" s="142"/>
      <c r="C10" s="140"/>
      <c r="D10" s="140"/>
      <c r="E10" s="140"/>
      <c r="F10" s="140"/>
    </row>
    <row r="11" spans="1:7">
      <c r="A11" s="140"/>
      <c r="B11" s="140"/>
      <c r="C11" s="140"/>
      <c r="D11" s="140"/>
      <c r="E11" s="140"/>
      <c r="F11" s="140"/>
    </row>
    <row r="12" spans="1:7" ht="18.600000000000001" customHeight="1">
      <c r="A12" s="140"/>
      <c r="B12" s="148"/>
      <c r="C12" s="140"/>
      <c r="D12" s="140"/>
      <c r="E12" s="140"/>
      <c r="F12" s="140"/>
    </row>
    <row r="13" spans="1:7">
      <c r="A13" s="140"/>
      <c r="B13" s="140"/>
      <c r="C13" s="140"/>
      <c r="D13" s="140"/>
      <c r="E13" s="140"/>
      <c r="F13" s="133"/>
      <c r="G13" s="133"/>
    </row>
    <row r="14" spans="1:7">
      <c r="A14" s="140"/>
      <c r="B14" s="140"/>
      <c r="C14" s="140"/>
      <c r="D14" s="140"/>
      <c r="E14" s="140"/>
      <c r="F14" s="140"/>
    </row>
    <row r="15" spans="1:7">
      <c r="A15" s="140"/>
      <c r="B15" s="140"/>
      <c r="C15" s="140"/>
      <c r="D15" s="140"/>
      <c r="E15" s="140"/>
      <c r="F15" s="140"/>
    </row>
  </sheetData>
  <sheetProtection algorithmName="SHA-512" hashValue="2NUtJ8tHbbykevwebUse7Q7BXke0WsC3MGxcp21HZZnaZbssBZcBzp+D4xDKfxcHgPd6j4ZJOGaQZrGSGHQ1EQ==" saltValue="hLctUz7QEip57SIew6PIfw==" spinCount="100000" sheet="1" formatRows="0"/>
  <mergeCells count="1">
    <mergeCell ref="B1:E1"/>
  </mergeCells>
  <pageMargins left="0.7" right="0.7" top="0.75" bottom="0.75" header="0.3" footer="0.3"/>
  <legacyDrawing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672F38-DC1A-5E42-AD4D-1D808F707F90}">
  <dimension ref="A1:G16"/>
  <sheetViews>
    <sheetView zoomScale="70" zoomScaleNormal="70" workbookViewId="0">
      <pane xSplit="1" ySplit="2" topLeftCell="C6" activePane="bottomRight" state="frozen"/>
      <selection pane="bottomRight" activeCell="F12" sqref="F12"/>
      <selection pane="bottomLeft" activeCell="A3" sqref="A3"/>
      <selection pane="topRight" activeCell="B1" sqref="B1"/>
    </sheetView>
  </sheetViews>
  <sheetFormatPr defaultColWidth="10.875" defaultRowHeight="15.6"/>
  <cols>
    <col min="1" max="1" width="38.75" style="136" customWidth="1"/>
    <col min="2" max="4" width="32.625" style="136" customWidth="1"/>
    <col min="5" max="5" width="15" style="136" customWidth="1"/>
    <col min="6" max="6" width="12.5" style="136" customWidth="1"/>
    <col min="7" max="7" width="15" style="136" customWidth="1"/>
    <col min="8" max="16384" width="10.875" style="1"/>
  </cols>
  <sheetData>
    <row r="1" spans="1:7">
      <c r="A1" s="2"/>
      <c r="B1" s="185" t="s">
        <v>234</v>
      </c>
      <c r="C1" s="185"/>
      <c r="D1" s="185"/>
      <c r="E1" s="2"/>
      <c r="F1" s="2"/>
      <c r="G1" s="1"/>
    </row>
    <row r="2" spans="1:7" ht="89.1" customHeight="1">
      <c r="A2" s="36" t="s">
        <v>245</v>
      </c>
      <c r="B2" s="50" t="s">
        <v>246</v>
      </c>
      <c r="C2" s="50" t="s">
        <v>247</v>
      </c>
      <c r="D2" s="50" t="s">
        <v>248</v>
      </c>
      <c r="E2" s="20" t="s">
        <v>25</v>
      </c>
      <c r="F2" s="20" t="s">
        <v>79</v>
      </c>
      <c r="G2" s="37"/>
    </row>
    <row r="3" spans="1:7" ht="15.95" customHeight="1">
      <c r="A3" s="12" t="s">
        <v>249</v>
      </c>
      <c r="B3" s="114"/>
      <c r="C3" s="114">
        <v>5.65</v>
      </c>
      <c r="D3" s="114"/>
      <c r="E3" s="92">
        <v>0.45</v>
      </c>
      <c r="F3" s="56">
        <f>SUM(B3:D3)*E3</f>
        <v>2.5425000000000004</v>
      </c>
      <c r="G3" s="1"/>
    </row>
    <row r="4" spans="1:7" ht="62.1">
      <c r="A4" s="12"/>
      <c r="B4" s="127"/>
      <c r="C4" s="127" t="s">
        <v>250</v>
      </c>
      <c r="D4" s="127"/>
      <c r="E4" s="44"/>
      <c r="F4" s="56"/>
      <c r="G4" s="1"/>
    </row>
    <row r="5" spans="1:7" ht="15.95" customHeight="1">
      <c r="A5" s="12" t="s">
        <v>251</v>
      </c>
      <c r="B5" s="131">
        <v>7</v>
      </c>
      <c r="C5" s="131">
        <v>3</v>
      </c>
      <c r="D5" s="131"/>
      <c r="E5" s="92">
        <v>0.3</v>
      </c>
      <c r="F5" s="56">
        <f t="shared" ref="F5:F7" si="0">SUM(B5:D5)*E5</f>
        <v>3</v>
      </c>
      <c r="G5" s="1"/>
    </row>
    <row r="6" spans="1:7" ht="155.1">
      <c r="A6" s="12"/>
      <c r="B6" s="130" t="s">
        <v>252</v>
      </c>
      <c r="C6" s="130"/>
      <c r="D6" s="130"/>
      <c r="E6" s="44"/>
      <c r="F6" s="56"/>
      <c r="G6" s="1"/>
    </row>
    <row r="7" spans="1:7" ht="15.95" customHeight="1">
      <c r="A7" s="13" t="s">
        <v>253</v>
      </c>
      <c r="B7" s="127"/>
      <c r="C7" s="127">
        <v>5</v>
      </c>
      <c r="D7" s="127"/>
      <c r="E7" s="92">
        <v>0.31</v>
      </c>
      <c r="F7" s="56">
        <f t="shared" si="0"/>
        <v>1.55</v>
      </c>
      <c r="G7" s="1"/>
    </row>
    <row r="8" spans="1:7" ht="77.45">
      <c r="A8" s="12"/>
      <c r="B8" s="127"/>
      <c r="C8" s="127" t="s">
        <v>254</v>
      </c>
      <c r="D8" s="127"/>
      <c r="E8" s="44"/>
      <c r="F8" s="56"/>
      <c r="G8" s="1"/>
    </row>
    <row r="9" spans="1:7" ht="15.95" customHeight="1">
      <c r="A9" s="36" t="s">
        <v>175</v>
      </c>
      <c r="B9" s="43">
        <f>B3+B5+B7</f>
        <v>7</v>
      </c>
      <c r="C9" s="43">
        <f t="shared" ref="C9:D9" si="1">C3+C5+C7</f>
        <v>13.65</v>
      </c>
      <c r="D9" s="43">
        <f t="shared" si="1"/>
        <v>0</v>
      </c>
      <c r="E9" s="117">
        <v>1</v>
      </c>
      <c r="F9" s="104">
        <f>MIN(SUM(F3:F7),10)</f>
        <v>7.0925000000000002</v>
      </c>
      <c r="G9" s="8" t="s">
        <v>176</v>
      </c>
    </row>
    <row r="10" spans="1:7">
      <c r="A10" s="144"/>
      <c r="B10" s="144"/>
      <c r="C10" s="140"/>
      <c r="D10" s="140"/>
      <c r="E10" s="140"/>
      <c r="F10" s="140"/>
    </row>
    <row r="11" spans="1:7">
      <c r="A11" s="140"/>
      <c r="B11" s="148"/>
      <c r="C11" s="140"/>
      <c r="D11" s="140"/>
      <c r="E11" s="140"/>
      <c r="F11" s="140"/>
    </row>
    <row r="12" spans="1:7">
      <c r="A12" s="140"/>
      <c r="B12" s="140"/>
      <c r="C12" s="140"/>
      <c r="D12" s="140"/>
      <c r="E12" s="140"/>
      <c r="F12" s="140"/>
    </row>
    <row r="13" spans="1:7" ht="17.100000000000001" customHeight="1">
      <c r="A13" s="140"/>
      <c r="B13" s="140"/>
      <c r="C13" s="140"/>
      <c r="D13" s="140"/>
      <c r="E13" s="133"/>
      <c r="F13" s="133"/>
    </row>
    <row r="14" spans="1:7">
      <c r="A14" s="140"/>
      <c r="B14" s="140"/>
      <c r="C14" s="140"/>
      <c r="D14" s="140"/>
      <c r="E14" s="140"/>
      <c r="F14" s="140"/>
    </row>
    <row r="15" spans="1:7">
      <c r="A15" s="140"/>
      <c r="B15" s="140"/>
      <c r="C15" s="140"/>
      <c r="D15" s="140"/>
      <c r="E15" s="140"/>
      <c r="F15" s="140"/>
    </row>
    <row r="16" spans="1:7">
      <c r="A16" s="140"/>
      <c r="B16" s="140"/>
      <c r="C16" s="140"/>
      <c r="D16" s="140"/>
      <c r="E16" s="140"/>
      <c r="F16" s="140"/>
    </row>
  </sheetData>
  <sheetProtection algorithmName="SHA-512" hashValue="ssSqUNe8+k1W1dCDzxOXIHXSiCWKPZu/52fCLORTwB/dzxUEGardWgeDgeBd73R88kP94voP2Qb9PtcrBIRH9Q==" saltValue="pxpIZqh5osy8KZs5N51wCA==" spinCount="100000" sheet="1" formatRows="0"/>
  <mergeCells count="1">
    <mergeCell ref="B1:D1"/>
  </mergeCells>
  <pageMargins left="0.7" right="0.7" top="0.75" bottom="0.75" header="0.3" footer="0.3"/>
  <legacy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404460-0317-5644-BBC4-C01BCDA37074}">
  <dimension ref="A1:I28"/>
  <sheetViews>
    <sheetView zoomScale="60" zoomScaleNormal="60" workbookViewId="0">
      <pane xSplit="1" ySplit="2" topLeftCell="B15" activePane="bottomRight" state="frozen"/>
      <selection pane="bottomRight" activeCell="B20" sqref="B20"/>
      <selection pane="bottomLeft" activeCell="A3" sqref="A3"/>
      <selection pane="topRight" activeCell="B1" sqref="B1"/>
    </sheetView>
  </sheetViews>
  <sheetFormatPr defaultColWidth="10.875" defaultRowHeight="15.6"/>
  <cols>
    <col min="1" max="5" width="32.625" style="136" customWidth="1"/>
    <col min="6" max="6" width="29.5" style="136" customWidth="1"/>
    <col min="7" max="7" width="15" style="136" customWidth="1"/>
    <col min="8" max="8" width="17" style="136" customWidth="1"/>
    <col min="9" max="9" width="16.5" style="136" customWidth="1"/>
    <col min="10" max="16384" width="10.875" style="1"/>
  </cols>
  <sheetData>
    <row r="1" spans="1:9">
      <c r="A1" s="36"/>
      <c r="B1" s="188" t="s">
        <v>255</v>
      </c>
      <c r="C1" s="189"/>
      <c r="D1" s="189"/>
      <c r="E1" s="190"/>
      <c r="F1" s="36"/>
      <c r="G1" s="36"/>
      <c r="H1" s="36"/>
      <c r="I1" s="1"/>
    </row>
    <row r="2" spans="1:9" ht="92.45" customHeight="1">
      <c r="A2" s="36" t="s">
        <v>256</v>
      </c>
      <c r="B2" s="50" t="s">
        <v>236</v>
      </c>
      <c r="C2" s="50" t="s">
        <v>237</v>
      </c>
      <c r="D2" s="50" t="s">
        <v>257</v>
      </c>
      <c r="E2" s="50" t="s">
        <v>239</v>
      </c>
      <c r="F2" s="36" t="s">
        <v>175</v>
      </c>
      <c r="G2" s="36" t="s">
        <v>25</v>
      </c>
      <c r="H2" s="36" t="s">
        <v>61</v>
      </c>
      <c r="I2" s="37"/>
    </row>
    <row r="3" spans="1:9" ht="32.1" customHeight="1">
      <c r="A3" s="39" t="s">
        <v>249</v>
      </c>
      <c r="B3" s="127"/>
      <c r="C3" s="127"/>
      <c r="D3" s="127"/>
      <c r="E3" s="127"/>
      <c r="F3" s="56">
        <f>SUM(B3:E3)</f>
        <v>0</v>
      </c>
      <c r="G3" s="98">
        <v>0.2</v>
      </c>
      <c r="H3" s="56">
        <f>SUM(B3:E3)*G3</f>
        <v>0</v>
      </c>
      <c r="I3" s="1"/>
    </row>
    <row r="4" spans="1:9" ht="32.1" customHeight="1">
      <c r="A4" s="39"/>
      <c r="B4" s="127"/>
      <c r="C4" s="127"/>
      <c r="D4" s="127"/>
      <c r="E4" s="127"/>
      <c r="F4" s="56"/>
      <c r="G4" s="43"/>
      <c r="H4" s="56"/>
      <c r="I4" s="1"/>
    </row>
    <row r="5" spans="1:9" ht="32.1" customHeight="1">
      <c r="A5" s="39" t="s">
        <v>251</v>
      </c>
      <c r="B5" s="128"/>
      <c r="C5" s="128"/>
      <c r="D5" s="128"/>
      <c r="E5" s="128"/>
      <c r="F5" s="56">
        <f t="shared" ref="F5:F18" si="0">SUM(B5:E5)</f>
        <v>0</v>
      </c>
      <c r="G5" s="98">
        <v>0.1</v>
      </c>
      <c r="H5" s="56">
        <f t="shared" ref="H5:H17" si="1">SUM(B5:E5)*G5</f>
        <v>0</v>
      </c>
      <c r="I5" s="1"/>
    </row>
    <row r="6" spans="1:9" ht="32.1" customHeight="1">
      <c r="A6" s="12"/>
      <c r="B6" s="128"/>
      <c r="C6" s="128"/>
      <c r="D6" s="128"/>
      <c r="E6" s="128"/>
      <c r="F6" s="56"/>
      <c r="G6" s="43"/>
      <c r="H6" s="56"/>
      <c r="I6" s="1"/>
    </row>
    <row r="7" spans="1:9" ht="32.1" customHeight="1">
      <c r="A7" s="13" t="s">
        <v>258</v>
      </c>
      <c r="B7" s="127"/>
      <c r="C7" s="127"/>
      <c r="D7" s="127"/>
      <c r="E7" s="127"/>
      <c r="F7" s="56">
        <f t="shared" si="0"/>
        <v>0</v>
      </c>
      <c r="G7" s="98">
        <v>0.05</v>
      </c>
      <c r="H7" s="56">
        <f t="shared" si="1"/>
        <v>0</v>
      </c>
      <c r="I7" s="1"/>
    </row>
    <row r="8" spans="1:9" ht="32.1" customHeight="1">
      <c r="A8" s="12"/>
      <c r="B8" s="127"/>
      <c r="C8" s="127"/>
      <c r="D8" s="127"/>
      <c r="E8" s="127"/>
      <c r="F8" s="56"/>
      <c r="G8" s="43"/>
      <c r="H8" s="56"/>
      <c r="I8" s="1"/>
    </row>
    <row r="9" spans="1:9" ht="32.1" customHeight="1">
      <c r="A9" s="13" t="s">
        <v>259</v>
      </c>
      <c r="B9" s="128"/>
      <c r="C9" s="128"/>
      <c r="D9" s="128"/>
      <c r="E9" s="128"/>
      <c r="F9" s="56">
        <f t="shared" si="0"/>
        <v>0</v>
      </c>
      <c r="G9" s="98">
        <v>0.25</v>
      </c>
      <c r="H9" s="56">
        <f t="shared" si="1"/>
        <v>0</v>
      </c>
      <c r="I9" s="1"/>
    </row>
    <row r="10" spans="1:9" ht="32.1" customHeight="1">
      <c r="A10" s="12"/>
      <c r="B10" s="128"/>
      <c r="C10" s="128"/>
      <c r="D10" s="128"/>
      <c r="E10" s="128"/>
      <c r="F10" s="56"/>
      <c r="G10" s="43"/>
      <c r="H10" s="56"/>
      <c r="I10" s="1"/>
    </row>
    <row r="11" spans="1:9" ht="32.1" customHeight="1">
      <c r="A11" s="39" t="s">
        <v>260</v>
      </c>
      <c r="B11" s="127"/>
      <c r="C11" s="127"/>
      <c r="D11" s="127"/>
      <c r="E11" s="127"/>
      <c r="F11" s="56">
        <f t="shared" si="0"/>
        <v>0</v>
      </c>
      <c r="G11" s="98">
        <v>0.1</v>
      </c>
      <c r="H11" s="56">
        <f t="shared" si="1"/>
        <v>0</v>
      </c>
      <c r="I11" s="1"/>
    </row>
    <row r="12" spans="1:9" ht="32.1" customHeight="1">
      <c r="A12" s="12"/>
      <c r="B12" s="127"/>
      <c r="C12" s="115"/>
      <c r="D12" s="127"/>
      <c r="E12" s="127"/>
      <c r="F12" s="56"/>
      <c r="G12" s="43"/>
      <c r="H12" s="56"/>
      <c r="I12" s="1"/>
    </row>
    <row r="13" spans="1:9" ht="32.1" customHeight="1">
      <c r="A13" s="13" t="s">
        <v>261</v>
      </c>
      <c r="B13" s="128"/>
      <c r="C13" s="128"/>
      <c r="D13" s="128"/>
      <c r="E13" s="128"/>
      <c r="F13" s="56">
        <f t="shared" si="0"/>
        <v>0</v>
      </c>
      <c r="G13" s="98">
        <v>0.05</v>
      </c>
      <c r="H13" s="56">
        <f t="shared" si="1"/>
        <v>0</v>
      </c>
      <c r="I13" s="1"/>
    </row>
    <row r="14" spans="1:9" ht="32.1" customHeight="1">
      <c r="A14" s="12"/>
      <c r="B14" s="128"/>
      <c r="C14" s="128"/>
      <c r="D14" s="128"/>
      <c r="E14" s="128"/>
      <c r="F14" s="56"/>
      <c r="G14" s="43"/>
      <c r="H14" s="56"/>
      <c r="I14" s="1"/>
    </row>
    <row r="15" spans="1:9" ht="62.45" customHeight="1">
      <c r="A15" s="13" t="s">
        <v>262</v>
      </c>
      <c r="B15" s="127"/>
      <c r="C15" s="127"/>
      <c r="D15" s="127"/>
      <c r="E15" s="127"/>
      <c r="F15" s="56">
        <f t="shared" si="0"/>
        <v>0</v>
      </c>
      <c r="G15" s="98">
        <v>0.1</v>
      </c>
      <c r="H15" s="56">
        <f t="shared" si="1"/>
        <v>0</v>
      </c>
      <c r="I15" s="1"/>
    </row>
    <row r="16" spans="1:9" ht="32.1" customHeight="1">
      <c r="A16" s="12"/>
      <c r="B16" s="127"/>
      <c r="C16" s="127"/>
      <c r="D16" s="127"/>
      <c r="E16" s="127"/>
      <c r="F16" s="56"/>
      <c r="G16" s="43"/>
      <c r="H16" s="56"/>
      <c r="I16" s="1"/>
    </row>
    <row r="17" spans="1:9" ht="57.6" customHeight="1">
      <c r="A17" s="13" t="s">
        <v>263</v>
      </c>
      <c r="B17" s="128"/>
      <c r="C17" s="128"/>
      <c r="D17" s="128"/>
      <c r="E17" s="128"/>
      <c r="F17" s="56">
        <f t="shared" si="0"/>
        <v>0</v>
      </c>
      <c r="G17" s="98">
        <v>0.15</v>
      </c>
      <c r="H17" s="56">
        <f t="shared" si="1"/>
        <v>0</v>
      </c>
      <c r="I17" s="1"/>
    </row>
    <row r="18" spans="1:9" ht="57.6" customHeight="1">
      <c r="A18" s="118"/>
      <c r="B18" s="128"/>
      <c r="C18" s="128"/>
      <c r="D18" s="128"/>
      <c r="E18" s="128"/>
      <c r="F18" s="56">
        <f t="shared" si="0"/>
        <v>0</v>
      </c>
      <c r="G18" s="98"/>
      <c r="H18" s="56"/>
      <c r="I18" s="1"/>
    </row>
    <row r="19" spans="1:9" ht="26.1" customHeight="1">
      <c r="A19" s="186"/>
      <c r="B19" s="187"/>
      <c r="C19" s="11"/>
      <c r="D19" s="11"/>
      <c r="E19" s="11"/>
      <c r="F19" s="46" t="s">
        <v>79</v>
      </c>
      <c r="G19" s="119">
        <f>SUM(G3:G17)</f>
        <v>1</v>
      </c>
      <c r="H19" s="120">
        <f>SUM(H3:H17)</f>
        <v>0</v>
      </c>
      <c r="I19" s="8" t="s">
        <v>185</v>
      </c>
    </row>
    <row r="20" spans="1:9" ht="62.1">
      <c r="A20" s="140"/>
      <c r="B20" s="160" t="s">
        <v>264</v>
      </c>
      <c r="C20" s="148"/>
      <c r="D20" s="140"/>
      <c r="E20" s="140"/>
      <c r="F20" s="140"/>
      <c r="G20" s="140"/>
      <c r="H20" s="140"/>
    </row>
    <row r="21" spans="1:9">
      <c r="A21" s="140"/>
      <c r="B21" s="140"/>
      <c r="C21" s="140"/>
      <c r="D21" s="140"/>
      <c r="E21" s="140"/>
      <c r="F21" s="140"/>
      <c r="G21" s="140"/>
      <c r="H21" s="140"/>
    </row>
    <row r="22" spans="1:9">
      <c r="A22" s="140"/>
      <c r="B22" s="140"/>
      <c r="C22" s="145"/>
      <c r="D22" s="140"/>
      <c r="E22" s="140"/>
      <c r="F22" s="140"/>
      <c r="G22" s="140"/>
      <c r="H22" s="140"/>
    </row>
    <row r="23" spans="1:9">
      <c r="A23" s="140"/>
      <c r="B23" s="140"/>
      <c r="C23" s="140"/>
      <c r="D23" s="140"/>
      <c r="E23" s="140"/>
      <c r="F23" s="140"/>
      <c r="G23" s="140"/>
      <c r="H23" s="140"/>
    </row>
    <row r="24" spans="1:9">
      <c r="A24" s="140"/>
      <c r="B24" s="140"/>
      <c r="C24" s="140"/>
      <c r="D24" s="140"/>
      <c r="E24" s="140"/>
      <c r="F24" s="140"/>
      <c r="G24" s="140"/>
      <c r="H24" s="140"/>
    </row>
    <row r="25" spans="1:9">
      <c r="A25" s="140"/>
      <c r="B25" s="140"/>
      <c r="C25" s="140"/>
      <c r="D25" s="140"/>
      <c r="E25" s="140"/>
      <c r="F25" s="140"/>
      <c r="G25" s="140"/>
      <c r="H25" s="140"/>
    </row>
    <row r="26" spans="1:9">
      <c r="A26" s="140"/>
      <c r="B26" s="140"/>
      <c r="C26" s="140"/>
      <c r="D26" s="140"/>
      <c r="E26" s="140"/>
      <c r="F26" s="140"/>
      <c r="G26" s="140"/>
      <c r="H26" s="140"/>
    </row>
    <row r="27" spans="1:9">
      <c r="A27" s="140"/>
      <c r="B27" s="140"/>
      <c r="C27" s="140"/>
      <c r="D27" s="140"/>
      <c r="E27" s="140"/>
      <c r="F27" s="140"/>
      <c r="G27" s="140"/>
      <c r="H27" s="140"/>
    </row>
    <row r="28" spans="1:9">
      <c r="A28" s="140"/>
      <c r="B28" s="140"/>
      <c r="C28" s="140"/>
      <c r="D28" s="140"/>
      <c r="E28" s="140"/>
      <c r="F28" s="140"/>
      <c r="G28" s="140"/>
      <c r="H28" s="140"/>
    </row>
  </sheetData>
  <sheetProtection algorithmName="SHA-512" hashValue="e9GjJkUjE/RR0WMoRn8m3CDrJ4le9JiEexoQ5BGp/6Q94aft4j0HDK1nF4kE/0HQXq5RDHZKAO2jIyrN9YrcYg==" saltValue="aZYTUXfjXl34pQRzROeYKw==" spinCount="100000" sheet="1" formatRows="0"/>
  <mergeCells count="2">
    <mergeCell ref="A19:B19"/>
    <mergeCell ref="B1:E1"/>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8221AC-B78D-B747-9C63-6B77AFABAB08}">
  <dimension ref="A1:H30"/>
  <sheetViews>
    <sheetView zoomScale="60" zoomScaleNormal="60" workbookViewId="0">
      <pane xSplit="1" ySplit="1" topLeftCell="B14" activePane="bottomRight" state="frozen"/>
      <selection pane="bottomRight" activeCell="C19" sqref="C19"/>
      <selection pane="bottomLeft" activeCell="A2" sqref="A2"/>
      <selection pane="topRight" activeCell="B1" sqref="B1"/>
    </sheetView>
  </sheetViews>
  <sheetFormatPr defaultColWidth="10.875" defaultRowHeight="15.6"/>
  <cols>
    <col min="1" max="1" width="48.625" style="135" customWidth="1"/>
    <col min="2" max="4" width="32.625" style="135" customWidth="1"/>
    <col min="5" max="5" width="21.5" style="135" customWidth="1"/>
    <col min="6" max="6" width="15.375" style="135" customWidth="1"/>
    <col min="7" max="7" width="15.5" style="135" customWidth="1"/>
    <col min="8" max="8" width="21.875" style="135" customWidth="1"/>
    <col min="9" max="16384" width="10.875" style="8"/>
  </cols>
  <sheetData>
    <row r="1" spans="1:7" s="8" customFormat="1" ht="67.5" customHeight="1">
      <c r="A1" s="48" t="s">
        <v>265</v>
      </c>
      <c r="B1" s="27" t="s">
        <v>266</v>
      </c>
      <c r="C1" s="27" t="s">
        <v>267</v>
      </c>
      <c r="D1" s="27" t="s">
        <v>268</v>
      </c>
      <c r="E1" s="40" t="s">
        <v>175</v>
      </c>
      <c r="F1" s="40" t="s">
        <v>25</v>
      </c>
      <c r="G1" s="40" t="s">
        <v>61</v>
      </c>
    </row>
    <row r="2" spans="1:7" s="8" customFormat="1" ht="32.1" customHeight="1">
      <c r="A2" s="25" t="s">
        <v>269</v>
      </c>
      <c r="B2" s="126"/>
      <c r="C2" s="126"/>
      <c r="D2" s="126">
        <v>8</v>
      </c>
      <c r="E2" s="124">
        <f>SUM(B2:D2)</f>
        <v>8</v>
      </c>
      <c r="F2" s="90">
        <v>0.15</v>
      </c>
      <c r="G2" s="52">
        <f>(B2*F2)+(C2*F2)+(D2*F2)</f>
        <v>1.2</v>
      </c>
    </row>
    <row r="3" spans="1:7" s="8" customFormat="1" ht="90.95" customHeight="1">
      <c r="A3" s="25"/>
      <c r="B3" s="126"/>
      <c r="C3" s="135"/>
      <c r="D3" s="126" t="s">
        <v>270</v>
      </c>
      <c r="E3" s="124"/>
      <c r="F3" s="41"/>
      <c r="G3" s="52"/>
    </row>
    <row r="4" spans="1:7" s="8" customFormat="1" ht="32.1" customHeight="1">
      <c r="A4" s="25" t="s">
        <v>271</v>
      </c>
      <c r="B4" s="113"/>
      <c r="C4" s="113"/>
      <c r="D4" s="113">
        <v>7</v>
      </c>
      <c r="E4" s="124">
        <f t="shared" ref="E4:E20" si="0">SUM(B4:D4)</f>
        <v>7</v>
      </c>
      <c r="F4" s="102">
        <v>7.4999999999999997E-2</v>
      </c>
      <c r="G4" s="52">
        <f>(B4*F4)+(C4*F4)+(D4*F4)</f>
        <v>0.52500000000000002</v>
      </c>
    </row>
    <row r="5" spans="1:7" s="8" customFormat="1" ht="113.45" customHeight="1">
      <c r="A5" s="25"/>
      <c r="B5" s="113"/>
      <c r="C5" s="113"/>
      <c r="D5" s="113" t="s">
        <v>272</v>
      </c>
      <c r="E5" s="124"/>
      <c r="F5" s="41"/>
      <c r="G5" s="52"/>
    </row>
    <row r="6" spans="1:7" s="8" customFormat="1" ht="32.1" customHeight="1">
      <c r="A6" s="25" t="s">
        <v>273</v>
      </c>
      <c r="B6" s="153">
        <v>0</v>
      </c>
      <c r="C6" s="126"/>
      <c r="D6" s="126"/>
      <c r="E6" s="124">
        <f t="shared" si="0"/>
        <v>0</v>
      </c>
      <c r="F6" s="102">
        <v>7.4999999999999997E-2</v>
      </c>
      <c r="G6" s="52">
        <f>(B6*F6)+(C6*F6)+(D6*F6)</f>
        <v>0</v>
      </c>
    </row>
    <row r="7" spans="1:7" s="8" customFormat="1" ht="32.1" customHeight="1">
      <c r="A7" s="25"/>
      <c r="B7" s="154" t="s">
        <v>274</v>
      </c>
      <c r="C7" s="126"/>
      <c r="D7" s="126"/>
      <c r="E7" s="124"/>
      <c r="F7" s="41"/>
      <c r="G7" s="52"/>
    </row>
    <row r="8" spans="1:7" s="8" customFormat="1" ht="53.1" customHeight="1">
      <c r="A8" s="27" t="s">
        <v>275</v>
      </c>
      <c r="B8" s="155">
        <v>0</v>
      </c>
      <c r="C8" s="113"/>
      <c r="D8" s="113"/>
      <c r="E8" s="125">
        <f t="shared" si="0"/>
        <v>0</v>
      </c>
      <c r="F8" s="99">
        <v>0.15</v>
      </c>
      <c r="G8" s="52">
        <f>(B8*F8)+(C8*F8)+(D8*F8)</f>
        <v>0</v>
      </c>
    </row>
    <row r="9" spans="1:7" s="8" customFormat="1" ht="32.1" customHeight="1">
      <c r="A9" s="27"/>
      <c r="B9" s="155" t="s">
        <v>274</v>
      </c>
      <c r="C9" s="113"/>
      <c r="D9" s="113"/>
      <c r="E9" s="125"/>
      <c r="F9" s="100"/>
      <c r="G9" s="52"/>
    </row>
    <row r="10" spans="1:7" s="8" customFormat="1" ht="47.1" customHeight="1">
      <c r="A10" s="27" t="s">
        <v>276</v>
      </c>
      <c r="B10" s="154">
        <v>0</v>
      </c>
      <c r="C10" s="126"/>
      <c r="D10" s="126"/>
      <c r="E10" s="125">
        <f t="shared" si="0"/>
        <v>0</v>
      </c>
      <c r="F10" s="99">
        <v>0.1</v>
      </c>
      <c r="G10" s="52">
        <f>(B10*F10)+(C10*F10)+(D10*F10)</f>
        <v>0</v>
      </c>
    </row>
    <row r="11" spans="1:7" s="8" customFormat="1" ht="32.1" customHeight="1">
      <c r="A11" s="27"/>
      <c r="B11" s="154" t="s">
        <v>274</v>
      </c>
      <c r="C11" s="126"/>
      <c r="D11" s="126"/>
      <c r="E11" s="125"/>
      <c r="F11" s="100"/>
      <c r="G11" s="52"/>
    </row>
    <row r="12" spans="1:7" s="8" customFormat="1" ht="32.1" customHeight="1">
      <c r="A12" s="27" t="s">
        <v>277</v>
      </c>
      <c r="B12" s="155">
        <v>0</v>
      </c>
      <c r="C12" s="113"/>
      <c r="D12" s="113"/>
      <c r="E12" s="125">
        <f t="shared" si="0"/>
        <v>0</v>
      </c>
      <c r="F12" s="99">
        <v>0.1</v>
      </c>
      <c r="G12" s="52">
        <f>(B12*F12)+(C12*F12)+(D12*F12)</f>
        <v>0</v>
      </c>
    </row>
    <row r="13" spans="1:7" s="8" customFormat="1" ht="32.1" customHeight="1">
      <c r="A13" s="27"/>
      <c r="B13" s="156" t="s">
        <v>274</v>
      </c>
      <c r="C13" s="113"/>
      <c r="D13" s="113"/>
      <c r="E13" s="125"/>
      <c r="F13" s="100"/>
      <c r="G13" s="52"/>
    </row>
    <row r="14" spans="1:7" s="8" customFormat="1" ht="32.1" customHeight="1">
      <c r="A14" s="27" t="s">
        <v>278</v>
      </c>
      <c r="B14" s="154">
        <v>0</v>
      </c>
      <c r="C14" s="126"/>
      <c r="D14" s="126"/>
      <c r="E14" s="125">
        <f t="shared" si="0"/>
        <v>0</v>
      </c>
      <c r="F14" s="99">
        <v>0.1</v>
      </c>
      <c r="G14" s="52">
        <f>(B14*F14)+(C14*F14)+(D14*F14)</f>
        <v>0</v>
      </c>
    </row>
    <row r="15" spans="1:7" s="8" customFormat="1" ht="32.1" customHeight="1">
      <c r="A15" s="25"/>
      <c r="B15" s="154" t="s">
        <v>274</v>
      </c>
      <c r="C15" s="126"/>
      <c r="D15" s="126"/>
      <c r="E15" s="124"/>
      <c r="F15" s="41"/>
      <c r="G15" s="52"/>
    </row>
    <row r="16" spans="1:7" s="8" customFormat="1" ht="32.1" customHeight="1">
      <c r="A16" s="27" t="s">
        <v>279</v>
      </c>
      <c r="B16" s="155">
        <v>0</v>
      </c>
      <c r="C16" s="113"/>
      <c r="D16" s="113"/>
      <c r="E16" s="125">
        <f t="shared" si="0"/>
        <v>0</v>
      </c>
      <c r="F16" s="99">
        <v>0.1</v>
      </c>
      <c r="G16" s="52">
        <f>(B16*F16)+(C16*F16)+(D16*F16)</f>
        <v>0</v>
      </c>
    </row>
    <row r="17" spans="1:8" ht="32.1" customHeight="1">
      <c r="A17" s="25"/>
      <c r="B17" s="155" t="s">
        <v>274</v>
      </c>
      <c r="C17" s="113"/>
      <c r="D17" s="113"/>
      <c r="E17" s="124"/>
      <c r="F17" s="41"/>
      <c r="G17" s="52"/>
      <c r="H17" s="8"/>
    </row>
    <row r="18" spans="1:8" ht="57.6" customHeight="1">
      <c r="A18" s="34" t="s">
        <v>280</v>
      </c>
      <c r="B18" s="126"/>
      <c r="C18" s="126">
        <v>4</v>
      </c>
      <c r="D18" s="126"/>
      <c r="E18" s="125">
        <f t="shared" si="0"/>
        <v>4</v>
      </c>
      <c r="F18" s="99">
        <v>0.08</v>
      </c>
      <c r="G18" s="52">
        <f>(B18*F18)+(C18*F18)+(D18*F18)</f>
        <v>0.32</v>
      </c>
      <c r="H18" s="8"/>
    </row>
    <row r="19" spans="1:8" ht="132" customHeight="1">
      <c r="A19" s="25"/>
      <c r="B19" s="126"/>
      <c r="C19" s="133" t="s">
        <v>281</v>
      </c>
      <c r="D19" s="126"/>
      <c r="E19" s="124"/>
      <c r="F19" s="41"/>
      <c r="G19" s="52"/>
      <c r="H19" s="8"/>
    </row>
    <row r="20" spans="1:8" ht="54.6" customHeight="1">
      <c r="A20" s="27" t="s">
        <v>282</v>
      </c>
      <c r="B20" s="113"/>
      <c r="C20" s="113"/>
      <c r="D20" s="113">
        <v>7</v>
      </c>
      <c r="E20" s="125">
        <f t="shared" si="0"/>
        <v>7</v>
      </c>
      <c r="F20" s="99">
        <v>7.0000000000000007E-2</v>
      </c>
      <c r="G20" s="52">
        <f>(B20*F20)+(C20*F20)+(D20*F20)</f>
        <v>0.49000000000000005</v>
      </c>
      <c r="H20" s="8"/>
    </row>
    <row r="21" spans="1:8">
      <c r="A21" s="25"/>
      <c r="B21" s="113"/>
      <c r="C21" s="113"/>
      <c r="D21" s="113" t="s">
        <v>283</v>
      </c>
      <c r="E21" s="124"/>
      <c r="F21" s="90"/>
      <c r="G21" s="52"/>
      <c r="H21" s="8"/>
    </row>
    <row r="22" spans="1:8">
      <c r="A22" s="8"/>
      <c r="B22" s="8"/>
      <c r="C22" s="8"/>
      <c r="D22" s="8"/>
      <c r="E22" s="46" t="s">
        <v>79</v>
      </c>
      <c r="F22" s="101">
        <f>SUM(F2:F21)</f>
        <v>0.99999999999999978</v>
      </c>
      <c r="G22" s="103">
        <f>SUM(G2:G20)</f>
        <v>2.5350000000000001</v>
      </c>
      <c r="H22" s="8" t="s">
        <v>176</v>
      </c>
    </row>
    <row r="23" spans="1:8">
      <c r="A23" s="133"/>
      <c r="B23" s="133"/>
      <c r="C23" s="133"/>
      <c r="D23" s="133"/>
      <c r="E23" s="133"/>
      <c r="F23" s="133"/>
      <c r="G23" s="133"/>
    </row>
    <row r="24" spans="1:8">
      <c r="A24" s="133"/>
      <c r="B24" s="133"/>
      <c r="C24" s="133"/>
      <c r="D24" s="133"/>
      <c r="E24" s="133"/>
      <c r="F24" s="133"/>
      <c r="G24" s="133"/>
    </row>
    <row r="25" spans="1:8">
      <c r="A25" s="133"/>
      <c r="B25" s="148"/>
      <c r="C25" s="133"/>
      <c r="D25" s="133"/>
      <c r="E25" s="133"/>
      <c r="F25" s="133"/>
      <c r="G25" s="133"/>
    </row>
    <row r="26" spans="1:8">
      <c r="A26" s="133"/>
      <c r="B26" s="133"/>
      <c r="C26" s="133"/>
      <c r="D26" s="133"/>
      <c r="E26" s="133"/>
      <c r="F26" s="133"/>
      <c r="G26" s="133"/>
    </row>
    <row r="27" spans="1:8">
      <c r="A27" s="133"/>
      <c r="B27" s="133"/>
      <c r="C27" s="133"/>
      <c r="D27" s="133"/>
      <c r="E27" s="133"/>
      <c r="F27" s="133"/>
      <c r="G27" s="133"/>
    </row>
    <row r="28" spans="1:8">
      <c r="A28" s="133"/>
      <c r="B28" s="133"/>
      <c r="C28" s="133"/>
      <c r="D28" s="133"/>
      <c r="E28" s="133"/>
      <c r="F28" s="133"/>
      <c r="G28" s="133"/>
    </row>
    <row r="29" spans="1:8">
      <c r="A29" s="133"/>
      <c r="B29" s="133"/>
      <c r="C29" s="133"/>
      <c r="D29" s="133"/>
      <c r="E29" s="133"/>
      <c r="F29" s="133"/>
      <c r="G29" s="133"/>
    </row>
    <row r="30" spans="1:8">
      <c r="A30" s="133"/>
      <c r="B30" s="133"/>
      <c r="C30" s="133"/>
      <c r="D30" s="133"/>
      <c r="E30" s="133"/>
      <c r="F30" s="133"/>
      <c r="G30" s="133"/>
    </row>
  </sheetData>
  <sheetProtection algorithmName="SHA-512" hashValue="TmpQd230NHkmQNd6RfIq0tjXWMRs5yqXLrXZAsmbulwbnCGibTUc60sGL9u+GytWLPe1qzfeZ9YKGhq+sFykDg==" saltValue="+ae84H26UM5tozgX6KZBRw==" spinCount="100000" sheet="1" formatRows="0"/>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0EB651-E7BE-A64C-89E6-706E2FD0EF0E}">
  <dimension ref="A1:H23"/>
  <sheetViews>
    <sheetView zoomScale="70" zoomScaleNormal="70" workbookViewId="0">
      <pane xSplit="1" ySplit="2" topLeftCell="B3" activePane="bottomRight" state="frozen"/>
      <selection pane="bottomRight" activeCell="B4" sqref="B4"/>
      <selection pane="bottomLeft" activeCell="A3" sqref="A3"/>
      <selection pane="topRight" activeCell="B1" sqref="B1"/>
    </sheetView>
  </sheetViews>
  <sheetFormatPr defaultColWidth="10.875" defaultRowHeight="15.6"/>
  <cols>
    <col min="1" max="1" width="64.625" style="135" customWidth="1"/>
    <col min="2" max="4" width="25" style="135" customWidth="1"/>
    <col min="5" max="7" width="16.625" style="135" customWidth="1"/>
    <col min="8" max="8" width="16.5" style="135" customWidth="1"/>
    <col min="9" max="16384" width="10.875" style="8"/>
  </cols>
  <sheetData>
    <row r="1" spans="1:8">
      <c r="A1" s="7"/>
      <c r="B1" s="191" t="s">
        <v>284</v>
      </c>
      <c r="C1" s="191"/>
      <c r="D1" s="191"/>
      <c r="E1" s="7"/>
      <c r="F1" s="7"/>
      <c r="G1" s="7"/>
      <c r="H1" s="8"/>
    </row>
    <row r="2" spans="1:8" ht="111.95" customHeight="1">
      <c r="A2" s="48" t="s">
        <v>285</v>
      </c>
      <c r="B2" s="27" t="s">
        <v>286</v>
      </c>
      <c r="C2" s="27" t="s">
        <v>287</v>
      </c>
      <c r="D2" s="27" t="s">
        <v>288</v>
      </c>
      <c r="E2" s="40" t="s">
        <v>175</v>
      </c>
      <c r="F2" s="40" t="s">
        <v>25</v>
      </c>
      <c r="G2" s="40" t="s">
        <v>61</v>
      </c>
      <c r="H2" s="8"/>
    </row>
    <row r="3" spans="1:8" ht="32.1" customHeight="1">
      <c r="A3" s="25" t="s">
        <v>289</v>
      </c>
      <c r="B3" s="126">
        <v>0</v>
      </c>
      <c r="C3" s="126"/>
      <c r="D3" s="126"/>
      <c r="E3" s="59">
        <f>SUM(B3:D3)</f>
        <v>0</v>
      </c>
      <c r="F3" s="90">
        <v>-0.2</v>
      </c>
      <c r="G3" s="59">
        <f>(B3*F3)+(C3*F3)+(D3*F3)</f>
        <v>0</v>
      </c>
      <c r="H3" s="8"/>
    </row>
    <row r="4" spans="1:8" ht="32.1" customHeight="1">
      <c r="A4" s="25"/>
      <c r="B4" s="126" t="s">
        <v>290</v>
      </c>
      <c r="C4" s="126"/>
      <c r="D4" s="126"/>
      <c r="E4" s="59"/>
      <c r="F4" s="90"/>
      <c r="G4" s="59"/>
      <c r="H4" s="8"/>
    </row>
    <row r="5" spans="1:8" ht="32.1" customHeight="1">
      <c r="A5" s="25" t="s">
        <v>291</v>
      </c>
      <c r="B5" s="132">
        <v>0</v>
      </c>
      <c r="C5" s="132"/>
      <c r="D5" s="132"/>
      <c r="E5" s="59">
        <f>SUM(B5:D5)</f>
        <v>0</v>
      </c>
      <c r="F5" s="90">
        <v>-0.2</v>
      </c>
      <c r="G5" s="59">
        <f>(B5*F5)+(C5*F5)+(D5*F5)</f>
        <v>0</v>
      </c>
      <c r="H5" s="8"/>
    </row>
    <row r="6" spans="1:8" ht="32.1" customHeight="1">
      <c r="A6" s="25"/>
      <c r="B6" s="132" t="s">
        <v>290</v>
      </c>
      <c r="C6" s="132"/>
      <c r="D6" s="132"/>
      <c r="E6" s="59"/>
      <c r="F6" s="90"/>
      <c r="G6" s="59"/>
      <c r="H6" s="8"/>
    </row>
    <row r="7" spans="1:8" ht="32.1" customHeight="1">
      <c r="A7" s="27" t="s">
        <v>292</v>
      </c>
      <c r="B7" s="126"/>
      <c r="C7" s="126"/>
      <c r="D7" s="126">
        <v>2</v>
      </c>
      <c r="E7" s="59">
        <f t="shared" ref="E7:E13" si="0">SUM(B7:D7)</f>
        <v>2</v>
      </c>
      <c r="F7" s="90">
        <v>-0.2</v>
      </c>
      <c r="G7" s="59">
        <f>(B7*F7)+(C7*F7)+(D7*F7)</f>
        <v>-0.4</v>
      </c>
      <c r="H7" s="8"/>
    </row>
    <row r="8" spans="1:8" ht="32.1" customHeight="1">
      <c r="A8" s="25"/>
      <c r="B8" s="126"/>
      <c r="C8" s="126"/>
      <c r="D8" s="126" t="s">
        <v>293</v>
      </c>
      <c r="E8" s="59"/>
      <c r="F8" s="90"/>
      <c r="G8" s="59"/>
      <c r="H8" s="8"/>
    </row>
    <row r="9" spans="1:8" ht="32.1" customHeight="1">
      <c r="A9" s="27" t="s">
        <v>294</v>
      </c>
      <c r="B9" s="132">
        <v>0</v>
      </c>
      <c r="C9" s="132"/>
      <c r="D9" s="132"/>
      <c r="E9" s="59">
        <f t="shared" si="0"/>
        <v>0</v>
      </c>
      <c r="F9" s="99">
        <v>-0.1</v>
      </c>
      <c r="G9" s="59">
        <f t="shared" ref="G9:G13" si="1">(B9*F9)+(C9*F9)+(D9*F9)</f>
        <v>0</v>
      </c>
      <c r="H9" s="8"/>
    </row>
    <row r="10" spans="1:8" ht="32.1" customHeight="1">
      <c r="A10" s="27"/>
      <c r="B10" s="132" t="s">
        <v>290</v>
      </c>
      <c r="C10" s="132"/>
      <c r="D10" s="132"/>
      <c r="E10" s="59"/>
      <c r="F10" s="99"/>
      <c r="G10" s="59"/>
      <c r="H10" s="8"/>
    </row>
    <row r="11" spans="1:8" ht="32.1" customHeight="1">
      <c r="A11" s="27" t="s">
        <v>295</v>
      </c>
      <c r="B11" s="126">
        <v>0</v>
      </c>
      <c r="C11" s="126"/>
      <c r="D11" s="126"/>
      <c r="E11" s="59">
        <f t="shared" si="0"/>
        <v>0</v>
      </c>
      <c r="F11" s="99">
        <v>-0.2</v>
      </c>
      <c r="G11" s="59">
        <f t="shared" si="1"/>
        <v>0</v>
      </c>
      <c r="H11" s="8"/>
    </row>
    <row r="12" spans="1:8" ht="32.1" customHeight="1">
      <c r="A12" s="25"/>
      <c r="B12" s="126" t="s">
        <v>290</v>
      </c>
      <c r="C12" s="126"/>
      <c r="D12" s="126"/>
      <c r="E12" s="59"/>
      <c r="F12" s="90"/>
      <c r="G12" s="59"/>
      <c r="H12" s="8"/>
    </row>
    <row r="13" spans="1:8" ht="32.1" customHeight="1">
      <c r="A13" s="27" t="s">
        <v>296</v>
      </c>
      <c r="B13" s="132">
        <v>0</v>
      </c>
      <c r="C13" s="132"/>
      <c r="D13" s="132"/>
      <c r="E13" s="59">
        <f t="shared" si="0"/>
        <v>0</v>
      </c>
      <c r="F13" s="99">
        <v>-0.1</v>
      </c>
      <c r="G13" s="59">
        <f t="shared" si="1"/>
        <v>0</v>
      </c>
      <c r="H13" s="8"/>
    </row>
    <row r="14" spans="1:8" ht="32.1" customHeight="1">
      <c r="A14" s="25"/>
      <c r="B14" s="113" t="s">
        <v>290</v>
      </c>
      <c r="C14" s="113"/>
      <c r="D14" s="113"/>
      <c r="E14" s="59"/>
      <c r="F14" s="90"/>
      <c r="G14" s="59"/>
      <c r="H14" s="8"/>
    </row>
    <row r="15" spans="1:8">
      <c r="A15" s="8"/>
      <c r="B15" s="8"/>
      <c r="C15" s="8"/>
      <c r="D15" s="8"/>
      <c r="E15" s="46" t="s">
        <v>79</v>
      </c>
      <c r="F15" s="90">
        <f>SUM(F3:F14)</f>
        <v>-1.0000000000000002</v>
      </c>
      <c r="G15" s="60">
        <f>SUM(G3:G13)</f>
        <v>-0.4</v>
      </c>
      <c r="H15" s="8" t="s">
        <v>297</v>
      </c>
    </row>
    <row r="16" spans="1:8">
      <c r="A16" s="133"/>
      <c r="B16" s="133"/>
      <c r="C16" s="133"/>
      <c r="D16" s="133"/>
      <c r="E16" s="133"/>
      <c r="F16" s="139"/>
      <c r="G16" s="133"/>
    </row>
    <row r="17" spans="1:7">
      <c r="A17" s="133"/>
      <c r="B17" s="148"/>
      <c r="C17" s="133"/>
      <c r="D17" s="133"/>
      <c r="E17" s="133"/>
      <c r="F17" s="133"/>
      <c r="G17" s="133"/>
    </row>
    <row r="18" spans="1:7">
      <c r="A18" s="133"/>
      <c r="B18" s="133"/>
      <c r="C18" s="133"/>
      <c r="D18" s="133"/>
      <c r="E18" s="133"/>
      <c r="F18" s="133"/>
      <c r="G18" s="133"/>
    </row>
    <row r="19" spans="1:7">
      <c r="A19" s="133"/>
      <c r="B19" s="133"/>
      <c r="C19" s="133"/>
      <c r="D19" s="133"/>
      <c r="E19" s="133"/>
      <c r="F19" s="133"/>
      <c r="G19" s="133"/>
    </row>
    <row r="20" spans="1:7">
      <c r="A20" s="133"/>
      <c r="B20" s="133"/>
      <c r="C20" s="133"/>
      <c r="D20" s="133"/>
      <c r="E20" s="133"/>
      <c r="F20" s="133"/>
      <c r="G20" s="133"/>
    </row>
    <row r="21" spans="1:7">
      <c r="A21" s="133"/>
      <c r="B21" s="133"/>
      <c r="C21" s="133"/>
      <c r="D21" s="133"/>
      <c r="E21" s="133"/>
      <c r="F21" s="133"/>
      <c r="G21" s="133"/>
    </row>
    <row r="22" spans="1:7">
      <c r="A22" s="133"/>
      <c r="B22" s="133"/>
      <c r="C22" s="133"/>
      <c r="D22" s="133"/>
      <c r="E22" s="133"/>
      <c r="F22" s="133"/>
      <c r="G22" s="133"/>
    </row>
    <row r="23" spans="1:7">
      <c r="A23" s="133"/>
      <c r="B23" s="133"/>
      <c r="C23" s="133"/>
      <c r="D23" s="133"/>
      <c r="E23" s="133"/>
      <c r="F23" s="133"/>
      <c r="G23" s="133"/>
    </row>
  </sheetData>
  <sheetProtection algorithmName="SHA-512" hashValue="fpx+WjOzT2r6Dx7mtOo20g9tXBj7DPzyoqkf0KcD7rkAAUReWwSupBsoMNHnPfoVm1wE6rSUIDYza5pt1WMjcQ==" saltValue="bh4mBrYvs+fjra6Q1rjKWA==" spinCount="100000" sheet="1" formatRows="0"/>
  <mergeCells count="1">
    <mergeCell ref="B1:D1"/>
  </mergeCell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Tatianny Soares</cp:lastModifiedBy>
  <cp:revision/>
  <dcterms:created xsi:type="dcterms:W3CDTF">2022-10-09T23:08:45Z</dcterms:created>
  <dcterms:modified xsi:type="dcterms:W3CDTF">2023-04-26T20:56:39Z</dcterms:modified>
  <cp:category/>
  <cp:contentStatus/>
</cp:coreProperties>
</file>