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comments3.xml" ContentType="application/vnd.openxmlformats-officedocument.spreadsheetml.comments+xml"/>
  <Override PartName="/xl/threadedComments/threadedComment2.xml" ContentType="application/vnd.ms-excel.threaded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persons/person.xml" ContentType="application/vnd.ms-excel.person+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424"/>
  <workbookPr defaultThemeVersion="166925"/>
  <mc:AlternateContent xmlns:mc="http://schemas.openxmlformats.org/markup-compatibility/2006">
    <mc:Choice Requires="x15">
      <x15ac:absPath xmlns:x15ac="http://schemas.microsoft.com/office/spreadsheetml/2010/11/ac" url="https://d.docs.live.net/0bd19d0f3f74c0be/Associação SIS/Projeto iCS - eixo RASA/2o. ciclo - bancos de desenvolvimento e agências de fomento/BNDES/"/>
    </mc:Choice>
  </mc:AlternateContent>
  <xr:revisionPtr revIDLastSave="1744" documentId="8_{66904F75-402E-4ED4-9BA1-1FD61668B431}" xr6:coauthVersionLast="47" xr6:coauthVersionMax="47" xr10:uidLastSave="{7A38C2C4-B06E-47BC-9E96-00F63978E68E}"/>
  <bookViews>
    <workbookView xWindow="-120" yWindow="-16320" windowWidth="29040" windowHeight="15720" firstSheet="3" activeTab="3" xr2:uid="{033D211D-4D1B-C74C-B933-05804CD3EC4A}"/>
  </bookViews>
  <sheets>
    <sheet name="Nota final" sheetId="20" r:id="rId1"/>
    <sheet name="Informações da planilha" sheetId="21" state="hidden" r:id="rId2"/>
    <sheet name="Temas políticas -bases de dados" sheetId="1" r:id="rId3"/>
    <sheet name="Temas nas políticas gerais" sheetId="8" r:id="rId4"/>
    <sheet name="Temas nas políticas setoriais" sheetId="9" r:id="rId5"/>
    <sheet name="Bases de dados" sheetId="22" r:id="rId6"/>
    <sheet name="Monitoramento de riscos" sheetId="10" r:id="rId7"/>
    <sheet name="Relevância processo decisório" sheetId="13" r:id="rId8"/>
    <sheet name="Ações de mitigação de riscos" sheetId="11" r:id="rId9"/>
    <sheet name="Prod fin imp positivo" sheetId="26" r:id="rId10"/>
    <sheet name="Portfólio (setor)" sheetId="12" r:id="rId11"/>
    <sheet name="Portfólio (localização)" sheetId="15" r:id="rId12"/>
    <sheet name="Portfólio (empresa)" sheetId="16" r:id="rId13"/>
    <sheet name="Governança" sheetId="2" r:id="rId14"/>
    <sheet name=" Controvérsias socioambientais" sheetId="5" r:id="rId1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 i="1" l="1"/>
  <c r="G3" i="1"/>
  <c r="K3" i="1"/>
  <c r="I3" i="1"/>
  <c r="J3" i="1"/>
  <c r="H3" i="1"/>
  <c r="C2" i="8"/>
  <c r="E5" i="5"/>
  <c r="C60" i="8"/>
  <c r="D60" i="8" s="1"/>
  <c r="D63" i="1"/>
  <c r="F62" i="1"/>
  <c r="B4" i="1"/>
  <c r="B5" i="1"/>
  <c r="B6" i="1"/>
  <c r="B7" i="1"/>
  <c r="B8" i="1"/>
  <c r="B9" i="1"/>
  <c r="B10" i="1"/>
  <c r="B11" i="1"/>
  <c r="B12" i="1"/>
  <c r="B13" i="1"/>
  <c r="B14" i="1"/>
  <c r="B15" i="1"/>
  <c r="B16" i="1"/>
  <c r="B17" i="1"/>
  <c r="B18" i="1"/>
  <c r="B19" i="1"/>
  <c r="B20" i="1"/>
  <c r="B21" i="1"/>
  <c r="B22" i="1"/>
  <c r="B23" i="1"/>
  <c r="B24" i="1"/>
  <c r="B25" i="1"/>
  <c r="B26" i="1"/>
  <c r="B27" i="1"/>
  <c r="B28" i="1"/>
  <c r="B29" i="1"/>
  <c r="B30" i="1"/>
  <c r="B31" i="1"/>
  <c r="B32" i="1"/>
  <c r="B33" i="1"/>
  <c r="B34" i="1"/>
  <c r="B35" i="1"/>
  <c r="B36" i="1"/>
  <c r="B37" i="1"/>
  <c r="B38" i="1"/>
  <c r="B39" i="1"/>
  <c r="B40" i="1"/>
  <c r="B41" i="1"/>
  <c r="B42" i="1"/>
  <c r="B43" i="1"/>
  <c r="B44" i="1"/>
  <c r="B45" i="1"/>
  <c r="B46" i="1"/>
  <c r="B47" i="1"/>
  <c r="B48" i="1"/>
  <c r="B49" i="1"/>
  <c r="B50" i="1"/>
  <c r="B51" i="1"/>
  <c r="B52" i="1"/>
  <c r="B53" i="1"/>
  <c r="B54" i="1"/>
  <c r="B55" i="1"/>
  <c r="B56" i="1"/>
  <c r="B57" i="1"/>
  <c r="B58" i="1"/>
  <c r="B59" i="1"/>
  <c r="B60" i="1"/>
  <c r="B61" i="1"/>
  <c r="B3" i="1"/>
  <c r="C4" i="1"/>
  <c r="C5" i="1"/>
  <c r="C6" i="1"/>
  <c r="C7" i="1"/>
  <c r="C8" i="1"/>
  <c r="C9" i="1"/>
  <c r="C10" i="1"/>
  <c r="C11" i="1"/>
  <c r="C12" i="1"/>
  <c r="C13" i="1"/>
  <c r="C14" i="1"/>
  <c r="C15" i="1"/>
  <c r="C16" i="1"/>
  <c r="C17" i="1"/>
  <c r="C18" i="1"/>
  <c r="C19" i="1"/>
  <c r="C20" i="1"/>
  <c r="C21" i="1"/>
  <c r="C22" i="1"/>
  <c r="C23" i="1"/>
  <c r="C24" i="1"/>
  <c r="C25" i="1"/>
  <c r="C26" i="1"/>
  <c r="C27" i="1"/>
  <c r="C28" i="1"/>
  <c r="C29" i="1"/>
  <c r="C30" i="1"/>
  <c r="C31" i="1"/>
  <c r="C32" i="1"/>
  <c r="C33" i="1"/>
  <c r="C34" i="1"/>
  <c r="C35" i="1"/>
  <c r="C36" i="1"/>
  <c r="C37" i="1"/>
  <c r="C38" i="1"/>
  <c r="C39" i="1"/>
  <c r="C40" i="1"/>
  <c r="C41" i="1"/>
  <c r="C42" i="1"/>
  <c r="C43" i="1"/>
  <c r="C44" i="1"/>
  <c r="C45" i="1"/>
  <c r="C46" i="1"/>
  <c r="C47" i="1"/>
  <c r="C48" i="1"/>
  <c r="C49" i="1"/>
  <c r="C50" i="1"/>
  <c r="C51" i="1"/>
  <c r="C52" i="1"/>
  <c r="C53" i="1"/>
  <c r="C54" i="1"/>
  <c r="C55" i="1"/>
  <c r="C56" i="1"/>
  <c r="C57" i="1"/>
  <c r="C58" i="1"/>
  <c r="C59" i="1"/>
  <c r="C60" i="1"/>
  <c r="C61" i="1"/>
  <c r="C3" i="1"/>
  <c r="J4" i="22"/>
  <c r="J6" i="22"/>
  <c r="J8" i="22"/>
  <c r="J10" i="22"/>
  <c r="J12" i="22"/>
  <c r="J14" i="22"/>
  <c r="J16" i="22"/>
  <c r="J18" i="22"/>
  <c r="J20" i="22"/>
  <c r="J22" i="22"/>
  <c r="J24" i="22"/>
  <c r="J26" i="22"/>
  <c r="J28" i="22"/>
  <c r="J30" i="22"/>
  <c r="J32" i="22"/>
  <c r="J34" i="22"/>
  <c r="J36" i="22"/>
  <c r="J38" i="22"/>
  <c r="J40" i="22"/>
  <c r="J42" i="22"/>
  <c r="J44" i="22"/>
  <c r="J46" i="22"/>
  <c r="J48" i="22"/>
  <c r="J50" i="22"/>
  <c r="J52" i="22"/>
  <c r="J54" i="22"/>
  <c r="J56" i="22"/>
  <c r="J58" i="22"/>
  <c r="J60" i="22"/>
  <c r="J62" i="22"/>
  <c r="J64" i="22"/>
  <c r="J66" i="22"/>
  <c r="J68" i="22"/>
  <c r="J70" i="22"/>
  <c r="J72" i="22"/>
  <c r="J74" i="22"/>
  <c r="J76" i="22"/>
  <c r="J78" i="22"/>
  <c r="J80" i="22"/>
  <c r="J82" i="22"/>
  <c r="J84" i="22"/>
  <c r="J86" i="22"/>
  <c r="J2" i="22"/>
  <c r="H88" i="22"/>
  <c r="F88" i="22"/>
  <c r="D88" i="22"/>
  <c r="B88" i="22"/>
  <c r="F48" i="1" l="1"/>
  <c r="F32" i="1"/>
  <c r="F24" i="1"/>
  <c r="F40" i="1"/>
  <c r="F56" i="1"/>
  <c r="F16" i="1"/>
  <c r="F8" i="1"/>
  <c r="C63" i="1"/>
  <c r="F43" i="1"/>
  <c r="F19" i="1"/>
  <c r="F50" i="1"/>
  <c r="F26" i="1"/>
  <c r="F59" i="1"/>
  <c r="F51" i="1"/>
  <c r="F35" i="1"/>
  <c r="F27" i="1"/>
  <c r="F11" i="1"/>
  <c r="F58" i="1"/>
  <c r="F42" i="1"/>
  <c r="F34" i="1"/>
  <c r="F54" i="1"/>
  <c r="F61" i="1"/>
  <c r="F53" i="1"/>
  <c r="F45" i="1"/>
  <c r="F37" i="1"/>
  <c r="F29" i="1"/>
  <c r="F21" i="1"/>
  <c r="F13" i="1"/>
  <c r="F5" i="1"/>
  <c r="F60" i="1"/>
  <c r="F52" i="1"/>
  <c r="F44" i="1"/>
  <c r="F36" i="1"/>
  <c r="F28" i="1"/>
  <c r="F20" i="1"/>
  <c r="F12" i="1"/>
  <c r="F4" i="1"/>
  <c r="B63" i="1"/>
  <c r="F10" i="1"/>
  <c r="F18" i="1"/>
  <c r="F57" i="1"/>
  <c r="F49" i="1"/>
  <c r="F41" i="1"/>
  <c r="F33" i="1"/>
  <c r="F25" i="1"/>
  <c r="F17" i="1"/>
  <c r="F9" i="1"/>
  <c r="F55" i="1"/>
  <c r="F47" i="1"/>
  <c r="F39" i="1"/>
  <c r="F31" i="1"/>
  <c r="F23" i="1"/>
  <c r="F15" i="1"/>
  <c r="F7" i="1"/>
  <c r="F46" i="1"/>
  <c r="F38" i="1"/>
  <c r="F30" i="1"/>
  <c r="F22" i="1"/>
  <c r="F14" i="1"/>
  <c r="F6" i="1"/>
  <c r="B65" i="1" l="1"/>
  <c r="F18" i="16" l="1"/>
  <c r="F5" i="16"/>
  <c r="F7" i="16"/>
  <c r="F9" i="16"/>
  <c r="F11" i="16"/>
  <c r="F13" i="16"/>
  <c r="F15" i="16"/>
  <c r="F17" i="16"/>
  <c r="F3" i="16"/>
  <c r="C13" i="10"/>
  <c r="D13" i="10"/>
  <c r="B13" i="10"/>
  <c r="C9" i="12"/>
  <c r="D9" i="12"/>
  <c r="E9" i="12"/>
  <c r="B9" i="12"/>
  <c r="C9" i="15"/>
  <c r="D9" i="15"/>
  <c r="B9" i="15"/>
  <c r="E9" i="15"/>
  <c r="G9" i="5"/>
  <c r="G11" i="5"/>
  <c r="G13" i="5"/>
  <c r="F5" i="15"/>
  <c r="F7" i="15"/>
  <c r="F3" i="15"/>
  <c r="F9" i="15" s="1"/>
  <c r="F5" i="12"/>
  <c r="F7" i="12"/>
  <c r="F3" i="12"/>
  <c r="F9" i="12" s="1"/>
  <c r="E62" i="26"/>
  <c r="E5" i="13"/>
  <c r="H9" i="20" s="1"/>
  <c r="J88" i="22" l="1"/>
  <c r="F9" i="20" s="1"/>
  <c r="G88" i="22"/>
  <c r="D64" i="26"/>
  <c r="E60" i="26"/>
  <c r="E58" i="26"/>
  <c r="E56" i="26"/>
  <c r="E54" i="26"/>
  <c r="E52" i="26"/>
  <c r="E50" i="26"/>
  <c r="E48" i="26"/>
  <c r="E46" i="26"/>
  <c r="E44" i="26"/>
  <c r="E42" i="26"/>
  <c r="E40" i="26"/>
  <c r="E38" i="26"/>
  <c r="E36" i="26"/>
  <c r="E34" i="26"/>
  <c r="E32" i="26"/>
  <c r="E30" i="26"/>
  <c r="E28" i="26"/>
  <c r="E26" i="26"/>
  <c r="E24" i="26"/>
  <c r="E22" i="26"/>
  <c r="E20" i="26"/>
  <c r="E18" i="26"/>
  <c r="E16" i="26"/>
  <c r="E14" i="26"/>
  <c r="E12" i="26"/>
  <c r="E10" i="26"/>
  <c r="E8" i="26"/>
  <c r="E6" i="26"/>
  <c r="E4" i="26"/>
  <c r="E2" i="26"/>
  <c r="I88" i="22"/>
  <c r="E88" i="22"/>
  <c r="C88" i="22"/>
  <c r="E64" i="26" l="1"/>
  <c r="J9" i="20" s="1"/>
  <c r="C15" i="10"/>
  <c r="D15" i="10"/>
  <c r="B15" i="10"/>
  <c r="E7" i="5"/>
  <c r="E9" i="5"/>
  <c r="E11" i="5"/>
  <c r="E13" i="5"/>
  <c r="E3" i="5"/>
  <c r="E4" i="2"/>
  <c r="E6" i="2"/>
  <c r="E8" i="2"/>
  <c r="E10" i="2"/>
  <c r="E12" i="2"/>
  <c r="E14" i="2"/>
  <c r="E16" i="2"/>
  <c r="E18" i="2"/>
  <c r="E20" i="2"/>
  <c r="E2" i="2"/>
  <c r="G19" i="16"/>
  <c r="F15" i="5"/>
  <c r="G3" i="5"/>
  <c r="F22" i="2"/>
  <c r="G2" i="2"/>
  <c r="E14" i="10"/>
  <c r="G16" i="11"/>
  <c r="H2" i="11"/>
  <c r="H4" i="11"/>
  <c r="G20" i="2"/>
  <c r="C4" i="9"/>
  <c r="D4" i="9" s="1"/>
  <c r="C6" i="9"/>
  <c r="D6" i="9" s="1"/>
  <c r="C8" i="9"/>
  <c r="D8" i="9" s="1"/>
  <c r="C10" i="9"/>
  <c r="D10" i="9" s="1"/>
  <c r="C12" i="9"/>
  <c r="D12" i="9" s="1"/>
  <c r="C14" i="9"/>
  <c r="D14" i="9" s="1"/>
  <c r="C16" i="9"/>
  <c r="D16" i="9" s="1"/>
  <c r="C18" i="9"/>
  <c r="D18" i="9" s="1"/>
  <c r="C20" i="9"/>
  <c r="D20" i="9" s="1"/>
  <c r="C22" i="9"/>
  <c r="D22" i="9" s="1"/>
  <c r="C24" i="9"/>
  <c r="D24" i="9" s="1"/>
  <c r="C26" i="9"/>
  <c r="D26" i="9" s="1"/>
  <c r="C28" i="9"/>
  <c r="D28" i="9" s="1"/>
  <c r="C30" i="9"/>
  <c r="D30" i="9" s="1"/>
  <c r="C32" i="9"/>
  <c r="D32" i="9" s="1"/>
  <c r="C34" i="9"/>
  <c r="D34" i="9" s="1"/>
  <c r="C36" i="9"/>
  <c r="D36" i="9" s="1"/>
  <c r="C38" i="9"/>
  <c r="D38" i="9" s="1"/>
  <c r="C40" i="9"/>
  <c r="D40" i="9" s="1"/>
  <c r="C42" i="9"/>
  <c r="D42" i="9" s="1"/>
  <c r="C44" i="9"/>
  <c r="D44" i="9" s="1"/>
  <c r="C46" i="9"/>
  <c r="D46" i="9" s="1"/>
  <c r="C48" i="9"/>
  <c r="D48" i="9" s="1"/>
  <c r="C50" i="9"/>
  <c r="D50" i="9" s="1"/>
  <c r="C52" i="9"/>
  <c r="D52" i="9" s="1"/>
  <c r="C54" i="9"/>
  <c r="D54" i="9" s="1"/>
  <c r="C56" i="9"/>
  <c r="D56" i="9" s="1"/>
  <c r="C58" i="9"/>
  <c r="D58" i="9" s="1"/>
  <c r="C60" i="9"/>
  <c r="D60" i="9" s="1"/>
  <c r="C2" i="9"/>
  <c r="D2" i="9" s="1"/>
  <c r="C16" i="8"/>
  <c r="D16" i="8" s="1"/>
  <c r="C4" i="8"/>
  <c r="D4" i="8" s="1"/>
  <c r="C6" i="8"/>
  <c r="D6" i="8" s="1"/>
  <c r="C8" i="8"/>
  <c r="D8" i="8" s="1"/>
  <c r="C10" i="8"/>
  <c r="D10" i="8" s="1"/>
  <c r="C12" i="8"/>
  <c r="D12" i="8" s="1"/>
  <c r="C14" i="8"/>
  <c r="D14" i="8" s="1"/>
  <c r="C18" i="8"/>
  <c r="D18" i="8" s="1"/>
  <c r="C20" i="8"/>
  <c r="D20" i="8" s="1"/>
  <c r="C22" i="8"/>
  <c r="D22" i="8" s="1"/>
  <c r="C24" i="8"/>
  <c r="D24" i="8" s="1"/>
  <c r="C26" i="8"/>
  <c r="D26" i="8" s="1"/>
  <c r="C28" i="8"/>
  <c r="D28" i="8" s="1"/>
  <c r="C30" i="8"/>
  <c r="D30" i="8" s="1"/>
  <c r="C32" i="8"/>
  <c r="D32" i="8" s="1"/>
  <c r="C34" i="8"/>
  <c r="D34" i="8" s="1"/>
  <c r="C36" i="8"/>
  <c r="D36" i="8" s="1"/>
  <c r="C38" i="8"/>
  <c r="D38" i="8" s="1"/>
  <c r="C40" i="8"/>
  <c r="D40" i="8" s="1"/>
  <c r="C42" i="8"/>
  <c r="D42" i="8" s="1"/>
  <c r="C44" i="8"/>
  <c r="D44" i="8" s="1"/>
  <c r="C46" i="8"/>
  <c r="D46" i="8" s="1"/>
  <c r="C48" i="8"/>
  <c r="D48" i="8" s="1"/>
  <c r="C50" i="8"/>
  <c r="D50" i="8" s="1"/>
  <c r="C52" i="8"/>
  <c r="D52" i="8" s="1"/>
  <c r="C54" i="8"/>
  <c r="D54" i="8" s="1"/>
  <c r="C56" i="8"/>
  <c r="D56" i="8" s="1"/>
  <c r="C58" i="8"/>
  <c r="D58" i="8" s="1"/>
  <c r="D2" i="8"/>
  <c r="E15" i="10" l="1"/>
  <c r="G9" i="20" s="1"/>
  <c r="D62" i="9"/>
  <c r="E9" i="20" s="1"/>
  <c r="D62" i="8"/>
  <c r="D9" i="20" s="1"/>
  <c r="C62" i="8"/>
  <c r="C62" i="9"/>
  <c r="G18" i="2"/>
  <c r="G16" i="2"/>
  <c r="G14" i="2"/>
  <c r="G12" i="2"/>
  <c r="G10" i="2"/>
  <c r="G8" i="2"/>
  <c r="G6" i="2"/>
  <c r="G4" i="2"/>
  <c r="G22" i="2" l="1"/>
  <c r="N9" i="20" s="1"/>
  <c r="H5" i="16"/>
  <c r="H7" i="16"/>
  <c r="H9" i="16"/>
  <c r="H11" i="16"/>
  <c r="H13" i="16"/>
  <c r="H15" i="16"/>
  <c r="H17" i="16"/>
  <c r="H3" i="16"/>
  <c r="H6" i="11"/>
  <c r="H8" i="11"/>
  <c r="H10" i="11"/>
  <c r="H12" i="11"/>
  <c r="H14" i="11"/>
  <c r="G7" i="5"/>
  <c r="G5" i="5"/>
  <c r="G15" i="5" l="1"/>
  <c r="O9" i="20" s="1"/>
  <c r="H19" i="16"/>
  <c r="M9" i="20" s="1"/>
  <c r="H16" i="11"/>
  <c r="I9" i="20" s="1"/>
  <c r="L9" i="20"/>
  <c r="K9" i="20"/>
  <c r="D13" i="20"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Bruno Schiavo</author>
  </authors>
  <commentList>
    <comment ref="O10" authorId="0" shapeId="0" xr:uid="{AA637240-0564-433E-B731-09F9E37AD4B4}">
      <text>
        <r>
          <rPr>
            <sz val="9"/>
            <color indexed="81"/>
            <rFont val="Segoe UI"/>
            <family val="2"/>
          </rPr>
          <t xml:space="preserve">Nota mínima = -5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tc={1DFF11F4-8300-49F8-9100-F187CBC6A145}</author>
  </authors>
  <commentList>
    <comment ref="B49" authorId="0" shapeId="0" xr:uid="{1DFF11F4-8300-49F8-9100-F187CBC6A145}">
      <text>
        <t>[Threaded comment]
Your version of Excel allows you to read this threaded comment; however, any edits to it will get removed if the file is opened in a newer version of Excel. Learn more: https://go.microsoft.com/fwlink/?linkid=870924
Comment:
    @Bruno poderia me ajudar a corrigir essa formatação, por favor?</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tc={FE331F4F-722C-49A8-AD55-12158B270C4F}</author>
    <author>tc={EFAF49B0-3B43-4730-9FA1-06D140CD2BBE}</author>
  </authors>
  <commentList>
    <comment ref="B2" authorId="0" shapeId="0" xr:uid="{FE331F4F-722C-49A8-AD55-12158B270C4F}">
      <text>
        <t xml:space="preserve">[Threaded comment]
Your version of Excel allows you to read this threaded comment; however, any edits to it will get removed if the file is opened in a newer version of Excel. Learn more: https://go.microsoft.com/fwlink/?linkid=870924
Comment:
    Mesmo comentário sobre temáticas/indicadores da planilha de investimentos
</t>
      </text>
    </comment>
    <comment ref="C2" authorId="1" shapeId="0" xr:uid="{EFAF49B0-3B43-4730-9FA1-06D140CD2BBE}">
      <text>
        <t xml:space="preserve">[Threaded comment]
Your version of Excel allows you to read this threaded comment; however, any edits to it will get removed if the file is opened in a newer version of Excel. Learn more: https://go.microsoft.com/fwlink/?linkid=870924
Comment:
    Mesmo comentário sobre temáticas/indicadores da planilha de investimentos
</t>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Bruno Schiavo</author>
  </authors>
  <commentList>
    <comment ref="F9" authorId="0" shapeId="0" xr:uid="{EC71323E-7259-4FDA-8C26-2834649125E7}">
      <text>
        <r>
          <rPr>
            <sz val="9"/>
            <color indexed="81"/>
            <rFont val="Segoe UI"/>
            <family val="2"/>
          </rPr>
          <t>Se a instituição acumular mais de 10 pontos, a nota será 10</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Bruno Schiavo</author>
  </authors>
  <commentList>
    <comment ref="F9" authorId="0" shapeId="0" xr:uid="{84AEDE95-A62B-4E0C-9C26-E0C25D112B14}">
      <text>
        <r>
          <rPr>
            <sz val="9"/>
            <color indexed="81"/>
            <rFont val="Segoe UI"/>
            <family val="2"/>
          </rPr>
          <t>Se a instituição acumular mais de 10 pontos, a nota será 10</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Bruno Schiavo</author>
  </authors>
  <commentList>
    <comment ref="H15" authorId="0" shapeId="0" xr:uid="{C196B353-4DB1-4EA1-ACC4-062C854DED92}">
      <text>
        <r>
          <rPr>
            <sz val="9"/>
            <color indexed="81"/>
            <rFont val="Segoe UI"/>
            <family val="2"/>
          </rPr>
          <t xml:space="preserve">Menor nota, mais controvérsias
</t>
        </r>
      </text>
    </comment>
  </commentList>
</comments>
</file>

<file path=xl/sharedStrings.xml><?xml version="1.0" encoding="utf-8"?>
<sst xmlns="http://schemas.openxmlformats.org/spreadsheetml/2006/main" count="511" uniqueCount="352">
  <si>
    <t>RASA -  Ranking de Atuação Socioambiental de Instituições Financeiras</t>
  </si>
  <si>
    <t>Temas nas políticas gerais</t>
  </si>
  <si>
    <t>Temas nas políticas setoriais</t>
  </si>
  <si>
    <t>Bases de dados</t>
  </si>
  <si>
    <t>Monitoramento de riscos</t>
  </si>
  <si>
    <t>Relevância no processo decisório</t>
  </si>
  <si>
    <t>Ações de mitigação de riscos</t>
  </si>
  <si>
    <t>Produtos financeiros com impacto positivo</t>
  </si>
  <si>
    <t>Portfólio (setores econômicos)</t>
  </si>
  <si>
    <t>Portfólio (localização das atividades)</t>
  </si>
  <si>
    <t>Portfólio (risco socioambiental das empresas)</t>
  </si>
  <si>
    <t>Governança</t>
  </si>
  <si>
    <t>Controvérsias socioambientais</t>
  </si>
  <si>
    <t>Nota no item</t>
  </si>
  <si>
    <t>Nota máxima possível</t>
  </si>
  <si>
    <t>Nota final</t>
  </si>
  <si>
    <t>Soma das notas finais de todas as abas</t>
  </si>
  <si>
    <t>(no caso da última aba, a nota é subtraída)</t>
  </si>
  <si>
    <t>Versão da planilha</t>
  </si>
  <si>
    <t>Data</t>
  </si>
  <si>
    <t>1.0</t>
  </si>
  <si>
    <t>TEMAS</t>
  </si>
  <si>
    <t>Temas nas Políticas Gerais (máximo de 3 pontos)</t>
  </si>
  <si>
    <t>Temas nas Políticas Setoriais (máximo de 7 pontos)</t>
  </si>
  <si>
    <t>Suficiência das bases de dados consultadas para empresas financiadas via crédito (inclusive cadeia de produção, quando relevante) (máximo de 20  pontos)</t>
  </si>
  <si>
    <t>Peso do tema</t>
  </si>
  <si>
    <t>Nota final ponderada por temas e bases de dados  (máximo de 30 pontos)</t>
  </si>
  <si>
    <t>Peso do item</t>
  </si>
  <si>
    <t>Riscos climáticos físicos crônicos</t>
  </si>
  <si>
    <t>Riscos climáticos físicos agudos</t>
  </si>
  <si>
    <t>Matriz energética</t>
  </si>
  <si>
    <t>Eficiência energética</t>
  </si>
  <si>
    <t>Biodiversidade terrestre</t>
  </si>
  <si>
    <t>Poluição água doce</t>
  </si>
  <si>
    <t>Eficiência hídrica</t>
  </si>
  <si>
    <t>Poluição marítima</t>
  </si>
  <si>
    <t>Poluição do solo</t>
  </si>
  <si>
    <t>Eficiência uso do solo</t>
  </si>
  <si>
    <t>Poluição atmosférica</t>
  </si>
  <si>
    <t>Uso eficiente de matéria-prima sujeita a possível escassez</t>
  </si>
  <si>
    <t>Gestão adequada de resíduos sólidos</t>
  </si>
  <si>
    <t>Trabalho análogo ao escravo</t>
  </si>
  <si>
    <t>Trabalho infantil irregular</t>
  </si>
  <si>
    <t>Saúde no trabalho</t>
  </si>
  <si>
    <t>Segurança no trabalho</t>
  </si>
  <si>
    <t>Saúde do consumidor</t>
  </si>
  <si>
    <t>Segurança do consumidor</t>
  </si>
  <si>
    <t>Direitos a informação e privacidade do consumidor (LGPD)</t>
  </si>
  <si>
    <t>Impactos em comunidades tradicionais</t>
  </si>
  <si>
    <t>Riscos à saúde e segurança da comunidade</t>
  </si>
  <si>
    <t>Riscos ao desenvolvimento local</t>
  </si>
  <si>
    <t>Discriminação de gênero</t>
  </si>
  <si>
    <t>Discriminação étnica ou sexual</t>
  </si>
  <si>
    <t>Pessoas com deficiência</t>
  </si>
  <si>
    <t>Riscos para o patrimônio cultural</t>
  </si>
  <si>
    <t>Questões concorrenciais</t>
  </si>
  <si>
    <t>Responsabilidade tributária</t>
  </si>
  <si>
    <t>Prevenção e combate à corrupção</t>
  </si>
  <si>
    <t>Total ponderado do item</t>
  </si>
  <si>
    <t>Temas nas Políticas e Bases de Dados</t>
  </si>
  <si>
    <t>Presença nas Políticas/diretrizes ou adesão a compromisso voluntário (0 a 3)</t>
  </si>
  <si>
    <t>Nota ponderada</t>
  </si>
  <si>
    <t>Presente como diretriz e princípios da PRSAC, prevendo uma atuação alinhada à uma economia neutra em carbono e à Contribuição Nacionalmente Determinada, do Acordo de Paris. O Questionário de Avaliação Socioambiental de Projetos, questão 19, coloca como opção na pergunta de redução de riscos e impactos ambientais "redução ou compensação de emissões de Gases de Efeito Estufa (GEE)".
O BNDES faz parte da rede de investidores signatários do CDP (Relatório anual, 2021, p. 21) e lançou um extensivo compromisso voluntário de neutralidade climática até 2050, contemplando as carteiras de crédito direto e indireto seguindo estratégia transversal junto à diversos setores econômicos (Clima e Desenvolvimento, 2022).</t>
  </si>
  <si>
    <t>Presente como diretriz e princípios da PRSAC, prevendo uma atuação alinhada à uma economia neutra em carbono e à Contribuição Nacionalmente Determinada, do Acordo de Paris. O Questionário de Avaliação Socioambiental de Projetos, questão 19, coloca como opção na pergunta de redução de riscos e impactos ambientais "redução de impactos negativos relacionados à ocorrência de eventos climáticos extremos (ex: seca, inundações, etc)".
O  BNDES integra a rede de investidores signatários do CDP (Relatório Anual, 2021, p. 21) e lançou extensivo compromisso voluntário de neutralidade climática até 2050, contemplando as carteiras de crédito direto e indireto seguindo estratégia transversal junto à diversos setores econômicos (Clima e Desenvolvimento, 2022).</t>
  </si>
  <si>
    <t xml:space="preserve">Termelétricas exclusiva ou híbridas envolvendo carvão ou derivados de petróleo, assim como extração de carvão mineral para uso em termelétricas não são apoiáveis pelo BNDES (Lista de Exclusão). Apesar da abordagem nesses documentos, o tema não foi diretamente mencionado na PRSAC ou políticas e diretrizes gerais.
 Como compromisso voluntário, o tema é integrado na estratégia de neutralidade climática (Clima e Desenvolvimento, 2022, p. 4). </t>
  </si>
  <si>
    <t>Menciona o fomento da ecoeficiência no Regulamento de Gestão Socioambiental de Operações, aplicável a operações de crédito diretas, indiretas e mistas (incluindo operações de exportação). O tema é considerado no Questionário de Avaliação Socioambiental do Projeto (questão 19) e na estratégia de neutralidade climática (Clima e Desenvolvimento, 2022, p. 4). Apesar da abordagem nestes documentos, o tema não foi diretamente mencionado na PRSAC ou políticas e diretrizes gerais.</t>
  </si>
  <si>
    <t>O BNDES não apoia a aquisição de animais para revenda e, para empreedimentos que utilizem madeira de mata nativa, o apoio é condicionado à existência de "Plano de Manejo Florestal Sustentável aprovado pelo órgão ambiental e certificação florestal ou de Cadeia de Custódia, emitida por órgão independente, com credibilidade pública" (Lista de Exclusão). O tema também está representado na lista de áreas socioambientalmente sensíveis: Parques nacionais, áreas de importância internacional de acordo com a IUCN, Convenção de Ramsar e UNESCO, e florestas tropicais e outras florestas com alto valor para a biodiversidade (Regulamento de Gestão Socioambiental de Operações, Anexo 2). Apesar da abordagem nestes documentos, o tema não foi diretamente mencionado na PRSAC ou políticas e diretrizes gerais.
Dentro do compromisso de neutralidade do BNDES, o tema de biodiversidade e bioeconomia estão contemplados (Clima e Sustentabilidade, 2021, p. 4).</t>
  </si>
  <si>
    <t>Biodiversidade aquática e poluição da água doce</t>
  </si>
  <si>
    <t>O BNDES não apoia "pesca com uso de explosivos ou substâncias que, em contato com a água, produzam efeito semelhante; substâncias tóxicas, ou outro meio proibido pela autoridade competente" (Lista de Exclusão). O tema não é abordado para além das exigências legais.
Dentro do compromisso de neutralidade do BNDES, o tema de saneamento está contemplado (Clima e Sustentabilidade, 2021, p. 5).</t>
  </si>
  <si>
    <t>Tema mencionado apenas no Questionário Socioambiental de Projetos (questões 9 e 10), sem ser citado em políticas gerais.
A IFD não possui nenhum compromisso voluntário relacionado a esse tema.</t>
  </si>
  <si>
    <t>Biodiversidade aquática e poluição marinha</t>
  </si>
  <si>
    <t>O BNDES exige Registro Geral de Atividade Pesqueira (RGP) e Permissão Prévia de Pesca (Lista de Exclusão), porém o tema não é abordado para além das exigências legais.
A IFD não possui nenhum compromisso voluntário relacionado a esse tema.</t>
  </si>
  <si>
    <t>O tema não foi mencionado na PRSAC nem em demais documentos relacionados às políticas gerais, diretrizes ou adesões a compromissos.</t>
  </si>
  <si>
    <t>Eficiência uso agrícola do solo</t>
  </si>
  <si>
    <t>O Questionário de Avaliação Socioambiental de Projetos menciona o tema como opção de resposta à pergunta de redução de riscos e impactos ambientais, questão 19: "desenvolvimento de novos fornecedores por meio de suporte a estruturação de arranjos produtivos locais". O tema não é citado nas políticas gerais.
Dentro do compromisso de neutralidade do BNDES, estão contempladas atividades de mudança de uso da terra e florestas (Clima e Sustentabilidade, 2021, p. 4).</t>
  </si>
  <si>
    <t>O tema está presente nos Questionários Socioambientais de Projetos (questão 19), porém não é citado nas políticas gerais.
A IFD não possui nenhum compromisso voluntário relacionado a esse tema.</t>
  </si>
  <si>
    <t>O tema está presente nos Questionários Socioambientais de Projetos (questão 19), porém não é citado nas políticas gerais.
No compromisso de neutralidade climática constam iniciativas de geração zero de resíduos e compostagem em macroescala (Clima e Sustentabilidade, 2021, p. 5).</t>
  </si>
  <si>
    <t>O tema é abordado de forma indireta como um dos princípios da PRSAC: "combate e repúdio a toda prática de atos que importem em qualquer tipo de discriminação ou violação de direitos" e está presente na Lista de Exclusão e no Relatório Anual (2021). Ainda, no Processo de Análise/Validação da Solicitação de Apoio, Aprovação e Contratação das Operações diretas, o BNDES avalia "se, em função do investimento apoiado, ocorrer redução do quadro de pessoal; inexistência de práticas de atos que importem em [...]  trabalho infantil ou trabalho escravo ou de outros que caracterizem assédio moral ou sexual" (Regulamento de Gestão Socioambiental de Operações).
O BNDES é signatário do Pacto Global.</t>
  </si>
  <si>
    <t>O tema é abordado de forma indireta como um dos princípios da PRSAC: "combate e repúdio a toda prática de atos que importem em qualquer tipo de discriminação ou violação de direitos", está presente na Lista de Exclusão e no Relatório Anual (2021). Ainda, no Processo de Análise/Validação da Solicitação de Apoio, Aprovação e Contratação das Operações diretas, o BNDES avalia "se, em função do investimento apoiado, ocorrer redução do quadro de pessoal; inexistência de práticas de atos que importem em [...]  trabalho infantil ou trabalho escravo ou de outros que caracterizem assédio moral ou sexual" (Regulamento de Gestão Socioambiental de Operações).
O BNDES é signatário do Pacto Global.</t>
  </si>
  <si>
    <t>O tema está presente nos Questionários Socioambientais de Empresas (questão 5) e de Projetos (questão 19), porém ausente em políticas gerais.
A IFD não possui nenhum compromisso voluntário relacionado a esse tema.</t>
  </si>
  <si>
    <t>O BNDES inclui a atividade de extração de amianto na Lista de Exclusão. Porém, além de ser um aspecto restrito dentro do tema, o próprio não é abordado nas políticas gerais.
A IFD não possui nenhum compromisso voluntário relacionado a esse tema.</t>
  </si>
  <si>
    <t>O tema consta na Lista de Áreas Socioambientalmente Sensíveis na avaliação de crédito (Regulamento de Gestão Socioambiental de Operações, Anexo 2).
A IFD não possui nenhum compromisso voluntário relacionado a esse tema.</t>
  </si>
  <si>
    <t>O tema consta na Lista de Áreas Socioambientalmente Sensíveis na avaliação de crédito. Exemplos fornecidos: "empreendimentos que possuam grande escala de reassentamentos involuntários, em face das intervenções; empreendimentos com significativa atividade de bombeamento de águas subterrâneas; e empreendimentos que envolvam exploração madeireira em larga escala ou intenso desmatamento para outros fins." (Regulamento de Gestão Socioambiental de Operações, Anexo 2). O tema também aparece de forma detalhada no Questionário Socioambiental de Projetos (questões 13 a 17).
A IFD não possui nenhum compromisso voluntário relacionado a esse tema.</t>
  </si>
  <si>
    <t>O tema é citado em uma das diretrizes da PRSAC "Desenvolver e aperfeiçoar continuamente políticas, práticas e procedimentos, instrumentos de apoio e outros dispositivos que incorporem critérios sociais, ambientais e climáticos e contribuam para o desenvolvimento local". O tema também consta na lista de áreas socioambientalmente sensíveis na avaliação de crédito. Exemplos fornecidos: "empreendimentos que possuam grande escala de reassentamentos involuntários, em face das intervenções; empreendimentos com significativa atividade de bombeamento de águas subterrâneas; e empreendimentos que envolvam exploração madeireira em larga escala ou intenso desmatamento para outros fins." (Regulamento de Gestão Socioambiental de Operações, Anexo 2).
A IFD não possui nenhum compromisso voluntário relacionado a esse tema.</t>
  </si>
  <si>
    <t>O tema é um princípio da PRSAC: "combate e repúdio a toda prática de atos que importem em qualquer tipo de discriminação ou violação de direitos". Ainda, no Processo de Análise/Validação da Solicitação de Apoio, Aprovação e Contratação das Operações diretas, o BNDES avalia "se, em função do investimento apoiado, ocorrer redução do quadro de pessoal; inexistência de práticas de atos que importem em discriminação de raça ou gênero [...] ou de outros que caracterizem assédio moral ou sexual" (Regulamento de Gestão Socioambiental de Operações).
O BNDES é signatário do Pacto Global.</t>
  </si>
  <si>
    <t>O tema é um princípio da PRSAC: "combate e repúdio a toda prática de atos que importem em qualquer tipo de discriminação ou violação de direitos". Clientes condenados à discriminação de raça e gênero e assédio sexual estão na lista de exclusão e, ainda, no Processo de Análise/Validação da Solicitação de Apoio, Aprovação e Contratação das Operações diretas, o BNDES avalia "se, em função do investimento apoiado, ocorrer redução do quadro de pessoal; inexistência de práticas de atos que importem em discriminação de raça ou gênero [...] ou de outros que caracterizem assédio moral ou sexual" (Regulamento de Gestão Socioambiental de Operações)
O BNDES é signatário do Pacto Global, da Carta Aberta de Empresas pelos Direitos Humanos e dos Princípios de Financiamento Responsável do BRICS (Relatório Anual, p. 69).</t>
  </si>
  <si>
    <t>No Processo de Análise/Validação da Solicitação de Apoio, Aprovação e Contratação das Operações diretas, o BNDES avalia se, em função do investimento apoiado, ocorrer redução do quadro de pessoal, proteger pessoas portadoras de deficiência (Regulamento de Gestão Socioambiental de Operações).
A IFD não possui nenhum compromisso voluntário relacionado a esse tema.</t>
  </si>
  <si>
    <t>O tema consta na lista de áreas socioambientalmente sensíveis na avaliação de crédito (Regulamento de Gestão Socioambiental de Operações, Anexo 2), porém não consta nos questionários de avaliação socioambiental.
A IFD não possui nenhum compromisso voluntário relacionado a esse tema.</t>
  </si>
  <si>
    <t>No cadastro de clientes de operações diretas, o BNDES consulta listas públicas e oficiais para verificação de regularidade no FGTS e negativas de débito (Regulamento de Gestão Socioambiental de Operações).
A IFD não possui nenhum compromisso voluntário relacionado a esse tema.</t>
  </si>
  <si>
    <t>O tema é tratado no Relatório Anual (2021), referenciando 5 políticas e diretrizes de ética e integridade. Contemplam clientes na Política Corporativa de Integridade do Sistema BNDES e na Política de Prevenção à Lavagem de Dinheiro e ao Financiamento do Terrorismo. No entanto, o tema não está presente na PRSAC.
O BNDES é signatário do Pacto Global e dos Princípios de Financiamento Responsável do BRICS (Relatório Anual, 2021, p. 69).</t>
  </si>
  <si>
    <t>TOTAL</t>
  </si>
  <si>
    <t>Máximo de 3</t>
  </si>
  <si>
    <t>Inclusão em política setorial ou em política temática (0 a 7)</t>
  </si>
  <si>
    <t>O Programa BNDES Crédito ASG lista como indicadores ASG realização de inventários, comprovação de redução de emissões, aquisição de créditos de carbono em território nacional e certificação de um projeto de créditos de carbono (Programa BNDES Crédito ASG, p. 1). Além disso, o mesmo Programa possui Critérios de Elegibilidade para Créditos de Carbono especificando padrões de certificação aceitos e tipos de projeto - reflorestamento, Redução de Emissões por Desmatamento e Degradação Florestal (REDD+) e energia (Programa BNDES Crédito ASG, p. 5).
Na análise de concessão de crédito para empresas do setor de mineração, leva-se em consideração existência de política e sistema de gestão ambiental, incluindo emissões de gases do efeito estufa (Política Socioambiental para o Setor de Mineração). O tema não é abordado nas Diretrizes Socioambientais para a Pecuária Bovina nem nos Critérios Socioambientais para Apoio ao Setor de Açúcar e Álcool.
Por fim, apesar de ter divulgado estratégias de neutralidade climática para os setores de energia, logística e mobilidade urbana, mudança de uso da terra e florestas, agropecuária, indústria e saneamento (Clima e desenvolvimento, 2022, p. 4), estas não foram incluídas nas políticas setoriais e/ou temáticas.</t>
  </si>
  <si>
    <t>O Programa BNDES Crédito ASG lista como indicadores ASG realização de inventários, comprovação de redução de emissões, aquisição de créditos de carbono em território nacional e certificação de um projeto de créditos de carbono (Programa BNDES Crédito ASG, p. 1). O mesmo Programa possui Critérios de Elegibilidade para Créditos de Carbono especificando padrões de certificação aceitos e tipos de projeto - reflorestamento, Redução de Emissões por Desmatamento e Degradação Florestal (REDD+) e energia (Programa BNDES Crédito ASG, p. 5).
Na análise de concessão de crédito para empresas do setor de mineração, leva-se em consideração existência de política e sistema de gestão ambiental, incluindo emissões de gases do efeito estufa (Política Socioambiental para o Setor de Mineração). O tema não é abordado nas Diretrizes Socioambientais para a Pecuária Bovina nem nos Critérios Socioambientais para Apoio ao Setor de Açúcar e Álcool.
Por fim, apesar de ter divulgado estratégias de neutralidade climática para os setores de energia, logística e mobilidade urbana, mudança de uso da terra e florestas, agropecuária, indústria e saneamento (Clima e desenvolvimento, 2022, p. 4), estas não foram incluídas nas políticas setoriais e/ou temáticas.</t>
  </si>
  <si>
    <t>Na Lista de Exclusão, o BNDES menciona que empreendimentos relacionados ao setor produtor de ferro gusa podem ser financiados, desde que a madeira e o carvão utilizados como fonte de energia e matéria-prima no processo de produção das empresas sejam provenientes de reflorestamento comprovado por meio de Certificação de Cadeia de Custódia.
O tema está presente na estratégia de neutralidade climática do BNDES: incentivo à "produção e aproveitamento de biogás e biometano, a geração por fontes renováveis, incluindo a estruturação de projetos de hidrogênio verde para consumo doméstico e internacional, além da promoção de tecnologias de captura e estocagem de carbono (CCUS) nas atividades de biogás/biometano" (Clima e Desenvolvimento, 2022, p. 4). Apesar das menções nesses documentos, o tema não é abordado nas políticas setoriais existentes.</t>
  </si>
  <si>
    <t>Na estratégia de neutralidade climática consta "apoio à descarbonização da matriz energética brasileira por meio de projetos de eficiência energética" (Clima e Desenvolvimento, 2022, p. 4). No entanto, o tema não é abordado em nenhuma política setorial existente e, portanto não pontua.</t>
  </si>
  <si>
    <t>O tema está presente em políticas e diretrizes de setores de impacto ambiental expressivo. Nas Diretrizes Socioambientais para a Pecuária Bovina, o BNDES exige que seus clientes realizem a rastreabilidade do gado (do nascimento ao abate), obtenham certificados ambientais e implantem sistemas de gestão ambiental na cadeia de produção.
Já na análise de concessão de crédito para empresas do setor de mineração, o banco leva em consideração a existência de política e sistema de gestão ambiental da empresa tomadora de crédito, incluindo gestão da biodiversidade (Política Socioambiental para o Setor de Mineração). O banco não atingiu nota máxima pois outros setores relevantes, como Papel e Celulose e Energia, não foram contemplados, e não foram encontrados indícios de incentivo a empreendimentos com impacto líquido positivo para a biodiversidade.</t>
  </si>
  <si>
    <t>O BNDES inclui o tema em 2 das 3 políticas setoriais disponíveis no site. As Diretrizes Socioambientais para a Pecuária Bovina mencionam exigências a tomadores de crédito de implantação de sistemas de gestão ambiental e melhoria dos indicadores de efluentes líquidos.
Para empresas do setor de mineração, o tema é considerado na análise de concessão de apoio financeiro: "existência de política e sistema de gestão ambiental, voltado para a melhoria contínua da prevenção e mitigação de impactos ambientais adversos, incluindo [...]  gestão do uso e descarte de água [...]" (Política Socioambiental para o Setor de Mineração). Além disso, o setor de saneamento está incluso na estratégia de neutralidade climática do banco.</t>
  </si>
  <si>
    <t>O tema não foi citado por nenhuma política, diretriz ou estratégia setorial/temática.</t>
  </si>
  <si>
    <t>Para as empresas do setor de mineração, o tema é considerado na análise de concessão de apoio financeiro: "existência de política e sistema de gestão ambiental, voltado para a melhoria contínua da prevenção e mitigação de impactos ambientais adversos, incluindo [...] armazenamento e disposição de rejeitos, uso de substâncias perigosas [...]." (Política Socioambiental para o Setor de Mineração). O tema não foi abordado nos demais setores dos quais o BNDES possui diretrizes específicas (pecuária bovina e álcool e açúcar), que também são relevantes tratando-se de erosão e acidificação do solo, por exemplo.</t>
  </si>
  <si>
    <t>O BNDES possui Diretrizes Socioambientais para a Pecuária Bovina com exigências de rastreabilidade do gado, obtenção de certificados ambientais além do cumprimento de todas as exigências legais fundiárias e ambientais. Para empresas do projetos que envolvam a expansão de áreas destinadas a plantio de cana, a empresa deve se justificar mediante apresentação de licença ambiental, ponto georreferenciado da propriedade, CAR e número de inscrição da propriedade no Sistema Nacional de Cadastro Rural (SNCR). Para operações indiretas não automáticas, são condições para liberação de recursos (Critérios Ambientais para Apoio ao Setor de Processamento de Cana de Açúcar).</t>
  </si>
  <si>
    <t>Para empresas do setor de mineração, o tema é considerado na análise de concessão de apoio financeiro: "existência de política e sistema de gestão ambiental, voltado para a melhoria contínua da prevenção e mitigação de impactos ambientais adversos, incluindo controle da qualidade do ar." (Política Socioambiental para o Setor de Mineração). Apesar de ser um tema relvante para este setor, a política diz pouco sobre as exigências de melhoria contínua. Ainda, o tema não é incorporado em diretrizes ou políticas para outros setores relevantes como outras indústrias de transformação, agropecuária, termelétrica e fontes móveis (transporte e logística).</t>
  </si>
  <si>
    <t>Possui Diretrizes Socioambientais para a Pecuária Bovina com exigências de implantação de sistemas de gestão ambiental e melhoria dos indicadores de resíduos sólidos. O tema não é incorporado em diretrizes ou políticas voltados para outros setores econômicos relevantes, como mineração e indústrias de transformação.</t>
  </si>
  <si>
    <t>Possui Diretrizes Socioambientais para a Pecuária Bovina com exigências de ausência de histórico de infração às leis de combate ao trabalho escravo. Na Política Socioambiental para o Setor de Mineração, tal tema é considerado na análise de concessão de apoio financeiro (não especifica como o faz). O tema poderia estar incluso também nos Critérios de Apoio ao Setor de Açúcar e Álcool, já que é um setor relevante tratando-se de trabalho análogo ao escravo.</t>
  </si>
  <si>
    <t>Possui Diretrizes socioambientais para a pecuária bovina com exigências de ausência de histórico de infração às leis de combate ao trabalho infantil. Na Política Socioambiental para o Setor de Mineração, tal tema é considerado na análise de concessão de apoio financeiro (não especifica como o faz). O tema poderia estar incluso também nos Critérios de Apoio ao Setor de Açúcar e Álcool por ser um setor relevante para o combate ao trabalho infantil irregular.</t>
  </si>
  <si>
    <t>Para clientes e empreendimentos do setor de mineração, o BNDES exige "existência de política e sistema de saúde e segurança do trabalho, com divulgação e capacitação para empregados e terceirizados" (Política Socioambiental para o Setor de Mineração). Apesar de o tema ser citado, não foram encontrados detalhes sobre o conteúdo ou exigências desta política e sistema. Ainda, este tema poderia ser incorporado na análise de outros setores.</t>
  </si>
  <si>
    <t>Para clientes e empreendimentos do setor de mineração, o BNDES exige "existência de política e sistema de saúde e segurança do trabalho, com divulgação e capacitação para empregados e terceirizados" (Política Socioambiental para o Setor de Mineração). Não foram encontrados detalhes sobre o conteúdo ou exigências desta política e sistema. Ainda, este tema poderia ser incorporado na análise de outros setores.</t>
  </si>
  <si>
    <t>Para empresas do setor de mineração, o tema é considerado na análise de concessão de apoio financeiro "realização de ações de educação, saúde e ações de promoção de segurança junto à comunidade local, inclusive em parceria com entes de governo" (Política Socioambiental para o Setor de Mineração). Não foram encontrados detalhes sobre o conteúdo ou exigências de tais ações. Ainda, este tema poderia ser incorporado na análise de outros setores.</t>
  </si>
  <si>
    <t>Para empresas do setor de mineração, o tema é considerado na análise de concessão de apoio financeiro, incluindo gestão do relacionamento com partes interessadas envolvendo participação de partes interessadas, procedimentos para deslocamento populacional e investimentos sociais para a comunidade na área de influência da mina (Política Socioambiental para o Setor de Mineração). O tema poderia ser incorporado na análise de outros setores.</t>
  </si>
  <si>
    <t xml:space="preserve">O BNDES possui uma Política de Equidade de Gênero e Valorização da Diversidade que inclui incentivo a clientes na adoção de políticas de valorização da mulher e estímulo a projetos que propiciem geração de renda e oportunidades de emprego para as mulheres. O tema também é abordado nas Diretrizes Socioambientais para a Pecuária Bovina com exigências de ausência de histórico de infração às leis de discriminação de gênero. O tema também está presente como um dos indicadores de desempenho de Empregabilidade, Qualificação e Requalificação Profissional do Programa BNDES Crédito ASG (p. 7): "Aumento de, no mínimo, 6% da proporção de mulheres em posição de liderança. Esta proporção será medida pela razão entre posições de liderança feminina e total de posições de liderança na Cliente. O aumento em número absoluto deverá ser de, no mínimo, 5 mulheres."  </t>
  </si>
  <si>
    <t xml:space="preserve">Possui Diretrizes Socioambientais para a Pecuária Bovina com exigências de ausência de histórico de infração às leis de discriminação de raça. Além do histórico, não foram encontradas outras medidas, processos ou diretrizes relacionadas ao tema. Ainda, este poderia estar presente nas demais políticas setoriais do banco. </t>
  </si>
  <si>
    <t>O tema está presente como um dos indicadores de desempenho de Empregabilidade, Qualificação e Requalificação Profissional do Programa BNDES Crédito ASG (p. 8): "Aumento de, no mínimo, 10% do número de vínculos permanentes de Pessoas com Deficiência (PCDs) da Cliente, ou aumento de, no mínimo, 5 PCDs, o que for maior." . No entanto, este Programa é apenas uma parcela das operações do BNDES e o tema não é incorporado em demais políticas setoriais ou temáticas.</t>
  </si>
  <si>
    <t>Máximo de 7</t>
  </si>
  <si>
    <t>BASE DE DADOS</t>
  </si>
  <si>
    <t>Todos os setores econômicos sujeitos a licenciamento ambiental - até 20 pontos</t>
  </si>
  <si>
    <t xml:space="preserve">Peso </t>
  </si>
  <si>
    <t>Apenas setores econômicos com maior risco socioambiental
(médio ou alto) - até 15 pontos</t>
  </si>
  <si>
    <t>Peso</t>
  </si>
  <si>
    <t>Apenas operações ou clientes/investimentos acima de certo patamar financeiro, sendo o universo mais abrangente do que Project Finance (nesse caso, será considerado o percentual, dentre as operações com setores sujeitos a licenciamento ambiental, para o qual ocorre a consulta) - até 8 pontos</t>
  </si>
  <si>
    <t>Apenas Project Finance - até 4 pontos</t>
  </si>
  <si>
    <t>Licenciamento ambiental vigente</t>
  </si>
  <si>
    <t>Licenças de Instalação e/ou Operação exigidas, assim como pendências relacionadas à esta (Regulamento de Gestão Socioambiental de Operações, aplicável a operações de crédito diretas). O Regulamento não especifica se a verificação da validade das licenças é feita junto a clientes e/ou consultando bases de dados oficiais, portanto a nota é mínima. 
Somando com as notas das colunas seguintes, considerando 1 ponto para cada, resulta em 3.</t>
  </si>
  <si>
    <t>As empresas da cadeia produtiva da pecuária bovina que procuram financiamento ou participação acionária do BNDES devem apresentar número de licença ambiental para todas as unidades de seus fornecedores (Diretrizes socioambientais para a pecuária bovina). O mesmo ocorre para empresas do setor da cana de açúcar (Critérios ambientais para apoio ao setor de processamento de cana de açúcar). Tais documentos, porém, não especificam se o BNDES verifica a validade das licenças consultando bases de dados oficiais.</t>
  </si>
  <si>
    <t>Para operações indiretas automáticas até R$ 20 milhões, o BNDES exige que a empresa apresente licença ambiental de fornecedores diretos de gado (Diretrizes socioambientais para a pecuária bovina). Não fica, porém, claro se o BNDES verifica a validade das licenças consultando bases de dados oficiais.</t>
  </si>
  <si>
    <t>Relatórios ambientais anuais de empresas inscritas no Cadastro Técnico Federal de Atividades Potencialmente Poluidoras</t>
  </si>
  <si>
    <t>Verificação do cumprimento de condicionantes do licenciamento ambiental junto à empresa</t>
  </si>
  <si>
    <t>Verificação realizada para setores específicos no processo de Análise/Validação da Solicitação de Apoio, Aprovação e Contratação das Operações. No âmbito de apoio à exportações, o BNDES exige estudos de impacto ambiental, parecer jurídico atestando que a operação atende à legislação local e poderá exigir outras condicionantes (Regulamento de Gestão Socioambiental de Operações), aplicável a operações de crédito diretas).</t>
  </si>
  <si>
    <t>Prática de infrações – órgão ambiental estadual</t>
  </si>
  <si>
    <t>Consultam bases de dados oficiais referente ao tema na análise cadastral dos clientes de crédito, segundo o Regulamento de Gestão Socioambiental de Operações, aplicável a operações de crédito diretas. O Regulamento não especifica se a consulta é feita em órgãos estaduais e/ou federais.</t>
  </si>
  <si>
    <t>Áreas embargadas – órgão ambiental estadual/DF</t>
  </si>
  <si>
    <t>Consultam bases de dados oficiais referente ao tema na análise cadastral dos clientes de crédito, segundo o Regulamento de Gestão Socioambiental de Operações, aplicável a operações de crédito diretas.  O Regulamento não especifica se a consulta é feita em órgãos estaduais e/ou federais.</t>
  </si>
  <si>
    <t>Cadastro Ambiental Rural - CAR</t>
  </si>
  <si>
    <t>As empresas da cadeia produtiva da pecuária bovina que procuram financiamento ou participação acionária do BNDES devem apresentar número de inscrição no CAR para todas as unidades de seus fornecedores (Diretrizes socioambientais para a pecuária bovina). O mesmo ocorre para empresas do setor da cana de açúcar (Critérios ambientais para apoio ao setor de processamento de cana de açúcar). Não foram encontradas referências a outros setores de alto impacto.</t>
  </si>
  <si>
    <t>Autorizações para supressão de vegetação (sempre que apurado desmatamento recente) – órgãos ambientais estaduais (ou municipais, qdo. for o caso)</t>
  </si>
  <si>
    <t>MapBiomas: https://agenciadenoticias.bndes.gov.br/detalhe/noticia/BNDES-bloqueia-emprestimos-a-propriedades-rurais-desmatadas-ilegalmente/</t>
  </si>
  <si>
    <t>Prática de infrações – órgãos ambientais federais</t>
  </si>
  <si>
    <t>Áreas embargadas pelo IBAMA ou ICMBio</t>
  </si>
  <si>
    <t>Consultam bases de dados oficiais referente ao tema na análise cadastral dos clientes de crédito, segundo o Regulamento de Gestão Socioambiental de Operações, aplicável a operações de crédito diretas. O Regulamento não especifica se a consulta é feita em órgãos estaduais e/ou federais.
Como a categoria acima, foram atribuídos 5 pontos. Somando à coluna ao lado resulta em 6.</t>
  </si>
  <si>
    <t>As empresas da cadeia produtiva da pecuária bovina que procuram financiamento ou participação acionária do BNDES devem "Não estar incluído na lista de áreas embargadas mantida pelo IBAMA" (Diretrizes socioambientais para a pecuária bovina). Apesar de exigir dados georreferenciados e número de incrição no CAR das empresas, não fica claro se o BNDES aceita auto declaração ou se, de fato, consulta bases de dados oficiais para validação.</t>
  </si>
  <si>
    <t>Limites de unidades de conservação (federais, estaduais e municipais)</t>
  </si>
  <si>
    <t>Limites de terras indígenas</t>
  </si>
  <si>
    <t>As empresas da cadeia produtiva da pecuária bovina que procuram financiamento ou participação acionária do BNDES devem "De acordo com informações divulgadas pelos órgãos oficiais competentes, não ter sido condenado, o fornecedor direto ou seus dirigentes, por: invasão de terras indígenas de domínio da União (art.20 da Lei 4947/66) [...]" (Diretrizes socioambientais para a pecuária bovina). Apesar de exigir dados georreferenciados e número de incrição no CAR das empresas, não fica claro se o BNDES aceita auto declaração ou se consulta bases de dados oficiais para validação. Ainda, não abrange outros setores de alto impacto. Por conta disso, a nota é mínima.</t>
  </si>
  <si>
    <t>Limites de territórios quilombolas</t>
  </si>
  <si>
    <t>IPHAN e órgãos estaduais e municipais de proteção do patrimônio cultural</t>
  </si>
  <si>
    <t>Outros conflitos fundiários ou comunitários</t>
  </si>
  <si>
    <t>As empresas da cadeia produtiva da pecuária bovina que procuram financiamento ou participação acionária do BNDES devem "De acordo com informações divulgadas pelos órgãos oficiais competentes, não ter sido condenado, o fornecedor direto ou seus dirigentes, por: [...] sentença penal envolvendo conflitos agrários; quaisquer atos que caracterizem a falsidade ou violência na obtenção de título de posse ou propriedade de terras públicas ou privadas (grilagem); infrações penais relativas a desmatamento (Lei 9.605/98)" (Diretrizes socioambientais para a pecuária bovina). Tal tema poderia ser incorporado em outros setores econômicos de médio ou alto risco socioambiental, como mineração, agrário, indústrias químicas e hidrelétricas, por exemplo.</t>
  </si>
  <si>
    <t>Bases de dados do Ministério Público Federal</t>
  </si>
  <si>
    <t>Bases de dados do Ministério Público Estadual</t>
  </si>
  <si>
    <t>“Lista suja” do trabalho escravo</t>
  </si>
  <si>
    <t>A base é consultada na análise cadastral dos clientes de crédito, segundo o Regulamento de Gestão Socioambiental de Operações, aplicável a operações de crédito diretas.</t>
  </si>
  <si>
    <t>As empresas da cadeia produtiva da pecuária bovina que procuram financiamento ou participação acionária do BNDES devem "Não possuir inscrição no Cadastro de Empregadores flagrados explorando trabalhadores em condições análogas às de escravo, instituído pelo Ministério do Trabalho e Emprego" (Diretrizes socioambientais para a pecuária bovina). Tal tema poderia ser incorporado em outros setores econômicos de médio ou alto risco socioambiental, como mineração, agrário, indústrias químicas e hidrelétricas, por exemplo.</t>
  </si>
  <si>
    <t>Infrações em matéria de saúde e segurança do trabalho (inclusive trabalho infantil)</t>
  </si>
  <si>
    <t>As empresas da cadeia produtiva da pecuária bovina que procuram financiamento ou participação acionária do BNDES devem "Não ter sido condenado, o fornecedor ou seus dirigentes, por infringir as leis de combate à discriminação de raça ou de gênero, ao trabalho infantil e ao trabalho escravo" (Diretrizes socioambientais para a pecuária bovina). Tal tema poderia ser incorporado em outros setores econômicos de médio ou alto risco socioambiental</t>
  </si>
  <si>
    <t>Bases de dados do Ministério Público em matéria trabalhista</t>
  </si>
  <si>
    <t>Bases de dados do Judiciário em matéria trabalhista</t>
  </si>
  <si>
    <t>Percentual de acidentes do trabalho à luz da média do setor econômico</t>
  </si>
  <si>
    <t>Percentual de doenças ocupacionais à luz da média do setor econômico</t>
  </si>
  <si>
    <t>Bases de dados do Poder Judiciário Federal</t>
  </si>
  <si>
    <t>No cadastro de clientes de crédito direto, consultam processos judiciais por crimes ambientais ou em ações civis públicas (Regulamento de Gestão Socioambiental de Operações).  O Regulamento não especifica se a consulta é feita em âmbito estadual e/ou federal.</t>
  </si>
  <si>
    <t>Bases de dados do Poder Judiciário Estadual</t>
  </si>
  <si>
    <t>Dados da própria empresa relativos à matriz energética</t>
  </si>
  <si>
    <t>Dados da própria empresa relativos à eficiência energética</t>
  </si>
  <si>
    <t>O Questionário de Avaliação Socioambiental do Projeto pede para a empresa informar até 5 opções de ações de redução de riscos e impactos incluindo, dentre as 16 opções de resposta, "redução no consumo de energia ou aumento da eficiência de uso" (questão 19). É uma pergunta fechada, na qual a empresa talvez aponte a existência de atuação em tal tema.</t>
  </si>
  <si>
    <t xml:space="preserve">Outorga para utilização de recursos hídricos </t>
  </si>
  <si>
    <t>Dados da própria empresa relativos à eficiência hídrica</t>
  </si>
  <si>
    <t>O Questionário de Avaliação Socioambiental do Projeto pergunta se o projeto "envolve atividade de bombeamento de águas subterrâneas em vazão superior a 10 milhões m3/ano" (questão 9), se "está localizado em região de escassez hídrica" (questão 10) e referencia mapa da Agência Nacional de Águas (ANA). Para ambas questões, as respostas possíveis são "Sim" e "Não", não deixando espaço para descrição de detalhes de atuação no tema.</t>
  </si>
  <si>
    <t>Dados da própria empresa relativos à gestão de resíduos</t>
  </si>
  <si>
    <t>O Questionário de Avaliação Socioambiental do Projeto pede para a empresa informar até 5 opções de ações de redução de riscos e impactos incluindo, dentre as 16 opções de resposta, "redução na geração de resíduos", "redução na geração de efluentes", "redução de geração de poluentes atmosféricos" e "redução ou substituição de substâncias tóxicas" (questão 19). É uma pergunta fechada, na qual a empresa talvez aponte a existência de atuação em tal tema.</t>
  </si>
  <si>
    <t>Dados da própria empresa relativos ao uso de matéria-prima</t>
  </si>
  <si>
    <t>O Questionário de Avaliação Socioambiental do Projeto pergunta se o projeto "envolve supressão de vegetação em área superior a 100 ha" (questão 11). As respostas possíveis são apenas "Sim" e "Não". A questão 19 pede para a empresa informar até 5 opções de ações de redução de riscos e impactos incluindo, dentre as 16 opções de resposta, "desenvolvimento de produtos verdes cujo consumo, utilização e/ou descarte produza menos impacto no meio ambiente". Tema incluso em duas perguntas fechadas.</t>
  </si>
  <si>
    <t>Dados da própria empresa relativos a riscos ambientais na cadeia de produção/valor</t>
  </si>
  <si>
    <t>O Questionário Socioambiental para Empresas pergunta se a tomadora de crédito possui procedimentos de monitoramento de práticas socioambientais de fornecedores (questão 6) e uma seção sobre preparo e resposta à emergência (questões 9 e 10). As empresas podem optar pelas respostas fechadas "Não", "Sim, abarcando obrigatoriedades legais" e "Sim, além da obrigatoriedade legal". No questionário, não há espaço para descrição de detalhes de atuação no tema.
O BNDES possui amplo universo da qual a consulta à essa base de dado é feita, vide colunas à direita, portanto a nota é máxima. Além disso, o Questionário de Avaliação Socioambiental do Projeto pede para a empresa informar até 5 opções de ações de redução de riscos e impactos incluindo, dentre as 16 opções de resposta, "investimentos socioambientais voluntários em benefício da comunidade" e "redução de impactos negativos relacionados à ocorrência de eventos climáticos extremos" (questão 19).</t>
  </si>
  <si>
    <t>As empresas da cadeia produtiva da pecuária bovina que procuram financiamento ou participação acionária do BNDES devem apresentar ponto georreferenciado das propriedades das unidades de seus fornecedores diretos. Na fase de análise, o BNDES exige diversos compromissos de rastreabilidade  (Diretrizes socioambientais para a pecuária bovina). Exigências de mitigação de riscos ambientais na cadeia de valor poderiam ser aplicáveis também a outros setores de alto risco socioambiental, como mineração e madeireiro.</t>
  </si>
  <si>
    <t>Para operações indiretas automáticas de até R$ 20 milhões, o BNDES exige que a empresa declare que mantém cadastro de fornecedores diretos (Diretrizes socioambientais para a pecuária bovina). Autodeclarações possuem um peso de exigência menor e exigências neste tema poderiam ser aplicáveis também a outros setores de alto risco socioambiental, como mineração e madeireiro.</t>
  </si>
  <si>
    <t>Dados da própria empresa relativos a riscos sociais na cadeia de produção/valor</t>
  </si>
  <si>
    <t xml:space="preserve">Os Questionários Socioambientais para Empresas e para Entes Públicos perguntam se estas possuem "procedimentos para promoção da saúde e segurança do trabalhador, incluindo a prevenção da ocorrência e da gravidade de acidentes de trabalho" (questão 5), procedimentos e diretrizes formais para "combate a práticas discriminatórias (relacionadas a raça, gênero, orientação sexual, deficiência, origem e religião) e de assédio moral e sexual" (questão 2), "procedimentos de monitoramento de práticas socioambientais de fornecedores" (questão 6) e "preparo e resposta à emergência" (questões 9 e 10). Para todas as questões, as possibilidades de respostas são "Não, "Sim, abarcando obrigatoriedades legais" e "Sim, para além da obrigatoriedade legal". Além disso, o BNDES pergunta se a empresa/ente público realiza divulgação periódica de riscos e impactos socioambientais para o público externo (questão 11), e se são realizados diálogos com comunidades afetadas (questão 12).
O BNDES possui amplo universo da qual a consulta à essa base de dado é feita, vide colunas à direita, portanto a nota é máxima. Adicionalmente, o Questionário de Avaliação Socioambiental do Projeto possui uma pergunta de múltipla escolha com 12 riscos relacionados à saúde e segurança de comunidades do entorno ou comunidades afetadas (questão 14). Pergunta, também, se este impacta o acesso a recursos necessários às atividades produtivas/de subsistência (questão 15), se suscita manifestações contrárias por parte das comunidades do entorno ou partes interessadas (questão 16), e se envolve migração de grande quantidade de tranalhadores (questão 17). A questão 19 lista como opções de múltipla escolha para redução de riscos e impactos socioambientais, "melhoria do diálogo e engajamento com comunidade do entrono", "melhoria socioambiental dos fornecedores" e "desenvolvimento de novos fornecedores por meio de suporte a estruturação de arranjos produtivos locais". </t>
  </si>
  <si>
    <t>Para operações indiretas automáticas até R$ 20 milhões, o BNDES exige que a empresa declare que seus fornecedores diretos não tenham sido condenados por exploração de trabalho infantil e escravo (Diretrizes socioambientais para a pecuária bovina).  Auto declarações possuem um peso de exigência menor. Ainda, outros aspectos sociais poderiam ser considerados.</t>
  </si>
  <si>
    <t>PROCONs ou bases de dados do Ministério da Justiça em matéria de consumo</t>
  </si>
  <si>
    <t>Bases de dados do CADE (concorrência)</t>
  </si>
  <si>
    <t>Entes encarregados de zelar pela sanidade animal ou vegetal (para setores relevantes)</t>
  </si>
  <si>
    <t>Bases de dados da Controladoria-Geral da União, Tribunais de Contas e afins</t>
  </si>
  <si>
    <t>Vigilância sanitária (para setores relevantes)</t>
  </si>
  <si>
    <t>Imprensa</t>
  </si>
  <si>
    <t>Mídias online em geral</t>
  </si>
  <si>
    <t>Organizações da sociedade civil relevantes</t>
  </si>
  <si>
    <t>Mecanismo de recebimento de queixas</t>
  </si>
  <si>
    <t>Os Questionários Socioambientais para Empresas e para Entes Públicos perguntam se estas possuem mecanismos de reclamação para o público interno e externo (questões 13 e 14). As opções de respostas são limitadas em "Não", "Sim", e "Sim, com possibilidade de anonimato", e não há espaço para inserção de detalhes em relação ao tema.</t>
  </si>
  <si>
    <t>Inspeções no local</t>
  </si>
  <si>
    <t>Contratação de auditoria socioambiental</t>
  </si>
  <si>
    <t xml:space="preserve">Na Análise/Validação da Solicitação de Apoio, Aprovação e Contratação das Operações para operações de crédito de apoio à exportação, as operações classificadas na categoria socioambiental A (maior risco) cuja participação do BNDES seja igual ou superior a 20% (vinte por cento) do valor do empreendimento será exigida a contratação, às expensas do Exportador e/ou do Devedor, de empresa responsável por prestar serviços de consultoria socioambiental ao BNDES (Regulamento de Gestão Socioambiental de Operações). Aplicável apenas para o universo de apoio à exportação.                </t>
  </si>
  <si>
    <t>TOTAL PONDERADO DA COLUNA</t>
  </si>
  <si>
    <t>Máximo de 20</t>
  </si>
  <si>
    <t>UNIVERSO DE OPERAÇÕES OU EMPRESAS</t>
  </si>
  <si>
    <t>FREQUÊNCIA</t>
  </si>
  <si>
    <t>Todos os setores econômicos sujeitos a licenciamento ambiental</t>
  </si>
  <si>
    <t>Setores econômicos com risco médio ou alto</t>
  </si>
  <si>
    <t xml:space="preserve">Apenas operações ou clientes/investimentos acima de um certo patamar financeiro – inclusive Project Finance </t>
  </si>
  <si>
    <t>Semestral ou menor</t>
  </si>
  <si>
    <t>Anual</t>
  </si>
  <si>
    <t>Bienal</t>
  </si>
  <si>
    <t>Apenas quando tem conhecimento de fato novo relevante ou quando se refere a único ou poucos temas</t>
  </si>
  <si>
    <t>Não adota</t>
  </si>
  <si>
    <t>Total</t>
  </si>
  <si>
    <t>Máximo de 10</t>
  </si>
  <si>
    <t>Regulamento de Gestão Socioambiental de Operações (pg. 6) - Em regra, o acompanhamento das operações ocorrerá durante o período compreendido entre a contratação e o final do prazo de utilização do crédito, podendo se estender até o final do prazo total do financiamento./ Relatório Anual (pg. 28) - Operações de maior risco estão sujeitas a procedimentos mais detalhados de diligência e acompanhamento, conforme a classificação de sensibilidade socioambiental atribuída.</t>
  </si>
  <si>
    <t>Não há informações sobre frequência ou sobre temas objeto de monitoramento.</t>
  </si>
  <si>
    <t>Relatório Anual (pg. 28) - Nas operações indiretas automáticas, o acompanhamento é realizado pelas instituições financeiras credenciadas e verificado por nós, a partir de técnicas de amostragem que consideram quesitos como materialidade e risco.</t>
  </si>
  <si>
    <t>GRAU DE RELEVÂNCIA</t>
  </si>
  <si>
    <t>Negativa de crédito, suspensão de desembolsos ou vencimento antecipado de operações em razão de riscos socioambientais (percentual nos últimos 2 anos)</t>
  </si>
  <si>
    <t>Baixo - 0 ou 1 ponto</t>
  </si>
  <si>
    <t>Médio - 2 ou 3 pontos</t>
  </si>
  <si>
    <t>Alto - 4 ou 5 pontos</t>
  </si>
  <si>
    <t>0 a 2%</t>
  </si>
  <si>
    <t>Mais que 2 a 8%</t>
  </si>
  <si>
    <t>Maior que 8%</t>
  </si>
  <si>
    <t>Máximo de 5</t>
  </si>
  <si>
    <t xml:space="preserve"> Houve casos de negativa de crédito,  suspensão de desembolsos, vencimento antecipado ou multa em razão de riscos socioambientais nos últimos 2 anos?</t>
  </si>
  <si>
    <t>AÇÃO ADOTADA</t>
  </si>
  <si>
    <t>Todos os setores econômicos sujeitos a licenciamento ambiental - 8 a 10 pontos</t>
  </si>
  <si>
    <t>Apenas setores econômicos com maior risco socioambiental  - 6 ou 7 pontos</t>
  </si>
  <si>
    <t>Apenas operações ou clientes acima de certo patamar financeiro (nesse caso, indicar o percentual dentre os valores destinados a empresas de setores sujeitos a licenciamento) - até 5 pontos</t>
  </si>
  <si>
    <t xml:space="preserve">Apenas Project Finance - até 3 pontos  </t>
  </si>
  <si>
    <t>Não adota - 0 pontos</t>
  </si>
  <si>
    <t xml:space="preserve">Repercussão do nível de risco nas condições da operação (taxa de juros, prazo de duração ou prazo de carência) </t>
  </si>
  <si>
    <t>Lista de Indicadores Crédito ASG (pg. 2) – Os indicadores ASG das operações são verificados na contratação e cerca de 3 anos após a primeira aferição para avaliar o seu atingimento. Caso o cliente deixe de cumpri-los, a remuneração básica deverá ser majorada de acordo com a redução anteriormente obtida (0,2% a.a. ou 0,4% a.a., conforme o caso), sem  revisão até o final do contrato./ Relatório Anual (pg. 32) - Produto BNDES crédito ASG: financiamento que permite oferecer condições mais atrativas, como menor taxa de juros, para clientes que comprovem a melhoria de indicadores sociais e ambientais./ Relatório Anual (pg. 66) – Nos programas BNDES Renovabio e BNDES Crédito ASG, há cláusulas que possibilitam alterar a taxa de juros em função do atingimento ou não de marcos de redução de emissões de gases de efeito estufa e para prever outros compromissos ASG por parte das empresas.</t>
  </si>
  <si>
    <t>Cláusula(s) contratual(s) de cumprimento das regulações socioambientais/dever de informar sobre autuações</t>
  </si>
  <si>
    <t>Relatório Anual 2021 (pg. 59) - A regularidade socioambiental dos projetos apoiados é um compromisso contratual dos clientes e seu descumprimento pode ensejar a interrupção dos desembolsos e, até mesmo, o vencimento antecipado da dívida./ Comunicado de engajamento (pg. 4) – Elaboração de cláusula padrão relacionada à ASG que passará a constar nos contratos, que trata do compromisso com as condições de trabalho, não discriminação, proibição de utilização de mão de obra infantil, respeito às leis trabalhistas, além de compromisso com a sustentabilidade e responsabilidade socioambiental pelos contratados. Não especifica setores.</t>
  </si>
  <si>
    <t>Cláusula(s) contratual(is) relativa(s) a deveres de transparência socioambiental junto à IF relativos a operações da própria empresa financiada</t>
  </si>
  <si>
    <t>Cláusula(s) contratual(is) relativa(s) a deveres de transparência socioambiental junto à IF relativos à cadeia de produção da empresa financiada</t>
  </si>
  <si>
    <t xml:space="preserve">Plano de ação ou compromisso equivalente com prazos e metas claros para operações próprias </t>
  </si>
  <si>
    <t>Regulamento de Gestão Socioambiental de operações (pg. 5) - Em decorrência da avaliação socioambiental das operações, o Sistema BNDES poderá solicitar a realização de estudos complementares, e ainda: a) recomendar ajustes na operação, bem como incluir condicionantes de natureza socioambiental visando à prevenção, mitigação, compensação e/ou monitoramento de riscos e impactos socioambientais adversos, em complemento às exigências previstas em lei, se necessário; e) em casos extremos, não conceder o apoio financeiro em face da não conformidade ou do risco socioambiental da operação.</t>
  </si>
  <si>
    <t>Plano de ação ou compromisso equivalente com  prazos e metas claros para cadeia de produção</t>
  </si>
  <si>
    <t>Garantias adicionais ou seguro</t>
  </si>
  <si>
    <t>Existência de indicadores específicos para mensuração de impacto (indicando-se quais são) - até 3,5 pontos</t>
  </si>
  <si>
    <t xml:space="preserve">Percentual no portfólio de crédito - até 6,5 pontos </t>
  </si>
  <si>
    <t>Educação e/ou empregabilidade para população de baixa renda</t>
  </si>
  <si>
    <t>Capacitação para professores e gestores, construção de infraestrutura para escolas, aquisição de softwares e equipamentos em Municípios com baixo IDH</t>
  </si>
  <si>
    <t>Não foram encontradas informações</t>
  </si>
  <si>
    <t>Adaptação a riscos climáticos físicos</t>
  </si>
  <si>
    <t>Programa ABC+ - Programa para a Adaptação à Mudança do Clima e Baixa Emissão de Carbono na Agropecuária: Sem indicadores (https://www.bndes.gov.br/wps/portal/site/home/financiamento/produto/programa-abc)</t>
  </si>
  <si>
    <t>Matriz energética de baixo carbono</t>
  </si>
  <si>
    <t>Framework de emissão de títulos sustentáveis, p, 8. Impacto (p. 22): "Emissões anuais de GEE reduzidas ou evitadas". Programa ABC+ - Programa para a Adaptação à Mudança do Clima e Baixa Emissão de Carbono na Agropecuária:  (https://www.bndes.gov.br/wps/portal/site/home/financiamento/produto/programa-abc). BNDES Finame - Baixo Carbono: Sem indicadores (https://www.bndes.gov.br/wps/portal/site/home/financiamento/produto/bndes-finame-baixo-carbono). BNDES Finem: Sem indicadores (https://www.bndes.gov.br/wps/portal/site/home/financiamento/produto/bndes-finem-reducao-uso-recursos-naturais). Fundo Clima: https://www.bndes.gov.br/wps/portal/site/home/financiamento/produto/fundo-clima/</t>
  </si>
  <si>
    <t>Framework de emissão de títulos sustentáveis, p. 9. Impacto (p. 22): "Emissões anuais de GEE reduzidas ou evitadas". BNDES Renova Bio: Indicador litros/CBIO (https://www.bndes.gov.br/wps/portal/site/home/financiamento/produto/bndes-renovabio)., BNDES Finem:  (https://www.bndes.gov.br/wps/portal/site/home/financiamento/produto/bndes-finem-eficiencia-energetica), (https://www.bndes.gov.br/wps/portal/site/home/financiamento/produto/bndes-finem-onibus-caminhoes-equipamentos-baixo-carbono) e (https://www.bndes.gov.br/wps/portal/site/home/financiamento/produto/bndes-finem-energia). Fundo Clima: https://www.bndes.gov.br/wps/portal/site/home/financiamento/produto/fundo-clima/</t>
  </si>
  <si>
    <t>Biodiversidade terrestre (mitigação de riscos)</t>
  </si>
  <si>
    <t xml:space="preserve">Framework de emissão de títulos sustentáveis, p. 15. P. 24: "Área plantada, cultivada ou reflorestada em hectares", "Emissões anuais de GEE reduzidas ou evitadas".                                                                                                                 BNDES Parques e Florestas: Sem indicadores (https://www.bndes.gov.br/wps/portal/site/home/financiamento/produto/bndes-parques-e-florestas).                                                                                BNDES Finem: Sem indicadores (https://www.bndes.gov.br/wps/portal/site/home/financiamento/produto/bndes-finem-meio-ambiente-recuperacao-conservacao-ecossistemas-biodiversidade). </t>
  </si>
  <si>
    <t>Biodiversidade terrestre (restauração)</t>
  </si>
  <si>
    <t xml:space="preserve">Framework de emissão de títulos sustentáveis, p. 15. P.  24: "Área plantada, cultivada ou reflorestada em hectares", "Emissões anuais de GEE reduzidas ou evitadas".                                                                                           BNDES Parques e Florestas: Sem indicadores (https://www.bndes.gov.br/wps/portal/site/home/financiamento/produto/bndes-parques-e-florestas).                                                                                    BNDES Finem: Sem indicadores (https://www.bndes.gov.br/wps/portal/site/home/financiamento/produto/bndes-finem-meio-ambiente-recuperacao-conservacao-ecossistemas-biodiversidade).                                                                                                        Programa BNDES Crédito ASG: Inventário da emissão de gases do efeito estufa, comprovação de redução de emissões, aquisição de créditos de carbono no Brasil, certificação de projeto de crédito de carbono (https://www.bndes.gov.br/wps/portal/site/home/financiamento/produto/bndes-credito-asg/).                                                                                                O subprograma Florestas Nativas do Fundo Clima ((https://www.bndes.gov.br/wps/portal/site/home/financiamento/produto/fundo-clima/) tem a seguinte descrição: Voltado a projetos associados ao manejo florestal sustentável; ao plantio florestal com espécies nativas, incluindo a cadeia de produção; ao beneficiamento; e ao consumo de produtos florestais de origem sustentável; bem como ao desenvolvimento tecnológico destas atividades. </t>
  </si>
  <si>
    <t>Preservação da biodiversidade aquática ou mitigação de riscos de poluição de água doce</t>
  </si>
  <si>
    <t>Framework de emissão de títulos sustentáveis, p. 24: "População atendida pelo projeto de abastecimento de água, esgoto ou resíduo sólido", "Emissões anuais de GEE reduzidas ou evitadas provenientes da gestão de resíduos". BNDES Finem: Sem indicadores (https://www.bndes.gov.br/wps/portal/site/home/financiamento/produto/bndes-finem-meio-ambiente-recuperacao-conservacao-ecossistemas-biodiversidade)</t>
  </si>
  <si>
    <t>Descontaminação de água doce</t>
  </si>
  <si>
    <t>Framework de emissão de títulos sustentáveis, p. 24: "População atendida pelo projeto de abastecimento de água, esgoto ou resíduo sólido", "Emissões anuais de GEE reduzidas ou evitadas provenientes da gestão de resíduos". BNDES Finem: Sem indicadores (https://www.bndes.gov.br/wps/portal/site/home/financiamento/produto/bndes-finem-meio-ambiente-recuperacao-passivos-ambientais)</t>
  </si>
  <si>
    <t>Framework de emissão de títulos sustentáveis, p. 12: redução no consumo de água, reúso de água</t>
  </si>
  <si>
    <t>Preservação da biodiversidade aquática ou mitigação de riscos de poluição marítima</t>
  </si>
  <si>
    <t>Framework de emissão de títulos sustentáveis, p. 24: "Emissões anuais de GEE reduzidas ou evitadas a partir do tratamento de resíduos e água residual". BNDES Finem: Sem indicadores (https://www.bndes.gov.br/wps/portal/site/home/financiamento/produto/bndes-finem-meio-ambiente-recuperacao-passivos-ambientais)</t>
  </si>
  <si>
    <t>Restauração de ecossistemas marinhos</t>
  </si>
  <si>
    <t>BNDES Finem: Sem indicadores (https://www.bndes.gov.br/wps/portal/site/home/financiamento/produto/bndes-finem-meio-ambiente-recuperacao-passivos-ambientais) e (https://www.bndes.gov.br/wps/portal/site/home/financiamento/produto/bndes-finem-meio-ambiente-recuperacao-conservacao-ecossistemas-biodiversidade)</t>
  </si>
  <si>
    <t>Mitigação de riscos de poluição do solo</t>
  </si>
  <si>
    <t>Framework de emissão de títulos sustentáveis, p. 13</t>
  </si>
  <si>
    <t>Descontaminação do solo</t>
  </si>
  <si>
    <t>Framework de emissão de títulos sustentáveis, p. 13.                                      BNDES Finem: Sem indicadores (https://www.bndes.gov.br/wps/portal/site/home/financiamento/produto/bndes-finem-meio-ambiente-recuperacao-passivos-ambientais)</t>
  </si>
  <si>
    <t>Uso eficiente do solo para fins agrícolas</t>
  </si>
  <si>
    <t>Framework de emissão de títulos sustentáveis, p. 15</t>
  </si>
  <si>
    <t>Mitigação de riscos de poluição atmosférica</t>
  </si>
  <si>
    <t>Framework de emissão de títulos sustentáveis, p. 24: "Emissões anuais de GEE reduzidas ou evitadas a partir do tratamento de resíduos e água residual"</t>
  </si>
  <si>
    <t>Uso eficiente de matéria-prima</t>
  </si>
  <si>
    <t xml:space="preserve">Framework de emissão de títulos sustentáveis, p. 24: "Emissões anuais de GEE reduzidas ou evitadas a partir do tratamento de resíduos e água residual". Fundo Clima: https://www.bndes.gov.br/wps/portal/site/home/financiamento/produto/fundo-clima/
</t>
  </si>
  <si>
    <t>Gestão adequada de resíduos sólidos (prevenção de poluição)</t>
  </si>
  <si>
    <t xml:space="preserve">Framework de emissão de títulos sustentáveis, p. 24: "Emissões anuais de GEE reduzidas ou evitadas a partir do tratamento de resíduos e água residual". O subprograma Resíduos Sólidos do Fundo Clima (https://www.bndes.gov.br/wps/portal/site/home/financiamento/produto/fundo-clima/), tem a seguinte descrição: "Apoio a projetos de racionalização da limpeza urbana e disposição de resíduos preferencialmente com aproveitamento para geração de energia localizados em um dos municípios prioritários identificados pelo Ministério do Meio Ambiente. " (https://www.bndes.gov.br/wps/portal/site/home/financiamento/produto/fundo-clima/). Não está claro, porém, se esta gestão eficiente dos resíduos sólidos envolve prevenção da poluição.
</t>
  </si>
  <si>
    <t>Gestão eficiente de resíduos sólidos (economia circular)</t>
  </si>
  <si>
    <t xml:space="preserve">Framework de emissão de títulos sustentáveis, p. 24: "Emissões anuais de GEE reduzidas ou evitadas a partir do tratamento de resíduos e água residual". BNDES Finem: Sem indicadores (https://www.bndes.gov.br/wps/portal/site/home/financiamento/produto/bndes-finem-meio-ambiente-planejamento-gestao). Fundo Clima: https://www.bndes.gov.br/wps/portal/site/home/financiamento/produto/fundo-clima/
</t>
  </si>
  <si>
    <t>Mitigação de riscos de trabalho análogo ao escravo na cadeia de produção</t>
  </si>
  <si>
    <t/>
  </si>
  <si>
    <t>Mitigação de riscos de trabalho infantil irregular na cadeia de produção</t>
  </si>
  <si>
    <t>Mitigação de riscos à saúde no trabalho</t>
  </si>
  <si>
    <t>Mitigação de riscos à segurança no trabalho</t>
  </si>
  <si>
    <t>Mitigação de riscos ou criação de oportunidades p/ comunidades tradicionais</t>
  </si>
  <si>
    <t>Saúde e segurança de comunidade local</t>
  </si>
  <si>
    <t>Framework de emissão de títulos sustentáveis, p. 16</t>
  </si>
  <si>
    <t>Saúde e segurança do consumidor</t>
  </si>
  <si>
    <t>Desenvolvimento local/ apoio a MPMEs</t>
  </si>
  <si>
    <t>Framework de emissão de títulos sustentáveis, p. 18: "Número de MPMEs financiadas". "Programa BNDES Crédito ASG: Ampliação de total de fornecedores oriundos das
regiões Norte e Nordeste; ampliação da base de conexão aos serviços de banda larga para Prestadoras de
Pequeno Porte (PPP); qualificação profissional; educação básica (https://www.bndes.gov.br/wps/portal/site/home/financiamento/produto/bndes-credito-asg/). BNDES Microcrédito (https://www.bndes.gov.br/wps/portal/site/home/financiamento/produto/bndes-microcredito-empreendedor). BNDES Crédito Pequenas Empresas: https://www.bndes.gov.br/wps/portal/site/home/financiamento/produto/bndes-credito-pequenas-empresas"</t>
  </si>
  <si>
    <t>Promoção da equidade de gênero</t>
  </si>
  <si>
    <t>Framework de emissão de títulos sustentáveis, p. 18: crédito para micro e pequenas "empresas pertencentes ou dirigidas por mulheres ou outras minorias de gênero"</t>
  </si>
  <si>
    <t>Promoção da equidade étnica</t>
  </si>
  <si>
    <t>Integração de pessoas com deficiência</t>
  </si>
  <si>
    <t>Proteção do patrimônio cultural</t>
  </si>
  <si>
    <t>Habitação para população de baixa renda</t>
  </si>
  <si>
    <t>Percentual no portfólio</t>
  </si>
  <si>
    <t>Categoria da atividade econômica financiada</t>
  </si>
  <si>
    <t>Percentual alto (mais de 40%) no portfólio</t>
  </si>
  <si>
    <t xml:space="preserve">Percentual médio (mais de 20 e até 40%) no portfólio </t>
  </si>
  <si>
    <t>Percentual baixo (0 a 20%) no portfólio</t>
  </si>
  <si>
    <t>Ausente no portfólio</t>
  </si>
  <si>
    <t>Setores econômicos de alto risco socioambiental</t>
  </si>
  <si>
    <t>Conforme os dados disponíveis no site do banco, aba Evolução dos Desembolsos, os setores que apresentam risco socioambiental alto representam 15,4% da composição da carteira de crédito no ano de 2021.</t>
  </si>
  <si>
    <t xml:space="preserve">Setores econômicos de risco socioambiental médio </t>
  </si>
  <si>
    <t>Conforme os dados disponíveis no site do banco, aba Evolução dos Desembolsos, os setores que apresentam risco socioambiental médio representam 62,9% da composição da carteira de crédito no ano de 2021.</t>
  </si>
  <si>
    <t>Setores econômicos de risco socioambiental baixo ou nenhum</t>
  </si>
  <si>
    <t>Conforme os dados disponíveis no site do banco, aba Evolução dos Desembolsos, os setores que apresentam risco socioambiental baixo ou nenhum representam 20,7% da composição da carteira de crédito no ano de 2021.</t>
  </si>
  <si>
    <t>CATEGORIA DA EMPRESA FINANCIADA E DE SUA CADEIA DE PRODUÇÃO</t>
  </si>
  <si>
    <t>Informação completa (georreferenciada ou microbacia hidrográfica) - 10 pontos</t>
  </si>
  <si>
    <t>Município/bioma - 5 pontos</t>
  </si>
  <si>
    <t>Ausente (informação apenas sobre a sede no caso de empresas com múltiplos estabelecimentos) - 0 pontos</t>
  </si>
  <si>
    <t>Alto risco socioambiental</t>
  </si>
  <si>
    <t xml:space="preserve">Há conhecimento da localização básica das atividades financiadas conforme os documentos requeridos na Análise Cadastral para solicitação de crédito. </t>
  </si>
  <si>
    <t>Risco socioambiental médio</t>
  </si>
  <si>
    <t>Há conhecimento da localização exata das atividades financiadas do setor Agropecuário, as quais representam 26% do portfólio de crédito, conforme o Relatório de Demonstrações Financeiras 2022 (pg. 28); não há informação sobre conhecimento (ou não) da localização completa de outras atividades financiadas.</t>
  </si>
  <si>
    <t>Risco socioambiental baixo ou nenhum risco</t>
  </si>
  <si>
    <t xml:space="preserve">Há conhecimento da localização básica das atividades financiadas, conforme os documentos requeridos na Análise Cadastral para solicitação de crédito. </t>
  </si>
  <si>
    <t>PERCENTUAL NO PORTFÓLIO</t>
  </si>
  <si>
    <t>Categoria da empresa financiada e de sua cadeia de produção</t>
  </si>
  <si>
    <t>Percentual baixo (até 20%) no portfólio</t>
  </si>
  <si>
    <t>Risco socioambiental baixo ou nenhum</t>
  </si>
  <si>
    <t>Não avaliadas (dentre os setores sujeitos a licenciamento ambiental)</t>
  </si>
  <si>
    <t>Impacto socioambiental positivo</t>
  </si>
  <si>
    <t xml:space="preserve">Riscos socioambientais da cadeia de produção irrelevantes </t>
  </si>
  <si>
    <t xml:space="preserve">Riscos socioambientais da cadeia de produção médios e grau de suficiência do monitoramento </t>
  </si>
  <si>
    <t xml:space="preserve">Riscos socioambientais da cadeia de produção altos e grau de suficiência do monitoramento </t>
  </si>
  <si>
    <t>Não há informação disponível sobre as categorias de risco das empresas financiadas e de suas cadeias de produção</t>
  </si>
  <si>
    <t>SITUAÇÃO NA IF</t>
  </si>
  <si>
    <t>Deficiente – 0 ou 1 ponto</t>
  </si>
  <si>
    <t>Médio – 2 a 6 pontos</t>
  </si>
  <si>
    <t>Bom/ótimo – 7 a 10 pontos</t>
  </si>
  <si>
    <t>Tema tratado em Diretoria de área-fim</t>
  </si>
  <si>
    <t>Tema é tratado pela Diretoria Executiva e por um Diretor Executivo responsável pelo cumprimento da PRSAC (PRSAC, pg. 3)</t>
  </si>
  <si>
    <t>Participação feminina na Diretoria</t>
  </si>
  <si>
    <t>Há 1/9 de mulheres na Diretoria (Clima e Desenvolvimento, pg. 46)</t>
  </si>
  <si>
    <t>Participação negra na Diretoria</t>
  </si>
  <si>
    <t>Não há informação</t>
  </si>
  <si>
    <t>Dimensão da área de Sustentabilidade (proporcionalidade em relação ao quadro de empregados da área de risco)</t>
  </si>
  <si>
    <t>Dimensão da área de Sustentabilidade (proporcionalidade em relação ao quadro de empregados das áreas de negócios)</t>
  </si>
  <si>
    <t>Treinamentos em sustentabilidade para áreas-fim (média por empregado)</t>
  </si>
  <si>
    <t>Integração de fatores de sustentabilidade na remuneração da Diretoria</t>
  </si>
  <si>
    <t>Integração de fatores de sustentabilidade na remuneração de gerentes</t>
  </si>
  <si>
    <r>
      <t xml:space="preserve">Frequência de atualização de Políticas, Planos e Manuais de Procedimentos e abrangência do universo de </t>
    </r>
    <r>
      <rPr>
        <i/>
        <sz val="12"/>
        <color rgb="FF000000"/>
        <rFont val="Calibri"/>
        <family val="2"/>
      </rPr>
      <t>stakeholders</t>
    </r>
  </si>
  <si>
    <t>PRSAC é revisada a cada 3 anos. Partes interessadas são: "empregados, clientes e usuários de seus produtos e serviços, investidores, comunidades impactadas pela sua atuação, fornecedores e outros parceiros relevantes" (PRSAC, pg. 1)</t>
  </si>
  <si>
    <t>Canal específico para recebimento de reclamações quanto a impactos socioambientais de empreendimentos financiados</t>
  </si>
  <si>
    <t>NÚMERO DE CONTROVÉRSIAS NOS ÚLTIMOS 5 ANOS</t>
  </si>
  <si>
    <t>FONTE DA INFORMAÇÃO</t>
  </si>
  <si>
    <t>Abaixo da média de instituições financeiras de
mesmo porte - não perde pontos</t>
  </si>
  <si>
    <t>Média das instituições de
mesmo porte (até 5% acima ou abaixo) - 1 ponto a menos</t>
  </si>
  <si>
    <t>Acima da média das instituições de mesmo
porte - 2 a 5 pontos a menos</t>
  </si>
  <si>
    <t>Ministério Público do Trabalho (inquéritos civis, TACs e ACPs)</t>
  </si>
  <si>
    <t>Não foram identificadas controvérsias</t>
  </si>
  <si>
    <t>Ministério Público Federal (inquéritos civis, TACs e ACPs)</t>
  </si>
  <si>
    <t>Há controvérsias dessa natureza</t>
  </si>
  <si>
    <t>Ministério Público Estadual (inquéritos civis, TACs e ACPs)</t>
  </si>
  <si>
    <t>Banco Central do Brasil, CVM, SUSEP e PREVIC</t>
  </si>
  <si>
    <t>Imprensa tradicional</t>
  </si>
  <si>
    <t>ONGs socioambientais e canal para recebimento de denúncias da SIS no que diz respeito ao descumprimento de Políticas e compromissos voluntários</t>
  </si>
  <si>
    <t>Mínimo de -5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</si>
</sst>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_-* #,##0.00_-;\-* #,##0.00_-;_-* &quot;-&quot;??_-;_-@_-"/>
    <numFmt numFmtId="165" formatCode="0.0%"/>
    <numFmt numFmtId="166" formatCode="0.0"/>
  </numFmts>
  <fonts count="16">
    <font>
      <sz val="12"/>
      <color theme="1"/>
      <name val="Calibri"/>
      <family val="2"/>
      <scheme val="minor"/>
    </font>
    <font>
      <sz val="16"/>
      <color rgb="FFFF0000"/>
      <name val="Calibri"/>
      <family val="2"/>
      <scheme val="minor"/>
    </font>
    <font>
      <sz val="14"/>
      <color theme="1"/>
      <name val="Calibri"/>
      <family val="2"/>
      <scheme val="minor"/>
    </font>
    <font>
      <sz val="12"/>
      <color theme="1" tint="4.9989318521683403E-2"/>
      <name val="Calibri"/>
      <family val="2"/>
      <scheme val="minor"/>
    </font>
    <font>
      <sz val="12"/>
      <color rgb="FF000000"/>
      <name val="Calibri"/>
      <family val="2"/>
      <scheme val="minor"/>
    </font>
    <font>
      <sz val="12"/>
      <color theme="1"/>
      <name val="Calibri"/>
      <family val="2"/>
      <scheme val="minor"/>
    </font>
    <font>
      <sz val="12"/>
      <color rgb="FFFF0000"/>
      <name val="Calibri"/>
      <family val="2"/>
      <scheme val="minor"/>
    </font>
    <font>
      <b/>
      <sz val="12"/>
      <color theme="1"/>
      <name val="Calibri"/>
      <family val="2"/>
      <scheme val="minor"/>
    </font>
    <font>
      <sz val="12"/>
      <color rgb="FF000000"/>
      <name val="Calibri"/>
      <family val="2"/>
    </font>
    <font>
      <i/>
      <sz val="12"/>
      <color rgb="FF000000"/>
      <name val="Calibri"/>
      <family val="2"/>
    </font>
    <font>
      <sz val="8"/>
      <name val="Calibri"/>
      <family val="2"/>
      <scheme val="minor"/>
    </font>
    <font>
      <sz val="9"/>
      <color indexed="81"/>
      <name val="Segoe UI"/>
      <family val="2"/>
    </font>
    <font>
      <b/>
      <sz val="16"/>
      <color theme="1"/>
      <name val="Calibri"/>
      <family val="2"/>
      <scheme val="minor"/>
    </font>
    <font>
      <sz val="12"/>
      <color theme="1"/>
      <name val="Calibri"/>
      <family val="2"/>
      <charset val="1"/>
    </font>
    <font>
      <sz val="12"/>
      <color theme="1"/>
      <name val="Calibri"/>
      <family val="2"/>
    </font>
    <font>
      <sz val="12"/>
      <color rgb="FF000000"/>
      <name val="Calibri"/>
      <family val="2"/>
      <charset val="1"/>
    </font>
  </fonts>
  <fills count="25">
    <fill>
      <patternFill patternType="none"/>
    </fill>
    <fill>
      <patternFill patternType="gray125"/>
    </fill>
    <fill>
      <patternFill patternType="solid">
        <fgColor theme="5" tint="0.59999389629810485"/>
        <bgColor indexed="64"/>
      </patternFill>
    </fill>
    <fill>
      <patternFill patternType="solid">
        <fgColor rgb="FFFF0000"/>
        <bgColor indexed="64"/>
      </patternFill>
    </fill>
    <fill>
      <patternFill patternType="solid">
        <fgColor theme="5" tint="0.79998168889431442"/>
        <bgColor indexed="64"/>
      </patternFill>
    </fill>
    <fill>
      <patternFill patternType="solid">
        <fgColor theme="4" tint="0.39997558519241921"/>
        <bgColor indexed="64"/>
      </patternFill>
    </fill>
    <fill>
      <patternFill patternType="solid">
        <fgColor theme="9" tint="0.39997558519241921"/>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0"/>
        <bgColor indexed="64"/>
      </patternFill>
    </fill>
    <fill>
      <patternFill patternType="solid">
        <fgColor rgb="FFF8CBAD"/>
        <bgColor rgb="FF000000"/>
      </patternFill>
    </fill>
    <fill>
      <patternFill patternType="solid">
        <fgColor rgb="FFFCE4D6"/>
        <bgColor rgb="FF000000"/>
      </patternFill>
    </fill>
    <fill>
      <patternFill patternType="solid">
        <fgColor theme="8" tint="0.79998168889431442"/>
        <bgColor indexed="64"/>
      </patternFill>
    </fill>
    <fill>
      <patternFill patternType="solid">
        <fgColor theme="8" tint="0.79998168889431442"/>
        <bgColor rgb="FF000000"/>
      </patternFill>
    </fill>
    <fill>
      <patternFill patternType="solid">
        <fgColor theme="2" tint="-9.9978637043366805E-2"/>
        <bgColor indexed="64"/>
      </patternFill>
    </fill>
    <fill>
      <patternFill patternType="solid">
        <fgColor theme="5" tint="0.59999389629810485"/>
        <bgColor rgb="FF000000"/>
      </patternFill>
    </fill>
    <fill>
      <patternFill patternType="solid">
        <fgColor theme="2"/>
        <bgColor indexed="64"/>
      </patternFill>
    </fill>
    <fill>
      <patternFill patternType="solid">
        <fgColor theme="9" tint="0.79998168889431442"/>
        <bgColor rgb="FF000000"/>
      </patternFill>
    </fill>
    <fill>
      <patternFill patternType="solid">
        <fgColor rgb="FFFFCCCC"/>
        <bgColor indexed="64"/>
      </patternFill>
    </fill>
    <fill>
      <patternFill patternType="solid">
        <fgColor theme="8"/>
        <bgColor indexed="64"/>
      </patternFill>
    </fill>
    <fill>
      <patternFill patternType="solid">
        <fgColor theme="8"/>
        <bgColor rgb="FF000000"/>
      </patternFill>
    </fill>
    <fill>
      <patternFill patternType="solid">
        <fgColor rgb="FFFFFFFF"/>
        <bgColor rgb="FF000000"/>
      </patternFill>
    </fill>
    <fill>
      <patternFill patternType="solid">
        <fgColor rgb="FFE7E6E6"/>
        <bgColor rgb="FF000000"/>
      </patternFill>
    </fill>
  </fills>
  <borders count="23">
    <border>
      <left/>
      <right/>
      <top/>
      <bottom/>
      <diagonal/>
    </border>
    <border>
      <left style="thick">
        <color indexed="64"/>
      </left>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dotted">
        <color indexed="64"/>
      </left>
      <right style="dotted">
        <color indexed="64"/>
      </right>
      <top style="dotted">
        <color indexed="64"/>
      </top>
      <bottom style="dotted">
        <color indexed="64"/>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
      <left style="thin">
        <color indexed="64"/>
      </left>
      <right style="thin">
        <color indexed="64"/>
      </right>
      <top style="thin">
        <color indexed="64"/>
      </top>
      <bottom style="thin">
        <color indexed="64"/>
      </bottom>
      <diagonal/>
    </border>
    <border>
      <left/>
      <right/>
      <top style="hair">
        <color indexed="64"/>
      </top>
      <bottom/>
      <diagonal/>
    </border>
    <border>
      <left style="thin">
        <color indexed="64"/>
      </left>
      <right style="thin">
        <color indexed="64"/>
      </right>
      <top/>
      <bottom style="thin">
        <color indexed="64"/>
      </bottom>
      <diagonal/>
    </border>
    <border>
      <left style="dotted">
        <color indexed="64"/>
      </left>
      <right style="dotted">
        <color indexed="64"/>
      </right>
      <top/>
      <bottom/>
      <diagonal/>
    </border>
    <border>
      <left style="thin">
        <color auto="1"/>
      </left>
      <right style="thin">
        <color auto="1"/>
      </right>
      <top style="thin">
        <color auto="1"/>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dotted">
        <color indexed="64"/>
      </top>
      <bottom/>
      <diagonal/>
    </border>
    <border>
      <left style="hair">
        <color indexed="64"/>
      </left>
      <right style="hair">
        <color indexed="64"/>
      </right>
      <top style="thin">
        <color theme="0" tint="-4.9989318521683403E-2"/>
      </top>
      <bottom style="hair">
        <color indexed="64"/>
      </bottom>
      <diagonal/>
    </border>
    <border>
      <left style="hair">
        <color indexed="64"/>
      </left>
      <right style="hair">
        <color indexed="64"/>
      </right>
      <top/>
      <bottom style="hair">
        <color indexed="64"/>
      </bottom>
      <diagonal/>
    </border>
    <border>
      <left/>
      <right style="hair">
        <color indexed="64"/>
      </right>
      <top/>
      <bottom style="hair">
        <color indexed="64"/>
      </bottom>
      <diagonal/>
    </border>
    <border>
      <left style="dotted">
        <color indexed="64"/>
      </left>
      <right style="dotted">
        <color indexed="64"/>
      </right>
      <top/>
      <bottom style="dotted">
        <color indexed="64"/>
      </bottom>
      <diagonal/>
    </border>
  </borders>
  <cellStyleXfs count="4">
    <xf numFmtId="0" fontId="0" fillId="0" borderId="0"/>
    <xf numFmtId="43" fontId="5" fillId="0" borderId="0" applyFont="0" applyFill="0" applyBorder="0" applyAlignment="0" applyProtection="0"/>
    <xf numFmtId="9" fontId="5" fillId="0" borderId="0" applyFont="0" applyFill="0" applyBorder="0" applyAlignment="0" applyProtection="0"/>
    <xf numFmtId="164" fontId="5" fillId="0" borderId="0" applyFont="0" applyFill="0" applyBorder="0" applyAlignment="0" applyProtection="0"/>
  </cellStyleXfs>
  <cellXfs count="180">
    <xf numFmtId="0" fontId="0" fillId="0" borderId="0" xfId="0"/>
    <xf numFmtId="0" fontId="0" fillId="0" borderId="0" xfId="0" applyAlignment="1">
      <alignment horizontal="center"/>
    </xf>
    <xf numFmtId="0" fontId="0" fillId="2" borderId="0" xfId="0" applyFill="1" applyAlignment="1">
      <alignment horizontal="center"/>
    </xf>
    <xf numFmtId="0" fontId="1" fillId="0" borderId="0" xfId="0" applyFont="1" applyAlignment="1">
      <alignment horizontal="center" vertical="center"/>
    </xf>
    <xf numFmtId="9" fontId="0" fillId="0" borderId="0" xfId="0" applyNumberFormat="1" applyAlignment="1">
      <alignment horizontal="center"/>
    </xf>
    <xf numFmtId="0" fontId="1" fillId="0" borderId="1" xfId="0" applyFont="1" applyBorder="1" applyAlignment="1">
      <alignment horizontal="center" vertical="center"/>
    </xf>
    <xf numFmtId="0" fontId="2" fillId="0" borderId="0" xfId="0" applyFont="1" applyAlignment="1">
      <alignment horizontal="center"/>
    </xf>
    <xf numFmtId="0" fontId="0" fillId="2" borderId="0" xfId="0" applyFill="1" applyAlignment="1">
      <alignment horizontal="center" vertical="center"/>
    </xf>
    <xf numFmtId="0" fontId="0" fillId="0" borderId="0" xfId="0" applyAlignment="1">
      <alignment horizontal="center" vertical="center"/>
    </xf>
    <xf numFmtId="9" fontId="0" fillId="0" borderId="0" xfId="0" applyNumberFormat="1" applyAlignment="1">
      <alignment horizontal="center" vertical="center"/>
    </xf>
    <xf numFmtId="0" fontId="0" fillId="0" borderId="0" xfId="0" applyAlignment="1">
      <alignment horizontal="center" vertical="center" wrapText="1"/>
    </xf>
    <xf numFmtId="0" fontId="6" fillId="0" borderId="0" xfId="0" applyFont="1" applyAlignment="1">
      <alignment horizontal="left"/>
    </xf>
    <xf numFmtId="0" fontId="0" fillId="4" borderId="4" xfId="0" applyFill="1" applyBorder="1" applyAlignment="1">
      <alignment horizontal="center"/>
    </xf>
    <xf numFmtId="0" fontId="0" fillId="4" borderId="4" xfId="0" applyFill="1" applyBorder="1" applyAlignment="1">
      <alignment horizontal="center" wrapText="1"/>
    </xf>
    <xf numFmtId="1" fontId="0" fillId="0" borderId="0" xfId="0" applyNumberFormat="1" applyAlignment="1">
      <alignment horizontal="center"/>
    </xf>
    <xf numFmtId="0" fontId="0" fillId="0" borderId="0" xfId="0" applyAlignment="1">
      <alignment horizontal="left" vertical="center"/>
    </xf>
    <xf numFmtId="0" fontId="0" fillId="0" borderId="0" xfId="0" applyAlignment="1">
      <alignment horizontal="fill" vertical="center"/>
    </xf>
    <xf numFmtId="0" fontId="4" fillId="0" borderId="0" xfId="0" applyFont="1"/>
    <xf numFmtId="0" fontId="4" fillId="0" borderId="0" xfId="0" applyFont="1" applyAlignment="1">
      <alignment horizontal="center" vertical="center"/>
    </xf>
    <xf numFmtId="0" fontId="0" fillId="2" borderId="4" xfId="0" applyFill="1" applyBorder="1" applyAlignment="1">
      <alignment horizontal="center"/>
    </xf>
    <xf numFmtId="0" fontId="0" fillId="2" borderId="4" xfId="0" applyFill="1" applyBorder="1" applyAlignment="1">
      <alignment horizontal="center" vertical="center"/>
    </xf>
    <xf numFmtId="0" fontId="0" fillId="4" borderId="2" xfId="0" applyFill="1" applyBorder="1" applyAlignment="1">
      <alignment horizontal="center"/>
    </xf>
    <xf numFmtId="0" fontId="0" fillId="2" borderId="0" xfId="0" applyFill="1" applyAlignment="1">
      <alignment horizontal="center" vertical="center" wrapText="1"/>
    </xf>
    <xf numFmtId="0" fontId="0" fillId="8" borderId="2" xfId="0" applyFill="1" applyBorder="1" applyAlignment="1">
      <alignment horizontal="center" wrapText="1"/>
    </xf>
    <xf numFmtId="0" fontId="0" fillId="7" borderId="2" xfId="0" applyFill="1" applyBorder="1" applyAlignment="1">
      <alignment horizontal="center" wrapText="1"/>
    </xf>
    <xf numFmtId="0" fontId="0" fillId="4" borderId="2" xfId="0" applyFill="1" applyBorder="1" applyAlignment="1">
      <alignment horizontal="center" vertical="center"/>
    </xf>
    <xf numFmtId="0" fontId="0" fillId="7" borderId="2" xfId="0" applyFill="1" applyBorder="1" applyAlignment="1">
      <alignment horizontal="center" vertical="center"/>
    </xf>
    <xf numFmtId="0" fontId="0" fillId="4" borderId="2" xfId="0" applyFill="1" applyBorder="1" applyAlignment="1">
      <alignment horizontal="center" vertical="center" wrapText="1"/>
    </xf>
    <xf numFmtId="0" fontId="0" fillId="4" borderId="3" xfId="0" applyFill="1" applyBorder="1" applyAlignment="1">
      <alignment horizontal="center" vertical="center"/>
    </xf>
    <xf numFmtId="0" fontId="0" fillId="4" borderId="3" xfId="0" applyFill="1" applyBorder="1" applyAlignment="1">
      <alignment horizontal="center" vertical="center" wrapText="1"/>
    </xf>
    <xf numFmtId="9" fontId="0" fillId="7" borderId="2" xfId="0" applyNumberFormat="1" applyFill="1" applyBorder="1" applyAlignment="1">
      <alignment horizontal="center" vertical="center"/>
    </xf>
    <xf numFmtId="0" fontId="4" fillId="13" borderId="2" xfId="0" applyFont="1" applyFill="1" applyBorder="1" applyAlignment="1">
      <alignment horizontal="center"/>
    </xf>
    <xf numFmtId="0" fontId="6" fillId="0" borderId="0" xfId="0" applyFont="1" applyAlignment="1">
      <alignment horizontal="center" vertical="center"/>
    </xf>
    <xf numFmtId="1" fontId="0" fillId="7" borderId="2" xfId="0" applyNumberFormat="1" applyFill="1" applyBorder="1" applyAlignment="1">
      <alignment horizontal="center" wrapText="1"/>
    </xf>
    <xf numFmtId="0" fontId="8" fillId="4" borderId="2" xfId="0" applyFont="1" applyFill="1" applyBorder="1" applyAlignment="1">
      <alignment horizontal="center" vertical="center" wrapText="1"/>
    </xf>
    <xf numFmtId="0" fontId="0" fillId="4" borderId="3" xfId="0" applyFill="1" applyBorder="1" applyAlignment="1">
      <alignment horizontal="fill" vertical="center"/>
    </xf>
    <xf numFmtId="0" fontId="0" fillId="2" borderId="4" xfId="0" applyFill="1" applyBorder="1" applyAlignment="1">
      <alignment horizontal="center" vertical="center" wrapText="1"/>
    </xf>
    <xf numFmtId="0" fontId="6" fillId="0" borderId="0" xfId="0" applyFont="1" applyAlignment="1">
      <alignment horizontal="left" vertical="center"/>
    </xf>
    <xf numFmtId="0" fontId="0" fillId="2" borderId="4" xfId="0" applyFill="1" applyBorder="1" applyAlignment="1">
      <alignment vertical="center" wrapText="1"/>
    </xf>
    <xf numFmtId="0" fontId="0" fillId="4" borderId="4" xfId="0" applyFill="1" applyBorder="1" applyAlignment="1">
      <alignment horizontal="center" vertical="center"/>
    </xf>
    <xf numFmtId="0" fontId="0" fillId="2" borderId="2" xfId="0" applyFill="1" applyBorder="1" applyAlignment="1">
      <alignment horizontal="center" vertical="center" wrapText="1"/>
    </xf>
    <xf numFmtId="0" fontId="0" fillId="10" borderId="2" xfId="0" applyFill="1" applyBorder="1" applyAlignment="1">
      <alignment horizontal="center" vertical="center"/>
    </xf>
    <xf numFmtId="0" fontId="0" fillId="0" borderId="8" xfId="0" applyBorder="1" applyAlignment="1">
      <alignment horizontal="center"/>
    </xf>
    <xf numFmtId="0" fontId="0" fillId="10" borderId="4" xfId="0" applyFill="1" applyBorder="1" applyAlignment="1">
      <alignment horizontal="center" vertical="center"/>
    </xf>
    <xf numFmtId="0" fontId="0" fillId="10" borderId="4" xfId="0" applyFill="1" applyBorder="1" applyAlignment="1">
      <alignment horizontal="center"/>
    </xf>
    <xf numFmtId="0" fontId="4" fillId="0" borderId="0" xfId="0" applyFont="1" applyAlignment="1">
      <alignment horizontal="right"/>
    </xf>
    <xf numFmtId="0" fontId="0" fillId="0" borderId="0" xfId="0" applyAlignment="1">
      <alignment horizontal="right" vertical="center"/>
    </xf>
    <xf numFmtId="0" fontId="0" fillId="14" borderId="2" xfId="0" applyFill="1" applyBorder="1" applyAlignment="1">
      <alignment horizontal="center"/>
    </xf>
    <xf numFmtId="0" fontId="0" fillId="2" borderId="2" xfId="0" applyFill="1" applyBorder="1" applyAlignment="1">
      <alignment horizontal="center" vertical="center"/>
    </xf>
    <xf numFmtId="0" fontId="8" fillId="17" borderId="2" xfId="0" applyFont="1" applyFill="1" applyBorder="1" applyAlignment="1">
      <alignment horizontal="center" vertical="center" wrapText="1"/>
    </xf>
    <xf numFmtId="0" fontId="0" fillId="4" borderId="4" xfId="0" applyFill="1" applyBorder="1" applyAlignment="1">
      <alignment horizontal="center" vertical="center" wrapText="1"/>
    </xf>
    <xf numFmtId="0" fontId="0" fillId="4" borderId="0" xfId="0" applyFill="1" applyAlignment="1">
      <alignment horizontal="center" vertical="center" wrapText="1"/>
    </xf>
    <xf numFmtId="0" fontId="0" fillId="14" borderId="2" xfId="0" applyFill="1" applyBorder="1" applyAlignment="1">
      <alignment horizontal="center" vertical="center"/>
    </xf>
    <xf numFmtId="0" fontId="0" fillId="0" borderId="0" xfId="0" applyAlignment="1">
      <alignment horizontal="right"/>
    </xf>
    <xf numFmtId="0" fontId="4" fillId="12" borderId="2" xfId="0" applyFont="1" applyFill="1" applyBorder="1" applyAlignment="1">
      <alignment horizontal="center" vertical="center"/>
    </xf>
    <xf numFmtId="0" fontId="4" fillId="13" borderId="2" xfId="0" applyFont="1" applyFill="1" applyBorder="1" applyAlignment="1">
      <alignment horizontal="center" wrapText="1"/>
    </xf>
    <xf numFmtId="0" fontId="0" fillId="14" borderId="4" xfId="0" applyFill="1" applyBorder="1" applyAlignment="1">
      <alignment horizontal="center"/>
    </xf>
    <xf numFmtId="0" fontId="0" fillId="14" borderId="4" xfId="0" applyFill="1" applyBorder="1" applyAlignment="1">
      <alignment horizontal="center" vertical="center"/>
    </xf>
    <xf numFmtId="9" fontId="0" fillId="14" borderId="2" xfId="0" applyNumberFormat="1" applyFill="1" applyBorder="1" applyAlignment="1">
      <alignment horizontal="center" vertical="center"/>
    </xf>
    <xf numFmtId="0" fontId="0" fillId="20" borderId="2" xfId="0" applyFill="1" applyBorder="1" applyAlignment="1">
      <alignment horizontal="center" vertical="center"/>
    </xf>
    <xf numFmtId="0" fontId="0" fillId="3" borderId="9" xfId="0" applyFill="1" applyBorder="1" applyAlignment="1">
      <alignment horizontal="center" vertical="center"/>
    </xf>
    <xf numFmtId="0" fontId="0" fillId="9" borderId="4" xfId="0" applyFill="1" applyBorder="1" applyAlignment="1">
      <alignment horizontal="center"/>
    </xf>
    <xf numFmtId="9" fontId="0" fillId="14" borderId="2" xfId="2" applyFont="1" applyFill="1" applyBorder="1" applyAlignment="1">
      <alignment horizontal="center" vertical="center" wrapText="1"/>
    </xf>
    <xf numFmtId="0" fontId="0" fillId="7" borderId="0" xfId="0" applyFill="1" applyAlignment="1">
      <alignment horizontal="center"/>
    </xf>
    <xf numFmtId="0" fontId="7" fillId="7" borderId="0" xfId="0" applyFont="1" applyFill="1" applyAlignment="1">
      <alignment horizontal="center"/>
    </xf>
    <xf numFmtId="0" fontId="0" fillId="8" borderId="2" xfId="0" applyFill="1" applyBorder="1" applyAlignment="1">
      <alignment horizontal="center"/>
    </xf>
    <xf numFmtId="0" fontId="7" fillId="0" borderId="0" xfId="0" applyFont="1" applyAlignment="1">
      <alignment horizontal="center"/>
    </xf>
    <xf numFmtId="0" fontId="12" fillId="0" borderId="0" xfId="0" applyFont="1" applyAlignment="1">
      <alignment vertical="center"/>
    </xf>
    <xf numFmtId="0" fontId="0" fillId="0" borderId="0" xfId="0" applyAlignment="1">
      <alignment horizontal="left"/>
    </xf>
    <xf numFmtId="0" fontId="0" fillId="14" borderId="8" xfId="0" applyFill="1" applyBorder="1" applyAlignment="1">
      <alignment horizontal="center"/>
    </xf>
    <xf numFmtId="0" fontId="0" fillId="0" borderId="13" xfId="0" applyBorder="1" applyAlignment="1">
      <alignment horizontal="center"/>
    </xf>
    <xf numFmtId="0" fontId="0" fillId="14" borderId="13" xfId="0" applyFill="1" applyBorder="1" applyAlignment="1">
      <alignment horizontal="center"/>
    </xf>
    <xf numFmtId="9" fontId="3" fillId="5" borderId="2" xfId="0" applyNumberFormat="1" applyFont="1" applyFill="1" applyBorder="1" applyAlignment="1">
      <alignment horizontal="center"/>
    </xf>
    <xf numFmtId="0" fontId="0" fillId="7" borderId="2" xfId="0" applyFill="1" applyBorder="1" applyAlignment="1">
      <alignment horizontal="center"/>
    </xf>
    <xf numFmtId="14" fontId="0" fillId="0" borderId="0" xfId="0" applyNumberFormat="1" applyAlignment="1">
      <alignment horizontal="center"/>
    </xf>
    <xf numFmtId="0" fontId="0" fillId="7" borderId="19" xfId="0" applyFill="1" applyBorder="1" applyAlignment="1">
      <alignment horizontal="center" vertical="center"/>
    </xf>
    <xf numFmtId="1" fontId="0" fillId="8" borderId="19" xfId="0" applyNumberFormat="1" applyFill="1" applyBorder="1" applyAlignment="1">
      <alignment horizontal="center" vertical="center" wrapText="1"/>
    </xf>
    <xf numFmtId="0" fontId="0" fillId="8" borderId="19" xfId="0" applyFill="1" applyBorder="1" applyAlignment="1">
      <alignment horizontal="center" vertical="center" wrapText="1"/>
    </xf>
    <xf numFmtId="0" fontId="0" fillId="7" borderId="19" xfId="0" applyFill="1" applyBorder="1" applyAlignment="1">
      <alignment horizontal="center" vertical="center" wrapText="1"/>
    </xf>
    <xf numFmtId="0" fontId="0" fillId="4" borderId="2" xfId="0" applyFill="1" applyBorder="1" applyAlignment="1">
      <alignment horizontal="center" wrapText="1"/>
    </xf>
    <xf numFmtId="0" fontId="0" fillId="0" borderId="0" xfId="0" applyAlignment="1">
      <alignment horizontal="center" wrapText="1"/>
    </xf>
    <xf numFmtId="0" fontId="4" fillId="13" borderId="2" xfId="0" applyFont="1" applyFill="1" applyBorder="1" applyAlignment="1">
      <alignment horizontal="center" vertical="center" wrapText="1"/>
    </xf>
    <xf numFmtId="0" fontId="4" fillId="13" borderId="2" xfId="0" applyFont="1" applyFill="1" applyBorder="1" applyAlignment="1">
      <alignment horizontal="center" vertical="center"/>
    </xf>
    <xf numFmtId="0" fontId="0" fillId="2" borderId="2" xfId="0" applyFill="1" applyBorder="1" applyAlignment="1">
      <alignment horizontal="center"/>
    </xf>
    <xf numFmtId="9" fontId="0" fillId="10" borderId="2" xfId="0" applyNumberFormat="1" applyFill="1" applyBorder="1" applyAlignment="1">
      <alignment horizontal="center"/>
    </xf>
    <xf numFmtId="9" fontId="3" fillId="10" borderId="2" xfId="0" applyNumberFormat="1" applyFont="1" applyFill="1" applyBorder="1" applyAlignment="1">
      <alignment horizontal="center"/>
    </xf>
    <xf numFmtId="9" fontId="0" fillId="10" borderId="2" xfId="0" applyNumberFormat="1" applyFill="1" applyBorder="1" applyAlignment="1">
      <alignment horizontal="center" wrapText="1"/>
    </xf>
    <xf numFmtId="0" fontId="0" fillId="14" borderId="2" xfId="0" applyFill="1" applyBorder="1" applyAlignment="1">
      <alignment horizontal="center" wrapText="1"/>
    </xf>
    <xf numFmtId="165" fontId="0" fillId="10" borderId="2" xfId="0" applyNumberFormat="1" applyFill="1" applyBorder="1" applyAlignment="1">
      <alignment horizontal="center" vertical="center"/>
    </xf>
    <xf numFmtId="165" fontId="0" fillId="10" borderId="2" xfId="0" applyNumberFormat="1" applyFill="1" applyBorder="1" applyAlignment="1">
      <alignment horizontal="fill" vertical="center"/>
    </xf>
    <xf numFmtId="9" fontId="0" fillId="10" borderId="2" xfId="0" applyNumberFormat="1" applyFill="1" applyBorder="1" applyAlignment="1">
      <alignment horizontal="center" vertical="center"/>
    </xf>
    <xf numFmtId="0" fontId="8" fillId="15" borderId="2" xfId="0" applyFont="1" applyFill="1" applyBorder="1" applyAlignment="1">
      <alignment horizontal="center" vertical="center"/>
    </xf>
    <xf numFmtId="9" fontId="0" fillId="10" borderId="4" xfId="0" applyNumberFormat="1" applyFill="1" applyBorder="1" applyAlignment="1">
      <alignment horizontal="center"/>
    </xf>
    <xf numFmtId="9" fontId="0" fillId="10" borderId="0" xfId="0" applyNumberFormat="1" applyFill="1" applyAlignment="1">
      <alignment horizontal="center" vertical="center"/>
    </xf>
    <xf numFmtId="9" fontId="4" fillId="19" borderId="2" xfId="2" applyFont="1" applyFill="1" applyBorder="1" applyAlignment="1">
      <alignment horizontal="center" vertical="center" wrapText="1"/>
    </xf>
    <xf numFmtId="9" fontId="0" fillId="10" borderId="2" xfId="2" applyFont="1" applyFill="1" applyBorder="1" applyAlignment="1">
      <alignment horizontal="center" vertical="center"/>
    </xf>
    <xf numFmtId="2" fontId="0" fillId="14" borderId="2" xfId="1" applyNumberFormat="1" applyFont="1" applyFill="1" applyBorder="1" applyAlignment="1">
      <alignment horizontal="center" vertical="center"/>
    </xf>
    <xf numFmtId="10" fontId="0" fillId="10" borderId="20" xfId="0" applyNumberFormat="1" applyFill="1" applyBorder="1" applyAlignment="1">
      <alignment horizontal="center" vertical="center"/>
    </xf>
    <xf numFmtId="9" fontId="0" fillId="10" borderId="4" xfId="0" applyNumberFormat="1" applyFill="1" applyBorder="1" applyAlignment="1">
      <alignment horizontal="center" vertical="center"/>
    </xf>
    <xf numFmtId="9" fontId="0" fillId="10" borderId="2" xfId="0" applyNumberFormat="1" applyFill="1" applyBorder="1" applyAlignment="1">
      <alignment horizontal="center" vertical="center" wrapText="1"/>
    </xf>
    <xf numFmtId="0" fontId="0" fillId="10" borderId="2" xfId="0" applyFill="1" applyBorder="1" applyAlignment="1">
      <alignment horizontal="center" vertical="center" wrapText="1"/>
    </xf>
    <xf numFmtId="9" fontId="0" fillId="10" borderId="11" xfId="0" applyNumberFormat="1" applyFill="1" applyBorder="1" applyAlignment="1">
      <alignment horizontal="center" vertical="center"/>
    </xf>
    <xf numFmtId="10" fontId="0" fillId="10" borderId="2" xfId="0" applyNumberFormat="1" applyFill="1" applyBorder="1" applyAlignment="1">
      <alignment horizontal="center" vertical="center"/>
    </xf>
    <xf numFmtId="0" fontId="0" fillId="21" borderId="0" xfId="0" applyFill="1" applyAlignment="1">
      <alignment horizontal="center" vertical="center"/>
    </xf>
    <xf numFmtId="0" fontId="0" fillId="21" borderId="4" xfId="0" applyFill="1" applyBorder="1" applyAlignment="1">
      <alignment horizontal="center" vertical="center"/>
    </xf>
    <xf numFmtId="0" fontId="0" fillId="21" borderId="2" xfId="0" applyFill="1" applyBorder="1" applyAlignment="1">
      <alignment horizontal="center" vertical="center"/>
    </xf>
    <xf numFmtId="0" fontId="0" fillId="21" borderId="20" xfId="0" applyFill="1" applyBorder="1" applyAlignment="1">
      <alignment horizontal="center" vertical="center"/>
    </xf>
    <xf numFmtId="0" fontId="8" fillId="22" borderId="2" xfId="0" applyFont="1" applyFill="1" applyBorder="1" applyAlignment="1">
      <alignment horizontal="center" vertical="center"/>
    </xf>
    <xf numFmtId="0" fontId="0" fillId="21" borderId="0" xfId="0" applyFill="1" applyAlignment="1">
      <alignment horizontal="center"/>
    </xf>
    <xf numFmtId="0" fontId="0" fillId="16" borderId="8" xfId="0" applyFill="1" applyBorder="1" applyAlignment="1">
      <alignment horizontal="center" vertical="center" wrapText="1"/>
    </xf>
    <xf numFmtId="2" fontId="0" fillId="21" borderId="21" xfId="0" applyNumberFormat="1" applyFill="1" applyBorder="1" applyAlignment="1">
      <alignment horizontal="center" vertical="center"/>
    </xf>
    <xf numFmtId="0" fontId="0" fillId="11" borderId="2" xfId="0" applyFill="1" applyBorder="1" applyAlignment="1" applyProtection="1">
      <alignment horizontal="center" wrapText="1"/>
      <protection locked="0"/>
    </xf>
    <xf numFmtId="0" fontId="0" fillId="11" borderId="2" xfId="0" applyFill="1" applyBorder="1" applyAlignment="1" applyProtection="1">
      <alignment horizontal="center" vertical="center"/>
      <protection locked="0"/>
    </xf>
    <xf numFmtId="0" fontId="0" fillId="8" borderId="2" xfId="0" applyFill="1" applyBorder="1" applyAlignment="1" applyProtection="1">
      <alignment horizontal="center" vertical="center" wrapText="1"/>
      <protection locked="0"/>
    </xf>
    <xf numFmtId="0" fontId="0" fillId="0" borderId="4" xfId="0" applyBorder="1" applyAlignment="1" applyProtection="1">
      <alignment horizontal="left" vertical="center" wrapText="1"/>
      <protection locked="0"/>
    </xf>
    <xf numFmtId="0" fontId="0" fillId="18" borderId="2" xfId="0" applyFill="1" applyBorder="1" applyAlignment="1" applyProtection="1">
      <alignment horizontal="center" vertical="center"/>
      <protection locked="0"/>
    </xf>
    <xf numFmtId="9" fontId="0" fillId="10" borderId="4" xfId="2" applyFont="1" applyFill="1" applyBorder="1" applyAlignment="1">
      <alignment horizontal="center" vertical="center"/>
    </xf>
    <xf numFmtId="0" fontId="0" fillId="4" borderId="18" xfId="0" applyFill="1" applyBorder="1" applyAlignment="1">
      <alignment vertical="center" wrapText="1"/>
    </xf>
    <xf numFmtId="9" fontId="0" fillId="10" borderId="22" xfId="0" applyNumberFormat="1" applyFill="1" applyBorder="1" applyAlignment="1">
      <alignment horizontal="center" vertical="center"/>
    </xf>
    <xf numFmtId="0" fontId="0" fillId="21" borderId="22" xfId="0" applyFill="1" applyBorder="1" applyAlignment="1">
      <alignment horizontal="center" vertical="center"/>
    </xf>
    <xf numFmtId="0" fontId="0" fillId="0" borderId="4" xfId="0" applyBorder="1" applyAlignment="1" applyProtection="1">
      <alignment horizontal="center" vertical="center"/>
      <protection locked="0"/>
    </xf>
    <xf numFmtId="0" fontId="0" fillId="8" borderId="2" xfId="0" applyFill="1" applyBorder="1" applyAlignment="1" applyProtection="1">
      <alignment horizontal="left" vertical="center" wrapText="1"/>
      <protection locked="0"/>
    </xf>
    <xf numFmtId="166" fontId="0" fillId="11" borderId="2" xfId="0" applyNumberFormat="1" applyFill="1" applyBorder="1" applyAlignment="1">
      <alignment horizontal="center" wrapText="1"/>
    </xf>
    <xf numFmtId="166" fontId="0" fillId="14" borderId="2" xfId="0" applyNumberFormat="1" applyFill="1" applyBorder="1" applyAlignment="1">
      <alignment horizontal="center"/>
    </xf>
    <xf numFmtId="0" fontId="0" fillId="14" borderId="2" xfId="2" applyNumberFormat="1" applyFont="1" applyFill="1" applyBorder="1" applyAlignment="1">
      <alignment horizontal="center" vertical="center"/>
    </xf>
    <xf numFmtId="0" fontId="0" fillId="14" borderId="2" xfId="2" applyNumberFormat="1" applyFont="1" applyFill="1" applyBorder="1" applyAlignment="1">
      <alignment horizontal="center" vertical="center" wrapText="1"/>
    </xf>
    <xf numFmtId="0" fontId="0" fillId="11" borderId="2" xfId="0" applyFill="1" applyBorder="1" applyAlignment="1" applyProtection="1">
      <alignment horizontal="center" vertical="center" wrapText="1"/>
      <protection locked="0"/>
    </xf>
    <xf numFmtId="0" fontId="0" fillId="0" borderId="4" xfId="0" applyBorder="1" applyAlignment="1" applyProtection="1">
      <alignment horizontal="center" vertical="center" wrapText="1"/>
      <protection locked="0"/>
    </xf>
    <xf numFmtId="0" fontId="0" fillId="18" borderId="4" xfId="0" applyFill="1" applyBorder="1" applyAlignment="1" applyProtection="1">
      <alignment horizontal="center" vertical="center" wrapText="1"/>
      <protection locked="0"/>
    </xf>
    <xf numFmtId="0" fontId="0" fillId="0" borderId="2" xfId="0" applyBorder="1" applyAlignment="1" applyProtection="1">
      <alignment horizontal="center" vertical="center" wrapText="1"/>
      <protection locked="0"/>
    </xf>
    <xf numFmtId="0" fontId="0" fillId="8" borderId="4" xfId="0" applyFill="1" applyBorder="1" applyAlignment="1" applyProtection="1">
      <alignment horizontal="center" vertical="center" wrapText="1"/>
      <protection locked="0"/>
    </xf>
    <xf numFmtId="0" fontId="0" fillId="18" borderId="2" xfId="0" applyFill="1" applyBorder="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0" fillId="0" borderId="0" xfId="0" applyProtection="1">
      <protection locked="0"/>
    </xf>
    <xf numFmtId="0" fontId="0" fillId="0" borderId="0" xfId="0" applyAlignment="1" applyProtection="1">
      <alignment horizontal="center" vertical="center"/>
      <protection locked="0"/>
    </xf>
    <xf numFmtId="0" fontId="0" fillId="0" borderId="0" xfId="0" applyAlignment="1" applyProtection="1">
      <alignment horizontal="center"/>
      <protection locked="0"/>
    </xf>
    <xf numFmtId="9" fontId="0" fillId="0" borderId="0" xfId="0" applyNumberFormat="1" applyAlignment="1" applyProtection="1">
      <alignment horizontal="center" vertical="center"/>
      <protection locked="0"/>
    </xf>
    <xf numFmtId="0" fontId="0" fillId="0" borderId="0" xfId="0" applyAlignment="1">
      <alignment vertical="top" wrapText="1"/>
    </xf>
    <xf numFmtId="0" fontId="0" fillId="0" borderId="0" xfId="0" applyAlignment="1" applyProtection="1">
      <alignment horizontal="left" vertical="center"/>
      <protection locked="0"/>
    </xf>
    <xf numFmtId="0" fontId="0" fillId="0" borderId="0" xfId="0" applyAlignment="1" applyProtection="1">
      <alignment vertical="top" wrapText="1"/>
      <protection locked="0"/>
    </xf>
    <xf numFmtId="9" fontId="0" fillId="0" borderId="0" xfId="0" applyNumberFormat="1" applyAlignment="1" applyProtection="1">
      <alignment horizontal="center" vertical="center" wrapText="1"/>
      <protection locked="0"/>
    </xf>
    <xf numFmtId="0" fontId="0" fillId="0" borderId="18" xfId="0" applyBorder="1" applyProtection="1">
      <protection locked="0"/>
    </xf>
    <xf numFmtId="1" fontId="0" fillId="0" borderId="0" xfId="0" applyNumberFormat="1" applyAlignment="1" applyProtection="1">
      <alignment horizontal="center"/>
      <protection locked="0"/>
    </xf>
    <xf numFmtId="0" fontId="6" fillId="0" borderId="0" xfId="0" applyFont="1" applyAlignment="1" applyProtection="1">
      <alignment horizontal="left"/>
      <protection locked="0"/>
    </xf>
    <xf numFmtId="0" fontId="8" fillId="23" borderId="2" xfId="0" applyFont="1" applyFill="1" applyBorder="1" applyAlignment="1" applyProtection="1">
      <alignment horizontal="center" vertical="center"/>
      <protection locked="0"/>
    </xf>
    <xf numFmtId="0" fontId="8" fillId="24" borderId="20" xfId="0" applyFont="1" applyFill="1" applyBorder="1" applyAlignment="1" applyProtection="1">
      <alignment horizontal="center" vertical="center"/>
      <protection locked="0"/>
    </xf>
    <xf numFmtId="0" fontId="8" fillId="23" borderId="20" xfId="0" applyFont="1" applyFill="1" applyBorder="1" applyAlignment="1" applyProtection="1">
      <alignment horizontal="center" vertical="center"/>
      <protection locked="0"/>
    </xf>
    <xf numFmtId="0" fontId="0" fillId="11" borderId="2" xfId="0" quotePrefix="1" applyFill="1" applyBorder="1" applyAlignment="1" applyProtection="1">
      <alignment horizontal="center" vertical="center" wrapText="1"/>
      <protection locked="0"/>
    </xf>
    <xf numFmtId="0" fontId="14" fillId="11" borderId="2" xfId="0" applyFont="1" applyFill="1" applyBorder="1" applyAlignment="1" applyProtection="1">
      <alignment horizontal="center" vertical="center" wrapText="1"/>
      <protection locked="0"/>
    </xf>
    <xf numFmtId="0" fontId="15" fillId="0" borderId="0" xfId="0" applyFont="1" applyAlignment="1" applyProtection="1">
      <alignment horizontal="center"/>
      <protection locked="0"/>
    </xf>
    <xf numFmtId="0" fontId="13" fillId="0" borderId="4" xfId="0" applyFont="1" applyBorder="1" applyAlignment="1" applyProtection="1">
      <alignment horizontal="center" vertical="center" wrapText="1"/>
      <protection locked="0"/>
    </xf>
    <xf numFmtId="0" fontId="13" fillId="0" borderId="0" xfId="0" applyFont="1" applyAlignment="1" applyProtection="1">
      <alignment horizontal="center" vertical="center" wrapText="1"/>
      <protection locked="0"/>
    </xf>
    <xf numFmtId="0" fontId="13" fillId="8" borderId="2" xfId="0" applyFont="1" applyFill="1" applyBorder="1" applyAlignment="1" applyProtection="1">
      <alignment horizontal="center" vertical="center" wrapText="1"/>
      <protection locked="0"/>
    </xf>
    <xf numFmtId="0" fontId="8" fillId="23" borderId="20" xfId="0" applyFont="1" applyFill="1" applyBorder="1" applyAlignment="1" applyProtection="1">
      <alignment horizontal="center" vertical="center" wrapText="1"/>
      <protection locked="0"/>
    </xf>
    <xf numFmtId="0" fontId="8" fillId="24" borderId="20" xfId="0" applyFont="1" applyFill="1" applyBorder="1" applyAlignment="1" applyProtection="1">
      <alignment horizontal="center" vertical="center" wrapText="1"/>
      <protection locked="0"/>
    </xf>
    <xf numFmtId="0" fontId="8" fillId="23" borderId="20" xfId="0" quotePrefix="1" applyFont="1" applyFill="1" applyBorder="1" applyAlignment="1" applyProtection="1">
      <alignment horizontal="center" vertical="center" wrapText="1"/>
      <protection locked="0"/>
    </xf>
    <xf numFmtId="0" fontId="8" fillId="24" borderId="20" xfId="0" quotePrefix="1" applyFont="1" applyFill="1" applyBorder="1" applyAlignment="1" applyProtection="1">
      <alignment horizontal="center" vertical="center" wrapText="1"/>
      <protection locked="0"/>
    </xf>
    <xf numFmtId="0" fontId="8" fillId="11" borderId="2" xfId="0" applyFont="1" applyFill="1" applyBorder="1" applyAlignment="1" applyProtection="1">
      <alignment horizontal="center" vertical="center" wrapText="1"/>
      <protection locked="0"/>
    </xf>
    <xf numFmtId="0" fontId="8" fillId="0" borderId="0" xfId="0" applyFont="1" applyAlignment="1" applyProtection="1">
      <alignment horizontal="center" vertical="center" wrapText="1"/>
      <protection locked="0"/>
    </xf>
    <xf numFmtId="0" fontId="14" fillId="0" borderId="0" xfId="0" applyFont="1" applyAlignment="1" applyProtection="1">
      <alignment horizontal="center" vertical="center" wrapText="1"/>
      <protection locked="0"/>
    </xf>
    <xf numFmtId="0" fontId="8" fillId="0" borderId="2" xfId="0" applyFont="1" applyBorder="1" applyAlignment="1" applyProtection="1">
      <alignment horizontal="center" vertical="center" wrapText="1"/>
      <protection locked="0"/>
    </xf>
    <xf numFmtId="0" fontId="0" fillId="16" borderId="8" xfId="0" applyFill="1" applyBorder="1" applyAlignment="1">
      <alignment horizontal="center"/>
    </xf>
    <xf numFmtId="0" fontId="7" fillId="16" borderId="14" xfId="0" applyFont="1" applyFill="1" applyBorder="1" applyAlignment="1">
      <alignment horizontal="center" vertical="center"/>
    </xf>
    <xf numFmtId="0" fontId="7" fillId="16" borderId="15" xfId="0" applyFont="1" applyFill="1" applyBorder="1" applyAlignment="1">
      <alignment horizontal="center" vertical="center"/>
    </xf>
    <xf numFmtId="0" fontId="7" fillId="16" borderId="16" xfId="0" applyFont="1" applyFill="1" applyBorder="1" applyAlignment="1">
      <alignment horizontal="center" vertical="center"/>
    </xf>
    <xf numFmtId="0" fontId="7" fillId="16" borderId="17" xfId="0" applyFont="1" applyFill="1" applyBorder="1" applyAlignment="1">
      <alignment horizontal="center" vertical="center"/>
    </xf>
    <xf numFmtId="0" fontId="7" fillId="0" borderId="12" xfId="0" applyFont="1" applyBorder="1" applyAlignment="1">
      <alignment horizontal="center" vertical="center"/>
    </xf>
    <xf numFmtId="0" fontId="7" fillId="0" borderId="10" xfId="0" applyFont="1" applyBorder="1" applyAlignment="1">
      <alignment horizontal="center" vertical="center"/>
    </xf>
    <xf numFmtId="166" fontId="12" fillId="6" borderId="0" xfId="0" applyNumberFormat="1" applyFont="1" applyFill="1" applyAlignment="1">
      <alignment horizontal="center" vertical="center"/>
    </xf>
    <xf numFmtId="0" fontId="0" fillId="2" borderId="4" xfId="0" applyFill="1" applyBorder="1" applyAlignment="1">
      <alignment horizontal="center"/>
    </xf>
    <xf numFmtId="0" fontId="0" fillId="2" borderId="4" xfId="0" applyFill="1" applyBorder="1" applyAlignment="1">
      <alignment horizontal="center" vertical="center"/>
    </xf>
    <xf numFmtId="0" fontId="0" fillId="2" borderId="2" xfId="0" applyFill="1" applyBorder="1" applyAlignment="1">
      <alignment horizontal="center" vertical="center"/>
    </xf>
    <xf numFmtId="0" fontId="0" fillId="2" borderId="0" xfId="0" applyFill="1" applyAlignment="1">
      <alignment horizontal="center" vertical="center"/>
    </xf>
    <xf numFmtId="0" fontId="0" fillId="0" borderId="18" xfId="0" applyBorder="1" applyAlignment="1">
      <alignment horizontal="left" vertical="center"/>
    </xf>
    <xf numFmtId="0" fontId="0" fillId="0" borderId="0" xfId="0" applyAlignment="1">
      <alignment horizontal="left" vertical="center"/>
    </xf>
    <xf numFmtId="0" fontId="0" fillId="4" borderId="5" xfId="0" applyFill="1" applyBorder="1" applyAlignment="1">
      <alignment horizontal="center" vertical="center" wrapText="1"/>
    </xf>
    <xf numFmtId="0" fontId="0" fillId="4" borderId="6" xfId="0" applyFill="1" applyBorder="1" applyAlignment="1">
      <alignment horizontal="center" vertical="center" wrapText="1"/>
    </xf>
    <xf numFmtId="0" fontId="0" fillId="4" borderId="7" xfId="0" applyFill="1" applyBorder="1" applyAlignment="1">
      <alignment horizontal="center" vertical="center" wrapText="1"/>
    </xf>
    <xf numFmtId="0" fontId="0" fillId="4" borderId="0" xfId="0" applyFill="1" applyAlignment="1">
      <alignment horizontal="center" vertical="center"/>
    </xf>
    <xf numFmtId="166" fontId="0" fillId="0" borderId="0" xfId="0" applyNumberFormat="1" applyAlignment="1">
      <alignment horizontal="center"/>
    </xf>
  </cellXfs>
  <cellStyles count="4">
    <cellStyle name="Comma" xfId="1" builtinId="3"/>
    <cellStyle name="Komma 2" xfId="3" xr:uid="{19D53BAF-5F57-441D-8A82-4FF11912334A}"/>
    <cellStyle name="Normal" xfId="0" builtinId="0"/>
    <cellStyle name="Percent" xfId="2" builtinId="5"/>
  </cellStyles>
  <dxfs count="3">
    <dxf>
      <font>
        <b/>
        <i/>
      </font>
      <fill>
        <patternFill>
          <bgColor theme="5"/>
        </patternFill>
      </fill>
    </dxf>
    <dxf>
      <font>
        <b/>
        <i/>
      </font>
      <fill>
        <patternFill>
          <bgColor theme="5"/>
        </patternFill>
      </fill>
    </dxf>
    <dxf>
      <fill>
        <patternFill>
          <bgColor rgb="FFFF0000"/>
        </patternFill>
      </fill>
    </dxf>
  </dxfs>
  <tableStyles count="0" defaultTableStyle="TableStyleMedium2" defaultPivotStyle="PivotStyleLight16"/>
  <colors>
    <mruColors>
      <color rgb="FFFFCCCC"/>
      <color rgb="FFFF99CC"/>
      <color rgb="FFE2584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persons/person.xml><?xml version="1.0" encoding="utf-8"?>
<personList xmlns="http://schemas.microsoft.com/office/spreadsheetml/2018/threadedcomments" xmlns:x="http://schemas.openxmlformats.org/spreadsheetml/2006/main">
  <person displayName="João Pedro Braga" id="{F2937F05-375B-4E1B-8D84-AAFDDCA08309}" userId="9242e1b2e5f0f2c7" providerId="Windows Live"/>
  <person displayName="Elissa Mitsuko Tokusato" id="{09AC76A2-CBBD-4BC2-A478-6449DF7F4F0C}" userId="c5a553d56a26a0b0" providerId="Windows Live"/>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49" dT="2023-02-11T20:44:28.79" personId="{09AC76A2-CBBD-4BC2-A478-6449DF7F4F0C}" id="{1DFF11F4-8300-49F8-9100-F187CBC6A145}">
    <text>@Bruno poderia me ajudar a corrigir essa formatação, por favor?</text>
  </threadedComment>
</ThreadedComments>
</file>

<file path=xl/threadedComments/threadedComment2.xml><?xml version="1.0" encoding="utf-8"?>
<ThreadedComments xmlns="http://schemas.microsoft.com/office/spreadsheetml/2018/threadedcomments" xmlns:x="http://schemas.openxmlformats.org/spreadsheetml/2006/main">
  <threadedComment ref="B2" dT="2023-02-06T19:36:59.43" personId="{F2937F05-375B-4E1B-8D84-AAFDDCA08309}" id="{FE331F4F-722C-49A8-AD55-12158B270C4F}">
    <text xml:space="preserve">Mesmo comentário sobre temáticas/indicadores da planilha de investimentos
</text>
  </threadedComment>
  <threadedComment ref="C2" dT="2023-02-06T19:36:59.43" personId="{F2937F05-375B-4E1B-8D84-AAFDDCA08309}" id="{EFAF49B0-3B43-4730-9FA1-06D140CD2BBE}">
    <text xml:space="preserve">Mesmo comentário sobre temáticas/indicadores da planilha de investimentos
</text>
  </threadedComment>
</ThreadedComments>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10.xml.rels><?xml version="1.0" encoding="UTF-8" standalone="yes"?>
<Relationships xmlns="http://schemas.openxmlformats.org/package/2006/relationships"><Relationship Id="rId3" Type="http://schemas.microsoft.com/office/2017/10/relationships/threadedComment" Target="../threadedComments/threadedComment2.xml"/><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11.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12.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5.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6.v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693D6D-772C-4DC5-B928-9AFAB5038865}">
  <dimension ref="A2:O70"/>
  <sheetViews>
    <sheetView topLeftCell="C2" zoomScale="70" zoomScaleNormal="70" workbookViewId="0">
      <selection activeCell="I18" sqref="I18"/>
    </sheetView>
  </sheetViews>
  <sheetFormatPr defaultColWidth="8.625" defaultRowHeight="15.6"/>
  <cols>
    <col min="1" max="1" width="12.625" bestFit="1" customWidth="1"/>
    <col min="2" max="15" width="16.625" customWidth="1"/>
  </cols>
  <sheetData>
    <row r="2" spans="1:15" ht="21">
      <c r="B2" s="67" t="s">
        <v>0</v>
      </c>
      <c r="C2" s="67"/>
    </row>
    <row r="7" spans="1:15">
      <c r="A7" s="4"/>
      <c r="B7" s="1"/>
      <c r="C7" s="1"/>
    </row>
    <row r="8" spans="1:15" ht="45.6" customHeight="1">
      <c r="A8" s="1"/>
      <c r="B8" s="1"/>
      <c r="C8" s="1"/>
      <c r="D8" s="109" t="s">
        <v>1</v>
      </c>
      <c r="E8" s="109" t="s">
        <v>2</v>
      </c>
      <c r="F8" s="109" t="s">
        <v>3</v>
      </c>
      <c r="G8" s="109" t="s">
        <v>4</v>
      </c>
      <c r="H8" s="109" t="s">
        <v>5</v>
      </c>
      <c r="I8" s="109" t="s">
        <v>6</v>
      </c>
      <c r="J8" s="109" t="s">
        <v>7</v>
      </c>
      <c r="K8" s="109" t="s">
        <v>8</v>
      </c>
      <c r="L8" s="109" t="s">
        <v>9</v>
      </c>
      <c r="M8" s="109" t="s">
        <v>10</v>
      </c>
      <c r="N8" s="109" t="s">
        <v>11</v>
      </c>
      <c r="O8" s="109" t="s">
        <v>12</v>
      </c>
    </row>
    <row r="9" spans="1:15">
      <c r="A9" s="1"/>
      <c r="B9" s="161" t="s">
        <v>13</v>
      </c>
      <c r="C9" s="161"/>
      <c r="D9" s="70">
        <f>'Temas nas políticas gerais'!D62</f>
        <v>1.7000000000000008</v>
      </c>
      <c r="E9" s="42">
        <f>'Temas nas políticas setoriais'!D62</f>
        <v>2.2400000000000002</v>
      </c>
      <c r="F9" s="42">
        <f>'Bases de dados'!J88</f>
        <v>6.2750000000000012</v>
      </c>
      <c r="G9" s="42">
        <f>'Monitoramento de riscos'!E15</f>
        <v>0</v>
      </c>
      <c r="H9" s="42">
        <f>'Relevância processo decisório'!E5</f>
        <v>0</v>
      </c>
      <c r="I9" s="42">
        <f>'Ações de mitigação de riscos'!H16</f>
        <v>4</v>
      </c>
      <c r="J9" s="42">
        <f>'Prod fin imp positivo'!E64</f>
        <v>2.5900000000000007</v>
      </c>
      <c r="K9" s="42">
        <f>'Portfólio (setor)'!F9</f>
        <v>8</v>
      </c>
      <c r="L9" s="42">
        <f>'Portfólio (localização)'!F9</f>
        <v>5.6</v>
      </c>
      <c r="M9" s="42">
        <f>'Portfólio (empresa)'!H19</f>
        <v>0</v>
      </c>
      <c r="N9" s="42">
        <f>Governança!G22</f>
        <v>1.595</v>
      </c>
      <c r="O9" s="42">
        <f>' Controvérsias socioambientais'!G15</f>
        <v>-1.6</v>
      </c>
    </row>
    <row r="10" spans="1:15">
      <c r="A10" s="1"/>
      <c r="B10" s="161" t="s">
        <v>14</v>
      </c>
      <c r="C10" s="161"/>
      <c r="D10" s="71">
        <v>3</v>
      </c>
      <c r="E10" s="69">
        <v>7</v>
      </c>
      <c r="F10" s="69">
        <v>20</v>
      </c>
      <c r="G10" s="69">
        <v>10</v>
      </c>
      <c r="H10" s="69">
        <v>5</v>
      </c>
      <c r="I10" s="69">
        <v>10</v>
      </c>
      <c r="J10" s="69">
        <v>10</v>
      </c>
      <c r="K10" s="69">
        <v>10</v>
      </c>
      <c r="L10" s="69">
        <v>10</v>
      </c>
      <c r="M10" s="69">
        <v>5</v>
      </c>
      <c r="N10" s="69">
        <v>10</v>
      </c>
      <c r="O10" s="69">
        <v>0</v>
      </c>
    </row>
    <row r="11" spans="1:15">
      <c r="A11" s="1"/>
      <c r="B11" s="1"/>
    </row>
    <row r="12" spans="1:15">
      <c r="A12" s="1"/>
      <c r="B12" s="1"/>
      <c r="C12" s="1"/>
    </row>
    <row r="13" spans="1:15">
      <c r="A13" s="1"/>
      <c r="B13" s="162" t="s">
        <v>15</v>
      </c>
      <c r="C13" s="163"/>
      <c r="D13" s="166">
        <f>SUM(D9:O9)</f>
        <v>30.4</v>
      </c>
    </row>
    <row r="14" spans="1:15">
      <c r="A14" s="1"/>
      <c r="B14" s="164"/>
      <c r="C14" s="165"/>
      <c r="D14" s="167"/>
    </row>
    <row r="15" spans="1:15">
      <c r="A15" s="1"/>
      <c r="B15" s="1"/>
      <c r="C15" s="1"/>
    </row>
    <row r="16" spans="1:15">
      <c r="A16" s="1"/>
      <c r="B16" s="1"/>
      <c r="C16" s="1"/>
    </row>
    <row r="17" spans="1:3">
      <c r="A17" s="1"/>
      <c r="B17" s="1"/>
      <c r="C17" s="1"/>
    </row>
    <row r="18" spans="1:3">
      <c r="A18" s="1"/>
      <c r="B18" s="1"/>
      <c r="C18" s="1"/>
    </row>
    <row r="19" spans="1:3">
      <c r="A19" s="1"/>
      <c r="B19" s="1"/>
      <c r="C19" s="1"/>
    </row>
    <row r="20" spans="1:3">
      <c r="A20" s="1"/>
      <c r="B20" s="1"/>
      <c r="C20" s="1"/>
    </row>
    <row r="21" spans="1:3">
      <c r="A21" s="1"/>
      <c r="B21" s="1"/>
      <c r="C21" s="1"/>
    </row>
    <row r="22" spans="1:3">
      <c r="A22" s="1"/>
      <c r="B22" s="1"/>
      <c r="C22" s="1"/>
    </row>
    <row r="23" spans="1:3">
      <c r="A23" s="1"/>
      <c r="B23" s="1"/>
      <c r="C23" s="1"/>
    </row>
    <row r="24" spans="1:3">
      <c r="A24" s="1"/>
      <c r="B24" s="1"/>
      <c r="C24" s="1"/>
    </row>
    <row r="25" spans="1:3">
      <c r="A25" s="1"/>
      <c r="B25" s="1"/>
      <c r="C25" s="1"/>
    </row>
    <row r="26" spans="1:3">
      <c r="A26" s="1"/>
      <c r="B26" s="1"/>
      <c r="C26" s="1"/>
    </row>
    <row r="27" spans="1:3">
      <c r="A27" s="1"/>
      <c r="B27" s="1"/>
      <c r="C27" s="1"/>
    </row>
    <row r="28" spans="1:3">
      <c r="A28" s="1"/>
      <c r="B28" s="1"/>
      <c r="C28" s="1"/>
    </row>
    <row r="29" spans="1:3">
      <c r="A29" s="1"/>
      <c r="B29" s="1"/>
      <c r="C29" s="1"/>
    </row>
    <row r="30" spans="1:3">
      <c r="A30" s="1"/>
      <c r="B30" s="1"/>
      <c r="C30" s="1"/>
    </row>
    <row r="31" spans="1:3">
      <c r="A31" s="1"/>
      <c r="B31" s="1"/>
      <c r="C31" s="1"/>
    </row>
    <row r="32" spans="1:3">
      <c r="A32" s="1"/>
      <c r="B32" s="1"/>
      <c r="C32" s="1"/>
    </row>
    <row r="33" spans="1:3">
      <c r="A33" s="1"/>
      <c r="B33" s="1"/>
      <c r="C33" s="1"/>
    </row>
    <row r="34" spans="1:3">
      <c r="A34" s="1"/>
      <c r="B34" s="1"/>
      <c r="C34" s="1"/>
    </row>
    <row r="35" spans="1:3">
      <c r="A35" s="1"/>
      <c r="B35" s="1"/>
      <c r="C35" s="1"/>
    </row>
    <row r="36" spans="1:3">
      <c r="A36" s="1"/>
      <c r="B36" s="1"/>
      <c r="C36" s="1"/>
    </row>
    <row r="37" spans="1:3">
      <c r="A37" s="1"/>
      <c r="B37" s="1"/>
      <c r="C37" s="1"/>
    </row>
    <row r="38" spans="1:3">
      <c r="A38" s="1"/>
      <c r="B38" s="1"/>
      <c r="C38" s="1"/>
    </row>
    <row r="39" spans="1:3">
      <c r="A39" s="1"/>
      <c r="B39" s="1"/>
      <c r="C39" s="1"/>
    </row>
    <row r="40" spans="1:3">
      <c r="A40" s="1"/>
      <c r="B40" s="1"/>
      <c r="C40" s="1"/>
    </row>
    <row r="41" spans="1:3">
      <c r="A41" s="1"/>
      <c r="B41" s="1"/>
      <c r="C41" s="1"/>
    </row>
    <row r="42" spans="1:3">
      <c r="A42" s="1"/>
      <c r="B42" s="1"/>
      <c r="C42" s="1"/>
    </row>
    <row r="43" spans="1:3">
      <c r="A43" s="1"/>
      <c r="B43" s="1"/>
      <c r="C43" s="1"/>
    </row>
    <row r="44" spans="1:3">
      <c r="A44" s="1"/>
      <c r="B44" s="1"/>
      <c r="C44" s="1"/>
    </row>
    <row r="45" spans="1:3">
      <c r="A45" s="1"/>
      <c r="B45" s="1"/>
      <c r="C45" s="1"/>
    </row>
    <row r="46" spans="1:3">
      <c r="A46" s="1"/>
      <c r="B46" s="1"/>
      <c r="C46" s="1"/>
    </row>
    <row r="47" spans="1:3">
      <c r="A47" s="1"/>
      <c r="B47" s="1"/>
      <c r="C47" s="1"/>
    </row>
    <row r="48" spans="1:3">
      <c r="A48" s="1"/>
      <c r="B48" s="1"/>
      <c r="C48" s="1"/>
    </row>
    <row r="49" spans="1:3">
      <c r="A49" s="1"/>
      <c r="B49" s="1"/>
      <c r="C49" s="1"/>
    </row>
    <row r="50" spans="1:3">
      <c r="A50" s="1"/>
      <c r="B50" s="1"/>
      <c r="C50" s="1"/>
    </row>
    <row r="51" spans="1:3">
      <c r="A51" s="1"/>
      <c r="B51" s="1"/>
      <c r="C51" s="1"/>
    </row>
    <row r="52" spans="1:3">
      <c r="A52" s="1"/>
      <c r="B52" s="1"/>
      <c r="C52" s="1"/>
    </row>
    <row r="53" spans="1:3">
      <c r="A53" s="1"/>
      <c r="B53" s="1"/>
      <c r="C53" s="1"/>
    </row>
    <row r="54" spans="1:3">
      <c r="A54" s="1"/>
      <c r="B54" s="1"/>
      <c r="C54" s="1"/>
    </row>
    <row r="55" spans="1:3">
      <c r="A55" s="1"/>
      <c r="B55" s="1"/>
      <c r="C55" s="1"/>
    </row>
    <row r="56" spans="1:3">
      <c r="A56" s="1"/>
      <c r="B56" s="1"/>
      <c r="C56" s="1"/>
    </row>
    <row r="57" spans="1:3">
      <c r="A57" s="1"/>
      <c r="B57" s="1"/>
      <c r="C57" s="1"/>
    </row>
    <row r="58" spans="1:3">
      <c r="A58" s="1"/>
      <c r="B58" s="1"/>
      <c r="C58" s="1"/>
    </row>
    <row r="59" spans="1:3">
      <c r="A59" s="1"/>
      <c r="B59" s="1"/>
      <c r="C59" s="1"/>
    </row>
    <row r="60" spans="1:3">
      <c r="A60" s="1"/>
      <c r="B60" s="1"/>
      <c r="C60" s="1"/>
    </row>
    <row r="61" spans="1:3">
      <c r="A61" s="1"/>
      <c r="B61" s="1"/>
      <c r="C61" s="1"/>
    </row>
    <row r="62" spans="1:3">
      <c r="A62" s="1"/>
      <c r="B62" s="1"/>
      <c r="C62" s="1"/>
    </row>
    <row r="63" spans="1:3" ht="18.600000000000001">
      <c r="A63" s="6"/>
      <c r="B63" s="6"/>
      <c r="C63" s="6"/>
    </row>
    <row r="64" spans="1:3" ht="18.600000000000001">
      <c r="A64" s="6"/>
      <c r="B64" s="6"/>
      <c r="C64" s="6"/>
    </row>
    <row r="65" spans="1:3" ht="21">
      <c r="A65" s="3"/>
      <c r="B65" s="3"/>
      <c r="C65" s="3"/>
    </row>
    <row r="66" spans="1:3" ht="21">
      <c r="A66" s="3"/>
      <c r="B66" s="3"/>
      <c r="C66" s="3"/>
    </row>
    <row r="67" spans="1:3" ht="21">
      <c r="A67" s="3"/>
      <c r="B67" s="3"/>
      <c r="C67" s="3"/>
    </row>
    <row r="68" spans="1:3" ht="21">
      <c r="A68" s="3"/>
      <c r="B68" s="3"/>
      <c r="C68" s="3"/>
    </row>
    <row r="69" spans="1:3" ht="21">
      <c r="A69" s="5"/>
      <c r="B69" s="3"/>
      <c r="C69" s="3"/>
    </row>
    <row r="70" spans="1:3" ht="62.1">
      <c r="A70" s="10" t="s">
        <v>16</v>
      </c>
      <c r="B70" s="10" t="s">
        <v>17</v>
      </c>
      <c r="C70" s="10"/>
    </row>
  </sheetData>
  <sheetProtection algorithmName="SHA-512" hashValue="7lfSU8VUy3zCDkgHprz6PtJRgfqjxjUv0TmC6fSH5AdFAqkQ2yYsLRA4tYRTLTcLs2sIFCqu/kzfHMoq+EVKFA==" saltValue="6GOr9ntU8KpgT3UxQDswoA==" spinCount="100000" sheet="1" objects="1" scenarios="1"/>
  <mergeCells count="4">
    <mergeCell ref="B9:C9"/>
    <mergeCell ref="B10:C10"/>
    <mergeCell ref="B13:C14"/>
    <mergeCell ref="D13:D14"/>
  </mergeCells>
  <conditionalFormatting sqref="A1">
    <cfRule type="expression" dxfId="2" priority="1">
      <formula>"ZELLE(""Schutz"";A1)=1"</formula>
    </cfRule>
  </conditionalFormatting>
  <conditionalFormatting sqref="A1:P1">
    <cfRule type="expression" dxfId="1" priority="3">
      <formula>"ZELLE(""Schutz"",A1)=1"</formula>
    </cfRule>
  </conditionalFormatting>
  <conditionalFormatting sqref="A3:P3">
    <cfRule type="expression" dxfId="0" priority="2">
      <formula>"ZELLE(""Schutz"",A1)=1"</formula>
    </cfRule>
  </conditionalFormatting>
  <conditionalFormatting sqref="D9">
    <cfRule type="colorScale" priority="15">
      <colorScale>
        <cfvo type="num" val="0"/>
        <cfvo type="num" val="3"/>
        <color rgb="FFFFCCCC"/>
        <color theme="9" tint="0.79998168889431442"/>
      </colorScale>
    </cfRule>
  </conditionalFormatting>
  <conditionalFormatting sqref="D13:D14">
    <cfRule type="colorScale" priority="7">
      <colorScale>
        <cfvo type="num" val="0"/>
        <cfvo type="num" val="100"/>
        <color rgb="FFFFCCCC"/>
        <color theme="9" tint="0.79998168889431442"/>
      </colorScale>
    </cfRule>
  </conditionalFormatting>
  <conditionalFormatting sqref="E9">
    <cfRule type="colorScale" priority="16">
      <colorScale>
        <cfvo type="num" val="0"/>
        <cfvo type="num" val="7"/>
        <color rgb="FFFFCCCC"/>
        <color theme="9" tint="0.79998168889431442"/>
      </colorScale>
    </cfRule>
  </conditionalFormatting>
  <conditionalFormatting sqref="F9">
    <cfRule type="colorScale" priority="14">
      <colorScale>
        <cfvo type="num" val="0"/>
        <cfvo type="num" val="20"/>
        <color rgb="FFFFCCCC"/>
        <color theme="9" tint="0.79998168889431442"/>
      </colorScale>
    </cfRule>
  </conditionalFormatting>
  <conditionalFormatting sqref="G9:L9">
    <cfRule type="colorScale" priority="12">
      <colorScale>
        <cfvo type="num" val="0"/>
        <cfvo type="num" val="10"/>
        <color rgb="FFFFCCCC"/>
        <color theme="9" tint="0.79998168889431442"/>
      </colorScale>
    </cfRule>
  </conditionalFormatting>
  <conditionalFormatting sqref="M9">
    <cfRule type="colorScale" priority="9">
      <colorScale>
        <cfvo type="num" val="0"/>
        <cfvo type="num" val="5"/>
        <color rgb="FFFFCCCC"/>
        <color theme="9" tint="0.79998168889431442"/>
      </colorScale>
    </cfRule>
  </conditionalFormatting>
  <conditionalFormatting sqref="N9">
    <cfRule type="colorScale" priority="11">
      <colorScale>
        <cfvo type="num" val="0"/>
        <cfvo type="num" val="10"/>
        <color rgb="FFFFCCCC"/>
        <color theme="9" tint="0.79998168889431442"/>
      </colorScale>
    </cfRule>
  </conditionalFormatting>
  <conditionalFormatting sqref="O9">
    <cfRule type="colorScale" priority="8">
      <colorScale>
        <cfvo type="num" val="-5"/>
        <cfvo type="num" val="0"/>
        <color rgb="FFFFCCCC"/>
        <color theme="9" tint="0.79998168889431442"/>
      </colorScale>
    </cfRule>
  </conditionalFormatting>
  <pageMargins left="0.7" right="0.7" top="0.75" bottom="0.75" header="0.3" footer="0.3"/>
  <legacyDrawing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5CB951-26A3-43FC-981F-1AA89DD7782F}">
  <dimension ref="A1:F87"/>
  <sheetViews>
    <sheetView zoomScale="80" zoomScaleNormal="80" workbookViewId="0">
      <pane xSplit="1" ySplit="1" topLeftCell="B2" activePane="bottomRight" state="frozen"/>
      <selection pane="bottomRight" activeCell="F3" sqref="F3"/>
      <selection pane="bottomLeft" activeCell="A2" sqref="A2"/>
      <selection pane="topRight" activeCell="B1" sqref="B1"/>
    </sheetView>
  </sheetViews>
  <sheetFormatPr defaultColWidth="10.875" defaultRowHeight="15.75" customHeight="1"/>
  <cols>
    <col min="1" max="1" width="64.625" style="132" customWidth="1"/>
    <col min="2" max="3" width="64.625" style="134" customWidth="1"/>
    <col min="4" max="5" width="16.625" style="134" customWidth="1"/>
    <col min="6" max="6" width="18.5" style="134" customWidth="1"/>
    <col min="7" max="16384" width="10.875" style="8"/>
  </cols>
  <sheetData>
    <row r="1" spans="1:6" ht="32.1" customHeight="1">
      <c r="A1" s="40" t="s">
        <v>21</v>
      </c>
      <c r="B1" s="27" t="s">
        <v>234</v>
      </c>
      <c r="C1" s="27" t="s">
        <v>235</v>
      </c>
      <c r="D1" s="40" t="s">
        <v>25</v>
      </c>
      <c r="E1" s="40" t="s">
        <v>61</v>
      </c>
      <c r="F1" s="8"/>
    </row>
    <row r="2" spans="1:6" ht="32.1" customHeight="1">
      <c r="A2" s="27" t="s">
        <v>236</v>
      </c>
      <c r="B2" s="144">
        <v>3.5</v>
      </c>
      <c r="C2" s="112">
        <v>0</v>
      </c>
      <c r="D2" s="95">
        <v>0.04</v>
      </c>
      <c r="E2" s="52">
        <f t="shared" ref="E2:E32" si="0">(B2+C2)*D2</f>
        <v>0.14000000000000001</v>
      </c>
      <c r="F2" s="9"/>
    </row>
    <row r="3" spans="1:6" ht="46.5">
      <c r="A3" s="27"/>
      <c r="B3" s="153" t="s">
        <v>237</v>
      </c>
      <c r="C3" s="126" t="s">
        <v>238</v>
      </c>
      <c r="D3" s="95"/>
      <c r="E3" s="52"/>
      <c r="F3" s="9"/>
    </row>
    <row r="4" spans="1:6" ht="32.1" customHeight="1">
      <c r="A4" s="27" t="s">
        <v>239</v>
      </c>
      <c r="B4" s="145">
        <v>3.5</v>
      </c>
      <c r="C4" s="115">
        <v>0</v>
      </c>
      <c r="D4" s="90">
        <v>0.04</v>
      </c>
      <c r="E4" s="52">
        <f t="shared" si="0"/>
        <v>0.14000000000000001</v>
      </c>
      <c r="F4" s="8"/>
    </row>
    <row r="5" spans="1:6" ht="70.5" customHeight="1">
      <c r="A5" s="27"/>
      <c r="B5" s="154" t="s">
        <v>240</v>
      </c>
      <c r="C5" s="131"/>
      <c r="D5" s="90"/>
      <c r="E5" s="52"/>
      <c r="F5" s="8"/>
    </row>
    <row r="6" spans="1:6" ht="32.1" customHeight="1">
      <c r="A6" s="27" t="s">
        <v>241</v>
      </c>
      <c r="B6" s="146">
        <v>3.5</v>
      </c>
      <c r="C6" s="112">
        <v>0</v>
      </c>
      <c r="D6" s="90">
        <v>0.04</v>
      </c>
      <c r="E6" s="52">
        <f t="shared" si="0"/>
        <v>0.14000000000000001</v>
      </c>
      <c r="F6" s="8"/>
    </row>
    <row r="7" spans="1:6" ht="186">
      <c r="A7" s="27"/>
      <c r="B7" s="153" t="s">
        <v>242</v>
      </c>
      <c r="C7" s="126" t="s">
        <v>238</v>
      </c>
      <c r="D7" s="90"/>
      <c r="E7" s="52"/>
      <c r="F7" s="8"/>
    </row>
    <row r="8" spans="1:6" ht="32.1" customHeight="1">
      <c r="A8" s="27" t="s">
        <v>31</v>
      </c>
      <c r="B8" s="145">
        <v>3.5</v>
      </c>
      <c r="C8" s="115">
        <v>0</v>
      </c>
      <c r="D8" s="90">
        <v>0.04</v>
      </c>
      <c r="E8" s="52">
        <f t="shared" si="0"/>
        <v>0.14000000000000001</v>
      </c>
      <c r="F8" s="8"/>
    </row>
    <row r="9" spans="1:6" ht="201.6">
      <c r="A9" s="27"/>
      <c r="B9" s="154" t="s">
        <v>243</v>
      </c>
      <c r="C9" s="115" t="s">
        <v>238</v>
      </c>
      <c r="D9" s="90"/>
      <c r="E9" s="52"/>
      <c r="F9" s="8"/>
    </row>
    <row r="10" spans="1:6" ht="32.1" customHeight="1">
      <c r="A10" s="27" t="s">
        <v>244</v>
      </c>
      <c r="B10" s="146">
        <v>3.5</v>
      </c>
      <c r="C10" s="112">
        <v>0</v>
      </c>
      <c r="D10" s="90">
        <v>0.05</v>
      </c>
      <c r="E10" s="52">
        <f t="shared" si="0"/>
        <v>0.17500000000000002</v>
      </c>
      <c r="F10" s="8"/>
    </row>
    <row r="11" spans="1:6" ht="155.1">
      <c r="A11" s="27"/>
      <c r="B11" s="155" t="s">
        <v>245</v>
      </c>
      <c r="C11" s="126" t="s">
        <v>238</v>
      </c>
      <c r="D11" s="90"/>
      <c r="E11" s="52"/>
      <c r="F11" s="8"/>
    </row>
    <row r="12" spans="1:6" ht="32.1" customHeight="1">
      <c r="A12" s="27" t="s">
        <v>246</v>
      </c>
      <c r="B12" s="145">
        <v>3.5</v>
      </c>
      <c r="C12" s="115">
        <v>0</v>
      </c>
      <c r="D12" s="90">
        <v>0.04</v>
      </c>
      <c r="E12" s="52">
        <f t="shared" si="0"/>
        <v>0.14000000000000001</v>
      </c>
      <c r="F12" s="8"/>
    </row>
    <row r="13" spans="1:6" ht="354.6" customHeight="1">
      <c r="A13" s="27"/>
      <c r="B13" s="156" t="s">
        <v>247</v>
      </c>
      <c r="C13" s="115" t="s">
        <v>238</v>
      </c>
      <c r="D13" s="90"/>
      <c r="E13" s="52"/>
      <c r="F13" s="8"/>
    </row>
    <row r="14" spans="1:6" ht="30.95">
      <c r="A14" s="27" t="s">
        <v>248</v>
      </c>
      <c r="B14" s="146">
        <v>3.5</v>
      </c>
      <c r="C14" s="112">
        <v>0</v>
      </c>
      <c r="D14" s="90">
        <v>0.04</v>
      </c>
      <c r="E14" s="52">
        <f t="shared" si="0"/>
        <v>0.14000000000000001</v>
      </c>
      <c r="F14" s="8"/>
    </row>
    <row r="15" spans="1:6" ht="108.6">
      <c r="A15" s="27"/>
      <c r="B15" s="155" t="s">
        <v>249</v>
      </c>
      <c r="C15" s="126" t="s">
        <v>238</v>
      </c>
      <c r="D15" s="90"/>
      <c r="E15" s="52"/>
      <c r="F15" s="8"/>
    </row>
    <row r="16" spans="1:6" ht="15.6">
      <c r="A16" s="27" t="s">
        <v>250</v>
      </c>
      <c r="B16" s="145">
        <v>3.5</v>
      </c>
      <c r="C16" s="115">
        <v>0</v>
      </c>
      <c r="D16" s="90">
        <v>0.04</v>
      </c>
      <c r="E16" s="52">
        <f t="shared" si="0"/>
        <v>0.14000000000000001</v>
      </c>
      <c r="F16" s="8"/>
    </row>
    <row r="17" spans="1:6" ht="93">
      <c r="A17" s="27"/>
      <c r="B17" s="156" t="s">
        <v>251</v>
      </c>
      <c r="C17" s="115" t="s">
        <v>238</v>
      </c>
      <c r="D17" s="90"/>
      <c r="E17" s="52"/>
      <c r="F17" s="8"/>
    </row>
    <row r="18" spans="1:6" ht="15.6">
      <c r="A18" s="27" t="s">
        <v>34</v>
      </c>
      <c r="B18" s="146">
        <v>3.5</v>
      </c>
      <c r="C18" s="112">
        <v>0</v>
      </c>
      <c r="D18" s="90">
        <v>0.04</v>
      </c>
      <c r="E18" s="52">
        <f t="shared" si="0"/>
        <v>0.14000000000000001</v>
      </c>
      <c r="F18" s="8"/>
    </row>
    <row r="19" spans="1:6" ht="30.95">
      <c r="A19" s="27"/>
      <c r="B19" s="155" t="s">
        <v>252</v>
      </c>
      <c r="C19" s="126" t="s">
        <v>238</v>
      </c>
      <c r="D19" s="90"/>
      <c r="E19" s="52"/>
      <c r="F19" s="8"/>
    </row>
    <row r="20" spans="1:6" ht="30.95">
      <c r="A20" s="27" t="s">
        <v>253</v>
      </c>
      <c r="B20" s="145">
        <v>3.5</v>
      </c>
      <c r="C20" s="115">
        <v>0</v>
      </c>
      <c r="D20" s="90">
        <v>0.04</v>
      </c>
      <c r="E20" s="52">
        <f t="shared" si="0"/>
        <v>0.14000000000000001</v>
      </c>
      <c r="F20" s="8"/>
    </row>
    <row r="21" spans="1:6" ht="77.45">
      <c r="A21" s="27"/>
      <c r="B21" s="156" t="s">
        <v>254</v>
      </c>
      <c r="C21" s="115" t="s">
        <v>238</v>
      </c>
      <c r="D21" s="90"/>
      <c r="E21" s="52"/>
      <c r="F21" s="8"/>
    </row>
    <row r="22" spans="1:6" ht="15.6">
      <c r="A22" s="27" t="s">
        <v>255</v>
      </c>
      <c r="B22" s="146">
        <v>3.5</v>
      </c>
      <c r="C22" s="112">
        <v>0</v>
      </c>
      <c r="D22" s="90">
        <v>0.04</v>
      </c>
      <c r="E22" s="52">
        <f t="shared" si="0"/>
        <v>0.14000000000000001</v>
      </c>
      <c r="F22" s="8"/>
    </row>
    <row r="23" spans="1:6" ht="93">
      <c r="A23" s="27"/>
      <c r="B23" s="155" t="s">
        <v>256</v>
      </c>
      <c r="C23" s="126"/>
      <c r="D23" s="90"/>
      <c r="E23" s="52"/>
      <c r="F23" s="8"/>
    </row>
    <row r="24" spans="1:6" ht="15.6">
      <c r="A24" s="27" t="s">
        <v>257</v>
      </c>
      <c r="B24" s="145">
        <v>3.5</v>
      </c>
      <c r="C24" s="115">
        <v>0</v>
      </c>
      <c r="D24" s="90">
        <v>0.04</v>
      </c>
      <c r="E24" s="52">
        <f t="shared" si="0"/>
        <v>0.14000000000000001</v>
      </c>
      <c r="F24" s="8"/>
    </row>
    <row r="25" spans="1:6" ht="15.6">
      <c r="A25" s="27"/>
      <c r="B25" s="156" t="s">
        <v>258</v>
      </c>
      <c r="C25" s="115" t="s">
        <v>238</v>
      </c>
      <c r="D25" s="90"/>
      <c r="E25" s="52"/>
      <c r="F25" s="8"/>
    </row>
    <row r="26" spans="1:6" ht="15.6">
      <c r="A26" s="27" t="s">
        <v>259</v>
      </c>
      <c r="B26" s="146">
        <v>3.5</v>
      </c>
      <c r="C26" s="112">
        <v>0</v>
      </c>
      <c r="D26" s="90">
        <v>0.03</v>
      </c>
      <c r="E26" s="52">
        <f t="shared" si="0"/>
        <v>0.105</v>
      </c>
      <c r="F26" s="8"/>
    </row>
    <row r="27" spans="1:6" ht="62.1">
      <c r="A27" s="27"/>
      <c r="B27" s="155" t="s">
        <v>260</v>
      </c>
      <c r="C27" s="126" t="s">
        <v>238</v>
      </c>
      <c r="D27" s="90"/>
      <c r="E27" s="52"/>
      <c r="F27" s="8"/>
    </row>
    <row r="28" spans="1:6" ht="15.6">
      <c r="A28" s="27" t="s">
        <v>261</v>
      </c>
      <c r="B28" s="145">
        <v>3.5</v>
      </c>
      <c r="C28" s="115">
        <v>0</v>
      </c>
      <c r="D28" s="90">
        <v>0.02</v>
      </c>
      <c r="E28" s="52">
        <f t="shared" si="0"/>
        <v>7.0000000000000007E-2</v>
      </c>
      <c r="F28" s="9"/>
    </row>
    <row r="29" spans="1:6" ht="15.6">
      <c r="A29" s="27"/>
      <c r="B29" s="156" t="s">
        <v>262</v>
      </c>
      <c r="C29" s="115" t="s">
        <v>238</v>
      </c>
      <c r="D29" s="90"/>
      <c r="E29" s="52"/>
      <c r="F29" s="9"/>
    </row>
    <row r="30" spans="1:6" ht="15.6">
      <c r="A30" s="27" t="s">
        <v>263</v>
      </c>
      <c r="B30" s="146">
        <v>3.5</v>
      </c>
      <c r="C30" s="112">
        <v>0</v>
      </c>
      <c r="D30" s="90">
        <v>0.03</v>
      </c>
      <c r="E30" s="52">
        <f t="shared" si="0"/>
        <v>0.105</v>
      </c>
      <c r="F30" s="9"/>
    </row>
    <row r="31" spans="1:6" ht="46.5">
      <c r="A31" s="27"/>
      <c r="B31" s="155" t="s">
        <v>264</v>
      </c>
      <c r="C31" s="126" t="s">
        <v>238</v>
      </c>
      <c r="D31" s="90"/>
      <c r="E31" s="52"/>
      <c r="F31" s="9"/>
    </row>
    <row r="32" spans="1:6" ht="15.6">
      <c r="A32" s="27" t="s">
        <v>265</v>
      </c>
      <c r="B32" s="145">
        <v>3.5</v>
      </c>
      <c r="C32" s="115">
        <v>0</v>
      </c>
      <c r="D32" s="90">
        <v>0.02</v>
      </c>
      <c r="E32" s="52">
        <f t="shared" si="0"/>
        <v>7.0000000000000007E-2</v>
      </c>
      <c r="F32" s="9"/>
    </row>
    <row r="33" spans="1:6" ht="93">
      <c r="A33" s="27"/>
      <c r="B33" s="156" t="s">
        <v>266</v>
      </c>
      <c r="C33" s="115" t="s">
        <v>238</v>
      </c>
      <c r="D33" s="90"/>
      <c r="E33" s="52"/>
      <c r="F33" s="9"/>
    </row>
    <row r="34" spans="1:6" ht="15.6">
      <c r="A34" s="27" t="s">
        <v>267</v>
      </c>
      <c r="B34" s="146">
        <v>3.5</v>
      </c>
      <c r="C34" s="112">
        <v>0</v>
      </c>
      <c r="D34" s="90">
        <v>0.03</v>
      </c>
      <c r="E34" s="52">
        <f t="shared" ref="E34:E62" si="1">(B34+C34)*D34</f>
        <v>0.105</v>
      </c>
      <c r="F34" s="9"/>
    </row>
    <row r="35" spans="1:6" ht="186">
      <c r="A35" s="27"/>
      <c r="B35" s="155" t="s">
        <v>268</v>
      </c>
      <c r="C35" s="126" t="s">
        <v>238</v>
      </c>
      <c r="D35" s="90"/>
      <c r="E35" s="52"/>
      <c r="F35" s="9"/>
    </row>
    <row r="36" spans="1:6" ht="15.6">
      <c r="A36" s="27" t="s">
        <v>269</v>
      </c>
      <c r="B36" s="145">
        <v>3.5</v>
      </c>
      <c r="C36" s="115">
        <v>0</v>
      </c>
      <c r="D36" s="90">
        <v>0.03</v>
      </c>
      <c r="E36" s="52">
        <f t="shared" si="1"/>
        <v>0.105</v>
      </c>
      <c r="F36" s="9"/>
    </row>
    <row r="37" spans="1:6" ht="123.95">
      <c r="A37" s="27"/>
      <c r="B37" s="156" t="s">
        <v>270</v>
      </c>
      <c r="C37" s="115" t="s">
        <v>238</v>
      </c>
      <c r="D37" s="90"/>
      <c r="E37" s="52"/>
      <c r="F37" s="9"/>
    </row>
    <row r="38" spans="1:6" ht="15.6">
      <c r="A38" s="27" t="s">
        <v>271</v>
      </c>
      <c r="B38" s="146">
        <v>0</v>
      </c>
      <c r="C38" s="112">
        <v>0</v>
      </c>
      <c r="D38" s="90">
        <v>0.03</v>
      </c>
      <c r="E38" s="52">
        <f t="shared" si="1"/>
        <v>0</v>
      </c>
      <c r="F38" s="9"/>
    </row>
    <row r="39" spans="1:6" ht="15.6">
      <c r="A39" s="27"/>
      <c r="B39" s="155" t="s">
        <v>272</v>
      </c>
      <c r="C39" s="126"/>
      <c r="D39" s="90"/>
      <c r="E39" s="52"/>
      <c r="F39" s="9"/>
    </row>
    <row r="40" spans="1:6" ht="15.6">
      <c r="A40" s="27" t="s">
        <v>273</v>
      </c>
      <c r="B40" s="145">
        <v>0</v>
      </c>
      <c r="C40" s="115">
        <v>0</v>
      </c>
      <c r="D40" s="90">
        <v>0.03</v>
      </c>
      <c r="E40" s="52">
        <f t="shared" si="1"/>
        <v>0</v>
      </c>
      <c r="F40" s="9"/>
    </row>
    <row r="41" spans="1:6" ht="15.6">
      <c r="A41" s="27"/>
      <c r="B41" s="156" t="s">
        <v>272</v>
      </c>
      <c r="C41" s="115"/>
      <c r="D41" s="90"/>
      <c r="E41" s="52"/>
      <c r="F41" s="9"/>
    </row>
    <row r="42" spans="1:6" ht="15.6">
      <c r="A42" s="27" t="s">
        <v>274</v>
      </c>
      <c r="B42" s="146">
        <v>0</v>
      </c>
      <c r="C42" s="112">
        <v>0</v>
      </c>
      <c r="D42" s="90">
        <v>0.02</v>
      </c>
      <c r="E42" s="52">
        <f t="shared" si="1"/>
        <v>0</v>
      </c>
      <c r="F42" s="9"/>
    </row>
    <row r="43" spans="1:6" ht="15.6">
      <c r="A43" s="27"/>
      <c r="B43" s="155"/>
      <c r="C43" s="126"/>
      <c r="D43" s="90"/>
      <c r="E43" s="52"/>
      <c r="F43" s="9"/>
    </row>
    <row r="44" spans="1:6" ht="15.6">
      <c r="A44" s="27" t="s">
        <v>275</v>
      </c>
      <c r="B44" s="145">
        <v>0</v>
      </c>
      <c r="C44" s="115">
        <v>0</v>
      </c>
      <c r="D44" s="90">
        <v>0.03</v>
      </c>
      <c r="E44" s="52">
        <f t="shared" si="1"/>
        <v>0</v>
      </c>
      <c r="F44" s="9"/>
    </row>
    <row r="45" spans="1:6" ht="15.6">
      <c r="A45" s="27"/>
      <c r="B45" s="156" t="s">
        <v>272</v>
      </c>
      <c r="C45" s="115"/>
      <c r="D45" s="90"/>
      <c r="E45" s="52"/>
      <c r="F45" s="9"/>
    </row>
    <row r="46" spans="1:6" ht="30.95">
      <c r="A46" s="27" t="s">
        <v>276</v>
      </c>
      <c r="B46" s="146">
        <v>0</v>
      </c>
      <c r="C46" s="112">
        <v>0</v>
      </c>
      <c r="D46" s="90">
        <v>0.02</v>
      </c>
      <c r="E46" s="52">
        <f t="shared" si="1"/>
        <v>0</v>
      </c>
      <c r="F46" s="9"/>
    </row>
    <row r="47" spans="1:6" ht="15.6">
      <c r="A47" s="27"/>
      <c r="B47" s="155" t="s">
        <v>272</v>
      </c>
      <c r="C47" s="126"/>
      <c r="D47" s="90"/>
      <c r="E47" s="52"/>
      <c r="F47" s="9"/>
    </row>
    <row r="48" spans="1:6" ht="15.6">
      <c r="A48" s="27" t="s">
        <v>277</v>
      </c>
      <c r="B48" s="145">
        <v>3.5</v>
      </c>
      <c r="C48" s="115">
        <v>0</v>
      </c>
      <c r="D48" s="90">
        <v>0.03</v>
      </c>
      <c r="E48" s="52">
        <f t="shared" si="1"/>
        <v>0.105</v>
      </c>
      <c r="F48" s="9"/>
    </row>
    <row r="49" spans="1:6" ht="15.6">
      <c r="A49" s="27"/>
      <c r="B49" s="156" t="s">
        <v>278</v>
      </c>
      <c r="C49" s="115" t="s">
        <v>238</v>
      </c>
      <c r="D49" s="90"/>
      <c r="E49" s="52"/>
      <c r="F49" s="9"/>
    </row>
    <row r="50" spans="1:6" ht="15.6">
      <c r="A50" s="27" t="s">
        <v>279</v>
      </c>
      <c r="B50" s="146">
        <v>0</v>
      </c>
      <c r="C50" s="112">
        <v>0</v>
      </c>
      <c r="D50" s="90">
        <v>0.03</v>
      </c>
      <c r="E50" s="52">
        <f t="shared" si="1"/>
        <v>0</v>
      </c>
      <c r="F50" s="9"/>
    </row>
    <row r="51" spans="1:6" ht="15.6">
      <c r="A51" s="27"/>
      <c r="B51" s="155" t="s">
        <v>272</v>
      </c>
      <c r="C51" s="126"/>
      <c r="D51" s="90"/>
      <c r="E51" s="52"/>
      <c r="F51" s="9"/>
    </row>
    <row r="52" spans="1:6" ht="15.6">
      <c r="A52" s="27" t="s">
        <v>280</v>
      </c>
      <c r="B52" s="145">
        <v>3.5</v>
      </c>
      <c r="C52" s="115">
        <v>0</v>
      </c>
      <c r="D52" s="90">
        <v>0.03</v>
      </c>
      <c r="E52" s="52">
        <f t="shared" si="1"/>
        <v>0.105</v>
      </c>
      <c r="F52" s="9"/>
    </row>
    <row r="53" spans="1:6" ht="186">
      <c r="A53" s="27"/>
      <c r="B53" s="156" t="s">
        <v>281</v>
      </c>
      <c r="C53" s="115" t="s">
        <v>238</v>
      </c>
      <c r="D53" s="90"/>
      <c r="E53" s="52"/>
      <c r="F53" s="9"/>
    </row>
    <row r="54" spans="1:6" ht="41.1" customHeight="1">
      <c r="A54" s="27" t="s">
        <v>282</v>
      </c>
      <c r="B54" s="146">
        <v>3.5</v>
      </c>
      <c r="C54" s="112">
        <v>0</v>
      </c>
      <c r="D54" s="90">
        <v>0.03</v>
      </c>
      <c r="E54" s="52">
        <f t="shared" si="1"/>
        <v>0.105</v>
      </c>
      <c r="F54" s="9"/>
    </row>
    <row r="55" spans="1:6" ht="46.5" customHeight="1">
      <c r="A55" s="27"/>
      <c r="B55" s="153" t="s">
        <v>283</v>
      </c>
      <c r="C55" s="126"/>
      <c r="D55" s="90"/>
      <c r="E55" s="52"/>
      <c r="F55" s="9"/>
    </row>
    <row r="56" spans="1:6" ht="15.6">
      <c r="A56" s="27" t="s">
        <v>284</v>
      </c>
      <c r="B56" s="145">
        <v>0</v>
      </c>
      <c r="C56" s="115">
        <v>0</v>
      </c>
      <c r="D56" s="90">
        <v>0.03</v>
      </c>
      <c r="E56" s="52">
        <f t="shared" si="1"/>
        <v>0</v>
      </c>
      <c r="F56" s="9"/>
    </row>
    <row r="57" spans="1:6" ht="15.6">
      <c r="A57" s="27"/>
      <c r="B57" s="154"/>
      <c r="C57" s="115"/>
      <c r="D57" s="90"/>
      <c r="E57" s="52"/>
      <c r="F57" s="9"/>
    </row>
    <row r="58" spans="1:6" ht="15.6">
      <c r="A58" s="27" t="s">
        <v>285</v>
      </c>
      <c r="B58" s="146">
        <v>0</v>
      </c>
      <c r="C58" s="112">
        <v>0</v>
      </c>
      <c r="D58" s="90">
        <v>0.02</v>
      </c>
      <c r="E58" s="52">
        <f t="shared" si="1"/>
        <v>0</v>
      </c>
      <c r="F58" s="9"/>
    </row>
    <row r="59" spans="1:6" ht="15.6">
      <c r="A59" s="27"/>
      <c r="B59" s="153"/>
      <c r="C59" s="126"/>
      <c r="D59" s="90"/>
      <c r="E59" s="52"/>
      <c r="F59" s="9"/>
    </row>
    <row r="60" spans="1:6" ht="15.6">
      <c r="A60" s="27" t="s">
        <v>286</v>
      </c>
      <c r="B60" s="145">
        <v>0</v>
      </c>
      <c r="C60" s="115">
        <v>0</v>
      </c>
      <c r="D60" s="90">
        <v>0.02</v>
      </c>
      <c r="E60" s="52">
        <f t="shared" si="1"/>
        <v>0</v>
      </c>
      <c r="F60" s="9"/>
    </row>
    <row r="61" spans="1:6" ht="15.6">
      <c r="A61" s="27"/>
      <c r="B61" s="156" t="s">
        <v>272</v>
      </c>
      <c r="C61" s="115"/>
      <c r="D61" s="90"/>
      <c r="E61" s="52"/>
      <c r="F61" s="9"/>
    </row>
    <row r="62" spans="1:6" ht="15.6">
      <c r="A62" s="27" t="s">
        <v>287</v>
      </c>
      <c r="B62" s="146">
        <v>0</v>
      </c>
      <c r="C62" s="112">
        <v>0</v>
      </c>
      <c r="D62" s="90">
        <v>0.03</v>
      </c>
      <c r="E62" s="52">
        <f t="shared" si="1"/>
        <v>0</v>
      </c>
      <c r="F62" s="9"/>
    </row>
    <row r="63" spans="1:6" ht="15.6">
      <c r="A63" s="27"/>
      <c r="B63" s="155" t="s">
        <v>272</v>
      </c>
      <c r="C63" s="126"/>
      <c r="D63" s="90"/>
      <c r="E63" s="52"/>
      <c r="F63" s="8"/>
    </row>
    <row r="64" spans="1:6" ht="15.6">
      <c r="A64" s="8"/>
      <c r="B64" s="8"/>
      <c r="C64" s="46" t="s">
        <v>90</v>
      </c>
      <c r="D64" s="97">
        <f>SUM(D2:D62)</f>
        <v>1.0000000000000002</v>
      </c>
      <c r="E64" s="106">
        <f>SUM(E2:E63)</f>
        <v>2.5900000000000007</v>
      </c>
      <c r="F64" s="8" t="s">
        <v>204</v>
      </c>
    </row>
    <row r="65" spans="1:4" ht="15.6">
      <c r="A65" s="134"/>
      <c r="D65" s="132"/>
    </row>
    <row r="66" spans="1:4" ht="20.100000000000001" customHeight="1">
      <c r="A66" s="134"/>
      <c r="C66" s="132"/>
      <c r="D66" s="132"/>
    </row>
    <row r="67" spans="1:4" ht="15.6">
      <c r="A67" s="134"/>
    </row>
    <row r="68" spans="1:4" ht="15.6">
      <c r="A68" s="134"/>
    </row>
    <row r="69" spans="1:4" ht="15.6">
      <c r="A69" s="134"/>
    </row>
    <row r="70" spans="1:4" ht="15.6">
      <c r="A70" s="134"/>
    </row>
    <row r="71" spans="1:4" ht="15.6">
      <c r="A71" s="134"/>
    </row>
    <row r="72" spans="1:4" ht="15.6">
      <c r="A72" s="134"/>
    </row>
    <row r="73" spans="1:4" ht="15.6">
      <c r="A73" s="134"/>
    </row>
    <row r="74" spans="1:4" ht="15.6">
      <c r="A74" s="134"/>
    </row>
    <row r="75" spans="1:4" ht="15.6">
      <c r="A75" s="134"/>
    </row>
    <row r="76" spans="1:4" ht="15.6">
      <c r="A76" s="134"/>
    </row>
    <row r="77" spans="1:4" ht="15.6">
      <c r="A77" s="134"/>
      <c r="D77" s="132"/>
    </row>
    <row r="78" spans="1:4" ht="15.6">
      <c r="A78" s="134"/>
    </row>
    <row r="79" spans="1:4" ht="15.6">
      <c r="A79" s="134"/>
    </row>
    <row r="80" spans="1:4" ht="15.6">
      <c r="A80" s="134"/>
    </row>
    <row r="81" spans="1:1" ht="15.6">
      <c r="A81" s="134"/>
    </row>
    <row r="82" spans="1:1" ht="15.6">
      <c r="A82" s="134"/>
    </row>
    <row r="83" spans="1:1" ht="15.6">
      <c r="A83" s="134"/>
    </row>
    <row r="84" spans="1:1" ht="15.6"/>
    <row r="85" spans="1:1" ht="15.6"/>
    <row r="86" spans="1:1" ht="15.6"/>
    <row r="87" spans="1:1" ht="15.6"/>
  </sheetData>
  <sheetProtection algorithmName="SHA-512" hashValue="6bLS5gWmBIhf+WtnLbAxOuab72JNiL9Z9pR5URgjFTt67BxG97tvOYgsn7YTDNN9wkyKENoQSfkFfkvjCdGCJg==" saltValue="yPCXpy38kIHaV7262lPSGg==" spinCount="100000" sheet="1" formatRows="0"/>
  <pageMargins left="0.7" right="0.7" top="0.75" bottom="0.75" header="0.3" footer="0.3"/>
  <legacyDrawing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A20D40-097A-1F4A-B273-D5D5BE667EE7}">
  <dimension ref="A1:G13"/>
  <sheetViews>
    <sheetView zoomScale="70" zoomScaleNormal="70" workbookViewId="0">
      <pane xSplit="1" ySplit="2" topLeftCell="D4" activePane="bottomRight" state="frozen"/>
      <selection pane="bottomRight" activeCell="D4" sqref="D4"/>
      <selection pane="bottomLeft" activeCell="A3" sqref="A3"/>
      <selection pane="topRight" activeCell="B1" sqref="B1"/>
    </sheetView>
  </sheetViews>
  <sheetFormatPr defaultColWidth="10.875" defaultRowHeight="15.6"/>
  <cols>
    <col min="1" max="1" width="45.25" style="135" customWidth="1"/>
    <col min="2" max="5" width="32.625" style="135" customWidth="1"/>
    <col min="6" max="6" width="15" style="135" customWidth="1"/>
    <col min="7" max="7" width="17" style="135" customWidth="1"/>
    <col min="8" max="16384" width="10.875" style="1"/>
  </cols>
  <sheetData>
    <row r="1" spans="1:7" ht="15.95" customHeight="1">
      <c r="A1" s="83"/>
      <c r="B1" s="171" t="s">
        <v>288</v>
      </c>
      <c r="C1" s="171"/>
      <c r="D1" s="171"/>
      <c r="E1" s="171"/>
      <c r="F1" s="48" t="s">
        <v>90</v>
      </c>
      <c r="G1" s="37"/>
    </row>
    <row r="2" spans="1:7" ht="30.95">
      <c r="A2" s="40" t="s">
        <v>289</v>
      </c>
      <c r="B2" s="27" t="s">
        <v>290</v>
      </c>
      <c r="C2" s="27" t="s">
        <v>291</v>
      </c>
      <c r="D2" s="27" t="s">
        <v>292</v>
      </c>
      <c r="E2" s="27" t="s">
        <v>293</v>
      </c>
      <c r="F2" s="48"/>
      <c r="G2" s="1"/>
    </row>
    <row r="3" spans="1:7">
      <c r="A3" s="21" t="s">
        <v>294</v>
      </c>
      <c r="B3" s="129"/>
      <c r="C3" s="129"/>
      <c r="D3" s="129">
        <v>4</v>
      </c>
      <c r="E3" s="129"/>
      <c r="F3" s="47">
        <f>SUM(B3:E3)</f>
        <v>4</v>
      </c>
      <c r="G3" s="1"/>
    </row>
    <row r="4" spans="1:7" ht="112.5" customHeight="1">
      <c r="A4" s="21"/>
      <c r="B4" s="129"/>
      <c r="C4" s="129"/>
      <c r="D4" s="129" t="s">
        <v>295</v>
      </c>
      <c r="E4" s="129"/>
      <c r="F4" s="47"/>
      <c r="G4" s="1"/>
    </row>
    <row r="5" spans="1:7">
      <c r="A5" s="21" t="s">
        <v>296</v>
      </c>
      <c r="B5" s="113"/>
      <c r="C5" s="113">
        <v>2</v>
      </c>
      <c r="D5" s="113"/>
      <c r="E5" s="113"/>
      <c r="F5" s="47">
        <f t="shared" ref="F5:F7" si="0">SUM(B5:E5)</f>
        <v>2</v>
      </c>
      <c r="G5" s="1"/>
    </row>
    <row r="6" spans="1:7" ht="108.6">
      <c r="A6" s="21"/>
      <c r="B6" s="113"/>
      <c r="C6" s="113" t="s">
        <v>297</v>
      </c>
      <c r="D6" s="113"/>
      <c r="E6" s="121"/>
      <c r="F6" s="47"/>
      <c r="G6" s="1"/>
    </row>
    <row r="7" spans="1:7" ht="30.95">
      <c r="A7" s="79" t="s">
        <v>298</v>
      </c>
      <c r="B7" s="129"/>
      <c r="C7" s="129">
        <v>2</v>
      </c>
      <c r="D7" s="129"/>
      <c r="E7" s="129"/>
      <c r="F7" s="47">
        <f t="shared" si="0"/>
        <v>2</v>
      </c>
      <c r="G7" s="1"/>
    </row>
    <row r="8" spans="1:7" ht="108.6">
      <c r="A8" s="21"/>
      <c r="B8" s="129"/>
      <c r="C8" s="160" t="s">
        <v>299</v>
      </c>
      <c r="D8" s="129"/>
      <c r="E8" s="129"/>
      <c r="F8" s="47"/>
      <c r="G8" s="1"/>
    </row>
    <row r="9" spans="1:7">
      <c r="A9" s="40" t="s">
        <v>90</v>
      </c>
      <c r="B9" s="52">
        <f>B3+B5+B7</f>
        <v>0</v>
      </c>
      <c r="C9" s="52">
        <f t="shared" ref="C9:E9" si="1">C3+C5+C7</f>
        <v>4</v>
      </c>
      <c r="D9" s="52">
        <f t="shared" si="1"/>
        <v>4</v>
      </c>
      <c r="E9" s="52">
        <f t="shared" si="1"/>
        <v>0</v>
      </c>
      <c r="F9" s="105">
        <f>MIN(SUM(F3:F7),10)</f>
        <v>8</v>
      </c>
      <c r="G9" s="8" t="s">
        <v>204</v>
      </c>
    </row>
    <row r="10" spans="1:7">
      <c r="A10" s="133"/>
      <c r="B10" s="133"/>
    </row>
    <row r="12" spans="1:7" ht="18.600000000000001" customHeight="1"/>
    <row r="13" spans="1:7">
      <c r="F13" s="134"/>
      <c r="G13" s="132"/>
    </row>
  </sheetData>
  <sheetProtection algorithmName="SHA-512" hashValue="VjY07mNNESOLnbP9X9Z7oVXnw/MTaNxIzWgaTbDJohvDcdhHT+XFGKl3Is/rE+8wGgUUSsySlfgkzqeJAu4Eiw==" saltValue="pKJYSKFiR0dgVACPpAcZuw==" spinCount="100000" sheet="1" formatRows="0"/>
  <mergeCells count="1">
    <mergeCell ref="B1:E1"/>
  </mergeCells>
  <pageMargins left="0.7" right="0.7" top="0.75" bottom="0.75" header="0.3" footer="0.3"/>
  <legacyDrawing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672F38-DC1A-5E42-AD4D-1D808F707F90}">
  <dimension ref="A1:G13"/>
  <sheetViews>
    <sheetView zoomScale="70" zoomScaleNormal="70" workbookViewId="0">
      <pane xSplit="1" ySplit="2" topLeftCell="B3" activePane="bottomRight" state="frozen"/>
      <selection pane="bottomRight" activeCell="G3" sqref="G3"/>
      <selection pane="bottomLeft" activeCell="A3" sqref="A3"/>
      <selection pane="topRight" activeCell="B1" sqref="B1"/>
    </sheetView>
  </sheetViews>
  <sheetFormatPr defaultColWidth="10.875" defaultRowHeight="15.6"/>
  <cols>
    <col min="1" max="1" width="38.75" style="135" customWidth="1"/>
    <col min="2" max="4" width="32.625" style="135" customWidth="1"/>
    <col min="5" max="5" width="15" style="135" customWidth="1"/>
    <col min="6" max="6" width="12.5" style="135" customWidth="1"/>
    <col min="7" max="7" width="15" style="135" customWidth="1"/>
    <col min="8" max="16384" width="10.875" style="1"/>
  </cols>
  <sheetData>
    <row r="1" spans="1:7">
      <c r="A1" s="2"/>
      <c r="B1" s="172" t="s">
        <v>288</v>
      </c>
      <c r="C1" s="172"/>
      <c r="D1" s="172"/>
      <c r="E1" s="2"/>
      <c r="F1" s="2"/>
      <c r="G1" s="1"/>
    </row>
    <row r="2" spans="1:7" ht="89.1" customHeight="1">
      <c r="A2" s="36" t="s">
        <v>300</v>
      </c>
      <c r="B2" s="50" t="s">
        <v>301</v>
      </c>
      <c r="C2" s="50" t="s">
        <v>302</v>
      </c>
      <c r="D2" s="50" t="s">
        <v>303</v>
      </c>
      <c r="E2" s="20" t="s">
        <v>25</v>
      </c>
      <c r="F2" s="20" t="s">
        <v>90</v>
      </c>
      <c r="G2" s="37"/>
    </row>
    <row r="3" spans="1:7" ht="15.95" customHeight="1">
      <c r="A3" s="12" t="s">
        <v>304</v>
      </c>
      <c r="B3" s="120"/>
      <c r="C3" s="120">
        <v>5</v>
      </c>
      <c r="D3" s="120"/>
      <c r="E3" s="92">
        <v>0.45</v>
      </c>
      <c r="F3" s="56">
        <f>SUM(B3:D3)*E3</f>
        <v>2.25</v>
      </c>
      <c r="G3" s="1"/>
    </row>
    <row r="4" spans="1:7" ht="77.45">
      <c r="A4" s="12"/>
      <c r="B4" s="127"/>
      <c r="C4" s="127" t="s">
        <v>305</v>
      </c>
      <c r="D4" s="127"/>
      <c r="E4" s="44"/>
      <c r="F4" s="56"/>
      <c r="G4" s="1"/>
    </row>
    <row r="5" spans="1:7" ht="15.95" customHeight="1">
      <c r="A5" s="12" t="s">
        <v>306</v>
      </c>
      <c r="B5" s="130">
        <v>7</v>
      </c>
      <c r="C5" s="130"/>
      <c r="D5" s="130"/>
      <c r="E5" s="92">
        <v>0.3</v>
      </c>
      <c r="F5" s="56">
        <f t="shared" ref="F5:F7" si="0">SUM(B5:D5)*E5</f>
        <v>2.1</v>
      </c>
      <c r="G5" s="1"/>
    </row>
    <row r="6" spans="1:7" ht="139.5">
      <c r="A6" s="12"/>
      <c r="B6" s="130" t="s">
        <v>307</v>
      </c>
      <c r="C6" s="130"/>
      <c r="D6" s="130"/>
      <c r="E6" s="44"/>
      <c r="F6" s="56"/>
      <c r="G6" s="1"/>
    </row>
    <row r="7" spans="1:7" ht="15.95" customHeight="1">
      <c r="A7" s="13" t="s">
        <v>308</v>
      </c>
      <c r="B7" s="127"/>
      <c r="C7" s="127">
        <v>5</v>
      </c>
      <c r="D7" s="127"/>
      <c r="E7" s="92">
        <v>0.25</v>
      </c>
      <c r="F7" s="56">
        <f t="shared" si="0"/>
        <v>1.25</v>
      </c>
      <c r="G7" s="1"/>
    </row>
    <row r="8" spans="1:7" ht="77.45">
      <c r="A8" s="12"/>
      <c r="B8" s="127"/>
      <c r="C8" s="127" t="s">
        <v>309</v>
      </c>
      <c r="D8" s="127"/>
      <c r="E8" s="44"/>
      <c r="F8" s="56"/>
      <c r="G8" s="1"/>
    </row>
    <row r="9" spans="1:7" ht="15.95" customHeight="1">
      <c r="A9" s="36" t="s">
        <v>203</v>
      </c>
      <c r="B9" s="43">
        <f>B3+B5+B7</f>
        <v>7</v>
      </c>
      <c r="C9" s="43">
        <f t="shared" ref="C9:D9" si="1">C3+C5+C7</f>
        <v>10</v>
      </c>
      <c r="D9" s="43">
        <f t="shared" si="1"/>
        <v>0</v>
      </c>
      <c r="E9" s="116">
        <f>SUM(E3:E8)</f>
        <v>1</v>
      </c>
      <c r="F9" s="104">
        <f>MIN(SUM(F3:F7),10)</f>
        <v>5.6</v>
      </c>
      <c r="G9" s="8" t="s">
        <v>204</v>
      </c>
    </row>
    <row r="10" spans="1:7">
      <c r="A10" s="141"/>
      <c r="B10" s="141"/>
    </row>
    <row r="13" spans="1:7" ht="17.100000000000001" customHeight="1">
      <c r="E13" s="134"/>
      <c r="F13" s="132"/>
    </row>
  </sheetData>
  <sheetProtection algorithmName="SHA-512" hashValue="qpfrOjIw8dW/+9ZgpUIT926tKrLxwl2xd1NumU7HZx0VHFwTaXb0xhlbSlnoNgim+dbYb7p0qCZsKpHOinP/hw==" saltValue="7+4qPUANko66USG9GZOLqQ==" spinCount="100000" sheet="1" formatRows="0"/>
  <mergeCells count="1">
    <mergeCell ref="B1:D1"/>
  </mergeCells>
  <pageMargins left="0.7" right="0.7" top="0.75" bottom="0.75" header="0.3" footer="0.3"/>
  <legacy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404460-0317-5644-BBC4-C01BCDA37074}">
  <dimension ref="A1:I22"/>
  <sheetViews>
    <sheetView zoomScale="60" zoomScaleNormal="60" workbookViewId="0">
      <pane xSplit="1" ySplit="2" topLeftCell="B3" activePane="bottomRight" state="frozen"/>
      <selection pane="bottomRight" activeCell="B20" sqref="B20"/>
      <selection pane="bottomLeft" activeCell="A3" sqref="A3"/>
      <selection pane="topRight" activeCell="B1" sqref="B1"/>
    </sheetView>
  </sheetViews>
  <sheetFormatPr defaultColWidth="10.875" defaultRowHeight="15.6"/>
  <cols>
    <col min="1" max="5" width="32.625" style="135" customWidth="1"/>
    <col min="6" max="6" width="29.5" style="135" customWidth="1"/>
    <col min="7" max="7" width="15" style="135" customWidth="1"/>
    <col min="8" max="8" width="17" style="135" customWidth="1"/>
    <col min="9" max="9" width="16.5" style="135" customWidth="1"/>
    <col min="10" max="16384" width="10.875" style="1"/>
  </cols>
  <sheetData>
    <row r="1" spans="1:9">
      <c r="A1" s="36"/>
      <c r="B1" s="175" t="s">
        <v>310</v>
      </c>
      <c r="C1" s="176"/>
      <c r="D1" s="176"/>
      <c r="E1" s="177"/>
      <c r="F1" s="36"/>
      <c r="G1" s="36"/>
      <c r="H1" s="36"/>
      <c r="I1" s="1"/>
    </row>
    <row r="2" spans="1:9" ht="92.45" customHeight="1">
      <c r="A2" s="36" t="s">
        <v>311</v>
      </c>
      <c r="B2" s="50" t="s">
        <v>290</v>
      </c>
      <c r="C2" s="50" t="s">
        <v>291</v>
      </c>
      <c r="D2" s="50" t="s">
        <v>312</v>
      </c>
      <c r="E2" s="50" t="s">
        <v>293</v>
      </c>
      <c r="F2" s="36" t="s">
        <v>203</v>
      </c>
      <c r="G2" s="36" t="s">
        <v>25</v>
      </c>
      <c r="H2" s="36" t="s">
        <v>61</v>
      </c>
      <c r="I2" s="37"/>
    </row>
    <row r="3" spans="1:9" ht="32.1" customHeight="1">
      <c r="A3" s="39" t="s">
        <v>304</v>
      </c>
      <c r="B3" s="127"/>
      <c r="C3" s="127"/>
      <c r="D3" s="127"/>
      <c r="E3" s="127"/>
      <c r="F3" s="56">
        <f>SUM(B3:E3)</f>
        <v>0</v>
      </c>
      <c r="G3" s="98">
        <v>0.2</v>
      </c>
      <c r="H3" s="56">
        <f>SUM(B3:E3)*G3</f>
        <v>0</v>
      </c>
      <c r="I3" s="1"/>
    </row>
    <row r="4" spans="1:9" ht="32.1" customHeight="1">
      <c r="A4" s="39"/>
      <c r="B4" s="127"/>
      <c r="C4" s="127"/>
      <c r="D4" s="127"/>
      <c r="E4" s="127"/>
      <c r="F4" s="56"/>
      <c r="G4" s="43"/>
      <c r="H4" s="56"/>
      <c r="I4" s="1"/>
    </row>
    <row r="5" spans="1:9" ht="32.1" customHeight="1">
      <c r="A5" s="39" t="s">
        <v>306</v>
      </c>
      <c r="B5" s="128"/>
      <c r="C5" s="128"/>
      <c r="D5" s="128"/>
      <c r="E5" s="128"/>
      <c r="F5" s="56">
        <f t="shared" ref="F5:F18" si="0">SUM(B5:E5)</f>
        <v>0</v>
      </c>
      <c r="G5" s="98">
        <v>0.1</v>
      </c>
      <c r="H5" s="56">
        <f t="shared" ref="H5:H17" si="1">SUM(B5:E5)*G5</f>
        <v>0</v>
      </c>
      <c r="I5" s="1"/>
    </row>
    <row r="6" spans="1:9" ht="32.1" customHeight="1">
      <c r="A6" s="12"/>
      <c r="B6" s="128"/>
      <c r="C6" s="128"/>
      <c r="D6" s="128"/>
      <c r="E6" s="128"/>
      <c r="F6" s="56"/>
      <c r="G6" s="43"/>
      <c r="H6" s="56"/>
      <c r="I6" s="1"/>
    </row>
    <row r="7" spans="1:9" ht="32.1" customHeight="1">
      <c r="A7" s="13" t="s">
        <v>313</v>
      </c>
      <c r="B7" s="127"/>
      <c r="C7" s="127"/>
      <c r="D7" s="127"/>
      <c r="E7" s="127"/>
      <c r="F7" s="56">
        <f t="shared" si="0"/>
        <v>0</v>
      </c>
      <c r="G7" s="98">
        <v>0.05</v>
      </c>
      <c r="H7" s="56">
        <f t="shared" si="1"/>
        <v>0</v>
      </c>
      <c r="I7" s="1"/>
    </row>
    <row r="8" spans="1:9" ht="32.1" customHeight="1">
      <c r="A8" s="12"/>
      <c r="B8" s="127"/>
      <c r="C8" s="127"/>
      <c r="D8" s="127"/>
      <c r="E8" s="127"/>
      <c r="F8" s="56"/>
      <c r="G8" s="43"/>
      <c r="H8" s="56"/>
      <c r="I8" s="1"/>
    </row>
    <row r="9" spans="1:9" ht="32.1" customHeight="1">
      <c r="A9" s="13" t="s">
        <v>314</v>
      </c>
      <c r="B9" s="128"/>
      <c r="C9" s="128"/>
      <c r="D9" s="128"/>
      <c r="E9" s="128"/>
      <c r="F9" s="56">
        <f t="shared" si="0"/>
        <v>0</v>
      </c>
      <c r="G9" s="98">
        <v>0.25</v>
      </c>
      <c r="H9" s="56">
        <f t="shared" si="1"/>
        <v>0</v>
      </c>
      <c r="I9" s="1"/>
    </row>
    <row r="10" spans="1:9" ht="32.1" customHeight="1">
      <c r="A10" s="12"/>
      <c r="B10" s="128"/>
      <c r="C10" s="128"/>
      <c r="D10" s="128"/>
      <c r="E10" s="128"/>
      <c r="F10" s="56"/>
      <c r="G10" s="43"/>
      <c r="H10" s="56"/>
      <c r="I10" s="1"/>
    </row>
    <row r="11" spans="1:9" ht="32.1" customHeight="1">
      <c r="A11" s="39" t="s">
        <v>315</v>
      </c>
      <c r="B11" s="127"/>
      <c r="C11" s="127"/>
      <c r="D11" s="127"/>
      <c r="E11" s="127"/>
      <c r="F11" s="56">
        <f t="shared" si="0"/>
        <v>0</v>
      </c>
      <c r="G11" s="98">
        <v>0.1</v>
      </c>
      <c r="H11" s="56">
        <f t="shared" si="1"/>
        <v>0</v>
      </c>
      <c r="I11" s="1"/>
    </row>
    <row r="12" spans="1:9" ht="32.1" customHeight="1">
      <c r="A12" s="12"/>
      <c r="B12" s="127"/>
      <c r="C12" s="114"/>
      <c r="D12" s="127"/>
      <c r="E12" s="127"/>
      <c r="F12" s="56"/>
      <c r="G12" s="43"/>
      <c r="H12" s="56"/>
      <c r="I12" s="1"/>
    </row>
    <row r="13" spans="1:9" ht="32.1" customHeight="1">
      <c r="A13" s="13" t="s">
        <v>316</v>
      </c>
      <c r="B13" s="128"/>
      <c r="C13" s="128"/>
      <c r="D13" s="128"/>
      <c r="E13" s="128"/>
      <c r="F13" s="56">
        <f t="shared" si="0"/>
        <v>0</v>
      </c>
      <c r="G13" s="98">
        <v>0.05</v>
      </c>
      <c r="H13" s="56">
        <f t="shared" si="1"/>
        <v>0</v>
      </c>
      <c r="I13" s="1"/>
    </row>
    <row r="14" spans="1:9" ht="32.1" customHeight="1">
      <c r="A14" s="12"/>
      <c r="B14" s="128"/>
      <c r="C14" s="128"/>
      <c r="D14" s="128"/>
      <c r="E14" s="128"/>
      <c r="F14" s="56"/>
      <c r="G14" s="43"/>
      <c r="H14" s="56"/>
      <c r="I14" s="1"/>
    </row>
    <row r="15" spans="1:9" ht="62.45" customHeight="1">
      <c r="A15" s="13" t="s">
        <v>317</v>
      </c>
      <c r="B15" s="127"/>
      <c r="C15" s="127"/>
      <c r="D15" s="127"/>
      <c r="E15" s="127"/>
      <c r="F15" s="56">
        <f t="shared" si="0"/>
        <v>0</v>
      </c>
      <c r="G15" s="98">
        <v>0.1</v>
      </c>
      <c r="H15" s="56">
        <f t="shared" si="1"/>
        <v>0</v>
      </c>
      <c r="I15" s="1"/>
    </row>
    <row r="16" spans="1:9" ht="32.1" customHeight="1">
      <c r="A16" s="12"/>
      <c r="B16" s="127"/>
      <c r="C16" s="127"/>
      <c r="D16" s="127"/>
      <c r="E16" s="127"/>
      <c r="F16" s="56"/>
      <c r="G16" s="43"/>
      <c r="H16" s="56"/>
      <c r="I16" s="1"/>
    </row>
    <row r="17" spans="1:9" ht="57.6" customHeight="1">
      <c r="A17" s="13" t="s">
        <v>318</v>
      </c>
      <c r="B17" s="128"/>
      <c r="C17" s="128"/>
      <c r="D17" s="128"/>
      <c r="E17" s="128"/>
      <c r="F17" s="56">
        <f t="shared" si="0"/>
        <v>0</v>
      </c>
      <c r="G17" s="98">
        <v>0.15</v>
      </c>
      <c r="H17" s="56">
        <f t="shared" si="1"/>
        <v>0</v>
      </c>
      <c r="I17" s="1"/>
    </row>
    <row r="18" spans="1:9" ht="57.6" customHeight="1">
      <c r="A18" s="117"/>
      <c r="B18" s="128"/>
      <c r="C18" s="128"/>
      <c r="D18" s="128"/>
      <c r="E18" s="128"/>
      <c r="F18" s="56">
        <f t="shared" si="0"/>
        <v>0</v>
      </c>
      <c r="G18" s="98"/>
      <c r="H18" s="56"/>
      <c r="I18" s="1"/>
    </row>
    <row r="19" spans="1:9" ht="26.1" customHeight="1">
      <c r="A19" s="173"/>
      <c r="B19" s="174"/>
      <c r="C19" s="11"/>
      <c r="D19" s="11"/>
      <c r="E19" s="11"/>
      <c r="F19" s="46" t="s">
        <v>90</v>
      </c>
      <c r="G19" s="118">
        <f>SUM(G3:G17)</f>
        <v>1</v>
      </c>
      <c r="H19" s="119">
        <f>SUM(H3:H17)</f>
        <v>0</v>
      </c>
      <c r="I19" s="8" t="s">
        <v>216</v>
      </c>
    </row>
    <row r="20" spans="1:9">
      <c r="B20" s="149" t="s">
        <v>319</v>
      </c>
    </row>
    <row r="22" spans="1:9">
      <c r="C22" s="143"/>
    </row>
  </sheetData>
  <sheetProtection algorithmName="SHA-512" hashValue="/OVxoYqNOeJ2AiSQyB0FChLKv2Pr6dRnXeCKG83HTqWDgTXWSRCVKMLlVZLc3KY4GkfPlk0VPTPEobLbtZ1zpw==" saltValue="fbUSyulFq6xi968fMCWNwQ==" spinCount="100000" sheet="1" formatRows="0"/>
  <mergeCells count="2">
    <mergeCell ref="A19:B19"/>
    <mergeCell ref="B1:E1"/>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8221AC-B78D-B747-9C63-6B77AFABAB08}">
  <dimension ref="A1:H22"/>
  <sheetViews>
    <sheetView zoomScale="60" zoomScaleNormal="60" workbookViewId="0">
      <pane xSplit="1" ySplit="1" topLeftCell="B19" activePane="bottomRight" state="frozen"/>
      <selection pane="bottomRight" activeCell="H21" sqref="H21"/>
      <selection pane="bottomLeft" activeCell="A2" sqref="A2"/>
      <selection pane="topRight" activeCell="B1" sqref="B1"/>
    </sheetView>
  </sheetViews>
  <sheetFormatPr defaultColWidth="10.875" defaultRowHeight="15.6"/>
  <cols>
    <col min="1" max="1" width="48.625" style="134" customWidth="1"/>
    <col min="2" max="4" width="32.625" style="134" customWidth="1"/>
    <col min="5" max="5" width="21.5" style="134" customWidth="1"/>
    <col min="6" max="6" width="15.375" style="134" customWidth="1"/>
    <col min="7" max="7" width="15.5" style="134" customWidth="1"/>
    <col min="8" max="8" width="21.875" style="134" customWidth="1"/>
    <col min="9" max="16384" width="10.875" style="8"/>
  </cols>
  <sheetData>
    <row r="1" spans="1:7" s="8" customFormat="1" ht="67.5" customHeight="1">
      <c r="A1" s="48" t="s">
        <v>320</v>
      </c>
      <c r="B1" s="27" t="s">
        <v>321</v>
      </c>
      <c r="C1" s="27" t="s">
        <v>322</v>
      </c>
      <c r="D1" s="27" t="s">
        <v>323</v>
      </c>
      <c r="E1" s="40" t="s">
        <v>203</v>
      </c>
      <c r="F1" s="40" t="s">
        <v>25</v>
      </c>
      <c r="G1" s="40" t="s">
        <v>61</v>
      </c>
    </row>
    <row r="2" spans="1:7" s="8" customFormat="1" ht="32.1" customHeight="1">
      <c r="A2" s="25" t="s">
        <v>324</v>
      </c>
      <c r="B2" s="126"/>
      <c r="C2" s="126"/>
      <c r="D2" s="126">
        <v>7</v>
      </c>
      <c r="E2" s="124">
        <f>SUM(B2:D2)</f>
        <v>7</v>
      </c>
      <c r="F2" s="90">
        <v>0.15</v>
      </c>
      <c r="G2" s="52">
        <f>(B2*F2)+(C2*F2)+(D2*F2)</f>
        <v>1.05</v>
      </c>
    </row>
    <row r="3" spans="1:7" s="8" customFormat="1" ht="75.599999999999994" customHeight="1">
      <c r="A3" s="25"/>
      <c r="B3" s="126"/>
      <c r="C3" s="126"/>
      <c r="D3" s="126" t="s">
        <v>325</v>
      </c>
      <c r="E3" s="124"/>
      <c r="F3" s="41"/>
      <c r="G3" s="52"/>
    </row>
    <row r="4" spans="1:7" s="8" customFormat="1" ht="32.1" customHeight="1">
      <c r="A4" s="25" t="s">
        <v>326</v>
      </c>
      <c r="B4" s="113"/>
      <c r="C4" s="113">
        <v>3</v>
      </c>
      <c r="D4" s="113"/>
      <c r="E4" s="124">
        <f t="shared" ref="E4:E20" si="0">SUM(B4:D4)</f>
        <v>3</v>
      </c>
      <c r="F4" s="102">
        <v>7.4999999999999997E-2</v>
      </c>
      <c r="G4" s="52">
        <f>(B4*F4)+(C4*F4)+(D4*F4)</f>
        <v>0.22499999999999998</v>
      </c>
    </row>
    <row r="5" spans="1:7" s="8" customFormat="1" ht="63.6" customHeight="1">
      <c r="A5" s="25"/>
      <c r="B5" s="113"/>
      <c r="C5" s="113" t="s">
        <v>327</v>
      </c>
      <c r="D5" s="113"/>
      <c r="E5" s="124"/>
      <c r="F5" s="41"/>
      <c r="G5" s="52"/>
    </row>
    <row r="6" spans="1:7" s="8" customFormat="1" ht="32.1" customHeight="1">
      <c r="A6" s="25" t="s">
        <v>328</v>
      </c>
      <c r="B6" s="126">
        <v>0</v>
      </c>
      <c r="C6" s="126"/>
      <c r="D6" s="126"/>
      <c r="E6" s="124">
        <f t="shared" si="0"/>
        <v>0</v>
      </c>
      <c r="F6" s="102">
        <v>7.4999999999999997E-2</v>
      </c>
      <c r="G6" s="52">
        <f>(B6*F6)+(C6*F6)+(D6*F6)</f>
        <v>0</v>
      </c>
    </row>
    <row r="7" spans="1:7" s="8" customFormat="1" ht="32.1" customHeight="1">
      <c r="A7" s="25"/>
      <c r="B7" s="126" t="s">
        <v>329</v>
      </c>
      <c r="C7" s="126"/>
      <c r="D7" s="126"/>
      <c r="E7" s="124"/>
      <c r="F7" s="41"/>
      <c r="G7" s="52"/>
    </row>
    <row r="8" spans="1:7" s="8" customFormat="1" ht="53.1" customHeight="1">
      <c r="A8" s="27" t="s">
        <v>330</v>
      </c>
      <c r="B8" s="113">
        <v>0</v>
      </c>
      <c r="C8" s="113"/>
      <c r="D8" s="113"/>
      <c r="E8" s="125">
        <f t="shared" si="0"/>
        <v>0</v>
      </c>
      <c r="F8" s="99">
        <v>0.15</v>
      </c>
      <c r="G8" s="52">
        <f>(B8*F8)+(C8*F8)+(D8*F8)</f>
        <v>0</v>
      </c>
    </row>
    <row r="9" spans="1:7" s="8" customFormat="1" ht="32.1" customHeight="1">
      <c r="A9" s="27"/>
      <c r="B9" s="113" t="s">
        <v>329</v>
      </c>
      <c r="C9" s="113"/>
      <c r="D9" s="113"/>
      <c r="E9" s="125"/>
      <c r="F9" s="100"/>
      <c r="G9" s="52"/>
    </row>
    <row r="10" spans="1:7" s="8" customFormat="1" ht="47.1" customHeight="1">
      <c r="A10" s="27" t="s">
        <v>331</v>
      </c>
      <c r="B10" s="126">
        <v>0</v>
      </c>
      <c r="C10" s="126"/>
      <c r="D10" s="126"/>
      <c r="E10" s="125">
        <f t="shared" si="0"/>
        <v>0</v>
      </c>
      <c r="F10" s="99">
        <v>0.1</v>
      </c>
      <c r="G10" s="52">
        <f>(B10*F10)+(C10*F10)+(D10*F10)</f>
        <v>0</v>
      </c>
    </row>
    <row r="11" spans="1:7" s="8" customFormat="1" ht="32.1" customHeight="1">
      <c r="A11" s="27"/>
      <c r="B11" s="126" t="s">
        <v>329</v>
      </c>
      <c r="C11" s="126"/>
      <c r="D11" s="126"/>
      <c r="E11" s="125"/>
      <c r="F11" s="100"/>
      <c r="G11" s="52"/>
    </row>
    <row r="12" spans="1:7" s="8" customFormat="1" ht="32.1" customHeight="1">
      <c r="A12" s="27" t="s">
        <v>332</v>
      </c>
      <c r="B12" s="113">
        <v>0</v>
      </c>
      <c r="C12" s="113"/>
      <c r="D12" s="113"/>
      <c r="E12" s="125">
        <f t="shared" si="0"/>
        <v>0</v>
      </c>
      <c r="F12" s="99">
        <v>0.1</v>
      </c>
      <c r="G12" s="52">
        <f>(B12*F12)+(C12*F12)+(D12*F12)</f>
        <v>0</v>
      </c>
    </row>
    <row r="13" spans="1:7" s="8" customFormat="1" ht="32.1" customHeight="1">
      <c r="A13" s="27"/>
      <c r="B13" s="113" t="s">
        <v>329</v>
      </c>
      <c r="C13" s="113"/>
      <c r="D13" s="113"/>
      <c r="E13" s="125"/>
      <c r="F13" s="100"/>
      <c r="G13" s="52"/>
    </row>
    <row r="14" spans="1:7" s="8" customFormat="1" ht="32.1" customHeight="1">
      <c r="A14" s="27" t="s">
        <v>333</v>
      </c>
      <c r="B14" s="126">
        <v>0</v>
      </c>
      <c r="C14" s="126"/>
      <c r="D14" s="126"/>
      <c r="E14" s="125">
        <f t="shared" si="0"/>
        <v>0</v>
      </c>
      <c r="F14" s="99">
        <v>0.1</v>
      </c>
      <c r="G14" s="52">
        <f>(B14*F14)+(C14*F14)+(D14*F14)</f>
        <v>0</v>
      </c>
    </row>
    <row r="15" spans="1:7" s="8" customFormat="1" ht="32.1" customHeight="1">
      <c r="A15" s="25"/>
      <c r="B15" s="126" t="s">
        <v>329</v>
      </c>
      <c r="C15" s="126"/>
      <c r="D15" s="126"/>
      <c r="E15" s="124"/>
      <c r="F15" s="41"/>
      <c r="G15" s="52"/>
    </row>
    <row r="16" spans="1:7" s="8" customFormat="1" ht="32.1" customHeight="1">
      <c r="A16" s="27" t="s">
        <v>334</v>
      </c>
      <c r="B16" s="113">
        <v>0</v>
      </c>
      <c r="C16" s="113"/>
      <c r="D16" s="113"/>
      <c r="E16" s="125">
        <f t="shared" si="0"/>
        <v>0</v>
      </c>
      <c r="F16" s="99">
        <v>0.1</v>
      </c>
      <c r="G16" s="52">
        <f>(B16*F16)+(C16*F16)+(D16*F16)</f>
        <v>0</v>
      </c>
    </row>
    <row r="17" spans="1:8" ht="32.1" customHeight="1">
      <c r="A17" s="25"/>
      <c r="B17" s="113" t="s">
        <v>329</v>
      </c>
      <c r="C17" s="113"/>
      <c r="D17" s="113"/>
      <c r="E17" s="124"/>
      <c r="F17" s="41"/>
      <c r="G17" s="52"/>
      <c r="H17" s="8"/>
    </row>
    <row r="18" spans="1:8" ht="57.6" customHeight="1">
      <c r="A18" s="34" t="s">
        <v>335</v>
      </c>
      <c r="B18" s="126"/>
      <c r="C18" s="126">
        <v>4</v>
      </c>
      <c r="D18" s="126"/>
      <c r="E18" s="125">
        <f t="shared" si="0"/>
        <v>4</v>
      </c>
      <c r="F18" s="99">
        <v>0.08</v>
      </c>
      <c r="G18" s="52">
        <f>(B18*F18)+(C18*F18)+(D18*F18)</f>
        <v>0.32</v>
      </c>
      <c r="H18" s="8"/>
    </row>
    <row r="19" spans="1:8" ht="126" customHeight="1">
      <c r="A19" s="25"/>
      <c r="B19" s="126"/>
      <c r="C19" s="126" t="s">
        <v>336</v>
      </c>
      <c r="D19" s="126"/>
      <c r="E19" s="124"/>
      <c r="F19" s="41"/>
      <c r="G19" s="52"/>
      <c r="H19" s="8"/>
    </row>
    <row r="20" spans="1:8" ht="54.6" customHeight="1">
      <c r="A20" s="27" t="s">
        <v>337</v>
      </c>
      <c r="B20" s="113">
        <v>0</v>
      </c>
      <c r="C20" s="113"/>
      <c r="D20" s="113"/>
      <c r="E20" s="125">
        <f t="shared" si="0"/>
        <v>0</v>
      </c>
      <c r="F20" s="99">
        <v>7.0000000000000007E-2</v>
      </c>
      <c r="G20" s="52">
        <f>(B20*F20)+(C20*F20)+(D20*F20)</f>
        <v>0</v>
      </c>
      <c r="H20" s="8"/>
    </row>
    <row r="21" spans="1:8" ht="32.1" customHeight="1">
      <c r="A21" s="25"/>
      <c r="B21" s="113" t="s">
        <v>329</v>
      </c>
      <c r="C21" s="113"/>
      <c r="D21" s="113"/>
      <c r="E21" s="124"/>
      <c r="F21" s="90"/>
      <c r="G21" s="52"/>
      <c r="H21" s="8"/>
    </row>
    <row r="22" spans="1:8">
      <c r="A22" s="8"/>
      <c r="B22" s="8"/>
      <c r="C22" s="8"/>
      <c r="D22" s="8"/>
      <c r="E22" s="46" t="s">
        <v>90</v>
      </c>
      <c r="F22" s="101">
        <f>SUM(F2:F21)</f>
        <v>0.99999999999999978</v>
      </c>
      <c r="G22" s="103">
        <f>SUM(G2:G20)</f>
        <v>1.595</v>
      </c>
      <c r="H22" s="8" t="s">
        <v>204</v>
      </c>
    </row>
  </sheetData>
  <sheetProtection algorithmName="SHA-512" hashValue="PiFB2Q3ObFPsmPCgZYeOPpKUxpDOD1K5X0BtTAnVfACwixeI4xfaBIfdV0yamzoTuVhtPKjzZN1jgymgyCLy6A==" saltValue="FH/0nFy/A2RpKpY6aPPIvA==" spinCount="100000" sheet="1" formatRows="0"/>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0EB651-E7BE-A64C-89E6-706E2FD0EF0E}">
  <dimension ref="A1:H16"/>
  <sheetViews>
    <sheetView zoomScale="70" zoomScaleNormal="70" workbookViewId="0">
      <pane xSplit="1" ySplit="2" topLeftCell="D11" activePane="bottomRight" state="frozen"/>
      <selection pane="bottomRight" activeCell="G15" sqref="G3:G15"/>
      <selection pane="bottomLeft" activeCell="A3" sqref="A3"/>
      <selection pane="topRight" activeCell="B1" sqref="B1"/>
    </sheetView>
  </sheetViews>
  <sheetFormatPr defaultColWidth="10.875" defaultRowHeight="15.6"/>
  <cols>
    <col min="1" max="1" width="64.625" style="134" customWidth="1"/>
    <col min="2" max="4" width="25" style="134" customWidth="1"/>
    <col min="5" max="7" width="16.625" style="134" customWidth="1"/>
    <col min="8" max="8" width="16.5" style="134" customWidth="1"/>
    <col min="9" max="16384" width="10.875" style="8"/>
  </cols>
  <sheetData>
    <row r="1" spans="1:8">
      <c r="A1" s="7"/>
      <c r="B1" s="178" t="s">
        <v>338</v>
      </c>
      <c r="C1" s="178"/>
      <c r="D1" s="178"/>
      <c r="E1" s="7"/>
      <c r="F1" s="7"/>
      <c r="G1" s="7"/>
      <c r="H1" s="8"/>
    </row>
    <row r="2" spans="1:8" ht="111.95" customHeight="1">
      <c r="A2" s="48" t="s">
        <v>339</v>
      </c>
      <c r="B2" s="27" t="s">
        <v>340</v>
      </c>
      <c r="C2" s="27" t="s">
        <v>341</v>
      </c>
      <c r="D2" s="27" t="s">
        <v>342</v>
      </c>
      <c r="E2" s="40" t="s">
        <v>203</v>
      </c>
      <c r="F2" s="40" t="s">
        <v>25</v>
      </c>
      <c r="G2" s="40" t="s">
        <v>61</v>
      </c>
      <c r="H2" s="8"/>
    </row>
    <row r="3" spans="1:8" ht="32.1" customHeight="1">
      <c r="A3" s="25" t="s">
        <v>343</v>
      </c>
      <c r="B3" s="126">
        <v>0</v>
      </c>
      <c r="C3" s="126"/>
      <c r="D3" s="126"/>
      <c r="E3" s="59">
        <f>SUM(B3:D3)</f>
        <v>0</v>
      </c>
      <c r="F3" s="90">
        <v>-0.2</v>
      </c>
      <c r="G3" s="59">
        <f>(B3*F3)+(C3*F3)+(D3*F3)</f>
        <v>0</v>
      </c>
      <c r="H3" s="8"/>
    </row>
    <row r="4" spans="1:8" ht="32.1" customHeight="1">
      <c r="A4" s="25"/>
      <c r="B4" s="126" t="s">
        <v>344</v>
      </c>
      <c r="C4" s="126"/>
      <c r="D4" s="126"/>
      <c r="E4" s="59"/>
      <c r="F4" s="90"/>
      <c r="G4" s="59"/>
      <c r="H4" s="8"/>
    </row>
    <row r="5" spans="1:8" ht="32.1" customHeight="1">
      <c r="A5" s="25" t="s">
        <v>345</v>
      </c>
      <c r="B5" s="131"/>
      <c r="C5" s="131"/>
      <c r="D5" s="131">
        <v>3</v>
      </c>
      <c r="E5" s="59">
        <f>SUM(B5:D5)</f>
        <v>3</v>
      </c>
      <c r="F5" s="90">
        <v>-0.2</v>
      </c>
      <c r="G5" s="59">
        <f>(B5*F5)+(C5*F5)+(D5*F5)</f>
        <v>-0.60000000000000009</v>
      </c>
      <c r="H5" s="8"/>
    </row>
    <row r="6" spans="1:8" ht="32.1" customHeight="1">
      <c r="A6" s="25"/>
      <c r="B6" s="131"/>
      <c r="C6" s="131"/>
      <c r="D6" s="131" t="s">
        <v>346</v>
      </c>
      <c r="E6" s="59"/>
      <c r="F6" s="90"/>
      <c r="G6" s="59"/>
      <c r="H6" s="8"/>
    </row>
    <row r="7" spans="1:8" ht="32.1" customHeight="1">
      <c r="A7" s="27" t="s">
        <v>347</v>
      </c>
      <c r="B7" s="126">
        <v>0</v>
      </c>
      <c r="C7" s="126"/>
      <c r="D7" s="126"/>
      <c r="E7" s="59">
        <f t="shared" ref="E7:E13" si="0">SUM(B7:D7)</f>
        <v>0</v>
      </c>
      <c r="F7" s="90">
        <v>-0.2</v>
      </c>
      <c r="G7" s="59">
        <f>(B7*F7)+(C7*F7)+(D7*F7)</f>
        <v>0</v>
      </c>
      <c r="H7" s="8"/>
    </row>
    <row r="8" spans="1:8" ht="32.1" customHeight="1">
      <c r="A8" s="25"/>
      <c r="B8" s="126" t="s">
        <v>344</v>
      </c>
      <c r="C8" s="126"/>
      <c r="D8" s="126"/>
      <c r="E8" s="59"/>
      <c r="F8" s="90"/>
      <c r="G8" s="59"/>
      <c r="H8" s="8"/>
    </row>
    <row r="9" spans="1:8" ht="32.1" customHeight="1">
      <c r="A9" s="27" t="s">
        <v>348</v>
      </c>
      <c r="B9" s="131">
        <v>0</v>
      </c>
      <c r="C9" s="131"/>
      <c r="D9" s="131"/>
      <c r="E9" s="59">
        <f t="shared" si="0"/>
        <v>0</v>
      </c>
      <c r="F9" s="99">
        <v>-0.1</v>
      </c>
      <c r="G9" s="59">
        <f t="shared" ref="G9:G13" si="1">(B9*F9)+(C9*F9)+(D9*F9)</f>
        <v>0</v>
      </c>
      <c r="H9" s="8"/>
    </row>
    <row r="10" spans="1:8" ht="32.1" customHeight="1">
      <c r="A10" s="27"/>
      <c r="B10" s="131" t="s">
        <v>344</v>
      </c>
      <c r="C10" s="131"/>
      <c r="D10" s="131"/>
      <c r="E10" s="59"/>
      <c r="F10" s="99"/>
      <c r="G10" s="59"/>
      <c r="H10" s="8"/>
    </row>
    <row r="11" spans="1:8" ht="32.1" customHeight="1">
      <c r="A11" s="27" t="s">
        <v>349</v>
      </c>
      <c r="B11" s="126"/>
      <c r="C11" s="126"/>
      <c r="D11" s="126">
        <v>5</v>
      </c>
      <c r="E11" s="59">
        <f t="shared" si="0"/>
        <v>5</v>
      </c>
      <c r="F11" s="99">
        <v>-0.2</v>
      </c>
      <c r="G11" s="59">
        <f t="shared" si="1"/>
        <v>-1</v>
      </c>
      <c r="H11" s="8"/>
    </row>
    <row r="12" spans="1:8" ht="32.1" customHeight="1">
      <c r="A12" s="25"/>
      <c r="B12" s="126"/>
      <c r="C12" s="126"/>
      <c r="D12" s="126" t="s">
        <v>346</v>
      </c>
      <c r="E12" s="59"/>
      <c r="F12" s="90"/>
      <c r="G12" s="59"/>
      <c r="H12" s="8"/>
    </row>
    <row r="13" spans="1:8" ht="32.1" customHeight="1">
      <c r="A13" s="27" t="s">
        <v>350</v>
      </c>
      <c r="B13" s="131">
        <v>0</v>
      </c>
      <c r="C13" s="131"/>
      <c r="D13" s="131"/>
      <c r="E13" s="59">
        <f t="shared" si="0"/>
        <v>0</v>
      </c>
      <c r="F13" s="99">
        <v>-0.1</v>
      </c>
      <c r="G13" s="59">
        <f t="shared" si="1"/>
        <v>0</v>
      </c>
      <c r="H13" s="8"/>
    </row>
    <row r="14" spans="1:8" ht="32.1" customHeight="1">
      <c r="A14" s="25"/>
      <c r="B14" s="113" t="s">
        <v>344</v>
      </c>
      <c r="C14" s="113"/>
      <c r="D14" s="113"/>
      <c r="E14" s="59"/>
      <c r="F14" s="90"/>
      <c r="G14" s="59"/>
      <c r="H14" s="8"/>
    </row>
    <row r="15" spans="1:8">
      <c r="A15" s="8"/>
      <c r="B15" s="8"/>
      <c r="C15" s="8"/>
      <c r="D15" s="8"/>
      <c r="E15" s="46" t="s">
        <v>90</v>
      </c>
      <c r="F15" s="90">
        <f>SUM(F3:F14)</f>
        <v>-1.0000000000000002</v>
      </c>
      <c r="G15" s="60">
        <f>SUM(G3:G13)</f>
        <v>-1.6</v>
      </c>
      <c r="H15" s="8" t="s">
        <v>351</v>
      </c>
    </row>
    <row r="16" spans="1:8">
      <c r="F16" s="136"/>
    </row>
  </sheetData>
  <sheetProtection algorithmName="SHA-512" hashValue="7tujff9gPo8ruxs3SKarD4fKMp/IRnXEUIu05EyXZCckdGpS4jLgPM15JYLNbRVwqyG44RuyXuXCwOG5Ha2HDw==" saltValue="L89ztor+oFIbC8THVDq9QA==" spinCount="100000" sheet="1" formatRows="0"/>
  <mergeCells count="1">
    <mergeCell ref="B1:D1"/>
  </mergeCells>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7F4E62-A3CA-46AD-998A-56BDAAA7EC34}">
  <dimension ref="B2:D3"/>
  <sheetViews>
    <sheetView workbookViewId="0">
      <selection activeCell="D3" sqref="D2:D3"/>
    </sheetView>
  </sheetViews>
  <sheetFormatPr defaultColWidth="10.625" defaultRowHeight="15.6"/>
  <cols>
    <col min="2" max="4" width="16.625" customWidth="1"/>
  </cols>
  <sheetData>
    <row r="2" spans="2:4">
      <c r="B2" s="66" t="s">
        <v>18</v>
      </c>
      <c r="C2" s="66" t="s">
        <v>19</v>
      </c>
      <c r="D2" s="66"/>
    </row>
    <row r="3" spans="2:4">
      <c r="B3" s="1" t="s">
        <v>20</v>
      </c>
      <c r="C3" s="74">
        <v>44946</v>
      </c>
      <c r="D3" s="1"/>
    </row>
  </sheetData>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041743-A562-ED41-B0ED-0E5C3BA65486}">
  <dimension ref="A1:K66"/>
  <sheetViews>
    <sheetView topLeftCell="A39" zoomScale="60" zoomScaleNormal="60" workbookViewId="0">
      <selection activeCell="A68" sqref="A68"/>
    </sheetView>
  </sheetViews>
  <sheetFormatPr defaultColWidth="10.875" defaultRowHeight="15.6"/>
  <cols>
    <col min="1" max="1" width="65.625" style="135" customWidth="1"/>
    <col min="2" max="2" width="24.625" style="142" customWidth="1"/>
    <col min="3" max="3" width="21.875" style="135" customWidth="1"/>
    <col min="4" max="4" width="20.5" style="135" customWidth="1"/>
    <col min="5" max="5" width="14.875" style="135" customWidth="1"/>
    <col min="6" max="6" width="10.875" style="135" customWidth="1"/>
    <col min="7" max="16384" width="10.875" style="1"/>
  </cols>
  <sheetData>
    <row r="1" spans="1:11" ht="165.6" customHeight="1">
      <c r="A1" s="75" t="s">
        <v>21</v>
      </c>
      <c r="B1" s="76" t="s">
        <v>22</v>
      </c>
      <c r="C1" s="77" t="s">
        <v>23</v>
      </c>
      <c r="D1" s="77" t="s">
        <v>24</v>
      </c>
      <c r="E1" s="75" t="s">
        <v>25</v>
      </c>
      <c r="F1" s="78" t="s">
        <v>26</v>
      </c>
    </row>
    <row r="2" spans="1:11" ht="24.95" customHeight="1">
      <c r="A2" s="26" t="s">
        <v>27</v>
      </c>
      <c r="B2" s="62">
        <v>0.03</v>
      </c>
      <c r="C2" s="58">
        <v>7.0000000000000007E-2</v>
      </c>
      <c r="D2" s="58">
        <v>0.2</v>
      </c>
      <c r="E2" s="26"/>
      <c r="F2" s="30"/>
    </row>
    <row r="3" spans="1:11">
      <c r="A3" s="65" t="s">
        <v>28</v>
      </c>
      <c r="B3" s="122">
        <f>'Temas nas políticas gerais'!B2</f>
        <v>3</v>
      </c>
      <c r="C3" s="122">
        <f>'Temas nas políticas setoriais'!B2</f>
        <v>4</v>
      </c>
      <c r="D3" s="111">
        <v>11.25</v>
      </c>
      <c r="E3" s="84">
        <v>0.05</v>
      </c>
      <c r="F3" s="123">
        <f>SUM(B3:D3)*E3</f>
        <v>0.91250000000000009</v>
      </c>
      <c r="G3" s="179">
        <f>SUM(B3:D3)</f>
        <v>18.25</v>
      </c>
      <c r="H3" s="1">
        <f>B3*$E$3</f>
        <v>0.15000000000000002</v>
      </c>
      <c r="I3" s="1">
        <f t="shared" ref="I3:J3" si="0">C3*$E$3</f>
        <v>0.2</v>
      </c>
      <c r="J3" s="1">
        <f t="shared" si="0"/>
        <v>0.5625</v>
      </c>
      <c r="K3" s="1">
        <f>SUM(H3:J3)</f>
        <v>0.91250000000000009</v>
      </c>
    </row>
    <row r="4" spans="1:11" ht="409.5" hidden="1">
      <c r="A4" s="65"/>
      <c r="B4" s="122" t="str">
        <f>'Temas nas políticas gerais'!B3</f>
        <v>Presente como diretriz e princípios da PRSAC, prevendo uma atuação alinhada à uma economia neutra em carbono e à Contribuição Nacionalmente Determinada, do Acordo de Paris. O Questionário de Avaliação Socioambiental de Projetos, questão 19, coloca como opção na pergunta de redução de riscos e impactos ambientais "redução ou compensação de emissões de Gases de Efeito Estufa (GEE)".
O BNDES faz parte da rede de investidores signatários do CDP (Relatório anual, 2021, p. 21) e lançou um extensivo compromisso voluntário de neutralidade climática até 2050, contemplando as carteiras de crédito direto e indireto seguindo estratégia transversal junto à diversos setores econômicos (Clima e Desenvolvimento, 2022).</v>
      </c>
      <c r="C4" s="122" t="str">
        <f>'Temas nas políticas setoriais'!B3</f>
        <v>O Programa BNDES Crédito ASG lista como indicadores ASG realização de inventários, comprovação de redução de emissões, aquisição de créditos de carbono em território nacional e certificação de um projeto de créditos de carbono (Programa BNDES Crédito ASG, p. 1). Além disso, o mesmo Programa possui Critérios de Elegibilidade para Créditos de Carbono especificando padrões de certificação aceitos e tipos de projeto - reflorestamento, Redução de Emissões por Desmatamento e Degradação Florestal (REDD+) e energia (Programa BNDES Crédito ASG, p. 5).
Na análise de concessão de crédito para empresas do setor de mineração, leva-se em consideração existência de política e sistema de gestão ambiental, incluindo emissões de gases do efeito estufa (Política Socioambiental para o Setor de Mineração). O tema não é abordado nas Diretrizes Socioambientais para a Pecuária Bovina nem nos Critérios Socioambientais para Apoio ao Setor de Açúcar e Álcool.
Por fim, apesar de ter divulgado estratégias de neutralidade climática para os setores de energia, logística e mobilidade urbana, mudança de uso da terra e florestas, agropecuária, indústria e saneamento (Clima e desenvolvimento, 2022, p. 4), estas não foram incluídas nas políticas setoriais e/ou temáticas.</v>
      </c>
      <c r="D4" s="111"/>
      <c r="E4" s="84"/>
      <c r="F4" s="123">
        <f t="shared" ref="F4:F39" si="1">SUM(B4:D4)*E4</f>
        <v>0</v>
      </c>
    </row>
    <row r="5" spans="1:11">
      <c r="A5" s="65" t="s">
        <v>29</v>
      </c>
      <c r="B5" s="122">
        <f>'Temas nas políticas gerais'!B4</f>
        <v>3</v>
      </c>
      <c r="C5" s="122">
        <f>'Temas nas políticas setoriais'!B4</f>
        <v>4</v>
      </c>
      <c r="D5" s="111">
        <v>11.25</v>
      </c>
      <c r="E5" s="84">
        <v>0.05</v>
      </c>
      <c r="F5" s="123">
        <f t="shared" si="1"/>
        <v>0.91250000000000009</v>
      </c>
    </row>
    <row r="6" spans="1:11" ht="409.5" hidden="1">
      <c r="A6" s="65"/>
      <c r="B6" s="122" t="str">
        <f>'Temas nas políticas gerais'!B5</f>
        <v>Presente como diretriz e princípios da PRSAC, prevendo uma atuação alinhada à uma economia neutra em carbono e à Contribuição Nacionalmente Determinada, do Acordo de Paris. O Questionário de Avaliação Socioambiental de Projetos, questão 19, coloca como opção na pergunta de redução de riscos e impactos ambientais "redução de impactos negativos relacionados à ocorrência de eventos climáticos extremos (ex: seca, inundações, etc)".
O  BNDES integra a rede de investidores signatários do CDP (Relatório Anual, 2021, p. 21) e lançou extensivo compromisso voluntário de neutralidade climática até 2050, contemplando as carteiras de crédito direto e indireto seguindo estratégia transversal junto à diversos setores econômicos (Clima e Desenvolvimento, 2022).</v>
      </c>
      <c r="C6" s="122" t="str">
        <f>'Temas nas políticas setoriais'!B5</f>
        <v>O Programa BNDES Crédito ASG lista como indicadores ASG realização de inventários, comprovação de redução de emissões, aquisição de créditos de carbono em território nacional e certificação de um projeto de créditos de carbono (Programa BNDES Crédito ASG, p. 1). O mesmo Programa possui Critérios de Elegibilidade para Créditos de Carbono especificando padrões de certificação aceitos e tipos de projeto - reflorestamento, Redução de Emissões por Desmatamento e Degradação Florestal (REDD+) e energia (Programa BNDES Crédito ASG, p. 5).
Na análise de concessão de crédito para empresas do setor de mineração, leva-se em consideração existência de política e sistema de gestão ambiental, incluindo emissões de gases do efeito estufa (Política Socioambiental para o Setor de Mineração). O tema não é abordado nas Diretrizes Socioambientais para a Pecuária Bovina nem nos Critérios Socioambientais para Apoio ao Setor de Açúcar e Álcool.
Por fim, apesar de ter divulgado estratégias de neutralidade climática para os setores de energia, logística e mobilidade urbana, mudança de uso da terra e florestas, agropecuária, indústria e saneamento (Clima e desenvolvimento, 2022, p. 4), estas não foram incluídas nas políticas setoriais e/ou temáticas.</v>
      </c>
      <c r="D6" s="111"/>
      <c r="E6" s="84"/>
      <c r="F6" s="123">
        <f t="shared" si="1"/>
        <v>0</v>
      </c>
    </row>
    <row r="7" spans="1:11">
      <c r="A7" s="65" t="s">
        <v>30</v>
      </c>
      <c r="B7" s="122">
        <f>'Temas nas políticas gerais'!B6</f>
        <v>2</v>
      </c>
      <c r="C7" s="122">
        <f>'Temas nas políticas setoriais'!B6</f>
        <v>2</v>
      </c>
      <c r="D7" s="111">
        <v>10.59</v>
      </c>
      <c r="E7" s="84">
        <v>0.04</v>
      </c>
      <c r="F7" s="123">
        <f t="shared" si="1"/>
        <v>0.58360000000000001</v>
      </c>
    </row>
    <row r="8" spans="1:11" ht="409.5" hidden="1">
      <c r="A8" s="65"/>
      <c r="B8" s="122" t="str">
        <f>'Temas nas políticas gerais'!B7</f>
        <v xml:space="preserve">Termelétricas exclusiva ou híbridas envolvendo carvão ou derivados de petróleo, assim como extração de carvão mineral para uso em termelétricas não são apoiáveis pelo BNDES (Lista de Exclusão). Apesar da abordagem nesses documentos, o tema não foi diretamente mencionado na PRSAC ou políticas e diretrizes gerais.
 Como compromisso voluntário, o tema é integrado na estratégia de neutralidade climática (Clima e Desenvolvimento, 2022, p. 4). </v>
      </c>
      <c r="C8" s="122" t="str">
        <f>'Temas nas políticas setoriais'!B7</f>
        <v>Na Lista de Exclusão, o BNDES menciona que empreendimentos relacionados ao setor produtor de ferro gusa podem ser financiados, desde que a madeira e o carvão utilizados como fonte de energia e matéria-prima no processo de produção das empresas sejam provenientes de reflorestamento comprovado por meio de Certificação de Cadeia de Custódia.
O tema está presente na estratégia de neutralidade climática do BNDES: incentivo à "produção e aproveitamento de biogás e biometano, a geração por fontes renováveis, incluindo a estruturação de projetos de hidrogênio verde para consumo doméstico e internacional, além da promoção de tecnologias de captura e estocagem de carbono (CCUS) nas atividades de biogás/biometano" (Clima e Desenvolvimento, 2022, p. 4). Apesar das menções nesses documentos, o tema não é abordado nas políticas setoriais existentes.</v>
      </c>
      <c r="D8" s="111"/>
      <c r="E8" s="84"/>
      <c r="F8" s="123">
        <f t="shared" si="1"/>
        <v>0</v>
      </c>
    </row>
    <row r="9" spans="1:11">
      <c r="A9" s="65" t="s">
        <v>31</v>
      </c>
      <c r="B9" s="122">
        <f>'Temas nas políticas gerais'!B8</f>
        <v>2</v>
      </c>
      <c r="C9" s="122">
        <f>'Temas nas políticas setoriais'!B8</f>
        <v>0</v>
      </c>
      <c r="D9" s="111">
        <v>11.76</v>
      </c>
      <c r="E9" s="84">
        <v>0.04</v>
      </c>
      <c r="F9" s="123">
        <f t="shared" si="1"/>
        <v>0.5504</v>
      </c>
    </row>
    <row r="10" spans="1:11" ht="325.5" hidden="1">
      <c r="A10" s="65"/>
      <c r="B10" s="122" t="str">
        <f>'Temas nas políticas gerais'!B9</f>
        <v>Menciona o fomento da ecoeficiência no Regulamento de Gestão Socioambiental de Operações, aplicável a operações de crédito diretas, indiretas e mistas (incluindo operações de exportação). O tema é considerado no Questionário de Avaliação Socioambiental do Projeto (questão 19) e na estratégia de neutralidade climática (Clima e Desenvolvimento, 2022, p. 4). Apesar da abordagem nestes documentos, o tema não foi diretamente mencionado na PRSAC ou políticas e diretrizes gerais.</v>
      </c>
      <c r="C10" s="122" t="str">
        <f>'Temas nas políticas setoriais'!B9</f>
        <v>Na estratégia de neutralidade climática consta "apoio à descarbonização da matriz energética brasileira por meio de projetos de eficiência energética" (Clima e Desenvolvimento, 2022, p. 4). No entanto, o tema não é abordado em nenhuma política setorial existente e, portanto não pontua.</v>
      </c>
      <c r="D10" s="111"/>
      <c r="E10" s="84"/>
      <c r="F10" s="123">
        <f t="shared" si="1"/>
        <v>0</v>
      </c>
    </row>
    <row r="11" spans="1:11">
      <c r="A11" s="65" t="s">
        <v>32</v>
      </c>
      <c r="B11" s="122">
        <f>'Temas nas políticas gerais'!B10</f>
        <v>2.5</v>
      </c>
      <c r="C11" s="122">
        <f>'Temas nas políticas setoriais'!B10</f>
        <v>6</v>
      </c>
      <c r="D11" s="111">
        <v>10.91</v>
      </c>
      <c r="E11" s="84">
        <v>0.05</v>
      </c>
      <c r="F11" s="123">
        <f t="shared" si="1"/>
        <v>0.97050000000000003</v>
      </c>
    </row>
    <row r="12" spans="1:11" ht="409.5" hidden="1">
      <c r="A12" s="65"/>
      <c r="B12" s="122" t="str">
        <f>'Temas nas políticas gerais'!B11</f>
        <v>O BNDES não apoia a aquisição de animais para revenda e, para empreedimentos que utilizem madeira de mata nativa, o apoio é condicionado à existência de "Plano de Manejo Florestal Sustentável aprovado pelo órgão ambiental e certificação florestal ou de Cadeia de Custódia, emitida por órgão independente, com credibilidade pública" (Lista de Exclusão). O tema também está representado na lista de áreas socioambientalmente sensíveis: Parques nacionais, áreas de importância internacional de acordo com a IUCN, Convenção de Ramsar e UNESCO, e florestas tropicais e outras florestas com alto valor para a biodiversidade (Regulamento de Gestão Socioambiental de Operações, Anexo 2). Apesar da abordagem nestes documentos, o tema não foi diretamente mencionado na PRSAC ou políticas e diretrizes gerais.
Dentro do compromisso de neutralidade do BNDES, o tema de biodiversidade e bioeconomia estão contemplados (Clima e Sustentabilidade, 2021, p. 4).</v>
      </c>
      <c r="C12" s="122" t="str">
        <f>'Temas nas políticas setoriais'!B11</f>
        <v>O tema está presente em políticas e diretrizes de setores de impacto ambiental expressivo. Nas Diretrizes Socioambientais para a Pecuária Bovina, o BNDES exige que seus clientes realizem a rastreabilidade do gado (do nascimento ao abate), obtenham certificados ambientais e implantem sistemas de gestão ambiental na cadeia de produção.
Já na análise de concessão de crédito para empresas do setor de mineração, o banco leva em consideração a existência de política e sistema de gestão ambiental da empresa tomadora de crédito, incluindo gestão da biodiversidade (Política Socioambiental para o Setor de Mineração). O banco não atingiu nota máxima pois outros setores relevantes, como Papel e Celulose e Energia, não foram contemplados, e não foram encontrados indícios de incentivo a empreendimentos com impacto líquido positivo para a biodiversidade.</v>
      </c>
      <c r="D12" s="111"/>
      <c r="E12" s="84"/>
      <c r="F12" s="123">
        <f t="shared" si="1"/>
        <v>0</v>
      </c>
    </row>
    <row r="13" spans="1:11">
      <c r="A13" s="65" t="s">
        <v>33</v>
      </c>
      <c r="B13" s="122">
        <f>'Temas nas políticas gerais'!B12</f>
        <v>2</v>
      </c>
      <c r="C13" s="122">
        <f>'Temas nas políticas setoriais'!B12</f>
        <v>6</v>
      </c>
      <c r="D13" s="111">
        <v>11.25</v>
      </c>
      <c r="E13" s="84">
        <v>0.04</v>
      </c>
      <c r="F13" s="123">
        <f t="shared" si="1"/>
        <v>0.77</v>
      </c>
    </row>
    <row r="14" spans="1:11" ht="409.5" hidden="1">
      <c r="A14" s="65"/>
      <c r="B14" s="122" t="str">
        <f>'Temas nas políticas gerais'!B13</f>
        <v>O BNDES não apoia "pesca com uso de explosivos ou substâncias que, em contato com a água, produzam efeito semelhante; substâncias tóxicas, ou outro meio proibido pela autoridade competente" (Lista de Exclusão). O tema não é abordado para além das exigências legais.
Dentro do compromisso de neutralidade do BNDES, o tema de saneamento está contemplado (Clima e Sustentabilidade, 2021, p. 5).</v>
      </c>
      <c r="C14" s="122" t="str">
        <f>'Temas nas políticas setoriais'!B13</f>
        <v>O BNDES inclui o tema em 2 das 3 políticas setoriais disponíveis no site. As Diretrizes Socioambientais para a Pecuária Bovina mencionam exigências a tomadores de crédito de implantação de sistemas de gestão ambiental e melhoria dos indicadores de efluentes líquidos.
Para empresas do setor de mineração, o tema é considerado na análise de concessão de apoio financeiro: "existência de política e sistema de gestão ambiental, voltado para a melhoria contínua da prevenção e mitigação de impactos ambientais adversos, incluindo [...]  gestão do uso e descarte de água [...]" (Política Socioambiental para o Setor de Mineração). Além disso, o setor de saneamento está incluso na estratégia de neutralidade climática do banco.</v>
      </c>
      <c r="D14" s="111"/>
      <c r="E14" s="84"/>
      <c r="F14" s="123">
        <f t="shared" si="1"/>
        <v>0</v>
      </c>
    </row>
    <row r="15" spans="1:11">
      <c r="A15" s="65" t="s">
        <v>34</v>
      </c>
      <c r="B15" s="122">
        <f>'Temas nas políticas gerais'!B14</f>
        <v>1</v>
      </c>
      <c r="C15" s="122">
        <f>'Temas nas políticas setoriais'!B14</f>
        <v>0</v>
      </c>
      <c r="D15" s="111">
        <v>11.76</v>
      </c>
      <c r="E15" s="84">
        <v>0.05</v>
      </c>
      <c r="F15" s="123">
        <f t="shared" si="1"/>
        <v>0.63800000000000001</v>
      </c>
    </row>
    <row r="16" spans="1:11" ht="123.95" hidden="1">
      <c r="A16" s="65"/>
      <c r="B16" s="122" t="str">
        <f>'Temas nas políticas gerais'!B15</f>
        <v>Tema mencionado apenas no Questionário Socioambiental de Projetos (questões 9 e 10), sem ser citado em políticas gerais.
A IFD não possui nenhum compromisso voluntário relacionado a esse tema.</v>
      </c>
      <c r="C16" s="122" t="str">
        <f>'Temas nas políticas setoriais'!B15</f>
        <v>O tema não foi citado por nenhuma política, diretriz ou estratégia setorial/temática.</v>
      </c>
      <c r="D16" s="111"/>
      <c r="E16" s="84"/>
      <c r="F16" s="123">
        <f t="shared" si="1"/>
        <v>0</v>
      </c>
    </row>
    <row r="17" spans="1:6">
      <c r="A17" s="65" t="s">
        <v>35</v>
      </c>
      <c r="B17" s="122">
        <f>'Temas nas políticas gerais'!B16</f>
        <v>0.5</v>
      </c>
      <c r="C17" s="122">
        <f>'Temas nas políticas setoriais'!B16</f>
        <v>0</v>
      </c>
      <c r="D17" s="111">
        <v>11.25</v>
      </c>
      <c r="E17" s="84">
        <v>0.03</v>
      </c>
      <c r="F17" s="123">
        <f t="shared" si="1"/>
        <v>0.35249999999999998</v>
      </c>
    </row>
    <row r="18" spans="1:6" ht="155.1" hidden="1">
      <c r="A18" s="65"/>
      <c r="B18" s="122" t="str">
        <f>'Temas nas políticas gerais'!B17</f>
        <v>O BNDES exige Registro Geral de Atividade Pesqueira (RGP) e Permissão Prévia de Pesca (Lista de Exclusão), porém o tema não é abordado para além das exigências legais.
A IFD não possui nenhum compromisso voluntário relacionado a esse tema.</v>
      </c>
      <c r="C18" s="122" t="str">
        <f>'Temas nas políticas setoriais'!B17</f>
        <v>O tema não foi citado por nenhuma política, diretriz ou estratégia setorial/temática.</v>
      </c>
      <c r="D18" s="111"/>
      <c r="E18" s="84"/>
      <c r="F18" s="123">
        <f t="shared" si="1"/>
        <v>0</v>
      </c>
    </row>
    <row r="19" spans="1:6">
      <c r="A19" s="65" t="s">
        <v>36</v>
      </c>
      <c r="B19" s="122">
        <f>'Temas nas políticas gerais'!B18</f>
        <v>0</v>
      </c>
      <c r="C19" s="122">
        <f>'Temas nas políticas setoriais'!B18</f>
        <v>4</v>
      </c>
      <c r="D19" s="111">
        <v>11.25</v>
      </c>
      <c r="E19" s="84">
        <v>0.03</v>
      </c>
      <c r="F19" s="123">
        <f t="shared" si="1"/>
        <v>0.45749999999999996</v>
      </c>
    </row>
    <row r="20" spans="1:6" ht="409.5" hidden="1">
      <c r="A20" s="65"/>
      <c r="B20" s="122" t="str">
        <f>'Temas nas políticas gerais'!B19</f>
        <v>O tema não foi mencionado na PRSAC nem em demais documentos relacionados às políticas gerais, diretrizes ou adesões a compromissos.</v>
      </c>
      <c r="C20" s="122" t="str">
        <f>'Temas nas políticas setoriais'!B19</f>
        <v>Para as empresas do setor de mineração, o tema é considerado na análise de concessão de apoio financeiro: "existência de política e sistema de gestão ambiental, voltado para a melhoria contínua da prevenção e mitigação de impactos ambientais adversos, incluindo [...] armazenamento e disposição de rejeitos, uso de substâncias perigosas [...]." (Política Socioambiental para o Setor de Mineração). O tema não foi abordado nos demais setores dos quais o BNDES possui diretrizes específicas (pecuária bovina e álcool e açúcar), que também são relevantes tratando-se de erosão e acidificação do solo, por exemplo.</v>
      </c>
      <c r="D20" s="111"/>
      <c r="E20" s="84"/>
      <c r="F20" s="123">
        <f t="shared" si="1"/>
        <v>0</v>
      </c>
    </row>
    <row r="21" spans="1:6">
      <c r="A21" s="65" t="s">
        <v>37</v>
      </c>
      <c r="B21" s="122">
        <f>'Temas nas políticas gerais'!B20</f>
        <v>2</v>
      </c>
      <c r="C21" s="122">
        <f>'Temas nas políticas setoriais'!B20</f>
        <v>7</v>
      </c>
      <c r="D21" s="111">
        <v>11.25</v>
      </c>
      <c r="E21" s="84">
        <v>0.02</v>
      </c>
      <c r="F21" s="123">
        <f t="shared" si="1"/>
        <v>0.40500000000000003</v>
      </c>
    </row>
    <row r="22" spans="1:6" ht="409.5" hidden="1">
      <c r="A22" s="65"/>
      <c r="B22" s="122" t="str">
        <f>'Temas nas políticas gerais'!B21</f>
        <v>O Questionário de Avaliação Socioambiental de Projetos menciona o tema como opção de resposta à pergunta de redução de riscos e impactos ambientais, questão 19: "desenvolvimento de novos fornecedores por meio de suporte a estruturação de arranjos produtivos locais". O tema não é citado nas políticas gerais.
Dentro do compromisso de neutralidade do BNDES, estão contempladas atividades de mudança de uso da terra e florestas (Clima e Sustentabilidade, 2021, p. 4).</v>
      </c>
      <c r="C22" s="122" t="str">
        <f>'Temas nas políticas setoriais'!B21</f>
        <v>O BNDES possui Diretrizes Socioambientais para a Pecuária Bovina com exigências de rastreabilidade do gado, obtenção de certificados ambientais além do cumprimento de todas as exigências legais fundiárias e ambientais. Para empresas do projetos que envolvam a expansão de áreas destinadas a plantio de cana, a empresa deve se justificar mediante apresentação de licença ambiental, ponto georreferenciado da propriedade, CAR e número de inscrição da propriedade no Sistema Nacional de Cadastro Rural (SNCR). Para operações indiretas não automáticas, são condições para liberação de recursos (Critérios Ambientais para Apoio ao Setor de Processamento de Cana de Açúcar).</v>
      </c>
      <c r="D22" s="111"/>
      <c r="E22" s="84"/>
      <c r="F22" s="123">
        <f t="shared" si="1"/>
        <v>0</v>
      </c>
    </row>
    <row r="23" spans="1:6">
      <c r="A23" s="65" t="s">
        <v>38</v>
      </c>
      <c r="B23" s="122">
        <f>'Temas nas políticas gerais'!B22</f>
        <v>1</v>
      </c>
      <c r="C23" s="122">
        <f>'Temas nas políticas setoriais'!B22</f>
        <v>2</v>
      </c>
      <c r="D23" s="111">
        <v>11.25</v>
      </c>
      <c r="E23" s="84">
        <v>0.03</v>
      </c>
      <c r="F23" s="123">
        <f t="shared" si="1"/>
        <v>0.42749999999999999</v>
      </c>
    </row>
    <row r="24" spans="1:6" ht="409.5" hidden="1">
      <c r="A24" s="65"/>
      <c r="B24" s="122" t="str">
        <f>'Temas nas políticas gerais'!B23</f>
        <v>O tema está presente nos Questionários Socioambientais de Projetos (questão 19), porém não é citado nas políticas gerais.
A IFD não possui nenhum compromisso voluntário relacionado a esse tema.</v>
      </c>
      <c r="C24" s="122" t="str">
        <f>'Temas nas políticas setoriais'!B23</f>
        <v>Para empresas do setor de mineração, o tema é considerado na análise de concessão de apoio financeiro: "existência de política e sistema de gestão ambiental, voltado para a melhoria contínua da prevenção e mitigação de impactos ambientais adversos, incluindo controle da qualidade do ar." (Política Socioambiental para o Setor de Mineração). Apesar de ser um tema relvante para este setor, a política diz pouco sobre as exigências de melhoria contínua. Ainda, o tema não é incorporado em diretrizes ou políticas para outros setores relevantes como outras indústrias de transformação, agropecuária, termelétrica e fontes móveis (transporte e logística).</v>
      </c>
      <c r="D24" s="111"/>
      <c r="E24" s="84"/>
      <c r="F24" s="123">
        <f t="shared" si="1"/>
        <v>0</v>
      </c>
    </row>
    <row r="25" spans="1:6" ht="18.600000000000001" customHeight="1">
      <c r="A25" s="23" t="s">
        <v>39</v>
      </c>
      <c r="B25" s="122">
        <f>'Temas nas políticas gerais'!B24</f>
        <v>1</v>
      </c>
      <c r="C25" s="122">
        <f>'Temas nas políticas setoriais'!B24</f>
        <v>0</v>
      </c>
      <c r="D25" s="111">
        <v>11.76</v>
      </c>
      <c r="E25" s="84">
        <v>0.04</v>
      </c>
      <c r="F25" s="123">
        <f t="shared" si="1"/>
        <v>0.51039999999999996</v>
      </c>
    </row>
    <row r="26" spans="1:6" ht="123.95" hidden="1">
      <c r="A26" s="65"/>
      <c r="B26" s="122" t="str">
        <f>'Temas nas políticas gerais'!B25</f>
        <v>O tema está presente nos Questionários Socioambientais de Projetos (questão 19), porém não é citado nas políticas gerais.
A IFD não possui nenhum compromisso voluntário relacionado a esse tema.</v>
      </c>
      <c r="C26" s="122" t="str">
        <f>'Temas nas políticas setoriais'!B25</f>
        <v>O tema não foi citado por nenhuma política, diretriz ou estratégia setorial/temática.</v>
      </c>
      <c r="D26" s="111"/>
      <c r="E26" s="84"/>
      <c r="F26" s="123">
        <f t="shared" si="1"/>
        <v>0</v>
      </c>
    </row>
    <row r="27" spans="1:6">
      <c r="A27" s="65" t="s">
        <v>40</v>
      </c>
      <c r="B27" s="122">
        <f>'Temas nas políticas gerais'!B26</f>
        <v>1.5</v>
      </c>
      <c r="C27" s="122">
        <f>'Temas nas políticas setoriais'!B26</f>
        <v>2</v>
      </c>
      <c r="D27" s="111">
        <v>8.89</v>
      </c>
      <c r="E27" s="84">
        <v>0.02</v>
      </c>
      <c r="F27" s="123">
        <f t="shared" si="1"/>
        <v>0.24780000000000002</v>
      </c>
    </row>
    <row r="28" spans="1:6" ht="232.5" hidden="1">
      <c r="A28" s="65"/>
      <c r="B28" s="122" t="str">
        <f>'Temas nas políticas gerais'!B27</f>
        <v>O tema está presente nos Questionários Socioambientais de Projetos (questão 19), porém não é citado nas políticas gerais.
No compromisso de neutralidade climática constam iniciativas de geração zero de resíduos e compostagem em macroescala (Clima e Sustentabilidade, 2021, p. 5).</v>
      </c>
      <c r="C28" s="122" t="str">
        <f>'Temas nas políticas setoriais'!B27</f>
        <v>Possui Diretrizes Socioambientais para a Pecuária Bovina com exigências de implantação de sistemas de gestão ambiental e melhoria dos indicadores de resíduos sólidos. O tema não é incorporado em diretrizes ou políticas voltados para outros setores econômicos relevantes, como mineração e indústrias de transformação.</v>
      </c>
      <c r="D28" s="111"/>
      <c r="E28" s="84"/>
      <c r="F28" s="123">
        <f t="shared" si="1"/>
        <v>0</v>
      </c>
    </row>
    <row r="29" spans="1:6">
      <c r="A29" s="65" t="s">
        <v>41</v>
      </c>
      <c r="B29" s="122">
        <f>'Temas nas políticas gerais'!B28</f>
        <v>3</v>
      </c>
      <c r="C29" s="122">
        <f>'Temas nas políticas setoriais'!B28</f>
        <v>4</v>
      </c>
      <c r="D29" s="111">
        <v>9.23</v>
      </c>
      <c r="E29" s="84">
        <v>0.04</v>
      </c>
      <c r="F29" s="123">
        <f t="shared" si="1"/>
        <v>0.6492</v>
      </c>
    </row>
    <row r="30" spans="1:6" ht="409.5" hidden="1">
      <c r="A30" s="65"/>
      <c r="B30" s="122" t="str">
        <f>'Temas nas políticas gerais'!B29</f>
        <v>O tema é abordado de forma indireta como um dos princípios da PRSAC: "combate e repúdio a toda prática de atos que importem em qualquer tipo de discriminação ou violação de direitos" e está presente na Lista de Exclusão e no Relatório Anual (2021). Ainda, no Processo de Análise/Validação da Solicitação de Apoio, Aprovação e Contratação das Operações diretas, o BNDES avalia "se, em função do investimento apoiado, ocorrer redução do quadro de pessoal; inexistência de práticas de atos que importem em [...]  trabalho infantil ou trabalho escravo ou de outros que caracterizem assédio moral ou sexual" (Regulamento de Gestão Socioambiental de Operações).
O BNDES é signatário do Pacto Global.</v>
      </c>
      <c r="C30" s="122" t="str">
        <f>'Temas nas políticas setoriais'!B29</f>
        <v>Possui Diretrizes Socioambientais para a Pecuária Bovina com exigências de ausência de histórico de infração às leis de combate ao trabalho escravo. Na Política Socioambiental para o Setor de Mineração, tal tema é considerado na análise de concessão de apoio financeiro (não especifica como o faz). O tema poderia estar incluso também nos Critérios de Apoio ao Setor de Açúcar e Álcool, já que é um setor relevante tratando-se de trabalho análogo ao escravo.</v>
      </c>
      <c r="D30" s="111"/>
      <c r="E30" s="84"/>
      <c r="F30" s="123">
        <f t="shared" si="1"/>
        <v>0</v>
      </c>
    </row>
    <row r="31" spans="1:6">
      <c r="A31" s="65" t="s">
        <v>42</v>
      </c>
      <c r="B31" s="122">
        <f>'Temas nas políticas gerais'!B30</f>
        <v>3</v>
      </c>
      <c r="C31" s="122">
        <f>'Temas nas políticas setoriais'!B30</f>
        <v>4</v>
      </c>
      <c r="D31" s="111">
        <v>8.33</v>
      </c>
      <c r="E31" s="84">
        <v>0.03</v>
      </c>
      <c r="F31" s="123">
        <f t="shared" si="1"/>
        <v>0.45989999999999998</v>
      </c>
    </row>
    <row r="32" spans="1:6" ht="409.5" hidden="1">
      <c r="A32" s="65"/>
      <c r="B32" s="122" t="str">
        <f>'Temas nas políticas gerais'!B31</f>
        <v>O tema é abordado de forma indireta como um dos princípios da PRSAC: "combate e repúdio a toda prática de atos que importem em qualquer tipo de discriminação ou violação de direitos", está presente na Lista de Exclusão e no Relatório Anual (2021). Ainda, no Processo de Análise/Validação da Solicitação de Apoio, Aprovação e Contratação das Operações diretas, o BNDES avalia "se, em função do investimento apoiado, ocorrer redução do quadro de pessoal; inexistência de práticas de atos que importem em [...]  trabalho infantil ou trabalho escravo ou de outros que caracterizem assédio moral ou sexual" (Regulamento de Gestão Socioambiental de Operações).
O BNDES é signatário do Pacto Global.</v>
      </c>
      <c r="C32" s="122" t="str">
        <f>'Temas nas políticas setoriais'!B31</f>
        <v>Possui Diretrizes socioambientais para a pecuária bovina com exigências de ausência de histórico de infração às leis de combate ao trabalho infantil. Na Política Socioambiental para o Setor de Mineração, tal tema é considerado na análise de concessão de apoio financeiro (não especifica como o faz). O tema poderia estar incluso também nos Critérios de Apoio ao Setor de Açúcar e Álcool por ser um setor relevante para o combate ao trabalho infantil irregular.</v>
      </c>
      <c r="D32" s="111"/>
      <c r="E32" s="84"/>
      <c r="F32" s="123">
        <f t="shared" si="1"/>
        <v>0</v>
      </c>
    </row>
    <row r="33" spans="1:6">
      <c r="A33" s="65" t="s">
        <v>43</v>
      </c>
      <c r="B33" s="122">
        <f>'Temas nas políticas gerais'!B32</f>
        <v>1</v>
      </c>
      <c r="C33" s="122">
        <f>'Temas nas políticas setoriais'!B32</f>
        <v>2</v>
      </c>
      <c r="D33" s="111">
        <v>7.14</v>
      </c>
      <c r="E33" s="84">
        <v>0.04</v>
      </c>
      <c r="F33" s="123">
        <f t="shared" si="1"/>
        <v>0.40560000000000002</v>
      </c>
    </row>
    <row r="34" spans="1:6" ht="325.5" hidden="1">
      <c r="A34" s="65"/>
      <c r="B34" s="122" t="str">
        <f>'Temas nas políticas gerais'!B33</f>
        <v>O tema está presente nos Questionários Socioambientais de Empresas (questão 5) e de Projetos (questão 19), porém ausente em políticas gerais.
A IFD não possui nenhum compromisso voluntário relacionado a esse tema.</v>
      </c>
      <c r="C34" s="122" t="str">
        <f>'Temas nas políticas setoriais'!B33</f>
        <v>Para clientes e empreendimentos do setor de mineração, o BNDES exige "existência de política e sistema de saúde e segurança do trabalho, com divulgação e capacitação para empregados e terceirizados" (Política Socioambiental para o Setor de Mineração). Apesar de o tema ser citado, não foram encontrados detalhes sobre o conteúdo ou exigências desta política e sistema. Ainda, este tema poderia ser incorporado na análise de outros setores.</v>
      </c>
      <c r="D34" s="111"/>
      <c r="E34" s="84"/>
      <c r="F34" s="123">
        <f t="shared" si="1"/>
        <v>0</v>
      </c>
    </row>
    <row r="35" spans="1:6">
      <c r="A35" s="65" t="s">
        <v>44</v>
      </c>
      <c r="B35" s="122">
        <f>'Temas nas políticas gerais'!B34</f>
        <v>1</v>
      </c>
      <c r="C35" s="122">
        <f>'Temas nas políticas setoriais'!B34</f>
        <v>2</v>
      </c>
      <c r="D35" s="111">
        <v>8.33</v>
      </c>
      <c r="E35" s="84">
        <v>0.04</v>
      </c>
      <c r="F35" s="123">
        <f t="shared" si="1"/>
        <v>0.45319999999999999</v>
      </c>
    </row>
    <row r="36" spans="1:6" ht="309.95" hidden="1">
      <c r="A36" s="65"/>
      <c r="B36" s="122" t="str">
        <f>'Temas nas políticas gerais'!B35</f>
        <v>O tema está presente nos Questionários Socioambientais de Empresas (questão 5) e de Projetos (questão 19), porém ausente em políticas gerais.
A IFD não possui nenhum compromisso voluntário relacionado a esse tema.</v>
      </c>
      <c r="C36" s="122" t="str">
        <f>'Temas nas políticas setoriais'!B35</f>
        <v>Para clientes e empreendimentos do setor de mineração, o BNDES exige "existência de política e sistema de saúde e segurança do trabalho, com divulgação e capacitação para empregados e terceirizados" (Política Socioambiental para o Setor de Mineração). Não foram encontrados detalhes sobre o conteúdo ou exigências desta política e sistema. Ainda, este tema poderia ser incorporado na análise de outros setores.</v>
      </c>
      <c r="D36" s="111"/>
      <c r="E36" s="84"/>
      <c r="F36" s="123">
        <f t="shared" si="1"/>
        <v>0</v>
      </c>
    </row>
    <row r="37" spans="1:6">
      <c r="A37" s="65" t="s">
        <v>45</v>
      </c>
      <c r="B37" s="122">
        <f>'Temas nas políticas gerais'!B36</f>
        <v>0.5</v>
      </c>
      <c r="C37" s="122">
        <f>'Temas nas políticas setoriais'!B36</f>
        <v>0</v>
      </c>
      <c r="D37" s="111">
        <v>6.67</v>
      </c>
      <c r="E37" s="84">
        <v>0.04</v>
      </c>
      <c r="F37" s="123">
        <f t="shared" si="1"/>
        <v>0.2868</v>
      </c>
    </row>
    <row r="38" spans="1:6" ht="155.1" hidden="1">
      <c r="A38" s="65"/>
      <c r="B38" s="122" t="str">
        <f>'Temas nas políticas gerais'!B37</f>
        <v>O BNDES inclui a atividade de extração de amianto na Lista de Exclusão. Porém, além de ser um aspecto restrito dentro do tema, o próprio não é abordado nas políticas gerais.
A IFD não possui nenhum compromisso voluntário relacionado a esse tema.</v>
      </c>
      <c r="C38" s="122" t="str">
        <f>'Temas nas políticas setoriais'!B37</f>
        <v>O tema não foi citado por nenhuma política, diretriz ou estratégia setorial/temática.</v>
      </c>
      <c r="D38" s="111"/>
      <c r="E38" s="84"/>
      <c r="F38" s="123">
        <f t="shared" si="1"/>
        <v>0</v>
      </c>
    </row>
    <row r="39" spans="1:6">
      <c r="A39" s="65" t="s">
        <v>46</v>
      </c>
      <c r="B39" s="122">
        <f>'Temas nas políticas gerais'!B38</f>
        <v>0</v>
      </c>
      <c r="C39" s="122">
        <f>'Temas nas políticas setoriais'!B38</f>
        <v>0</v>
      </c>
      <c r="D39" s="111">
        <v>8</v>
      </c>
      <c r="E39" s="84">
        <v>0.04</v>
      </c>
      <c r="F39" s="123">
        <f t="shared" si="1"/>
        <v>0.32</v>
      </c>
    </row>
    <row r="40" spans="1:6" ht="77.45" hidden="1">
      <c r="A40" s="65"/>
      <c r="B40" s="122" t="str">
        <f>'Temas nas políticas gerais'!B39</f>
        <v>O tema não foi mencionado na PRSAC nem em demais documentos relacionados às políticas gerais, diretrizes ou adesões a compromissos.</v>
      </c>
      <c r="C40" s="122" t="str">
        <f>'Temas nas políticas setoriais'!B39</f>
        <v>O tema não foi citado por nenhuma política, diretriz ou estratégia setorial/temática.</v>
      </c>
      <c r="D40" s="111"/>
      <c r="E40" s="84"/>
      <c r="F40" s="123">
        <f t="shared" ref="F40:F61" si="2">SUM(B40:D40)*E40</f>
        <v>0</v>
      </c>
    </row>
    <row r="41" spans="1:6" ht="18.95" customHeight="1">
      <c r="A41" s="23" t="s">
        <v>47</v>
      </c>
      <c r="B41" s="122">
        <f>'Temas nas políticas gerais'!B40</f>
        <v>0</v>
      </c>
      <c r="C41" s="122">
        <f>'Temas nas políticas setoriais'!B40</f>
        <v>0</v>
      </c>
      <c r="D41" s="111">
        <v>8.89</v>
      </c>
      <c r="E41" s="84">
        <v>0.02</v>
      </c>
      <c r="F41" s="123">
        <f t="shared" si="2"/>
        <v>0.17780000000000001</v>
      </c>
    </row>
    <row r="42" spans="1:6" ht="77.45" hidden="1">
      <c r="A42" s="65"/>
      <c r="B42" s="122" t="str">
        <f>'Temas nas políticas gerais'!B41</f>
        <v>O tema não foi mencionado na PRSAC nem em demais documentos relacionados às políticas gerais, diretrizes ou adesões a compromissos.</v>
      </c>
      <c r="C42" s="122" t="str">
        <f>'Temas nas políticas setoriais'!B41</f>
        <v>O tema não foi citado por nenhuma política, diretriz ou estratégia setorial/temática.</v>
      </c>
      <c r="D42" s="111"/>
      <c r="E42" s="84"/>
      <c r="F42" s="123">
        <f t="shared" si="2"/>
        <v>0</v>
      </c>
    </row>
    <row r="43" spans="1:6">
      <c r="A43" s="65" t="s">
        <v>48</v>
      </c>
      <c r="B43" s="122">
        <f>'Temas nas políticas gerais'!B42</f>
        <v>2</v>
      </c>
      <c r="C43" s="122">
        <f>'Temas nas políticas setoriais'!B42</f>
        <v>0</v>
      </c>
      <c r="D43" s="111">
        <v>9.09</v>
      </c>
      <c r="E43" s="84">
        <v>0.04</v>
      </c>
      <c r="F43" s="123">
        <f t="shared" si="2"/>
        <v>0.44359999999999999</v>
      </c>
    </row>
    <row r="44" spans="1:6" ht="139.5" hidden="1">
      <c r="A44" s="65"/>
      <c r="B44" s="122" t="str">
        <f>'Temas nas políticas gerais'!B43</f>
        <v>O tema consta na Lista de Áreas Socioambientalmente Sensíveis na avaliação de crédito (Regulamento de Gestão Socioambiental de Operações, Anexo 2).
A IFD não possui nenhum compromisso voluntário relacionado a esse tema.</v>
      </c>
      <c r="C44" s="122" t="str">
        <f>'Temas nas políticas setoriais'!B43</f>
        <v>O tema não foi citado por nenhuma política, diretriz ou estratégia setorial/temática.</v>
      </c>
      <c r="D44" s="111"/>
      <c r="E44" s="84"/>
      <c r="F44" s="123">
        <f t="shared" si="2"/>
        <v>0</v>
      </c>
    </row>
    <row r="45" spans="1:6">
      <c r="A45" s="65" t="s">
        <v>49</v>
      </c>
      <c r="B45" s="122">
        <f>'Temas nas políticas gerais'!B44</f>
        <v>2</v>
      </c>
      <c r="C45" s="122">
        <f>'Temas nas políticas setoriais'!B44</f>
        <v>2</v>
      </c>
      <c r="D45" s="111">
        <v>8.89</v>
      </c>
      <c r="E45" s="84">
        <v>0.03</v>
      </c>
      <c r="F45" s="123">
        <f t="shared" si="2"/>
        <v>0.38669999999999999</v>
      </c>
    </row>
    <row r="46" spans="1:6" ht="409.5" hidden="1">
      <c r="A46" s="65"/>
      <c r="B46" s="122" t="str">
        <f>'Temas nas políticas gerais'!B45</f>
        <v>O tema consta na Lista de Áreas Socioambientalmente Sensíveis na avaliação de crédito. Exemplos fornecidos: "empreendimentos que possuam grande escala de reassentamentos involuntários, em face das intervenções; empreendimentos com significativa atividade de bombeamento de águas subterrâneas; e empreendimentos que envolvam exploração madeireira em larga escala ou intenso desmatamento para outros fins." (Regulamento de Gestão Socioambiental de Operações, Anexo 2). O tema também aparece de forma detalhada no Questionário Socioambiental de Projetos (questões 13 a 17).
A IFD não possui nenhum compromisso voluntário relacionado a esse tema.</v>
      </c>
      <c r="C46" s="122" t="str">
        <f>'Temas nas políticas setoriais'!B45</f>
        <v>Para empresas do setor de mineração, o tema é considerado na análise de concessão de apoio financeiro "realização de ações de educação, saúde e ações de promoção de segurança junto à comunidade local, inclusive em parceria com entes de governo" (Política Socioambiental para o Setor de Mineração). Não foram encontrados detalhes sobre o conteúdo ou exigências de tais ações. Ainda, este tema poderia ser incorporado na análise de outros setores.</v>
      </c>
      <c r="D46" s="111"/>
      <c r="E46" s="84"/>
      <c r="F46" s="123">
        <f t="shared" si="2"/>
        <v>0</v>
      </c>
    </row>
    <row r="47" spans="1:6">
      <c r="A47" s="65" t="s">
        <v>50</v>
      </c>
      <c r="B47" s="122">
        <f>'Temas nas políticas gerais'!B46</f>
        <v>2</v>
      </c>
      <c r="C47" s="122">
        <f>'Temas nas políticas setoriais'!B46</f>
        <v>4</v>
      </c>
      <c r="D47" s="111">
        <v>10</v>
      </c>
      <c r="E47" s="84">
        <v>0.02</v>
      </c>
      <c r="F47" s="123">
        <f t="shared" si="2"/>
        <v>0.32</v>
      </c>
    </row>
    <row r="48" spans="1:6" ht="409.5" hidden="1">
      <c r="A48" s="65"/>
      <c r="B48" s="122" t="str">
        <f>'Temas nas políticas gerais'!B47</f>
        <v>O tema é citado em uma das diretrizes da PRSAC "Desenvolver e aperfeiçoar continuamente políticas, práticas e procedimentos, instrumentos de apoio e outros dispositivos que incorporem critérios sociais, ambientais e climáticos e contribuam para o desenvolvimento local". O tema também consta na lista de áreas socioambientalmente sensíveis na avaliação de crédito. Exemplos fornecidos: "empreendimentos que possuam grande escala de reassentamentos involuntários, em face das intervenções; empreendimentos com significativa atividade de bombeamento de águas subterrâneas; e empreendimentos que envolvam exploração madeireira em larga escala ou intenso desmatamento para outros fins." (Regulamento de Gestão Socioambiental de Operações, Anexo 2).
A IFD não possui nenhum compromisso voluntário relacionado a esse tema.</v>
      </c>
      <c r="C48" s="122" t="str">
        <f>'Temas nas políticas setoriais'!B47</f>
        <v>Para empresas do setor de mineração, o tema é considerado na análise de concessão de apoio financeiro, incluindo gestão do relacionamento com partes interessadas envolvendo participação de partes interessadas, procedimentos para deslocamento populacional e investimentos sociais para a comunidade na área de influência da mina (Política Socioambiental para o Setor de Mineração). O tema poderia ser incorporado na análise de outros setores.</v>
      </c>
      <c r="D48" s="111"/>
      <c r="E48" s="84"/>
      <c r="F48" s="123">
        <f t="shared" si="2"/>
        <v>0</v>
      </c>
    </row>
    <row r="49" spans="1:6">
      <c r="A49" s="65" t="s">
        <v>51</v>
      </c>
      <c r="B49" s="122">
        <f>'Temas nas políticas gerais'!B48</f>
        <v>3</v>
      </c>
      <c r="C49" s="122">
        <f>'Temas nas políticas setoriais'!B48</f>
        <v>7</v>
      </c>
      <c r="D49" s="111">
        <v>8.89</v>
      </c>
      <c r="E49" s="84">
        <v>0.03</v>
      </c>
      <c r="F49" s="123">
        <f t="shared" si="2"/>
        <v>0.56669999999999998</v>
      </c>
    </row>
    <row r="50" spans="1:6" ht="409.5" hidden="1">
      <c r="A50" s="65"/>
      <c r="B50" s="122" t="str">
        <f>'Temas nas políticas gerais'!B49</f>
        <v>O tema é um princípio da PRSAC: "combate e repúdio a toda prática de atos que importem em qualquer tipo de discriminação ou violação de direitos". Ainda, no Processo de Análise/Validação da Solicitação de Apoio, Aprovação e Contratação das Operações diretas, o BNDES avalia "se, em função do investimento apoiado, ocorrer redução do quadro de pessoal; inexistência de práticas de atos que importem em discriminação de raça ou gênero [...] ou de outros que caracterizem assédio moral ou sexual" (Regulamento de Gestão Socioambiental de Operações).
O BNDES é signatário do Pacto Global.</v>
      </c>
      <c r="C50" s="122" t="str">
        <f>'Temas nas políticas setoriais'!B49</f>
        <v xml:space="preserve">O BNDES possui uma Política de Equidade de Gênero e Valorização da Diversidade que inclui incentivo a clientes na adoção de políticas de valorização da mulher e estímulo a projetos que propiciem geração de renda e oportunidades de emprego para as mulheres. O tema também é abordado nas Diretrizes Socioambientais para a Pecuária Bovina com exigências de ausência de histórico de infração às leis de discriminação de gênero. O tema também está presente como um dos indicadores de desempenho de Empregabilidade, Qualificação e Requalificação Profissional do Programa BNDES Crédito ASG (p. 7): "Aumento de, no mínimo, 6% da proporção de mulheres em posição de liderança. Esta proporção será medida pela razão entre posições de liderança feminina e total de posições de liderança na Cliente. O aumento em número absoluto deverá ser de, no mínimo, 5 mulheres."  </v>
      </c>
      <c r="D50" s="111"/>
      <c r="E50" s="84"/>
      <c r="F50" s="123">
        <f t="shared" si="2"/>
        <v>0</v>
      </c>
    </row>
    <row r="51" spans="1:6">
      <c r="A51" s="65" t="s">
        <v>52</v>
      </c>
      <c r="B51" s="122">
        <f>'Temas nas políticas gerais'!B50</f>
        <v>3</v>
      </c>
      <c r="C51" s="122">
        <f>'Temas nas políticas setoriais'!B50</f>
        <v>1</v>
      </c>
      <c r="D51" s="111">
        <v>10</v>
      </c>
      <c r="E51" s="84">
        <v>0.03</v>
      </c>
      <c r="F51" s="123">
        <f t="shared" si="2"/>
        <v>0.42</v>
      </c>
    </row>
    <row r="52" spans="1:6" ht="409.5" hidden="1">
      <c r="A52" s="65"/>
      <c r="B52" s="122" t="str">
        <f>'Temas nas políticas gerais'!B51</f>
        <v>O tema é um princípio da PRSAC: "combate e repúdio a toda prática de atos que importem em qualquer tipo de discriminação ou violação de direitos". Clientes condenados à discriminação de raça e gênero e assédio sexual estão na lista de exclusão e, ainda, no Processo de Análise/Validação da Solicitação de Apoio, Aprovação e Contratação das Operações diretas, o BNDES avalia "se, em função do investimento apoiado, ocorrer redução do quadro de pessoal; inexistência de práticas de atos que importem em discriminação de raça ou gênero [...] ou de outros que caracterizem assédio moral ou sexual" (Regulamento de Gestão Socioambiental de Operações)
O BNDES é signatário do Pacto Global, da Carta Aberta de Empresas pelos Direitos Humanos e dos Princípios de Financiamento Responsável do BRICS (Relatório Anual, p. 69).</v>
      </c>
      <c r="C52" s="122" t="str">
        <f>'Temas nas políticas setoriais'!B51</f>
        <v xml:space="preserve">Possui Diretrizes Socioambientais para a Pecuária Bovina com exigências de ausência de histórico de infração às leis de discriminação de raça. Além do histórico, não foram encontradas outras medidas, processos ou diretrizes relacionadas ao tema. Ainda, este poderia estar presente nas demais políticas setoriais do banco. </v>
      </c>
      <c r="D52" s="111"/>
      <c r="E52" s="84"/>
      <c r="F52" s="123">
        <f t="shared" si="2"/>
        <v>0</v>
      </c>
    </row>
    <row r="53" spans="1:6">
      <c r="A53" s="65" t="s">
        <v>53</v>
      </c>
      <c r="B53" s="122">
        <f>'Temas nas políticas gerais'!B52</f>
        <v>2</v>
      </c>
      <c r="C53" s="122">
        <f>'Temas nas políticas setoriais'!B52</f>
        <v>2</v>
      </c>
      <c r="D53" s="111">
        <v>10</v>
      </c>
      <c r="E53" s="84">
        <v>0.02</v>
      </c>
      <c r="F53" s="123">
        <f t="shared" si="2"/>
        <v>0.28000000000000003</v>
      </c>
    </row>
    <row r="54" spans="1:6" ht="356.45" hidden="1">
      <c r="A54" s="65"/>
      <c r="B54" s="122" t="str">
        <f>'Temas nas políticas gerais'!B53</f>
        <v>No Processo de Análise/Validação da Solicitação de Apoio, Aprovação e Contratação das Operações diretas, o BNDES avalia se, em função do investimento apoiado, ocorrer redução do quadro de pessoal, proteger pessoas portadoras de deficiência (Regulamento de Gestão Socioambiental de Operações).
A IFD não possui nenhum compromisso voluntário relacionado a esse tema.</v>
      </c>
      <c r="C54" s="122" t="str">
        <f>'Temas nas políticas setoriais'!B53</f>
        <v>O tema está presente como um dos indicadores de desempenho de Empregabilidade, Qualificação e Requalificação Profissional do Programa BNDES Crédito ASG (p. 8): "Aumento de, no mínimo, 10% do número de vínculos permanentes de Pessoas com Deficiência (PCDs) da Cliente, ou aumento de, no mínimo, 5 PCDs, o que for maior." . No entanto, este Programa é apenas uma parcela das operações do BNDES e o tema não é incorporado em demais políticas setoriais ou temáticas.</v>
      </c>
      <c r="D54" s="111"/>
      <c r="E54" s="84"/>
      <c r="F54" s="123">
        <f t="shared" si="2"/>
        <v>0</v>
      </c>
    </row>
    <row r="55" spans="1:6">
      <c r="A55" s="65" t="s">
        <v>54</v>
      </c>
      <c r="B55" s="122">
        <f>'Temas nas políticas gerais'!B54</f>
        <v>1</v>
      </c>
      <c r="C55" s="122">
        <f>'Temas nas políticas setoriais'!B54</f>
        <v>0</v>
      </c>
      <c r="D55" s="111">
        <v>7.27</v>
      </c>
      <c r="E55" s="84">
        <v>0.02</v>
      </c>
      <c r="F55" s="123">
        <f t="shared" si="2"/>
        <v>0.16539999999999999</v>
      </c>
    </row>
    <row r="56" spans="1:6" ht="186" hidden="1">
      <c r="A56" s="65"/>
      <c r="B56" s="122" t="str">
        <f>'Temas nas políticas gerais'!B55</f>
        <v>O tema consta na lista de áreas socioambientalmente sensíveis na avaliação de crédito (Regulamento de Gestão Socioambiental de Operações, Anexo 2), porém não consta nos questionários de avaliação socioambiental.
A IFD não possui nenhum compromisso voluntário relacionado a esse tema.</v>
      </c>
      <c r="C56" s="122" t="str">
        <f>'Temas nas políticas setoriais'!B55</f>
        <v>O tema não foi citado por nenhuma política, diretriz ou estratégia setorial/temática.</v>
      </c>
      <c r="D56" s="111"/>
      <c r="E56" s="84"/>
      <c r="F56" s="123">
        <f t="shared" si="2"/>
        <v>0</v>
      </c>
    </row>
    <row r="57" spans="1:6">
      <c r="A57" s="65" t="s">
        <v>55</v>
      </c>
      <c r="B57" s="122">
        <f>'Temas nas políticas gerais'!B56</f>
        <v>0</v>
      </c>
      <c r="C57" s="122">
        <f>'Temas nas políticas setoriais'!B56</f>
        <v>0</v>
      </c>
      <c r="D57" s="111">
        <v>7.5</v>
      </c>
      <c r="E57" s="84">
        <v>0.02</v>
      </c>
      <c r="F57" s="123">
        <f t="shared" si="2"/>
        <v>0.15</v>
      </c>
    </row>
    <row r="58" spans="1:6" ht="77.45" hidden="1">
      <c r="A58" s="65"/>
      <c r="B58" s="122" t="str">
        <f>'Temas nas políticas gerais'!B57</f>
        <v>O tema não foi mencionado na PRSAC nem em demais documentos relacionados às políticas gerais, diretrizes ou adesões a compromissos.</v>
      </c>
      <c r="C58" s="122" t="str">
        <f>'Temas nas políticas setoriais'!B57</f>
        <v>O tema não foi citado por nenhuma política, diretriz ou estratégia setorial/temática.</v>
      </c>
      <c r="D58" s="111"/>
      <c r="E58" s="84"/>
      <c r="F58" s="123">
        <f t="shared" si="2"/>
        <v>0</v>
      </c>
    </row>
    <row r="59" spans="1:6" ht="18.95" customHeight="1">
      <c r="A59" s="65" t="s">
        <v>56</v>
      </c>
      <c r="B59" s="122">
        <f>'Temas nas políticas gerais'!B58</f>
        <v>2</v>
      </c>
      <c r="C59" s="122">
        <f>'Temas nas políticas setoriais'!B58</f>
        <v>0</v>
      </c>
      <c r="D59" s="111">
        <v>8</v>
      </c>
      <c r="E59" s="84">
        <v>0.02</v>
      </c>
      <c r="F59" s="123">
        <f t="shared" si="2"/>
        <v>0.2</v>
      </c>
    </row>
    <row r="60" spans="1:6" ht="18.95" hidden="1" customHeight="1">
      <c r="A60" s="65"/>
      <c r="B60" s="122" t="str">
        <f>'Temas nas políticas gerais'!B59</f>
        <v>No cadastro de clientes de operações diretas, o BNDES consulta listas públicas e oficiais para verificação de regularidade no FGTS e negativas de débito (Regulamento de Gestão Socioambiental de Operações).
A IFD não possui nenhum compromisso voluntário relacionado a esse tema.</v>
      </c>
      <c r="C60" s="122" t="str">
        <f>'Temas nas políticas setoriais'!B59</f>
        <v>O tema não foi citado por nenhuma política, diretriz ou estratégia setorial/temática.</v>
      </c>
      <c r="D60" s="111"/>
      <c r="E60" s="84"/>
      <c r="F60" s="123">
        <f t="shared" si="2"/>
        <v>0</v>
      </c>
    </row>
    <row r="61" spans="1:6" ht="18.95" customHeight="1">
      <c r="A61" s="65" t="s">
        <v>57</v>
      </c>
      <c r="B61" s="122">
        <f>'Temas nas políticas gerais'!B60</f>
        <v>2</v>
      </c>
      <c r="C61" s="122">
        <f>'Temas nas políticas setoriais'!B60</f>
        <v>0</v>
      </c>
      <c r="D61" s="111">
        <v>8</v>
      </c>
      <c r="E61" s="85">
        <v>0.03</v>
      </c>
      <c r="F61" s="123">
        <f t="shared" si="2"/>
        <v>0.3</v>
      </c>
    </row>
    <row r="62" spans="1:6" ht="17.25" hidden="1" customHeight="1">
      <c r="A62" s="21"/>
      <c r="B62" s="33"/>
      <c r="C62" s="24"/>
      <c r="D62" s="23"/>
      <c r="E62" s="72"/>
      <c r="F62" s="47">
        <f t="shared" ref="F62" si="3">SUMPRODUCT(B62:D62,$B$2:$D$2)</f>
        <v>0</v>
      </c>
    </row>
    <row r="63" spans="1:6" ht="17.25" customHeight="1">
      <c r="A63" s="73" t="s">
        <v>58</v>
      </c>
      <c r="B63" s="123">
        <f>SUMPRODUCT(B3:B61,$E$3:$E$61)</f>
        <v>1.7000000000000008</v>
      </c>
      <c r="C63" s="123">
        <f t="shared" ref="C63" si="4">SUMPRODUCT(C3:C61,$E$3:$E$61)</f>
        <v>2.2400000000000002</v>
      </c>
      <c r="D63" s="123">
        <f>SUMPRODUCT(D3:D61,$E$3:$E$61)</f>
        <v>9.783100000000001</v>
      </c>
      <c r="E63" s="1"/>
      <c r="F63" s="1"/>
    </row>
    <row r="64" spans="1:6" ht="24.6" customHeight="1">
      <c r="A64" s="1"/>
      <c r="B64" s="14"/>
      <c r="C64" s="1"/>
      <c r="D64" s="1"/>
      <c r="E64" s="1"/>
      <c r="F64" s="1"/>
    </row>
    <row r="65" spans="1:2" s="1" customFormat="1" ht="15.6" customHeight="1">
      <c r="A65" s="64" t="s">
        <v>15</v>
      </c>
      <c r="B65" s="168">
        <f>SUM(F3:F61)</f>
        <v>13.723099999999999</v>
      </c>
    </row>
    <row r="66" spans="1:2" s="1" customFormat="1" ht="15.6" customHeight="1">
      <c r="A66" s="63" t="s">
        <v>59</v>
      </c>
      <c r="B66" s="168"/>
    </row>
  </sheetData>
  <sheetProtection algorithmName="SHA-512" hashValue="AP7hpgngCIMw8B+45Ch6ix950OxkggojBevYyiZNvW7t6tM6cibjnf15bHZdBtfQrnYEyn/KwH4fiCT528AHWQ==" saltValue="3NyRfCM3BiqyxrXVJhEFcg==" spinCount="100000" sheet="1" objects="1" scenarios="1" formatRows="0"/>
  <mergeCells count="1">
    <mergeCell ref="B65:B66"/>
  </mergeCells>
  <conditionalFormatting sqref="B3:B61">
    <cfRule type="colorScale" priority="2">
      <colorScale>
        <cfvo type="num" val="0"/>
        <cfvo type="num" val="3"/>
        <color rgb="FFFFCCCC"/>
        <color theme="9" tint="0.79998168889431442"/>
      </colorScale>
    </cfRule>
    <cfRule type="colorScale" priority="5">
      <colorScale>
        <cfvo type="num" val="0"/>
        <cfvo type="num" val="30"/>
        <color rgb="FFFF0000"/>
        <color theme="9"/>
      </colorScale>
    </cfRule>
  </conditionalFormatting>
  <conditionalFormatting sqref="B65:B66">
    <cfRule type="colorScale" priority="6">
      <colorScale>
        <cfvo type="num" val="0"/>
        <cfvo type="num" val="30"/>
        <color rgb="FFFFCCCC"/>
        <color theme="9" tint="0.79998168889431442"/>
      </colorScale>
    </cfRule>
  </conditionalFormatting>
  <conditionalFormatting sqref="C3:C61">
    <cfRule type="colorScale" priority="3">
      <colorScale>
        <cfvo type="num" val="0"/>
        <cfvo type="num" val="7"/>
        <color rgb="FFFFCCCC"/>
        <color theme="9" tint="0.79998168889431442"/>
      </colorScale>
    </cfRule>
    <cfRule type="colorScale" priority="4">
      <colorScale>
        <cfvo type="num" val="0"/>
        <cfvo type="num" val="0"/>
        <color rgb="FFFFCCCC"/>
        <color theme="9" tint="0.79998168889431442"/>
      </colorScale>
    </cfRule>
  </conditionalFormatting>
  <conditionalFormatting sqref="D3:D61">
    <cfRule type="colorScale" priority="1">
      <colorScale>
        <cfvo type="num" val="0"/>
        <cfvo type="num" val="20"/>
        <color rgb="FFFFCCCC"/>
        <color theme="9" tint="0.79998168889431442"/>
      </colorScale>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DEB9F7-4B6D-9A42-A866-4306FA3D07F1}">
  <dimension ref="A1:E62"/>
  <sheetViews>
    <sheetView tabSelected="1" zoomScale="96" zoomScaleNormal="96" workbookViewId="0">
      <pane xSplit="1" ySplit="1" topLeftCell="B2" activePane="bottomRight" state="frozen"/>
      <selection pane="bottomRight" activeCell="I65" sqref="I65"/>
      <selection pane="bottomLeft" activeCell="A2" sqref="A2"/>
      <selection pane="topRight" activeCell="B1" sqref="B1"/>
    </sheetView>
  </sheetViews>
  <sheetFormatPr defaultColWidth="10.5" defaultRowHeight="15.6"/>
  <cols>
    <col min="1" max="1" width="48.625" style="133" customWidth="1"/>
    <col min="2" max="2" width="64.625" style="134" customWidth="1"/>
    <col min="3" max="4" width="16.625" style="133" customWidth="1"/>
    <col min="5" max="5" width="12.375" customWidth="1"/>
  </cols>
  <sheetData>
    <row r="1" spans="1:4">
      <c r="A1" s="54" t="s">
        <v>21</v>
      </c>
      <c r="B1" s="54" t="s">
        <v>60</v>
      </c>
      <c r="C1" s="54" t="s">
        <v>25</v>
      </c>
      <c r="D1" s="54" t="s">
        <v>61</v>
      </c>
    </row>
    <row r="2" spans="1:4">
      <c r="A2" s="31" t="s">
        <v>28</v>
      </c>
      <c r="B2" s="126">
        <v>3</v>
      </c>
      <c r="C2" s="84">
        <f>'Temas políticas -bases de dados'!E3</f>
        <v>0.05</v>
      </c>
      <c r="D2" s="47">
        <f>B2*C2</f>
        <v>0.15000000000000002</v>
      </c>
    </row>
    <row r="3" spans="1:4" ht="170.45">
      <c r="A3" s="31"/>
      <c r="B3" s="126" t="s">
        <v>62</v>
      </c>
      <c r="C3" s="84"/>
      <c r="D3" s="47"/>
    </row>
    <row r="4" spans="1:4">
      <c r="A4" s="31" t="s">
        <v>29</v>
      </c>
      <c r="B4" s="126">
        <v>3</v>
      </c>
      <c r="C4" s="84">
        <f>'Temas políticas -bases de dados'!E5</f>
        <v>0.05</v>
      </c>
      <c r="D4" s="47">
        <f>B4*C4</f>
        <v>0.15000000000000002</v>
      </c>
    </row>
    <row r="5" spans="1:4" ht="186">
      <c r="A5" s="31"/>
      <c r="B5" s="126" t="s">
        <v>63</v>
      </c>
      <c r="C5" s="84"/>
      <c r="D5" s="47"/>
    </row>
    <row r="6" spans="1:4">
      <c r="A6" s="31" t="s">
        <v>30</v>
      </c>
      <c r="B6" s="126">
        <v>2</v>
      </c>
      <c r="C6" s="84">
        <f>'Temas políticas -bases de dados'!E7</f>
        <v>0.04</v>
      </c>
      <c r="D6" s="47">
        <f>B6*C6</f>
        <v>0.08</v>
      </c>
    </row>
    <row r="7" spans="1:4" ht="108.6">
      <c r="A7" s="31"/>
      <c r="B7" s="126" t="s">
        <v>64</v>
      </c>
      <c r="C7" s="84"/>
      <c r="D7" s="47"/>
    </row>
    <row r="8" spans="1:4">
      <c r="A8" s="31" t="s">
        <v>31</v>
      </c>
      <c r="B8" s="126">
        <v>2</v>
      </c>
      <c r="C8" s="84">
        <f>'Temas políticas -bases de dados'!E9</f>
        <v>0.04</v>
      </c>
      <c r="D8" s="47">
        <f>B8*C8</f>
        <v>0.08</v>
      </c>
    </row>
    <row r="9" spans="1:4" ht="123.95">
      <c r="A9" s="31"/>
      <c r="B9" s="126" t="s">
        <v>65</v>
      </c>
      <c r="C9" s="84"/>
      <c r="D9" s="47"/>
    </row>
    <row r="10" spans="1:4">
      <c r="A10" s="31" t="s">
        <v>32</v>
      </c>
      <c r="B10" s="126">
        <v>2.5</v>
      </c>
      <c r="C10" s="84">
        <f>'Temas políticas -bases de dados'!E11</f>
        <v>0.05</v>
      </c>
      <c r="D10" s="47">
        <f>B10*C10</f>
        <v>0.125</v>
      </c>
    </row>
    <row r="11" spans="1:4" ht="232.5">
      <c r="A11" s="31"/>
      <c r="B11" s="147" t="s">
        <v>66</v>
      </c>
      <c r="C11" s="84"/>
      <c r="D11" s="47"/>
    </row>
    <row r="12" spans="1:4">
      <c r="A12" s="31" t="s">
        <v>67</v>
      </c>
      <c r="B12" s="126">
        <v>2</v>
      </c>
      <c r="C12" s="84">
        <f>'Temas políticas -bases de dados'!E13</f>
        <v>0.04</v>
      </c>
      <c r="D12" s="47">
        <f>B12*C12</f>
        <v>0.08</v>
      </c>
    </row>
    <row r="13" spans="1:4" ht="93">
      <c r="A13" s="31"/>
      <c r="B13" s="126" t="s">
        <v>68</v>
      </c>
      <c r="C13" s="84"/>
      <c r="D13" s="47"/>
    </row>
    <row r="14" spans="1:4">
      <c r="A14" s="31" t="s">
        <v>34</v>
      </c>
      <c r="B14" s="126">
        <v>1</v>
      </c>
      <c r="C14" s="84">
        <f>'Temas políticas -bases de dados'!E15</f>
        <v>0.05</v>
      </c>
      <c r="D14" s="47">
        <f>B14*C14</f>
        <v>0.05</v>
      </c>
    </row>
    <row r="15" spans="1:4" ht="46.5">
      <c r="A15" s="31"/>
      <c r="B15" s="126" t="s">
        <v>69</v>
      </c>
      <c r="C15" s="84"/>
      <c r="D15" s="47"/>
    </row>
    <row r="16" spans="1:4">
      <c r="A16" s="31" t="s">
        <v>70</v>
      </c>
      <c r="B16" s="126">
        <v>0.5</v>
      </c>
      <c r="C16" s="84">
        <f>'Temas políticas -bases de dados'!E17</f>
        <v>0.03</v>
      </c>
      <c r="D16" s="47">
        <f>B16*C16</f>
        <v>1.4999999999999999E-2</v>
      </c>
    </row>
    <row r="17" spans="1:4" ht="62.1">
      <c r="A17" s="31"/>
      <c r="B17" s="126" t="s">
        <v>71</v>
      </c>
      <c r="C17" s="84"/>
      <c r="D17" s="47"/>
    </row>
    <row r="18" spans="1:4">
      <c r="A18" s="31" t="s">
        <v>36</v>
      </c>
      <c r="B18" s="126">
        <v>0</v>
      </c>
      <c r="C18" s="84">
        <f>'Temas políticas -bases de dados'!E19</f>
        <v>0.03</v>
      </c>
      <c r="D18" s="47">
        <f>B18*C18</f>
        <v>0</v>
      </c>
    </row>
    <row r="19" spans="1:4" ht="30.95">
      <c r="A19" s="31"/>
      <c r="B19" s="148" t="s">
        <v>72</v>
      </c>
      <c r="C19" s="84"/>
      <c r="D19" s="47"/>
    </row>
    <row r="20" spans="1:4">
      <c r="A20" s="31" t="s">
        <v>73</v>
      </c>
      <c r="B20" s="126">
        <v>2</v>
      </c>
      <c r="C20" s="84">
        <f>'Temas políticas -bases de dados'!E21</f>
        <v>0.02</v>
      </c>
      <c r="D20" s="47">
        <f>B20*C20</f>
        <v>0.04</v>
      </c>
    </row>
    <row r="21" spans="1:4" ht="123.95">
      <c r="A21" s="31"/>
      <c r="B21" s="126" t="s">
        <v>74</v>
      </c>
      <c r="C21" s="84"/>
      <c r="D21" s="47"/>
    </row>
    <row r="22" spans="1:4">
      <c r="A22" s="31" t="s">
        <v>38</v>
      </c>
      <c r="B22" s="126">
        <v>1</v>
      </c>
      <c r="C22" s="84">
        <f>'Temas políticas -bases de dados'!E23</f>
        <v>0.03</v>
      </c>
      <c r="D22" s="47">
        <f>B22*C22</f>
        <v>0.03</v>
      </c>
    </row>
    <row r="23" spans="1:4" ht="46.5">
      <c r="A23" s="31"/>
      <c r="B23" s="126" t="s">
        <v>75</v>
      </c>
      <c r="C23" s="84"/>
      <c r="D23" s="47"/>
    </row>
    <row r="24" spans="1:4">
      <c r="A24" s="55" t="s">
        <v>39</v>
      </c>
      <c r="B24" s="126">
        <v>1</v>
      </c>
      <c r="C24" s="84">
        <f>'Temas políticas -bases de dados'!E25</f>
        <v>0.04</v>
      </c>
      <c r="D24" s="47">
        <f>B24*C24</f>
        <v>0.04</v>
      </c>
    </row>
    <row r="25" spans="1:4" ht="46.5">
      <c r="A25" s="31"/>
      <c r="B25" s="126" t="s">
        <v>75</v>
      </c>
      <c r="C25" s="84"/>
      <c r="D25" s="47"/>
    </row>
    <row r="26" spans="1:4">
      <c r="A26" s="31" t="s">
        <v>40</v>
      </c>
      <c r="B26" s="126">
        <v>1.5</v>
      </c>
      <c r="C26" s="84">
        <f>'Temas políticas -bases de dados'!E27</f>
        <v>0.02</v>
      </c>
      <c r="D26" s="47">
        <f>B26*C26</f>
        <v>0.03</v>
      </c>
    </row>
    <row r="27" spans="1:4" ht="77.45">
      <c r="A27" s="31"/>
      <c r="B27" s="126" t="s">
        <v>76</v>
      </c>
      <c r="C27" s="84"/>
      <c r="D27" s="47"/>
    </row>
    <row r="28" spans="1:4">
      <c r="A28" s="31" t="s">
        <v>41</v>
      </c>
      <c r="B28" s="126">
        <v>3</v>
      </c>
      <c r="C28" s="84">
        <f>'Temas políticas -bases de dados'!E29</f>
        <v>0.04</v>
      </c>
      <c r="D28" s="47">
        <f>B28*C28</f>
        <v>0.12</v>
      </c>
    </row>
    <row r="29" spans="1:4" ht="170.45">
      <c r="A29" s="31"/>
      <c r="B29" s="126" t="s">
        <v>77</v>
      </c>
      <c r="C29" s="84"/>
      <c r="D29" s="47"/>
    </row>
    <row r="30" spans="1:4">
      <c r="A30" s="31" t="s">
        <v>42</v>
      </c>
      <c r="B30" s="126">
        <v>3</v>
      </c>
      <c r="C30" s="84">
        <f>'Temas políticas -bases de dados'!E31</f>
        <v>0.03</v>
      </c>
      <c r="D30" s="47">
        <f>B30*C30</f>
        <v>0.09</v>
      </c>
    </row>
    <row r="31" spans="1:4" ht="155.1">
      <c r="A31" s="31"/>
      <c r="B31" s="126" t="s">
        <v>78</v>
      </c>
      <c r="C31" s="84"/>
      <c r="D31" s="47"/>
    </row>
    <row r="32" spans="1:4">
      <c r="A32" s="31" t="s">
        <v>43</v>
      </c>
      <c r="B32" s="126">
        <v>1</v>
      </c>
      <c r="C32" s="84">
        <f>'Temas políticas -bases de dados'!E33</f>
        <v>0.04</v>
      </c>
      <c r="D32" s="47">
        <f>B32*C32</f>
        <v>0.04</v>
      </c>
    </row>
    <row r="33" spans="1:4" ht="46.5">
      <c r="A33" s="31"/>
      <c r="B33" s="126" t="s">
        <v>79</v>
      </c>
      <c r="C33" s="84"/>
      <c r="D33" s="47"/>
    </row>
    <row r="34" spans="1:4">
      <c r="A34" s="31" t="s">
        <v>44</v>
      </c>
      <c r="B34" s="126">
        <v>1</v>
      </c>
      <c r="C34" s="84">
        <f>'Temas políticas -bases de dados'!E35</f>
        <v>0.04</v>
      </c>
      <c r="D34" s="47">
        <f>B34*C34</f>
        <v>0.04</v>
      </c>
    </row>
    <row r="35" spans="1:4" ht="46.5">
      <c r="A35" s="31"/>
      <c r="B35" s="126" t="s">
        <v>79</v>
      </c>
      <c r="C35" s="84"/>
      <c r="D35" s="47"/>
    </row>
    <row r="36" spans="1:4">
      <c r="A36" s="31" t="s">
        <v>45</v>
      </c>
      <c r="B36" s="126">
        <v>0.5</v>
      </c>
      <c r="C36" s="84">
        <f>'Temas políticas -bases de dados'!E37</f>
        <v>0.04</v>
      </c>
      <c r="D36" s="47">
        <f>B36*C36</f>
        <v>0.02</v>
      </c>
    </row>
    <row r="37" spans="1:4" ht="62.1">
      <c r="A37" s="31"/>
      <c r="B37" s="126" t="s">
        <v>80</v>
      </c>
      <c r="C37" s="84"/>
      <c r="D37" s="47"/>
    </row>
    <row r="38" spans="1:4">
      <c r="A38" s="31" t="s">
        <v>46</v>
      </c>
      <c r="B38" s="126">
        <v>0</v>
      </c>
      <c r="C38" s="84">
        <f>'Temas políticas -bases de dados'!E39</f>
        <v>0.04</v>
      </c>
      <c r="D38" s="47">
        <f>B38*C38</f>
        <v>0</v>
      </c>
    </row>
    <row r="39" spans="1:4" ht="30.95">
      <c r="A39" s="31"/>
      <c r="B39" s="148" t="s">
        <v>72</v>
      </c>
      <c r="C39" s="84"/>
      <c r="D39" s="47"/>
    </row>
    <row r="40" spans="1:4" ht="30.95">
      <c r="A40" s="55" t="s">
        <v>47</v>
      </c>
      <c r="B40" s="126">
        <v>0</v>
      </c>
      <c r="C40" s="84">
        <f>'Temas políticas -bases de dados'!E41</f>
        <v>0.02</v>
      </c>
      <c r="D40" s="47">
        <f>B40*C40</f>
        <v>0</v>
      </c>
    </row>
    <row r="41" spans="1:4" ht="30.95">
      <c r="A41" s="31"/>
      <c r="B41" s="148" t="s">
        <v>72</v>
      </c>
      <c r="C41" s="84"/>
      <c r="D41" s="47"/>
    </row>
    <row r="42" spans="1:4">
      <c r="A42" s="31" t="s">
        <v>48</v>
      </c>
      <c r="B42" s="126">
        <v>2</v>
      </c>
      <c r="C42" s="84">
        <f>'Temas políticas -bases de dados'!E43</f>
        <v>0.04</v>
      </c>
      <c r="D42" s="47">
        <f>B42*C42</f>
        <v>0.08</v>
      </c>
    </row>
    <row r="43" spans="1:4" ht="62.1">
      <c r="A43" s="31"/>
      <c r="B43" s="126" t="s">
        <v>81</v>
      </c>
      <c r="C43" s="84"/>
      <c r="D43" s="47"/>
    </row>
    <row r="44" spans="1:4">
      <c r="A44" s="31" t="s">
        <v>49</v>
      </c>
      <c r="B44" s="126">
        <v>2</v>
      </c>
      <c r="C44" s="84">
        <f>'Temas políticas -bases de dados'!E45</f>
        <v>0.03</v>
      </c>
      <c r="D44" s="47">
        <f>B44*C44</f>
        <v>0.06</v>
      </c>
    </row>
    <row r="45" spans="1:4" ht="155.1">
      <c r="A45" s="31"/>
      <c r="B45" s="126" t="s">
        <v>82</v>
      </c>
      <c r="C45" s="84"/>
      <c r="D45" s="47"/>
    </row>
    <row r="46" spans="1:4">
      <c r="A46" s="31" t="s">
        <v>50</v>
      </c>
      <c r="B46" s="126">
        <v>2</v>
      </c>
      <c r="C46" s="84">
        <f>'Temas políticas -bases de dados'!E47</f>
        <v>0.02</v>
      </c>
      <c r="D46" s="47">
        <f>B46*C46</f>
        <v>0.04</v>
      </c>
    </row>
    <row r="47" spans="1:4" ht="186">
      <c r="A47" s="31"/>
      <c r="B47" s="126" t="s">
        <v>83</v>
      </c>
      <c r="C47" s="84"/>
      <c r="D47" s="47"/>
    </row>
    <row r="48" spans="1:4">
      <c r="A48" s="31" t="s">
        <v>51</v>
      </c>
      <c r="B48" s="126">
        <v>3</v>
      </c>
      <c r="C48" s="84">
        <f>'Temas políticas -bases de dados'!E49</f>
        <v>0.03</v>
      </c>
      <c r="D48" s="47">
        <f>B48*C48</f>
        <v>0.09</v>
      </c>
    </row>
    <row r="49" spans="1:5" ht="146.25">
      <c r="A49" s="31"/>
      <c r="B49" s="126" t="s">
        <v>84</v>
      </c>
      <c r="C49" s="84"/>
      <c r="D49" s="47"/>
    </row>
    <row r="50" spans="1:5">
      <c r="A50" s="31" t="s">
        <v>52</v>
      </c>
      <c r="B50" s="126">
        <v>3</v>
      </c>
      <c r="C50" s="84">
        <f>'Temas políticas -bases de dados'!E51</f>
        <v>0.03</v>
      </c>
      <c r="D50" s="47">
        <f>B50*C50</f>
        <v>0.09</v>
      </c>
    </row>
    <row r="51" spans="1:5" ht="186">
      <c r="A51" s="31"/>
      <c r="B51" s="126" t="s">
        <v>85</v>
      </c>
      <c r="C51" s="84"/>
      <c r="D51" s="47"/>
    </row>
    <row r="52" spans="1:5">
      <c r="A52" s="31" t="s">
        <v>53</v>
      </c>
      <c r="B52" s="126">
        <v>2</v>
      </c>
      <c r="C52" s="84">
        <f>'Temas políticas -bases de dados'!E53</f>
        <v>0.02</v>
      </c>
      <c r="D52" s="47">
        <f>B52*C52</f>
        <v>0.04</v>
      </c>
    </row>
    <row r="53" spans="1:5" ht="93">
      <c r="A53" s="31"/>
      <c r="B53" s="126" t="s">
        <v>86</v>
      </c>
      <c r="C53" s="84"/>
      <c r="D53" s="47"/>
    </row>
    <row r="54" spans="1:5">
      <c r="A54" s="31" t="s">
        <v>54</v>
      </c>
      <c r="B54" s="126">
        <v>1</v>
      </c>
      <c r="C54" s="84">
        <f>'Temas políticas -bases de dados'!E55</f>
        <v>0.02</v>
      </c>
      <c r="D54" s="47">
        <f>B54*C54</f>
        <v>0.02</v>
      </c>
    </row>
    <row r="55" spans="1:5" ht="62.1">
      <c r="A55" s="31"/>
      <c r="B55" s="126" t="s">
        <v>87</v>
      </c>
      <c r="C55" s="84"/>
      <c r="D55" s="47"/>
    </row>
    <row r="56" spans="1:5">
      <c r="A56" s="31" t="s">
        <v>55</v>
      </c>
      <c r="B56" s="126">
        <v>0</v>
      </c>
      <c r="C56" s="84">
        <f>'Temas políticas -bases de dados'!E57</f>
        <v>0.02</v>
      </c>
      <c r="D56" s="47">
        <f>B56*C56</f>
        <v>0</v>
      </c>
    </row>
    <row r="57" spans="1:5" ht="30.95">
      <c r="A57" s="31"/>
      <c r="B57" s="148" t="s">
        <v>72</v>
      </c>
      <c r="C57" s="84"/>
      <c r="D57" s="47"/>
    </row>
    <row r="58" spans="1:5">
      <c r="A58" s="31" t="s">
        <v>56</v>
      </c>
      <c r="B58" s="126">
        <v>2</v>
      </c>
      <c r="C58" s="84">
        <f>'Temas políticas -bases de dados'!E59</f>
        <v>0.02</v>
      </c>
      <c r="D58" s="47">
        <f>B58*C58</f>
        <v>0.04</v>
      </c>
    </row>
    <row r="59" spans="1:5" ht="62.1">
      <c r="A59" s="31"/>
      <c r="B59" s="126" t="s">
        <v>88</v>
      </c>
      <c r="C59" s="84"/>
      <c r="D59" s="47"/>
    </row>
    <row r="60" spans="1:5">
      <c r="A60" s="31" t="s">
        <v>57</v>
      </c>
      <c r="B60" s="126">
        <v>2</v>
      </c>
      <c r="C60" s="84">
        <f>'Temas políticas -bases de dados'!E61</f>
        <v>0.03</v>
      </c>
      <c r="D60" s="47">
        <f>B60*C60</f>
        <v>0.06</v>
      </c>
    </row>
    <row r="61" spans="1:5" ht="108.6">
      <c r="A61" s="31"/>
      <c r="B61" s="126" t="s">
        <v>89</v>
      </c>
      <c r="C61" s="84"/>
      <c r="D61" s="47"/>
    </row>
    <row r="62" spans="1:5">
      <c r="A62"/>
      <c r="B62" s="45" t="s">
        <v>90</v>
      </c>
      <c r="C62" s="84">
        <f>SUM(C2:C60)</f>
        <v>1.0000000000000004</v>
      </c>
      <c r="D62" s="108">
        <f>SUM(D2:D60)</f>
        <v>1.7000000000000008</v>
      </c>
      <c r="E62" s="68" t="s">
        <v>91</v>
      </c>
    </row>
  </sheetData>
  <sheetProtection algorithmName="SHA-512" hashValue="n11e6oYjih2xGHguEFZ1vYL1Utx+vKJKPX1rWZLzcH9ZEz9K0EPL1S5EA01FpobENAoamJDfnXWAwfP18sa5lQ==" saltValue="6TfgzVMu7i6X4hsKHPWIvg==" spinCount="100000" sheet="1" formatRows="0"/>
  <pageMargins left="0.7" right="0.7" top="0.75" bottom="0.75" header="0.3" footer="0.3"/>
  <pageSetup paperSize="9" orientation="portrait"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1CD614-DA37-BE45-8396-EA5DF8BDFA25}">
  <dimension ref="A1:E73"/>
  <sheetViews>
    <sheetView zoomScale="80" zoomScaleNormal="80" workbookViewId="0">
      <pane xSplit="1" ySplit="1" topLeftCell="B56" activePane="bottomRight" state="frozen"/>
      <selection pane="bottomRight" activeCell="B57" sqref="B57"/>
      <selection pane="bottomLeft" activeCell="A2" sqref="A2"/>
      <selection pane="topRight" activeCell="B1" sqref="B1"/>
    </sheetView>
  </sheetViews>
  <sheetFormatPr defaultColWidth="10.875" defaultRowHeight="15.6"/>
  <cols>
    <col min="1" max="1" width="48.625" style="135" customWidth="1"/>
    <col min="2" max="2" width="64.625" style="134" customWidth="1"/>
    <col min="3" max="4" width="16.625" style="135" customWidth="1"/>
    <col min="5" max="5" width="15.375" style="1" customWidth="1"/>
    <col min="6" max="16384" width="10.875" style="1"/>
  </cols>
  <sheetData>
    <row r="1" spans="1:4" ht="32.1" customHeight="1">
      <c r="A1" s="48" t="s">
        <v>21</v>
      </c>
      <c r="B1" s="40" t="s">
        <v>92</v>
      </c>
      <c r="C1" s="48" t="s">
        <v>25</v>
      </c>
      <c r="D1" s="48" t="s">
        <v>61</v>
      </c>
    </row>
    <row r="2" spans="1:4">
      <c r="A2" s="31" t="s">
        <v>28</v>
      </c>
      <c r="B2" s="126">
        <v>4</v>
      </c>
      <c r="C2" s="84">
        <f>'Temas políticas -bases de dados'!E3</f>
        <v>0.05</v>
      </c>
      <c r="D2" s="47">
        <f>B2*C2</f>
        <v>0.2</v>
      </c>
    </row>
    <row r="3" spans="1:4" ht="294.60000000000002">
      <c r="A3" s="31"/>
      <c r="B3" s="126" t="s">
        <v>93</v>
      </c>
      <c r="C3" s="84"/>
      <c r="D3" s="47"/>
    </row>
    <row r="4" spans="1:4">
      <c r="A4" s="31" t="s">
        <v>29</v>
      </c>
      <c r="B4" s="113">
        <v>4</v>
      </c>
      <c r="C4" s="84">
        <f>'Temas políticas -bases de dados'!E5</f>
        <v>0.05</v>
      </c>
      <c r="D4" s="47">
        <f>B4*C4</f>
        <v>0.2</v>
      </c>
    </row>
    <row r="5" spans="1:4" ht="294" customHeight="1">
      <c r="A5" s="31"/>
      <c r="B5" s="113" t="s">
        <v>94</v>
      </c>
      <c r="C5" s="84"/>
      <c r="D5" s="47"/>
    </row>
    <row r="6" spans="1:4">
      <c r="A6" s="31" t="s">
        <v>30</v>
      </c>
      <c r="B6" s="126">
        <v>2</v>
      </c>
      <c r="C6" s="84">
        <f>'Temas políticas -bases de dados'!E7</f>
        <v>0.04</v>
      </c>
      <c r="D6" s="47">
        <f>B6*C6</f>
        <v>0.08</v>
      </c>
    </row>
    <row r="7" spans="1:4" ht="216.95">
      <c r="A7" s="31"/>
      <c r="B7" s="126" t="s">
        <v>95</v>
      </c>
      <c r="C7" s="84"/>
      <c r="D7" s="47"/>
    </row>
    <row r="8" spans="1:4">
      <c r="A8" s="31" t="s">
        <v>31</v>
      </c>
      <c r="B8" s="113">
        <v>0</v>
      </c>
      <c r="C8" s="84">
        <f>'Temas políticas -bases de dados'!E9</f>
        <v>0.04</v>
      </c>
      <c r="D8" s="47">
        <f>B8*C8</f>
        <v>0</v>
      </c>
    </row>
    <row r="9" spans="1:4" ht="78.75" customHeight="1">
      <c r="A9" s="31"/>
      <c r="B9" s="113" t="s">
        <v>96</v>
      </c>
      <c r="C9" s="84"/>
      <c r="D9" s="47"/>
    </row>
    <row r="10" spans="1:4">
      <c r="A10" s="31" t="s">
        <v>32</v>
      </c>
      <c r="B10" s="126">
        <v>6</v>
      </c>
      <c r="C10" s="84">
        <f>'Temas políticas -bases de dados'!E11</f>
        <v>0.05</v>
      </c>
      <c r="D10" s="47">
        <f>B10*C10</f>
        <v>0.30000000000000004</v>
      </c>
    </row>
    <row r="11" spans="1:4" ht="201.6">
      <c r="A11" s="31"/>
      <c r="B11" s="126" t="s">
        <v>97</v>
      </c>
      <c r="C11" s="84"/>
      <c r="D11" s="47"/>
    </row>
    <row r="12" spans="1:4">
      <c r="A12" s="31" t="s">
        <v>67</v>
      </c>
      <c r="B12" s="113">
        <v>6</v>
      </c>
      <c r="C12" s="84">
        <f>'Temas políticas -bases de dados'!E13</f>
        <v>0.04</v>
      </c>
      <c r="D12" s="47">
        <f>B12*C12</f>
        <v>0.24</v>
      </c>
    </row>
    <row r="13" spans="1:4" ht="170.45">
      <c r="A13" s="31"/>
      <c r="B13" s="113" t="s">
        <v>98</v>
      </c>
      <c r="C13" s="84"/>
      <c r="D13" s="47"/>
    </row>
    <row r="14" spans="1:4">
      <c r="A14" s="31" t="s">
        <v>34</v>
      </c>
      <c r="B14" s="126">
        <v>0</v>
      </c>
      <c r="C14" s="84">
        <f>'Temas políticas -bases de dados'!E15</f>
        <v>0.05</v>
      </c>
      <c r="D14" s="47">
        <f>B14*C14</f>
        <v>0</v>
      </c>
    </row>
    <row r="15" spans="1:4" ht="30.95">
      <c r="A15" s="31"/>
      <c r="B15" s="126" t="s">
        <v>99</v>
      </c>
      <c r="C15" s="84"/>
      <c r="D15" s="47"/>
    </row>
    <row r="16" spans="1:4">
      <c r="A16" s="31" t="s">
        <v>70</v>
      </c>
      <c r="B16" s="113">
        <v>0</v>
      </c>
      <c r="C16" s="84">
        <f>'Temas políticas -bases de dados'!E17</f>
        <v>0.03</v>
      </c>
      <c r="D16" s="47">
        <f>B16*C16</f>
        <v>0</v>
      </c>
    </row>
    <row r="17" spans="1:4" ht="30.95">
      <c r="A17" s="31"/>
      <c r="B17" s="113" t="s">
        <v>99</v>
      </c>
      <c r="C17" s="84"/>
      <c r="D17" s="47"/>
    </row>
    <row r="18" spans="1:4">
      <c r="A18" s="31" t="s">
        <v>36</v>
      </c>
      <c r="B18" s="126">
        <v>4</v>
      </c>
      <c r="C18" s="84">
        <f>'Temas políticas -bases de dados'!E19</f>
        <v>0.03</v>
      </c>
      <c r="D18" s="47">
        <f>B18*C18</f>
        <v>0.12</v>
      </c>
    </row>
    <row r="19" spans="1:4" ht="160.5" customHeight="1">
      <c r="A19" s="31"/>
      <c r="B19" s="126" t="s">
        <v>100</v>
      </c>
      <c r="C19" s="84"/>
      <c r="D19" s="47"/>
    </row>
    <row r="20" spans="1:4">
      <c r="A20" s="31" t="s">
        <v>73</v>
      </c>
      <c r="B20" s="113">
        <v>7</v>
      </c>
      <c r="C20" s="84">
        <f>'Temas políticas -bases de dados'!E21</f>
        <v>0.02</v>
      </c>
      <c r="D20" s="47">
        <f>B20*C20</f>
        <v>0.14000000000000001</v>
      </c>
    </row>
    <row r="21" spans="1:4" ht="155.1">
      <c r="A21" s="31"/>
      <c r="B21" s="113" t="s">
        <v>101</v>
      </c>
      <c r="C21" s="84"/>
      <c r="D21" s="47"/>
    </row>
    <row r="22" spans="1:4">
      <c r="A22" s="31" t="s">
        <v>38</v>
      </c>
      <c r="B22" s="126">
        <v>2</v>
      </c>
      <c r="C22" s="84">
        <f>'Temas políticas -bases de dados'!E23</f>
        <v>0.03</v>
      </c>
      <c r="D22" s="47">
        <f>B22*C22</f>
        <v>0.06</v>
      </c>
    </row>
    <row r="23" spans="1:4" ht="139.5">
      <c r="A23" s="31"/>
      <c r="B23" s="126" t="s">
        <v>102</v>
      </c>
      <c r="C23" s="84"/>
      <c r="D23" s="47"/>
    </row>
    <row r="24" spans="1:4" ht="28.5" customHeight="1">
      <c r="A24" s="55" t="s">
        <v>39</v>
      </c>
      <c r="B24" s="113">
        <v>0</v>
      </c>
      <c r="C24" s="84">
        <f>'Temas políticas -bases de dados'!E25</f>
        <v>0.04</v>
      </c>
      <c r="D24" s="47">
        <f>B24*C24</f>
        <v>0</v>
      </c>
    </row>
    <row r="25" spans="1:4" ht="30.95">
      <c r="A25" s="31"/>
      <c r="B25" s="113" t="s">
        <v>99</v>
      </c>
      <c r="C25" s="84"/>
      <c r="D25" s="47"/>
    </row>
    <row r="26" spans="1:4">
      <c r="A26" s="31" t="s">
        <v>40</v>
      </c>
      <c r="B26" s="126">
        <v>2</v>
      </c>
      <c r="C26" s="84">
        <f>'Temas políticas -bases de dados'!E27</f>
        <v>0.02</v>
      </c>
      <c r="D26" s="47">
        <f>B26*C26</f>
        <v>0.04</v>
      </c>
    </row>
    <row r="27" spans="1:4" ht="77.45">
      <c r="A27" s="31"/>
      <c r="B27" s="157" t="s">
        <v>103</v>
      </c>
      <c r="C27" s="84"/>
      <c r="D27" s="47"/>
    </row>
    <row r="28" spans="1:4">
      <c r="A28" s="31" t="s">
        <v>41</v>
      </c>
      <c r="B28" s="113">
        <v>4</v>
      </c>
      <c r="C28" s="84">
        <f>'Temas políticas -bases de dados'!E29</f>
        <v>0.04</v>
      </c>
      <c r="D28" s="47">
        <f>B28*C28</f>
        <v>0.16</v>
      </c>
    </row>
    <row r="29" spans="1:4" ht="108.6">
      <c r="A29" s="31"/>
      <c r="B29" s="113" t="s">
        <v>104</v>
      </c>
      <c r="C29" s="84"/>
      <c r="D29" s="47"/>
    </row>
    <row r="30" spans="1:4">
      <c r="A30" s="31" t="s">
        <v>42</v>
      </c>
      <c r="B30" s="126">
        <v>4</v>
      </c>
      <c r="C30" s="84">
        <f>'Temas políticas -bases de dados'!E31</f>
        <v>0.03</v>
      </c>
      <c r="D30" s="47">
        <f>B30*C30</f>
        <v>0.12</v>
      </c>
    </row>
    <row r="31" spans="1:4" ht="108.6">
      <c r="A31" s="31"/>
      <c r="B31" s="126" t="s">
        <v>105</v>
      </c>
      <c r="C31" s="84"/>
      <c r="D31" s="47"/>
    </row>
    <row r="32" spans="1:4">
      <c r="A32" s="31" t="s">
        <v>43</v>
      </c>
      <c r="B32" s="113">
        <v>2</v>
      </c>
      <c r="C32" s="84">
        <f>'Temas políticas -bases de dados'!E33</f>
        <v>0.04</v>
      </c>
      <c r="D32" s="47">
        <f>B32*C32</f>
        <v>0.08</v>
      </c>
    </row>
    <row r="33" spans="1:4" ht="108.6">
      <c r="A33" s="31"/>
      <c r="B33" s="113" t="s">
        <v>106</v>
      </c>
      <c r="C33" s="84"/>
      <c r="D33" s="47"/>
    </row>
    <row r="34" spans="1:4">
      <c r="A34" s="31" t="s">
        <v>44</v>
      </c>
      <c r="B34" s="126">
        <v>2</v>
      </c>
      <c r="C34" s="84">
        <f>'Temas políticas -bases de dados'!E35</f>
        <v>0.04</v>
      </c>
      <c r="D34" s="47">
        <f>B34*C34</f>
        <v>0.08</v>
      </c>
    </row>
    <row r="35" spans="1:4" ht="93">
      <c r="A35" s="31"/>
      <c r="B35" s="126" t="s">
        <v>107</v>
      </c>
      <c r="C35" s="84"/>
      <c r="D35" s="47"/>
    </row>
    <row r="36" spans="1:4">
      <c r="A36" s="31" t="s">
        <v>45</v>
      </c>
      <c r="B36" s="113">
        <v>0</v>
      </c>
      <c r="C36" s="84">
        <f>'Temas políticas -bases de dados'!E37</f>
        <v>0.04</v>
      </c>
      <c r="D36" s="47">
        <f>B36*C36</f>
        <v>0</v>
      </c>
    </row>
    <row r="37" spans="1:4" ht="30.95">
      <c r="A37" s="31"/>
      <c r="B37" s="113" t="s">
        <v>99</v>
      </c>
      <c r="C37" s="84"/>
      <c r="D37" s="47"/>
    </row>
    <row r="38" spans="1:4">
      <c r="A38" s="31" t="s">
        <v>46</v>
      </c>
      <c r="B38" s="126">
        <v>0</v>
      </c>
      <c r="C38" s="84">
        <f>'Temas políticas -bases de dados'!E39</f>
        <v>0.04</v>
      </c>
      <c r="D38" s="47">
        <f>B38*C38</f>
        <v>0</v>
      </c>
    </row>
    <row r="39" spans="1:4" ht="30.95">
      <c r="A39" s="31"/>
      <c r="B39" s="126" t="s">
        <v>99</v>
      </c>
      <c r="C39" s="84"/>
      <c r="D39" s="47"/>
    </row>
    <row r="40" spans="1:4" s="80" customFormat="1" ht="30.6" customHeight="1">
      <c r="A40" s="55" t="s">
        <v>47</v>
      </c>
      <c r="B40" s="113">
        <v>0</v>
      </c>
      <c r="C40" s="86">
        <f>'Temas políticas -bases de dados'!E41</f>
        <v>0.02</v>
      </c>
      <c r="D40" s="87">
        <f>B40*C40</f>
        <v>0</v>
      </c>
    </row>
    <row r="41" spans="1:4" ht="30.95">
      <c r="A41" s="31"/>
      <c r="B41" s="113" t="s">
        <v>99</v>
      </c>
      <c r="C41" s="84"/>
      <c r="D41" s="47"/>
    </row>
    <row r="42" spans="1:4">
      <c r="A42" s="31" t="s">
        <v>48</v>
      </c>
      <c r="B42" s="126">
        <v>0</v>
      </c>
      <c r="C42" s="84">
        <f>'Temas políticas -bases de dados'!E43</f>
        <v>0.04</v>
      </c>
      <c r="D42" s="47">
        <f>B42*C42</f>
        <v>0</v>
      </c>
    </row>
    <row r="43" spans="1:4" ht="30.95">
      <c r="A43" s="31"/>
      <c r="B43" s="126" t="s">
        <v>99</v>
      </c>
      <c r="C43" s="84"/>
      <c r="D43" s="47"/>
    </row>
    <row r="44" spans="1:4">
      <c r="A44" s="31" t="s">
        <v>49</v>
      </c>
      <c r="B44" s="113">
        <v>2</v>
      </c>
      <c r="C44" s="84">
        <f>'Temas políticas -bases de dados'!E45</f>
        <v>0.03</v>
      </c>
      <c r="D44" s="47">
        <f>B44*C44</f>
        <v>0.06</v>
      </c>
    </row>
    <row r="45" spans="1:4" ht="108.6">
      <c r="A45" s="31"/>
      <c r="B45" s="113" t="s">
        <v>108</v>
      </c>
      <c r="C45" s="84"/>
      <c r="D45" s="47"/>
    </row>
    <row r="46" spans="1:4">
      <c r="A46" s="31" t="s">
        <v>50</v>
      </c>
      <c r="B46" s="126">
        <v>4</v>
      </c>
      <c r="C46" s="84">
        <f>'Temas políticas -bases de dados'!E47</f>
        <v>0.02</v>
      </c>
      <c r="D46" s="47">
        <f>B46*C46</f>
        <v>0.08</v>
      </c>
    </row>
    <row r="47" spans="1:4" ht="108.6">
      <c r="A47" s="31"/>
      <c r="B47" s="126" t="s">
        <v>109</v>
      </c>
      <c r="C47" s="84"/>
      <c r="D47" s="47"/>
    </row>
    <row r="48" spans="1:4">
      <c r="A48" s="31" t="s">
        <v>51</v>
      </c>
      <c r="B48" s="113">
        <v>7</v>
      </c>
      <c r="C48" s="84">
        <f>'Temas políticas -bases de dados'!E49</f>
        <v>0.03</v>
      </c>
      <c r="D48" s="47">
        <f>B48*C48</f>
        <v>0.21</v>
      </c>
    </row>
    <row r="49" spans="1:5" ht="216" customHeight="1">
      <c r="A49" s="31"/>
      <c r="B49" s="113" t="s">
        <v>110</v>
      </c>
      <c r="C49" s="84"/>
      <c r="D49" s="47"/>
    </row>
    <row r="50" spans="1:5">
      <c r="A50" s="31" t="s">
        <v>52</v>
      </c>
      <c r="B50" s="126">
        <v>1</v>
      </c>
      <c r="C50" s="84">
        <f>'Temas políticas -bases de dados'!E51</f>
        <v>0.03</v>
      </c>
      <c r="D50" s="47">
        <f>B50*C50</f>
        <v>0.03</v>
      </c>
    </row>
    <row r="51" spans="1:5" ht="77.45">
      <c r="A51" s="31"/>
      <c r="B51" s="126" t="s">
        <v>111</v>
      </c>
      <c r="C51" s="84"/>
      <c r="D51" s="47"/>
    </row>
    <row r="52" spans="1:5">
      <c r="A52" s="31" t="s">
        <v>53</v>
      </c>
      <c r="B52" s="113">
        <v>2</v>
      </c>
      <c r="C52" s="84">
        <f>'Temas políticas -bases de dados'!E53</f>
        <v>0.02</v>
      </c>
      <c r="D52" s="47">
        <f>B52*C52</f>
        <v>0.04</v>
      </c>
    </row>
    <row r="53" spans="1:5" ht="108.6">
      <c r="A53" s="31"/>
      <c r="B53" s="113" t="s">
        <v>112</v>
      </c>
      <c r="C53" s="84"/>
      <c r="D53" s="47"/>
    </row>
    <row r="54" spans="1:5">
      <c r="A54" s="31" t="s">
        <v>54</v>
      </c>
      <c r="B54" s="126">
        <v>0</v>
      </c>
      <c r="C54" s="84">
        <f>'Temas políticas -bases de dados'!E55</f>
        <v>0.02</v>
      </c>
      <c r="D54" s="47">
        <f>B54*C54</f>
        <v>0</v>
      </c>
    </row>
    <row r="55" spans="1:5" ht="30.95">
      <c r="A55" s="31"/>
      <c r="B55" s="126" t="s">
        <v>99</v>
      </c>
      <c r="C55" s="84"/>
      <c r="D55" s="47"/>
    </row>
    <row r="56" spans="1:5">
      <c r="A56" s="31" t="s">
        <v>55</v>
      </c>
      <c r="B56" s="113">
        <v>0</v>
      </c>
      <c r="C56" s="84">
        <f>'Temas políticas -bases de dados'!E57</f>
        <v>0.02</v>
      </c>
      <c r="D56" s="47">
        <f>B56*C56</f>
        <v>0</v>
      </c>
    </row>
    <row r="57" spans="1:5" ht="30.95">
      <c r="A57" s="31"/>
      <c r="B57" s="113" t="s">
        <v>99</v>
      </c>
      <c r="C57" s="84"/>
      <c r="D57" s="47"/>
    </row>
    <row r="58" spans="1:5">
      <c r="A58" s="31" t="s">
        <v>56</v>
      </c>
      <c r="B58" s="126">
        <v>0</v>
      </c>
      <c r="C58" s="84">
        <f>'Temas políticas -bases de dados'!E59</f>
        <v>0.02</v>
      </c>
      <c r="D58" s="47">
        <f>B58*C58</f>
        <v>0</v>
      </c>
    </row>
    <row r="59" spans="1:5" ht="30.95">
      <c r="A59" s="31"/>
      <c r="B59" s="126" t="s">
        <v>99</v>
      </c>
      <c r="C59" s="84"/>
      <c r="D59" s="47"/>
    </row>
    <row r="60" spans="1:5">
      <c r="A60" s="31" t="s">
        <v>57</v>
      </c>
      <c r="B60" s="113">
        <v>0</v>
      </c>
      <c r="C60" s="84">
        <f>'Temas políticas -bases de dados'!E61</f>
        <v>0.03</v>
      </c>
      <c r="D60" s="47">
        <f>B60*C60</f>
        <v>0</v>
      </c>
    </row>
    <row r="61" spans="1:5" ht="30.95">
      <c r="A61" s="31"/>
      <c r="B61" s="113" t="s">
        <v>99</v>
      </c>
      <c r="C61" s="84"/>
      <c r="D61" s="47"/>
    </row>
    <row r="62" spans="1:5">
      <c r="A62" s="1"/>
      <c r="B62" s="53" t="s">
        <v>90</v>
      </c>
      <c r="C62" s="84">
        <f>SUM(C2:C61)</f>
        <v>1.0000000000000004</v>
      </c>
      <c r="D62" s="108">
        <f>SUM(D2:D60)</f>
        <v>2.2400000000000002</v>
      </c>
      <c r="E62" s="1" t="s">
        <v>113</v>
      </c>
    </row>
    <row r="63" spans="1:5">
      <c r="B63" s="135"/>
    </row>
    <row r="64" spans="1:5">
      <c r="B64" s="135"/>
    </row>
    <row r="65" spans="2:2">
      <c r="B65" s="135"/>
    </row>
    <row r="66" spans="2:2">
      <c r="B66" s="135"/>
    </row>
    <row r="67" spans="2:2">
      <c r="B67" s="135"/>
    </row>
    <row r="68" spans="2:2">
      <c r="B68" s="135"/>
    </row>
    <row r="69" spans="2:2">
      <c r="B69" s="135"/>
    </row>
    <row r="70" spans="2:2">
      <c r="B70" s="135"/>
    </row>
    <row r="71" spans="2:2">
      <c r="B71" s="135"/>
    </row>
    <row r="72" spans="2:2">
      <c r="B72" s="135"/>
    </row>
    <row r="73" spans="2:2">
      <c r="B73" s="135"/>
    </row>
  </sheetData>
  <sheetProtection algorithmName="SHA-512" hashValue="Wfkivx+a94QA9kEKobgA0k27xyvhBE/GsY8JIlSBL/nxTMboSB2qOvgxvYzF5IyOFbdC33xtTjZiAU4OHJi0mQ==" saltValue="BZLqF1MEptsOZROC8kEzCw==" spinCount="100000" sheet="1" formatRows="0"/>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299EF4-12C7-4365-A997-D2AA0760E565}">
  <dimension ref="A1:K135"/>
  <sheetViews>
    <sheetView zoomScale="69" zoomScaleNormal="69" workbookViewId="0">
      <pane xSplit="1" ySplit="1" topLeftCell="E2" activePane="bottomRight" state="frozen"/>
      <selection pane="bottomRight" activeCell="L3" sqref="L3"/>
      <selection pane="bottomLeft" activeCell="A2" sqref="A2"/>
      <selection pane="topRight" activeCell="B1" sqref="B1"/>
    </sheetView>
  </sheetViews>
  <sheetFormatPr defaultColWidth="10.875" defaultRowHeight="15.6"/>
  <cols>
    <col min="1" max="1" width="80.625" style="134" customWidth="1"/>
    <col min="2" max="2" width="64.625" style="134" customWidth="1"/>
    <col min="3" max="3" width="8.625" style="134" customWidth="1"/>
    <col min="4" max="4" width="64.625" style="134" customWidth="1"/>
    <col min="5" max="5" width="8.625" style="134" customWidth="1"/>
    <col min="6" max="6" width="64.625" style="134" customWidth="1"/>
    <col min="7" max="7" width="8.625" style="134" customWidth="1"/>
    <col min="8" max="8" width="64.625" style="134" customWidth="1"/>
    <col min="9" max="9" width="8.625" style="134" customWidth="1"/>
    <col min="10" max="10" width="16.625" style="134" customWidth="1"/>
    <col min="11" max="11" width="15.375" style="8" customWidth="1"/>
    <col min="12" max="12" width="15.5" style="8" customWidth="1"/>
    <col min="13" max="16384" width="10.875" style="8"/>
  </cols>
  <sheetData>
    <row r="1" spans="1:11" ht="108" customHeight="1">
      <c r="A1" s="7" t="s">
        <v>114</v>
      </c>
      <c r="B1" s="27" t="s">
        <v>115</v>
      </c>
      <c r="C1" s="40" t="s">
        <v>116</v>
      </c>
      <c r="D1" s="27" t="s">
        <v>117</v>
      </c>
      <c r="E1" s="40" t="s">
        <v>118</v>
      </c>
      <c r="F1" s="27" t="s">
        <v>119</v>
      </c>
      <c r="G1" s="40" t="s">
        <v>116</v>
      </c>
      <c r="H1" s="27" t="s">
        <v>120</v>
      </c>
      <c r="I1" s="40" t="s">
        <v>118</v>
      </c>
      <c r="J1" s="49" t="s">
        <v>61</v>
      </c>
      <c r="K1" s="10"/>
    </row>
    <row r="2" spans="1:11" ht="15.95" customHeight="1">
      <c r="A2" s="29" t="s">
        <v>121</v>
      </c>
      <c r="B2" s="126">
        <v>3</v>
      </c>
      <c r="C2" s="88">
        <v>0.05</v>
      </c>
      <c r="D2" s="126"/>
      <c r="E2" s="88">
        <v>0.04</v>
      </c>
      <c r="F2" s="126"/>
      <c r="G2" s="88">
        <v>0.04</v>
      </c>
      <c r="H2" s="126"/>
      <c r="I2" s="88">
        <v>0.02</v>
      </c>
      <c r="J2" s="91">
        <f>B2*C2+D2*E2+F2*G2+H2*I2</f>
        <v>0.15000000000000002</v>
      </c>
    </row>
    <row r="3" spans="1:11" s="16" customFormat="1" ht="123.95">
      <c r="A3" s="35"/>
      <c r="B3" s="126" t="s">
        <v>122</v>
      </c>
      <c r="C3" s="89"/>
      <c r="D3" s="126" t="s">
        <v>123</v>
      </c>
      <c r="E3" s="89"/>
      <c r="F3" s="126" t="s">
        <v>124</v>
      </c>
      <c r="G3" s="89"/>
      <c r="H3" s="126"/>
      <c r="I3" s="89"/>
      <c r="J3" s="91"/>
    </row>
    <row r="4" spans="1:11" ht="35.1" customHeight="1">
      <c r="A4" s="29" t="s">
        <v>125</v>
      </c>
      <c r="B4" s="113">
        <v>0</v>
      </c>
      <c r="C4" s="88">
        <v>0.03</v>
      </c>
      <c r="D4" s="113">
        <v>0</v>
      </c>
      <c r="E4" s="88">
        <v>3.5000000000000003E-2</v>
      </c>
      <c r="F4" s="113">
        <v>0</v>
      </c>
      <c r="G4" s="88">
        <v>3.5000000000000003E-2</v>
      </c>
      <c r="H4" s="113">
        <v>0</v>
      </c>
      <c r="I4" s="88">
        <v>0.02</v>
      </c>
      <c r="J4" s="91">
        <f t="shared" ref="J4:J66" si="0">B4*C4+D4*E4+F4*G4+H4*I4</f>
        <v>0</v>
      </c>
    </row>
    <row r="5" spans="1:11" ht="15.95" customHeight="1">
      <c r="A5" s="28"/>
      <c r="B5" s="113"/>
      <c r="C5" s="88"/>
      <c r="D5" s="113"/>
      <c r="E5" s="88"/>
      <c r="F5" s="113"/>
      <c r="G5" s="88"/>
      <c r="H5" s="113"/>
      <c r="I5" s="88"/>
      <c r="J5" s="91"/>
    </row>
    <row r="6" spans="1:11" ht="34.5" customHeight="1">
      <c r="A6" s="29" t="s">
        <v>126</v>
      </c>
      <c r="B6" s="126"/>
      <c r="C6" s="88">
        <v>0.04</v>
      </c>
      <c r="D6" s="126">
        <v>15</v>
      </c>
      <c r="E6" s="88">
        <v>0.04</v>
      </c>
      <c r="F6" s="126"/>
      <c r="G6" s="88">
        <v>0.04</v>
      </c>
      <c r="H6" s="126"/>
      <c r="I6" s="88">
        <v>0.02</v>
      </c>
      <c r="J6" s="91">
        <f t="shared" si="0"/>
        <v>0.6</v>
      </c>
    </row>
    <row r="7" spans="1:11" ht="108.6">
      <c r="A7" s="28"/>
      <c r="C7" s="88"/>
      <c r="D7" s="126" t="s">
        <v>127</v>
      </c>
      <c r="E7" s="88"/>
      <c r="F7" s="126"/>
      <c r="G7" s="88"/>
      <c r="H7" s="126"/>
      <c r="I7" s="88"/>
      <c r="J7" s="91"/>
    </row>
    <row r="8" spans="1:11" ht="15.95" customHeight="1">
      <c r="A8" s="29" t="s">
        <v>128</v>
      </c>
      <c r="B8" s="113">
        <v>5</v>
      </c>
      <c r="C8" s="88">
        <v>0.04</v>
      </c>
      <c r="D8" s="113"/>
      <c r="E8" s="88">
        <v>0.03</v>
      </c>
      <c r="F8" s="113"/>
      <c r="G8" s="88">
        <v>0.03</v>
      </c>
      <c r="H8" s="113"/>
      <c r="I8" s="88">
        <v>1.4999999999999999E-2</v>
      </c>
      <c r="J8" s="91">
        <f t="shared" si="0"/>
        <v>0.2</v>
      </c>
    </row>
    <row r="9" spans="1:11" ht="85.5" customHeight="1">
      <c r="A9" s="29"/>
      <c r="B9" s="113" t="s">
        <v>129</v>
      </c>
      <c r="C9" s="88"/>
      <c r="D9" s="113"/>
      <c r="E9" s="88"/>
      <c r="F9" s="113"/>
      <c r="G9" s="88"/>
      <c r="H9" s="113"/>
      <c r="I9" s="88"/>
      <c r="J9" s="91"/>
    </row>
    <row r="10" spans="1:11" ht="15.95" customHeight="1">
      <c r="A10" s="29" t="s">
        <v>130</v>
      </c>
      <c r="B10" s="126">
        <v>5</v>
      </c>
      <c r="C10" s="88">
        <v>0.05</v>
      </c>
      <c r="D10" s="126"/>
      <c r="E10" s="88">
        <v>0.05</v>
      </c>
      <c r="F10" s="126"/>
      <c r="G10" s="88">
        <v>0.05</v>
      </c>
      <c r="H10" s="126"/>
      <c r="I10" s="88">
        <v>0</v>
      </c>
      <c r="J10" s="91">
        <f t="shared" si="0"/>
        <v>0.25</v>
      </c>
    </row>
    <row r="11" spans="1:11" ht="75.95" customHeight="1">
      <c r="A11" s="29"/>
      <c r="B11" s="126" t="s">
        <v>131</v>
      </c>
      <c r="C11" s="88"/>
      <c r="D11" s="126"/>
      <c r="E11" s="88"/>
      <c r="F11" s="126"/>
      <c r="G11" s="88"/>
      <c r="H11" s="126"/>
      <c r="I11" s="88"/>
      <c r="J11" s="91"/>
    </row>
    <row r="12" spans="1:11" ht="15.95" customHeight="1">
      <c r="A12" s="29" t="s">
        <v>132</v>
      </c>
      <c r="B12" s="113"/>
      <c r="C12" s="88">
        <v>0.02</v>
      </c>
      <c r="D12" s="113">
        <v>10</v>
      </c>
      <c r="E12" s="88">
        <v>1.4999999999999999E-2</v>
      </c>
      <c r="F12" s="113"/>
      <c r="G12" s="88">
        <v>1.4999999999999999E-2</v>
      </c>
      <c r="H12" s="113"/>
      <c r="I12" s="88">
        <v>0</v>
      </c>
      <c r="J12" s="91">
        <f t="shared" si="0"/>
        <v>0.15</v>
      </c>
    </row>
    <row r="13" spans="1:11" ht="108.6">
      <c r="A13" s="29"/>
      <c r="B13" s="113"/>
      <c r="C13" s="88"/>
      <c r="D13" s="113" t="s">
        <v>133</v>
      </c>
      <c r="E13" s="88"/>
      <c r="F13" s="113"/>
      <c r="G13" s="88"/>
      <c r="H13" s="113"/>
      <c r="I13" s="88"/>
      <c r="J13" s="91"/>
    </row>
    <row r="14" spans="1:11" ht="32.450000000000003" customHeight="1">
      <c r="A14" s="29" t="s">
        <v>134</v>
      </c>
      <c r="B14" s="126">
        <v>20</v>
      </c>
      <c r="C14" s="88">
        <v>0.04</v>
      </c>
      <c r="D14" s="126"/>
      <c r="E14" s="88">
        <v>3.5000000000000003E-2</v>
      </c>
      <c r="F14" s="126"/>
      <c r="G14" s="88">
        <v>3.5000000000000003E-2</v>
      </c>
      <c r="H14" s="126"/>
      <c r="I14" s="88">
        <v>0.02</v>
      </c>
      <c r="J14" s="91">
        <f t="shared" si="0"/>
        <v>0.8</v>
      </c>
    </row>
    <row r="15" spans="1:11" ht="49.5" customHeight="1">
      <c r="A15" s="29"/>
      <c r="B15" s="126" t="s">
        <v>135</v>
      </c>
      <c r="C15" s="88"/>
      <c r="D15" s="126"/>
      <c r="E15" s="88"/>
      <c r="F15" s="126"/>
      <c r="G15" s="88"/>
      <c r="H15" s="126"/>
      <c r="I15" s="88"/>
      <c r="J15" s="91"/>
    </row>
    <row r="16" spans="1:11" ht="15.95" customHeight="1">
      <c r="A16" s="27" t="s">
        <v>136</v>
      </c>
      <c r="B16" s="126">
        <v>5</v>
      </c>
      <c r="C16" s="88">
        <v>0.03</v>
      </c>
      <c r="D16" s="126"/>
      <c r="E16" s="88">
        <v>0.04</v>
      </c>
      <c r="F16" s="126"/>
      <c r="G16" s="88">
        <v>0.04</v>
      </c>
      <c r="H16" s="126"/>
      <c r="I16" s="88">
        <v>1.4999999999999999E-2</v>
      </c>
      <c r="J16" s="91">
        <f t="shared" si="0"/>
        <v>0.15</v>
      </c>
    </row>
    <row r="17" spans="1:10" ht="62.1">
      <c r="A17" s="28"/>
      <c r="B17" s="113" t="s">
        <v>129</v>
      </c>
      <c r="C17" s="88"/>
      <c r="D17" s="113"/>
      <c r="E17" s="88"/>
      <c r="F17" s="113"/>
      <c r="G17" s="88"/>
      <c r="H17" s="113"/>
      <c r="I17" s="88"/>
      <c r="J17" s="91"/>
    </row>
    <row r="18" spans="1:10" ht="15.95" customHeight="1">
      <c r="A18" s="27" t="s">
        <v>137</v>
      </c>
      <c r="B18" s="113">
        <v>6</v>
      </c>
      <c r="C18" s="88">
        <v>0.03</v>
      </c>
      <c r="D18" s="113"/>
      <c r="E18" s="88">
        <v>0.03</v>
      </c>
      <c r="F18" s="113"/>
      <c r="G18" s="88">
        <v>0.03</v>
      </c>
      <c r="H18" s="113"/>
      <c r="I18" s="88">
        <v>0</v>
      </c>
      <c r="J18" s="91">
        <f t="shared" si="0"/>
        <v>0.18</v>
      </c>
    </row>
    <row r="19" spans="1:10" ht="108.6">
      <c r="A19" s="28"/>
      <c r="B19" s="126" t="s">
        <v>138</v>
      </c>
      <c r="C19" s="88"/>
      <c r="D19" s="126" t="s">
        <v>139</v>
      </c>
      <c r="E19" s="88"/>
      <c r="F19" s="126"/>
      <c r="G19" s="88"/>
      <c r="H19" s="126"/>
      <c r="I19" s="88"/>
      <c r="J19" s="91"/>
    </row>
    <row r="20" spans="1:10" ht="15.95" customHeight="1">
      <c r="A20" s="27" t="s">
        <v>140</v>
      </c>
      <c r="B20" s="126">
        <v>0</v>
      </c>
      <c r="C20" s="88">
        <v>0.03</v>
      </c>
      <c r="D20" s="126">
        <v>0</v>
      </c>
      <c r="E20" s="88">
        <v>2.5000000000000001E-2</v>
      </c>
      <c r="F20" s="126">
        <v>0</v>
      </c>
      <c r="G20" s="88">
        <v>2.5000000000000001E-2</v>
      </c>
      <c r="H20" s="126">
        <v>0</v>
      </c>
      <c r="I20" s="88">
        <v>0</v>
      </c>
      <c r="J20" s="91">
        <f t="shared" si="0"/>
        <v>0</v>
      </c>
    </row>
    <row r="21" spans="1:10" ht="15.95" customHeight="1">
      <c r="A21" s="25"/>
      <c r="B21" s="113"/>
      <c r="C21" s="88"/>
      <c r="D21" s="113"/>
      <c r="E21" s="88"/>
      <c r="F21" s="113"/>
      <c r="G21" s="88"/>
      <c r="H21" s="113"/>
      <c r="I21" s="88"/>
      <c r="J21" s="91"/>
    </row>
    <row r="22" spans="1:10" ht="15.95" customHeight="1">
      <c r="A22" s="27" t="s">
        <v>141</v>
      </c>
      <c r="B22" s="113"/>
      <c r="C22" s="88">
        <v>0.03</v>
      </c>
      <c r="D22" s="113">
        <v>1</v>
      </c>
      <c r="E22" s="88">
        <v>3.5000000000000003E-2</v>
      </c>
      <c r="F22" s="113"/>
      <c r="G22" s="88">
        <v>3.5000000000000003E-2</v>
      </c>
      <c r="H22" s="113"/>
      <c r="I22" s="88">
        <v>0.02</v>
      </c>
      <c r="J22" s="91">
        <f t="shared" si="0"/>
        <v>3.5000000000000003E-2</v>
      </c>
    </row>
    <row r="23" spans="1:10" ht="155.1">
      <c r="A23" s="25"/>
      <c r="B23" s="126"/>
      <c r="C23" s="88"/>
      <c r="D23" s="126" t="s">
        <v>142</v>
      </c>
      <c r="E23" s="88"/>
      <c r="F23" s="126"/>
      <c r="G23" s="88"/>
      <c r="H23" s="126"/>
      <c r="I23" s="88"/>
      <c r="J23" s="91"/>
    </row>
    <row r="24" spans="1:10" ht="15.95" customHeight="1">
      <c r="A24" s="25" t="s">
        <v>143</v>
      </c>
      <c r="B24" s="126">
        <v>0</v>
      </c>
      <c r="C24" s="88">
        <v>0.03</v>
      </c>
      <c r="D24" s="126">
        <v>0</v>
      </c>
      <c r="E24" s="88">
        <v>3.5000000000000003E-2</v>
      </c>
      <c r="F24" s="126">
        <v>0</v>
      </c>
      <c r="G24" s="88">
        <v>3.5000000000000003E-2</v>
      </c>
      <c r="H24" s="126">
        <v>0</v>
      </c>
      <c r="I24" s="88">
        <v>0.02</v>
      </c>
      <c r="J24" s="91">
        <f>B24*C24+D24*E24+F24*G24+H24*I24</f>
        <v>0</v>
      </c>
    </row>
    <row r="25" spans="1:10" ht="15.95" customHeight="1">
      <c r="A25" s="25"/>
      <c r="B25" s="113"/>
      <c r="C25" s="88"/>
      <c r="D25" s="113"/>
      <c r="E25" s="88"/>
      <c r="F25" s="113"/>
      <c r="G25" s="88"/>
      <c r="H25" s="113"/>
      <c r="I25" s="88"/>
      <c r="J25" s="91"/>
    </row>
    <row r="26" spans="1:10" ht="15.95" customHeight="1">
      <c r="A26" s="27" t="s">
        <v>144</v>
      </c>
      <c r="B26" s="113">
        <v>0</v>
      </c>
      <c r="C26" s="88">
        <v>0.02</v>
      </c>
      <c r="D26" s="113">
        <v>0</v>
      </c>
      <c r="E26" s="88">
        <v>1.4999999999999999E-2</v>
      </c>
      <c r="F26" s="113">
        <v>0</v>
      </c>
      <c r="G26" s="88">
        <v>1.4999999999999999E-2</v>
      </c>
      <c r="H26" s="113">
        <v>0</v>
      </c>
      <c r="I26" s="88">
        <v>0.02</v>
      </c>
      <c r="J26" s="91">
        <f t="shared" si="0"/>
        <v>0</v>
      </c>
    </row>
    <row r="27" spans="1:10" ht="15.95" customHeight="1">
      <c r="A27" s="25"/>
      <c r="B27" s="113"/>
      <c r="C27" s="88"/>
      <c r="D27" s="113"/>
      <c r="E27" s="88"/>
      <c r="F27" s="113"/>
      <c r="G27" s="88"/>
      <c r="H27" s="113"/>
      <c r="I27" s="88"/>
      <c r="J27" s="91"/>
    </row>
    <row r="28" spans="1:10" ht="15.95" customHeight="1">
      <c r="A28" s="27" t="s">
        <v>145</v>
      </c>
      <c r="B28" s="126"/>
      <c r="C28" s="88">
        <v>0.02</v>
      </c>
      <c r="D28" s="126">
        <v>10</v>
      </c>
      <c r="E28" s="88">
        <v>0.02</v>
      </c>
      <c r="F28" s="126"/>
      <c r="G28" s="88">
        <v>0.02</v>
      </c>
      <c r="H28" s="126"/>
      <c r="I28" s="88">
        <v>0.02</v>
      </c>
      <c r="J28" s="91">
        <f t="shared" si="0"/>
        <v>0.2</v>
      </c>
    </row>
    <row r="29" spans="1:10" ht="180" customHeight="1">
      <c r="A29" s="25"/>
      <c r="B29" s="126"/>
      <c r="C29" s="88"/>
      <c r="D29" s="126" t="s">
        <v>146</v>
      </c>
      <c r="E29" s="88"/>
      <c r="F29" s="126"/>
      <c r="G29" s="88"/>
      <c r="H29" s="126"/>
      <c r="I29" s="88"/>
      <c r="J29" s="91"/>
    </row>
    <row r="30" spans="1:10" ht="15.95" customHeight="1">
      <c r="A30" s="27" t="s">
        <v>147</v>
      </c>
      <c r="B30" s="113">
        <v>0</v>
      </c>
      <c r="C30" s="88">
        <v>0.03</v>
      </c>
      <c r="D30" s="113">
        <v>0</v>
      </c>
      <c r="E30" s="88">
        <v>0.02</v>
      </c>
      <c r="F30" s="113">
        <v>0</v>
      </c>
      <c r="G30" s="88">
        <v>2.5000000000000001E-2</v>
      </c>
      <c r="H30" s="113">
        <v>0</v>
      </c>
      <c r="I30" s="88">
        <v>0.02</v>
      </c>
      <c r="J30" s="91">
        <f t="shared" si="0"/>
        <v>0</v>
      </c>
    </row>
    <row r="31" spans="1:10" ht="15.95" customHeight="1">
      <c r="A31" s="25"/>
      <c r="B31" s="113"/>
      <c r="C31" s="88"/>
      <c r="D31" s="113"/>
      <c r="E31" s="88"/>
      <c r="F31" s="113"/>
      <c r="G31" s="88"/>
      <c r="H31" s="113"/>
      <c r="I31" s="88"/>
      <c r="J31" s="91"/>
    </row>
    <row r="32" spans="1:10" ht="15.95" customHeight="1">
      <c r="A32" s="25" t="s">
        <v>148</v>
      </c>
      <c r="B32" s="126">
        <v>0</v>
      </c>
      <c r="C32" s="88">
        <v>0.03</v>
      </c>
      <c r="D32" s="126">
        <v>0</v>
      </c>
      <c r="E32" s="88">
        <v>0.02</v>
      </c>
      <c r="F32" s="126">
        <v>0</v>
      </c>
      <c r="G32" s="88">
        <v>0.02</v>
      </c>
      <c r="H32" s="126">
        <v>0</v>
      </c>
      <c r="I32" s="88">
        <v>0.02</v>
      </c>
      <c r="J32" s="91">
        <f t="shared" si="0"/>
        <v>0</v>
      </c>
    </row>
    <row r="33" spans="1:10" ht="15.95" customHeight="1">
      <c r="A33" s="25"/>
      <c r="B33" s="126"/>
      <c r="C33" s="88"/>
      <c r="D33" s="126"/>
      <c r="E33" s="88"/>
      <c r="F33" s="126"/>
      <c r="G33" s="88"/>
      <c r="H33" s="126"/>
      <c r="I33" s="88"/>
      <c r="J33" s="91"/>
    </row>
    <row r="34" spans="1:10" ht="15.95" customHeight="1">
      <c r="A34" s="27" t="s">
        <v>149</v>
      </c>
      <c r="B34" s="113">
        <v>20</v>
      </c>
      <c r="C34" s="88">
        <v>0.03</v>
      </c>
      <c r="D34" s="113"/>
      <c r="E34" s="88">
        <v>0.02</v>
      </c>
      <c r="F34" s="113"/>
      <c r="G34" s="88">
        <v>0.02</v>
      </c>
      <c r="H34" s="113"/>
      <c r="I34" s="88">
        <v>0.01</v>
      </c>
      <c r="J34" s="91">
        <f t="shared" si="0"/>
        <v>0.6</v>
      </c>
    </row>
    <row r="35" spans="1:10" ht="131.25" customHeight="1">
      <c r="A35" s="25"/>
      <c r="B35" s="113" t="s">
        <v>150</v>
      </c>
      <c r="C35" s="88"/>
      <c r="D35" s="113" t="s">
        <v>151</v>
      </c>
      <c r="E35" s="88"/>
      <c r="F35" s="113"/>
      <c r="G35" s="88"/>
      <c r="H35" s="113"/>
      <c r="I35" s="88"/>
      <c r="J35" s="91"/>
    </row>
    <row r="36" spans="1:10" ht="15.95" customHeight="1">
      <c r="A36" s="27" t="s">
        <v>152</v>
      </c>
      <c r="B36" s="126"/>
      <c r="C36" s="88">
        <v>0.04</v>
      </c>
      <c r="D36" s="126">
        <v>5</v>
      </c>
      <c r="E36" s="88">
        <v>0.04</v>
      </c>
      <c r="F36" s="126"/>
      <c r="G36" s="88">
        <v>0.04</v>
      </c>
      <c r="H36" s="126"/>
      <c r="I36" s="88">
        <v>0.02</v>
      </c>
      <c r="J36" s="91">
        <f t="shared" si="0"/>
        <v>0.2</v>
      </c>
    </row>
    <row r="37" spans="1:10" ht="108.6">
      <c r="A37" s="25"/>
      <c r="B37" s="126"/>
      <c r="C37" s="88"/>
      <c r="D37" s="126" t="s">
        <v>153</v>
      </c>
      <c r="E37" s="88"/>
      <c r="F37" s="126"/>
      <c r="G37" s="88"/>
      <c r="H37" s="126"/>
      <c r="I37" s="88"/>
      <c r="J37" s="91"/>
    </row>
    <row r="38" spans="1:10" ht="15.95" customHeight="1">
      <c r="A38" s="27" t="s">
        <v>154</v>
      </c>
      <c r="B38" s="113">
        <v>0</v>
      </c>
      <c r="C38" s="88">
        <v>0.03</v>
      </c>
      <c r="D38" s="113">
        <v>0</v>
      </c>
      <c r="E38" s="88">
        <v>2.5000000000000001E-2</v>
      </c>
      <c r="F38" s="113">
        <v>0</v>
      </c>
      <c r="G38" s="88">
        <v>2.5000000000000001E-2</v>
      </c>
      <c r="H38" s="113">
        <v>0</v>
      </c>
      <c r="I38" s="88">
        <v>0.02</v>
      </c>
      <c r="J38" s="91">
        <f t="shared" si="0"/>
        <v>0</v>
      </c>
    </row>
    <row r="39" spans="1:10" ht="15.95" customHeight="1">
      <c r="A39" s="25"/>
      <c r="B39" s="113"/>
      <c r="C39" s="88"/>
      <c r="D39" s="113"/>
      <c r="E39" s="88"/>
      <c r="F39" s="113"/>
      <c r="G39" s="88"/>
      <c r="H39" s="113"/>
      <c r="I39" s="88"/>
      <c r="J39" s="91"/>
    </row>
    <row r="40" spans="1:10" ht="15.95" customHeight="1">
      <c r="A40" s="27" t="s">
        <v>155</v>
      </c>
      <c r="B40" s="126">
        <v>0</v>
      </c>
      <c r="C40" s="88">
        <v>0.02</v>
      </c>
      <c r="D40" s="126">
        <v>0</v>
      </c>
      <c r="E40" s="88">
        <v>0.02</v>
      </c>
      <c r="F40" s="126">
        <v>0</v>
      </c>
      <c r="G40" s="88">
        <v>0.02</v>
      </c>
      <c r="H40" s="126">
        <v>0</v>
      </c>
      <c r="I40" s="88">
        <v>0.02</v>
      </c>
      <c r="J40" s="91">
        <f t="shared" si="0"/>
        <v>0</v>
      </c>
    </row>
    <row r="41" spans="1:10" ht="15.95" customHeight="1">
      <c r="A41" s="25"/>
      <c r="B41" s="126"/>
      <c r="C41" s="88"/>
      <c r="D41" s="126"/>
      <c r="E41" s="88"/>
      <c r="F41" s="126"/>
      <c r="G41" s="88"/>
      <c r="H41" s="126"/>
      <c r="I41" s="88"/>
      <c r="J41" s="91"/>
    </row>
    <row r="42" spans="1:10" ht="15.95" customHeight="1">
      <c r="A42" s="27" t="s">
        <v>156</v>
      </c>
      <c r="B42" s="113">
        <v>0</v>
      </c>
      <c r="C42" s="88">
        <v>0.02</v>
      </c>
      <c r="D42" s="113">
        <v>0</v>
      </c>
      <c r="E42" s="88">
        <v>0.02</v>
      </c>
      <c r="F42" s="113">
        <v>0</v>
      </c>
      <c r="G42" s="88">
        <v>0.02</v>
      </c>
      <c r="H42" s="113">
        <v>0</v>
      </c>
      <c r="I42" s="88">
        <v>0.02</v>
      </c>
      <c r="J42" s="91">
        <f t="shared" si="0"/>
        <v>0</v>
      </c>
    </row>
    <row r="43" spans="1:10" ht="15.95" customHeight="1">
      <c r="A43" s="25"/>
      <c r="B43" s="113"/>
      <c r="C43" s="88"/>
      <c r="D43" s="113"/>
      <c r="E43" s="88"/>
      <c r="F43" s="113"/>
      <c r="G43" s="88"/>
      <c r="H43" s="113"/>
      <c r="I43" s="88"/>
      <c r="J43" s="91"/>
    </row>
    <row r="44" spans="1:10" ht="15.95" customHeight="1">
      <c r="A44" s="27" t="s">
        <v>157</v>
      </c>
      <c r="B44" s="126">
        <v>0</v>
      </c>
      <c r="C44" s="88">
        <v>0.02</v>
      </c>
      <c r="D44" s="126">
        <v>0</v>
      </c>
      <c r="E44" s="88">
        <v>0.02</v>
      </c>
      <c r="F44" s="126">
        <v>0</v>
      </c>
      <c r="G44" s="88">
        <v>0.02</v>
      </c>
      <c r="H44" s="126">
        <v>0</v>
      </c>
      <c r="I44" s="88">
        <v>0.02</v>
      </c>
      <c r="J44" s="91">
        <f t="shared" si="0"/>
        <v>0</v>
      </c>
    </row>
    <row r="45" spans="1:10" ht="15.95" customHeight="1">
      <c r="A45" s="25"/>
      <c r="B45" s="126"/>
      <c r="C45" s="88"/>
      <c r="D45" s="126"/>
      <c r="E45" s="88"/>
      <c r="F45" s="126"/>
      <c r="G45" s="88"/>
      <c r="H45" s="126"/>
      <c r="I45" s="88"/>
      <c r="J45" s="91"/>
    </row>
    <row r="46" spans="1:10" ht="15.95" customHeight="1">
      <c r="A46" s="27" t="s">
        <v>158</v>
      </c>
      <c r="B46" s="113">
        <v>5</v>
      </c>
      <c r="C46" s="88">
        <v>0.02</v>
      </c>
      <c r="D46" s="113"/>
      <c r="E46" s="88">
        <v>0.02</v>
      </c>
      <c r="F46" s="113"/>
      <c r="G46" s="88">
        <v>0.02</v>
      </c>
      <c r="H46" s="113"/>
      <c r="I46" s="88">
        <v>0.02</v>
      </c>
      <c r="J46" s="91">
        <f t="shared" si="0"/>
        <v>0.1</v>
      </c>
    </row>
    <row r="47" spans="1:10" ht="62.1">
      <c r="A47" s="27"/>
      <c r="B47" s="113" t="s">
        <v>159</v>
      </c>
      <c r="C47" s="88"/>
      <c r="D47" s="113"/>
      <c r="E47" s="88"/>
      <c r="F47" s="113"/>
      <c r="G47" s="88"/>
      <c r="H47" s="113"/>
      <c r="I47" s="88"/>
      <c r="J47" s="91"/>
    </row>
    <row r="48" spans="1:10" ht="15.95" customHeight="1">
      <c r="A48" s="27" t="s">
        <v>160</v>
      </c>
      <c r="B48" s="126">
        <v>5</v>
      </c>
      <c r="C48" s="88">
        <v>0.02</v>
      </c>
      <c r="D48" s="126"/>
      <c r="E48" s="88">
        <v>0.02</v>
      </c>
      <c r="F48" s="126"/>
      <c r="G48" s="88">
        <v>0.02</v>
      </c>
      <c r="H48" s="126"/>
      <c r="I48" s="88">
        <v>0.02</v>
      </c>
      <c r="J48" s="91">
        <f t="shared" si="0"/>
        <v>0.1</v>
      </c>
    </row>
    <row r="49" spans="1:10" ht="62.1">
      <c r="A49" s="25"/>
      <c r="B49" s="126" t="s">
        <v>159</v>
      </c>
      <c r="C49" s="88"/>
      <c r="D49" s="126"/>
      <c r="E49" s="88"/>
      <c r="F49" s="126"/>
      <c r="G49" s="88"/>
      <c r="H49" s="126"/>
      <c r="I49" s="88"/>
      <c r="J49" s="91"/>
    </row>
    <row r="50" spans="1:10" ht="15.95" customHeight="1">
      <c r="A50" s="27" t="s">
        <v>161</v>
      </c>
      <c r="B50" s="113">
        <v>0</v>
      </c>
      <c r="C50" s="88">
        <v>0.02</v>
      </c>
      <c r="D50" s="113">
        <v>0</v>
      </c>
      <c r="E50" s="88">
        <v>0.02</v>
      </c>
      <c r="F50" s="113">
        <v>0</v>
      </c>
      <c r="G50" s="88">
        <v>0.02</v>
      </c>
      <c r="H50" s="113">
        <v>0</v>
      </c>
      <c r="I50" s="88">
        <v>0.05</v>
      </c>
      <c r="J50" s="91">
        <f t="shared" si="0"/>
        <v>0</v>
      </c>
    </row>
    <row r="51" spans="1:10" ht="15.95" customHeight="1">
      <c r="A51" s="25"/>
      <c r="B51" s="113"/>
      <c r="C51" s="88"/>
      <c r="D51" s="113"/>
      <c r="E51" s="88"/>
      <c r="F51" s="113"/>
      <c r="G51" s="88"/>
      <c r="H51" s="113"/>
      <c r="I51" s="88"/>
      <c r="J51" s="91"/>
    </row>
    <row r="52" spans="1:10" ht="15.95" customHeight="1">
      <c r="A52" s="27" t="s">
        <v>162</v>
      </c>
      <c r="B52" s="126">
        <v>15</v>
      </c>
      <c r="C52" s="88">
        <v>0.02</v>
      </c>
      <c r="D52" s="126"/>
      <c r="E52" s="88">
        <v>0.02</v>
      </c>
      <c r="F52" s="126"/>
      <c r="G52" s="88">
        <v>0.02</v>
      </c>
      <c r="H52" s="126"/>
      <c r="I52" s="88">
        <v>0.03</v>
      </c>
      <c r="J52" s="91">
        <f t="shared" si="0"/>
        <v>0.3</v>
      </c>
    </row>
    <row r="53" spans="1:10" ht="93">
      <c r="A53" s="25"/>
      <c r="B53" s="126" t="s">
        <v>163</v>
      </c>
      <c r="C53" s="88"/>
      <c r="D53" s="126"/>
      <c r="E53" s="88"/>
      <c r="F53" s="126"/>
      <c r="G53" s="88"/>
      <c r="H53" s="126"/>
      <c r="I53" s="88"/>
      <c r="J53" s="91"/>
    </row>
    <row r="54" spans="1:10" ht="15.95" customHeight="1">
      <c r="A54" s="25" t="s">
        <v>164</v>
      </c>
      <c r="B54" s="113">
        <v>0</v>
      </c>
      <c r="C54" s="88">
        <v>0.02</v>
      </c>
      <c r="D54" s="113">
        <v>0</v>
      </c>
      <c r="E54" s="88">
        <v>0.02</v>
      </c>
      <c r="F54" s="113">
        <v>0</v>
      </c>
      <c r="G54" s="88">
        <v>1.4999999999999999E-2</v>
      </c>
      <c r="H54" s="113">
        <v>0</v>
      </c>
      <c r="I54" s="88">
        <v>0.02</v>
      </c>
      <c r="J54" s="91">
        <f t="shared" si="0"/>
        <v>0</v>
      </c>
    </row>
    <row r="55" spans="1:10">
      <c r="A55" s="25"/>
      <c r="B55" s="113"/>
      <c r="C55" s="88"/>
      <c r="D55" s="113"/>
      <c r="E55" s="88"/>
      <c r="F55" s="113"/>
      <c r="G55" s="88"/>
      <c r="H55" s="113"/>
      <c r="I55" s="88"/>
      <c r="J55" s="91"/>
    </row>
    <row r="56" spans="1:10" ht="15.95" customHeight="1">
      <c r="A56" s="27" t="s">
        <v>165</v>
      </c>
      <c r="B56" s="126">
        <v>15</v>
      </c>
      <c r="C56" s="88">
        <v>0.02</v>
      </c>
      <c r="D56" s="126"/>
      <c r="E56" s="88">
        <v>0.02</v>
      </c>
      <c r="F56" s="126"/>
      <c r="G56" s="88">
        <v>0.02</v>
      </c>
      <c r="H56" s="126"/>
      <c r="I56" s="88">
        <v>0.03</v>
      </c>
      <c r="J56" s="91">
        <f t="shared" si="0"/>
        <v>0.3</v>
      </c>
    </row>
    <row r="57" spans="1:10" ht="108.6">
      <c r="A57" s="25"/>
      <c r="B57" s="126" t="s">
        <v>166</v>
      </c>
      <c r="C57" s="88"/>
      <c r="D57" s="126"/>
      <c r="E57" s="88"/>
      <c r="F57" s="126"/>
      <c r="G57" s="88"/>
      <c r="H57" s="126"/>
      <c r="I57" s="88"/>
      <c r="J57" s="91"/>
    </row>
    <row r="58" spans="1:10" ht="15.95" customHeight="1">
      <c r="A58" s="27" t="s">
        <v>167</v>
      </c>
      <c r="B58" s="113">
        <v>15</v>
      </c>
      <c r="C58" s="88">
        <v>0.02</v>
      </c>
      <c r="D58" s="113"/>
      <c r="E58" s="88">
        <v>2.5000000000000001E-2</v>
      </c>
      <c r="F58" s="113"/>
      <c r="G58" s="88">
        <v>2.5000000000000001E-2</v>
      </c>
      <c r="H58" s="113"/>
      <c r="I58" s="88">
        <v>0.03</v>
      </c>
      <c r="J58" s="91">
        <f t="shared" si="0"/>
        <v>0.3</v>
      </c>
    </row>
    <row r="59" spans="1:10" ht="108.6">
      <c r="A59" s="25"/>
      <c r="B59" s="113" t="s">
        <v>168</v>
      </c>
      <c r="C59" s="88"/>
      <c r="D59" s="113"/>
      <c r="E59" s="88"/>
      <c r="F59" s="113"/>
      <c r="G59" s="88"/>
      <c r="H59" s="113"/>
      <c r="I59" s="88"/>
      <c r="J59" s="91"/>
    </row>
    <row r="60" spans="1:10" ht="15.95" customHeight="1">
      <c r="A60" s="27" t="s">
        <v>169</v>
      </c>
      <c r="B60" s="126">
        <v>15</v>
      </c>
      <c r="C60" s="88">
        <v>0.02</v>
      </c>
      <c r="D60" s="126"/>
      <c r="E60" s="88">
        <v>1.4999999999999999E-2</v>
      </c>
      <c r="F60" s="126"/>
      <c r="G60" s="88">
        <v>1.4999999999999999E-2</v>
      </c>
      <c r="H60" s="126"/>
      <c r="I60" s="88">
        <v>0.02</v>
      </c>
      <c r="J60" s="91">
        <f t="shared" si="0"/>
        <v>0.3</v>
      </c>
    </row>
    <row r="61" spans="1:10" ht="108.6">
      <c r="A61" s="25"/>
      <c r="B61" s="126" t="s">
        <v>170</v>
      </c>
      <c r="C61" s="88"/>
      <c r="D61" s="126"/>
      <c r="E61" s="88"/>
      <c r="F61" s="126"/>
      <c r="G61" s="88"/>
      <c r="H61" s="126"/>
      <c r="I61" s="88"/>
      <c r="J61" s="91"/>
    </row>
    <row r="62" spans="1:10" ht="36.75" customHeight="1">
      <c r="A62" s="27" t="s">
        <v>171</v>
      </c>
      <c r="B62" s="113">
        <v>20</v>
      </c>
      <c r="C62" s="88">
        <v>0.02</v>
      </c>
      <c r="D62" s="113"/>
      <c r="E62" s="88">
        <v>0.02</v>
      </c>
      <c r="F62" s="113"/>
      <c r="G62" s="88">
        <v>0.02</v>
      </c>
      <c r="H62" s="113"/>
      <c r="I62" s="88">
        <v>0.03</v>
      </c>
      <c r="J62" s="91">
        <f t="shared" si="0"/>
        <v>0.4</v>
      </c>
    </row>
    <row r="63" spans="1:10" ht="216.95">
      <c r="A63" s="25"/>
      <c r="B63" s="113" t="s">
        <v>172</v>
      </c>
      <c r="C63" s="88"/>
      <c r="D63" s="113" t="s">
        <v>173</v>
      </c>
      <c r="E63" s="88"/>
      <c r="F63" s="113" t="s">
        <v>174</v>
      </c>
      <c r="G63" s="88"/>
      <c r="H63" s="113"/>
      <c r="I63" s="88"/>
      <c r="J63" s="91"/>
    </row>
    <row r="64" spans="1:10" ht="15.95" customHeight="1">
      <c r="A64" s="27" t="s">
        <v>175</v>
      </c>
      <c r="B64" s="126">
        <v>20</v>
      </c>
      <c r="C64" s="88">
        <v>0.02</v>
      </c>
      <c r="D64" s="126"/>
      <c r="E64" s="88">
        <v>0.02</v>
      </c>
      <c r="F64" s="126"/>
      <c r="G64" s="88">
        <v>0.02</v>
      </c>
      <c r="H64" s="126"/>
      <c r="I64" s="88">
        <v>0.03</v>
      </c>
      <c r="J64" s="91">
        <f t="shared" si="0"/>
        <v>0.4</v>
      </c>
    </row>
    <row r="65" spans="1:10" ht="409.5">
      <c r="A65" s="25"/>
      <c r="B65" s="126" t="s">
        <v>176</v>
      </c>
      <c r="C65" s="88"/>
      <c r="D65" s="126"/>
      <c r="E65" s="88"/>
      <c r="F65" s="126" t="s">
        <v>177</v>
      </c>
      <c r="G65" s="88"/>
      <c r="H65" s="126"/>
      <c r="I65" s="88"/>
      <c r="J65" s="91"/>
    </row>
    <row r="66" spans="1:10" ht="15.95" customHeight="1">
      <c r="A66" s="27" t="s">
        <v>178</v>
      </c>
      <c r="B66" s="113">
        <v>0</v>
      </c>
      <c r="C66" s="88">
        <v>0.03</v>
      </c>
      <c r="D66" s="113">
        <v>0</v>
      </c>
      <c r="E66" s="88">
        <v>2.5000000000000001E-2</v>
      </c>
      <c r="F66" s="113">
        <v>0</v>
      </c>
      <c r="G66" s="88">
        <v>0.02</v>
      </c>
      <c r="H66" s="113">
        <v>0</v>
      </c>
      <c r="I66" s="88">
        <v>0</v>
      </c>
      <c r="J66" s="91">
        <f t="shared" si="0"/>
        <v>0</v>
      </c>
    </row>
    <row r="67" spans="1:10" ht="15.95" customHeight="1">
      <c r="A67" s="25"/>
      <c r="B67" s="113"/>
      <c r="C67" s="88"/>
      <c r="D67" s="113"/>
      <c r="E67" s="88"/>
      <c r="F67" s="113"/>
      <c r="G67" s="88"/>
      <c r="H67" s="113"/>
      <c r="I67" s="88"/>
      <c r="J67" s="91"/>
    </row>
    <row r="68" spans="1:10" ht="15.95" customHeight="1">
      <c r="A68" s="27" t="s">
        <v>179</v>
      </c>
      <c r="B68" s="126">
        <v>0</v>
      </c>
      <c r="C68" s="88">
        <v>1.4999999999999999E-2</v>
      </c>
      <c r="D68" s="126">
        <v>0</v>
      </c>
      <c r="E68" s="88">
        <v>0.01</v>
      </c>
      <c r="F68" s="126">
        <v>0</v>
      </c>
      <c r="G68" s="88">
        <v>0.01</v>
      </c>
      <c r="H68" s="126">
        <v>0</v>
      </c>
      <c r="I68" s="88">
        <v>5.0000000000000001E-3</v>
      </c>
      <c r="J68" s="91">
        <f t="shared" ref="J68:J86" si="1">B68*C68+D68*E68+F68*G68+H68*I68</f>
        <v>0</v>
      </c>
    </row>
    <row r="69" spans="1:10" ht="15.95" customHeight="1">
      <c r="A69" s="25"/>
      <c r="B69" s="126"/>
      <c r="C69" s="88"/>
      <c r="D69" s="126"/>
      <c r="E69" s="88"/>
      <c r="F69" s="126"/>
      <c r="G69" s="88"/>
      <c r="H69" s="126"/>
      <c r="I69" s="88"/>
      <c r="J69" s="91"/>
    </row>
    <row r="70" spans="1:10" ht="36.950000000000003" customHeight="1">
      <c r="A70" s="27" t="s">
        <v>180</v>
      </c>
      <c r="B70" s="113">
        <v>0</v>
      </c>
      <c r="C70" s="88">
        <v>0.02</v>
      </c>
      <c r="D70" s="113">
        <v>0</v>
      </c>
      <c r="E70" s="88">
        <v>1.4999999999999999E-2</v>
      </c>
      <c r="F70" s="113">
        <v>0</v>
      </c>
      <c r="G70" s="88">
        <v>1.4999999999999999E-2</v>
      </c>
      <c r="H70" s="113">
        <v>0</v>
      </c>
      <c r="I70" s="88">
        <v>0</v>
      </c>
      <c r="J70" s="91">
        <f t="shared" si="1"/>
        <v>0</v>
      </c>
    </row>
    <row r="71" spans="1:10" ht="15.95" customHeight="1">
      <c r="A71" s="25"/>
      <c r="B71" s="113"/>
      <c r="C71" s="88"/>
      <c r="D71" s="113"/>
      <c r="E71" s="88"/>
      <c r="F71" s="113"/>
      <c r="G71" s="88"/>
      <c r="H71" s="113"/>
      <c r="I71" s="88"/>
      <c r="J71" s="91"/>
    </row>
    <row r="72" spans="1:10" ht="15.95" customHeight="1">
      <c r="A72" s="25" t="s">
        <v>181</v>
      </c>
      <c r="B72" s="126">
        <v>0</v>
      </c>
      <c r="C72" s="88">
        <v>1.4999999999999999E-2</v>
      </c>
      <c r="D72" s="126">
        <v>0</v>
      </c>
      <c r="E72" s="88">
        <v>0.02</v>
      </c>
      <c r="F72" s="126">
        <v>0</v>
      </c>
      <c r="G72" s="88">
        <v>0.02</v>
      </c>
      <c r="H72" s="126">
        <v>0</v>
      </c>
      <c r="I72" s="88">
        <v>0.05</v>
      </c>
      <c r="J72" s="91">
        <f t="shared" si="1"/>
        <v>0</v>
      </c>
    </row>
    <row r="73" spans="1:10" ht="15.95" customHeight="1">
      <c r="A73" s="25"/>
      <c r="B73" s="126"/>
      <c r="C73" s="88"/>
      <c r="D73" s="126"/>
      <c r="E73" s="88"/>
      <c r="F73" s="126"/>
      <c r="G73" s="88"/>
      <c r="H73" s="126"/>
      <c r="I73" s="88"/>
      <c r="J73" s="91"/>
    </row>
    <row r="74" spans="1:10" ht="15.95" customHeight="1">
      <c r="A74" s="27" t="s">
        <v>182</v>
      </c>
      <c r="B74" s="113">
        <v>0</v>
      </c>
      <c r="C74" s="88">
        <v>0.01</v>
      </c>
      <c r="D74" s="113">
        <v>0</v>
      </c>
      <c r="E74" s="88">
        <v>0.02</v>
      </c>
      <c r="F74" s="113">
        <v>0</v>
      </c>
      <c r="G74" s="88">
        <v>0.02</v>
      </c>
      <c r="H74" s="113">
        <v>0</v>
      </c>
      <c r="I74" s="88">
        <v>0</v>
      </c>
      <c r="J74" s="91">
        <f t="shared" si="1"/>
        <v>0</v>
      </c>
    </row>
    <row r="75" spans="1:10" ht="15.95" customHeight="1">
      <c r="A75" s="25"/>
      <c r="B75" s="113"/>
      <c r="C75" s="88"/>
      <c r="D75" s="113"/>
      <c r="E75" s="88"/>
      <c r="F75" s="113"/>
      <c r="G75" s="88"/>
      <c r="H75" s="113"/>
      <c r="I75" s="88"/>
      <c r="J75" s="91"/>
    </row>
    <row r="76" spans="1:10" ht="15.95" customHeight="1">
      <c r="A76" s="25" t="s">
        <v>183</v>
      </c>
      <c r="B76" s="126">
        <v>0</v>
      </c>
      <c r="C76" s="88">
        <v>0</v>
      </c>
      <c r="D76" s="126">
        <v>0</v>
      </c>
      <c r="E76" s="88">
        <v>0.02</v>
      </c>
      <c r="F76" s="126">
        <v>0</v>
      </c>
      <c r="G76" s="88">
        <v>0.02</v>
      </c>
      <c r="H76" s="126">
        <v>0</v>
      </c>
      <c r="I76" s="88">
        <v>0.03</v>
      </c>
      <c r="J76" s="91">
        <f t="shared" si="1"/>
        <v>0</v>
      </c>
    </row>
    <row r="77" spans="1:10" ht="15.95" customHeight="1">
      <c r="A77" s="25"/>
      <c r="B77" s="126"/>
      <c r="C77" s="88"/>
      <c r="D77" s="126"/>
      <c r="E77" s="88"/>
      <c r="F77" s="126"/>
      <c r="G77" s="88"/>
      <c r="H77" s="126"/>
      <c r="I77" s="88"/>
      <c r="J77" s="91"/>
    </row>
    <row r="78" spans="1:10" ht="15.95" customHeight="1">
      <c r="A78" s="27" t="s">
        <v>184</v>
      </c>
      <c r="B78" s="113">
        <v>0</v>
      </c>
      <c r="C78" s="88">
        <v>0.01</v>
      </c>
      <c r="D78" s="113">
        <v>0</v>
      </c>
      <c r="E78" s="88">
        <v>0.01</v>
      </c>
      <c r="F78" s="113">
        <v>0</v>
      </c>
      <c r="G78" s="88">
        <v>0.01</v>
      </c>
      <c r="H78" s="113">
        <v>0</v>
      </c>
      <c r="I78" s="88">
        <v>0.02</v>
      </c>
      <c r="J78" s="91">
        <f t="shared" si="1"/>
        <v>0</v>
      </c>
    </row>
    <row r="79" spans="1:10" ht="15.95" customHeight="1">
      <c r="A79" s="25"/>
      <c r="B79" s="113"/>
      <c r="C79" s="88"/>
      <c r="D79" s="113"/>
      <c r="E79" s="88"/>
      <c r="F79" s="113"/>
      <c r="G79" s="88"/>
      <c r="H79" s="113"/>
      <c r="I79" s="88"/>
      <c r="J79" s="91"/>
    </row>
    <row r="80" spans="1:10" ht="15.95" customHeight="1">
      <c r="A80" s="27" t="s">
        <v>185</v>
      </c>
      <c r="B80" s="126">
        <v>0</v>
      </c>
      <c r="C80" s="88">
        <v>0</v>
      </c>
      <c r="D80" s="126">
        <v>0</v>
      </c>
      <c r="E80" s="88">
        <v>0.01</v>
      </c>
      <c r="F80" s="126">
        <v>0</v>
      </c>
      <c r="G80" s="88">
        <v>0.01</v>
      </c>
      <c r="H80" s="126">
        <v>0</v>
      </c>
      <c r="I80" s="88">
        <v>0.04</v>
      </c>
      <c r="J80" s="91">
        <f t="shared" si="1"/>
        <v>0</v>
      </c>
    </row>
    <row r="81" spans="1:11" ht="15.95" customHeight="1">
      <c r="A81" s="25"/>
      <c r="B81" s="126"/>
      <c r="C81" s="88"/>
      <c r="D81" s="126"/>
      <c r="E81" s="88"/>
      <c r="F81" s="126"/>
      <c r="G81" s="88"/>
      <c r="H81" s="126"/>
      <c r="I81" s="88"/>
      <c r="J81" s="91"/>
    </row>
    <row r="82" spans="1:11" ht="15.95" customHeight="1">
      <c r="A82" s="27" t="s">
        <v>186</v>
      </c>
      <c r="B82" s="113">
        <v>18</v>
      </c>
      <c r="C82" s="88">
        <v>0.02</v>
      </c>
      <c r="D82" s="113"/>
      <c r="E82" s="88">
        <v>0.01</v>
      </c>
      <c r="F82" s="113"/>
      <c r="G82" s="88">
        <v>1.4999999999999999E-2</v>
      </c>
      <c r="H82" s="113"/>
      <c r="I82" s="88">
        <v>0.04</v>
      </c>
      <c r="J82" s="91">
        <f>B82*C82+D82*E82+F82*G82+H82*I82</f>
        <v>0.36</v>
      </c>
    </row>
    <row r="83" spans="1:11" ht="77.45">
      <c r="A83" s="25"/>
      <c r="B83" s="113" t="s">
        <v>187</v>
      </c>
      <c r="C83" s="88"/>
      <c r="D83" s="113"/>
      <c r="E83" s="88"/>
      <c r="F83" s="113"/>
      <c r="G83" s="88"/>
      <c r="H83" s="113"/>
      <c r="I83" s="88"/>
      <c r="J83" s="91"/>
    </row>
    <row r="84" spans="1:11" ht="15.95" customHeight="1">
      <c r="A84" s="25" t="s">
        <v>188</v>
      </c>
      <c r="B84" s="126">
        <v>0</v>
      </c>
      <c r="C84" s="88">
        <v>0</v>
      </c>
      <c r="D84" s="126">
        <v>0</v>
      </c>
      <c r="E84" s="88">
        <v>0.01</v>
      </c>
      <c r="F84" s="126">
        <v>0</v>
      </c>
      <c r="G84" s="88">
        <v>0.01</v>
      </c>
      <c r="H84" s="126">
        <v>0</v>
      </c>
      <c r="I84" s="88">
        <v>0.04</v>
      </c>
      <c r="J84" s="91">
        <f t="shared" si="1"/>
        <v>0</v>
      </c>
    </row>
    <row r="85" spans="1:11" ht="15.95" customHeight="1">
      <c r="A85" s="25"/>
      <c r="B85" s="126"/>
      <c r="C85" s="88"/>
      <c r="D85" s="126"/>
      <c r="E85" s="88"/>
      <c r="F85" s="126"/>
      <c r="G85" s="88"/>
      <c r="H85" s="126"/>
      <c r="I85" s="88"/>
      <c r="J85" s="91"/>
    </row>
    <row r="86" spans="1:11" ht="15.95" customHeight="1">
      <c r="A86" s="29" t="s">
        <v>189</v>
      </c>
      <c r="B86" s="113"/>
      <c r="C86" s="88">
        <v>0</v>
      </c>
      <c r="D86" s="113">
        <v>10</v>
      </c>
      <c r="E86" s="88">
        <v>0.02</v>
      </c>
      <c r="F86" s="113"/>
      <c r="G86" s="88">
        <v>0.02</v>
      </c>
      <c r="H86" s="113"/>
      <c r="I86" s="88">
        <v>0.15</v>
      </c>
      <c r="J86" s="91">
        <f t="shared" si="1"/>
        <v>0.2</v>
      </c>
    </row>
    <row r="87" spans="1:11" ht="139.5" customHeight="1">
      <c r="A87" s="51"/>
      <c r="B87" s="113"/>
      <c r="C87" s="88"/>
      <c r="D87" s="113" t="s">
        <v>190</v>
      </c>
      <c r="E87" s="88"/>
      <c r="F87" s="113"/>
      <c r="G87" s="88"/>
      <c r="H87" s="113"/>
      <c r="I87" s="88"/>
      <c r="J87" s="91"/>
    </row>
    <row r="88" spans="1:11" ht="15.95" customHeight="1">
      <c r="A88" s="7" t="s">
        <v>191</v>
      </c>
      <c r="B88" s="52">
        <f>SUMPRODUCT(B2:B87,C2:C87)</f>
        <v>4.8900000000000006</v>
      </c>
      <c r="C88" s="88">
        <f>SUM(C2:C86)</f>
        <v>1.0000000000000007</v>
      </c>
      <c r="D88" s="52">
        <f>SUMPRODUCT(D2:D87,E2:E87)</f>
        <v>1.385</v>
      </c>
      <c r="E88" s="90">
        <f>SUM(E2:E86)</f>
        <v>1.0000000000000007</v>
      </c>
      <c r="F88" s="52">
        <f>SUMPRODUCT(F2:F87,G2:G87)</f>
        <v>0</v>
      </c>
      <c r="G88" s="90">
        <f>SUM(G2:G86)</f>
        <v>1.0000000000000007</v>
      </c>
      <c r="H88" s="52">
        <f>SUMPRODUCT(H2:H87,I2:I87)</f>
        <v>0</v>
      </c>
      <c r="I88" s="90">
        <f>SUM(I2:I86)</f>
        <v>0.99500000000000044</v>
      </c>
      <c r="J88" s="107">
        <f>SUM(J2:J86)</f>
        <v>6.2750000000000012</v>
      </c>
      <c r="K88" s="15" t="s">
        <v>192</v>
      </c>
    </row>
    <row r="89" spans="1:11" ht="17.100000000000001" customHeight="1">
      <c r="A89" s="136"/>
      <c r="B89" s="136"/>
      <c r="C89" s="136"/>
      <c r="D89" s="136"/>
      <c r="F89" s="136"/>
      <c r="H89" s="136"/>
    </row>
    <row r="90" spans="1:11">
      <c r="A90" s="136"/>
      <c r="B90" s="136"/>
      <c r="C90" s="136"/>
    </row>
    <row r="91" spans="1:11">
      <c r="A91" s="136"/>
      <c r="B91" s="136"/>
      <c r="C91" s="136"/>
    </row>
    <row r="92" spans="1:11">
      <c r="A92" s="136"/>
      <c r="B92" s="136"/>
      <c r="C92" s="136"/>
    </row>
    <row r="93" spans="1:11" ht="12.75" customHeight="1">
      <c r="A93" s="136"/>
      <c r="B93" s="136"/>
      <c r="C93" s="136"/>
    </row>
    <row r="94" spans="1:11">
      <c r="A94" s="136"/>
      <c r="B94" s="136"/>
      <c r="C94" s="136"/>
    </row>
    <row r="95" spans="1:11">
      <c r="A95" s="136"/>
      <c r="B95" s="136"/>
      <c r="C95" s="136"/>
    </row>
    <row r="96" spans="1:11">
      <c r="A96" s="136"/>
      <c r="B96" s="136"/>
      <c r="C96" s="136"/>
    </row>
    <row r="97" spans="1:3">
      <c r="A97" s="136"/>
      <c r="B97" s="136"/>
      <c r="C97" s="136"/>
    </row>
    <row r="98" spans="1:3">
      <c r="A98" s="136"/>
      <c r="B98" s="136"/>
      <c r="C98" s="136"/>
    </row>
    <row r="99" spans="1:3">
      <c r="A99" s="136"/>
      <c r="B99" s="136"/>
      <c r="C99" s="136"/>
    </row>
    <row r="100" spans="1:3">
      <c r="A100" s="136"/>
      <c r="B100" s="136"/>
      <c r="C100" s="136"/>
    </row>
    <row r="101" spans="1:3">
      <c r="A101" s="136"/>
      <c r="B101" s="136"/>
      <c r="C101" s="136"/>
    </row>
    <row r="102" spans="1:3">
      <c r="A102" s="136"/>
      <c r="B102" s="136"/>
      <c r="C102" s="136"/>
    </row>
    <row r="103" spans="1:3">
      <c r="A103" s="136"/>
      <c r="B103" s="136"/>
      <c r="C103" s="136"/>
    </row>
    <row r="104" spans="1:3">
      <c r="A104" s="136"/>
      <c r="B104" s="136"/>
      <c r="C104" s="136"/>
    </row>
    <row r="105" spans="1:3">
      <c r="A105" s="136"/>
      <c r="B105" s="136"/>
      <c r="C105" s="136"/>
    </row>
    <row r="106" spans="1:3">
      <c r="A106" s="136"/>
      <c r="B106" s="136"/>
      <c r="C106" s="136"/>
    </row>
    <row r="107" spans="1:3">
      <c r="A107" s="136"/>
      <c r="B107" s="136"/>
      <c r="C107" s="136"/>
    </row>
    <row r="108" spans="1:3">
      <c r="A108" s="136"/>
      <c r="B108" s="136"/>
      <c r="C108" s="136"/>
    </row>
    <row r="109" spans="1:3">
      <c r="A109" s="136"/>
      <c r="B109" s="136"/>
      <c r="C109" s="136"/>
    </row>
    <row r="110" spans="1:3">
      <c r="A110" s="136"/>
      <c r="B110" s="136"/>
      <c r="C110" s="136"/>
    </row>
    <row r="111" spans="1:3">
      <c r="A111" s="136"/>
      <c r="B111" s="136"/>
      <c r="C111" s="136"/>
    </row>
    <row r="112" spans="1:3">
      <c r="A112" s="136"/>
      <c r="B112" s="136"/>
      <c r="C112" s="136"/>
    </row>
    <row r="113" spans="1:3">
      <c r="A113" s="136"/>
      <c r="B113" s="136"/>
      <c r="C113" s="136"/>
    </row>
    <row r="114" spans="1:3">
      <c r="A114" s="136"/>
      <c r="B114" s="136"/>
      <c r="C114" s="136"/>
    </row>
    <row r="115" spans="1:3">
      <c r="A115" s="136"/>
      <c r="B115" s="136"/>
      <c r="C115" s="136"/>
    </row>
    <row r="116" spans="1:3">
      <c r="A116" s="136"/>
      <c r="B116" s="136"/>
      <c r="C116" s="136"/>
    </row>
    <row r="117" spans="1:3">
      <c r="A117" s="136"/>
      <c r="B117" s="136"/>
      <c r="C117" s="136"/>
    </row>
    <row r="118" spans="1:3">
      <c r="A118" s="136"/>
      <c r="B118" s="136"/>
      <c r="C118" s="136"/>
    </row>
    <row r="119" spans="1:3">
      <c r="A119" s="136"/>
      <c r="B119" s="136"/>
      <c r="C119" s="136"/>
    </row>
    <row r="120" spans="1:3">
      <c r="A120" s="136"/>
      <c r="B120" s="136"/>
      <c r="C120" s="136"/>
    </row>
    <row r="121" spans="1:3">
      <c r="A121" s="136"/>
      <c r="B121" s="136"/>
      <c r="C121" s="136"/>
    </row>
    <row r="122" spans="1:3">
      <c r="A122" s="136"/>
      <c r="B122" s="136"/>
      <c r="C122" s="136"/>
    </row>
    <row r="123" spans="1:3">
      <c r="A123" s="136"/>
      <c r="B123" s="136"/>
      <c r="C123" s="136"/>
    </row>
    <row r="124" spans="1:3">
      <c r="A124" s="136"/>
      <c r="B124" s="136"/>
      <c r="C124" s="136"/>
    </row>
    <row r="125" spans="1:3">
      <c r="A125" s="136"/>
      <c r="B125" s="136"/>
      <c r="C125" s="136"/>
    </row>
    <row r="126" spans="1:3">
      <c r="A126" s="136"/>
      <c r="B126" s="136"/>
      <c r="C126" s="136"/>
    </row>
    <row r="127" spans="1:3">
      <c r="A127" s="136"/>
      <c r="B127" s="136"/>
      <c r="C127" s="136"/>
    </row>
    <row r="128" spans="1:3">
      <c r="A128" s="136"/>
      <c r="B128" s="136"/>
      <c r="C128" s="136"/>
    </row>
    <row r="129" spans="1:3">
      <c r="A129" s="136"/>
      <c r="B129" s="136"/>
      <c r="C129" s="136"/>
    </row>
    <row r="130" spans="1:3">
      <c r="A130" s="136"/>
      <c r="B130" s="136"/>
      <c r="C130" s="136"/>
    </row>
    <row r="131" spans="1:3">
      <c r="A131" s="136"/>
      <c r="B131" s="136"/>
      <c r="C131" s="136"/>
    </row>
    <row r="132" spans="1:3">
      <c r="A132" s="136"/>
      <c r="B132" s="136"/>
      <c r="C132" s="136"/>
    </row>
    <row r="133" spans="1:3">
      <c r="A133" s="136"/>
      <c r="B133" s="136"/>
      <c r="C133" s="136"/>
    </row>
    <row r="134" spans="1:3">
      <c r="A134" s="136"/>
      <c r="B134" s="136"/>
      <c r="C134" s="136"/>
    </row>
    <row r="135" spans="1:3">
      <c r="A135" s="136"/>
      <c r="B135" s="136"/>
      <c r="C135" s="136"/>
    </row>
  </sheetData>
  <sheetProtection algorithmName="SHA-512" hashValue="230vTit+W7FY5gNqM6jqTc8Wr0zXUrzvqENV+C2msj31SR6P8jSz0mRnPzm4Yzq/LErVfjxD8A83JsE36dMrCg==" saltValue="Yg38rx4LUBxEztpQWWXi5A==" spinCount="100000" sheet="1" formatRows="0"/>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17E9A5-06FA-524A-B871-D67B0FA4F8F3}">
  <dimension ref="A1:F20"/>
  <sheetViews>
    <sheetView zoomScale="80" zoomScaleNormal="80" workbookViewId="0">
      <pane xSplit="1" ySplit="2" topLeftCell="C17" activePane="bottomRight" state="frozen"/>
      <selection pane="bottomRight" activeCell="C18" sqref="C18"/>
      <selection pane="bottomLeft" activeCell="A3" sqref="A3"/>
      <selection pane="topRight" activeCell="B1" sqref="B1"/>
    </sheetView>
  </sheetViews>
  <sheetFormatPr defaultColWidth="10.875" defaultRowHeight="15.6"/>
  <cols>
    <col min="1" max="1" width="32.375" style="135" customWidth="1"/>
    <col min="2" max="4" width="48.625" style="135" customWidth="1"/>
    <col min="5" max="5" width="13.375" style="135" customWidth="1"/>
    <col min="6" max="6" width="14.875" style="1" customWidth="1"/>
    <col min="7" max="16384" width="10.875" style="1"/>
  </cols>
  <sheetData>
    <row r="1" spans="1:6">
      <c r="A1" s="2"/>
      <c r="B1" s="169" t="s">
        <v>193</v>
      </c>
      <c r="C1" s="169"/>
      <c r="D1" s="169"/>
      <c r="E1" s="1"/>
    </row>
    <row r="2" spans="1:6" ht="66" customHeight="1">
      <c r="A2" s="22" t="s">
        <v>194</v>
      </c>
      <c r="B2" s="50" t="s">
        <v>195</v>
      </c>
      <c r="C2" s="50" t="s">
        <v>196</v>
      </c>
      <c r="D2" s="50" t="s">
        <v>197</v>
      </c>
      <c r="E2" s="37"/>
      <c r="F2" s="11"/>
    </row>
    <row r="3" spans="1:6" ht="15.95" customHeight="1">
      <c r="A3" s="12" t="s">
        <v>198</v>
      </c>
      <c r="B3" s="127"/>
      <c r="C3" s="127"/>
      <c r="D3" s="127"/>
      <c r="E3" s="1"/>
    </row>
    <row r="4" spans="1:6">
      <c r="A4" s="12"/>
      <c r="B4" s="150"/>
      <c r="C4" s="127"/>
      <c r="D4" s="127"/>
      <c r="E4" s="1"/>
    </row>
    <row r="5" spans="1:6" ht="15.95" customHeight="1">
      <c r="A5" s="12" t="s">
        <v>199</v>
      </c>
      <c r="B5" s="128"/>
      <c r="C5" s="128"/>
      <c r="D5" s="128"/>
      <c r="E5" s="1"/>
    </row>
    <row r="6" spans="1:6" ht="15.95" customHeight="1">
      <c r="A6" s="12"/>
      <c r="B6" s="128"/>
      <c r="C6" s="128"/>
      <c r="D6" s="128"/>
      <c r="E6" s="1"/>
    </row>
    <row r="7" spans="1:6" ht="15.95" customHeight="1">
      <c r="A7" s="12" t="s">
        <v>200</v>
      </c>
      <c r="B7" s="127"/>
      <c r="C7" s="127"/>
      <c r="D7" s="127"/>
      <c r="E7" s="1"/>
    </row>
    <row r="8" spans="1:6" ht="15.95" customHeight="1">
      <c r="A8" s="12"/>
      <c r="B8" s="127"/>
      <c r="C8" s="114"/>
      <c r="D8" s="114"/>
      <c r="E8" s="1"/>
    </row>
    <row r="9" spans="1:6" ht="50.1" customHeight="1">
      <c r="A9" s="13" t="s">
        <v>201</v>
      </c>
      <c r="B9" s="128"/>
      <c r="C9" s="128"/>
      <c r="D9" s="128"/>
      <c r="E9" s="1"/>
    </row>
    <row r="10" spans="1:6" ht="15.95" customHeight="1">
      <c r="A10" s="12"/>
      <c r="B10" s="128"/>
      <c r="C10" s="128"/>
      <c r="D10" s="128"/>
      <c r="E10" s="1"/>
    </row>
    <row r="11" spans="1:6" ht="15.95" customHeight="1">
      <c r="A11" s="12" t="s">
        <v>202</v>
      </c>
      <c r="B11" s="127"/>
      <c r="C11" s="127"/>
      <c r="D11" s="127"/>
      <c r="E11" s="1"/>
    </row>
    <row r="12" spans="1:6" ht="15.95" customHeight="1">
      <c r="A12" s="12"/>
      <c r="B12" s="127"/>
      <c r="C12" s="114"/>
      <c r="D12" s="114"/>
      <c r="E12" s="1"/>
    </row>
    <row r="13" spans="1:6" ht="15.95" customHeight="1">
      <c r="A13" s="19" t="s">
        <v>203</v>
      </c>
      <c r="B13" s="61">
        <f>B3+B5+B7+B9+B11</f>
        <v>0</v>
      </c>
      <c r="C13" s="61">
        <f t="shared" ref="C13:D13" si="0">C3+C5+C7+C9+C11</f>
        <v>0</v>
      </c>
      <c r="D13" s="61">
        <f t="shared" si="0"/>
        <v>0</v>
      </c>
      <c r="E13" s="1" t="s">
        <v>90</v>
      </c>
    </row>
    <row r="14" spans="1:6" ht="15.95" customHeight="1">
      <c r="A14" s="19" t="s">
        <v>25</v>
      </c>
      <c r="B14" s="92">
        <v>0.3</v>
      </c>
      <c r="C14" s="92">
        <v>0.5</v>
      </c>
      <c r="D14" s="92">
        <v>0.2</v>
      </c>
      <c r="E14" s="93">
        <f>SUM(B14:D14)</f>
        <v>1</v>
      </c>
    </row>
    <row r="15" spans="1:6" ht="15.95" customHeight="1">
      <c r="A15" s="20" t="s">
        <v>61</v>
      </c>
      <c r="B15" s="57">
        <f>B13*B14</f>
        <v>0</v>
      </c>
      <c r="C15" s="57">
        <f t="shared" ref="C15:D15" si="1">C13*C14</f>
        <v>0</v>
      </c>
      <c r="D15" s="57">
        <f t="shared" si="1"/>
        <v>0</v>
      </c>
      <c r="E15" s="103">
        <f>SUM(B15:D15)</f>
        <v>0</v>
      </c>
      <c r="F15" s="8" t="s">
        <v>204</v>
      </c>
    </row>
    <row r="16" spans="1:6">
      <c r="A16" s="138"/>
      <c r="B16" s="132"/>
    </row>
    <row r="17" spans="1:4" ht="155.1">
      <c r="A17" s="139"/>
      <c r="B17" s="151" t="s">
        <v>205</v>
      </c>
      <c r="C17" s="139" t="s">
        <v>206</v>
      </c>
      <c r="D17" s="139"/>
    </row>
    <row r="18" spans="1:4" ht="77.45">
      <c r="B18" s="158" t="s">
        <v>207</v>
      </c>
    </row>
    <row r="19" spans="1:4">
      <c r="B19" s="158"/>
    </row>
    <row r="20" spans="1:4">
      <c r="B20" s="132"/>
    </row>
  </sheetData>
  <sheetProtection algorithmName="SHA-512" hashValue="dxPEtKJh3KmDQiRJ8Hihau8M8OqzP1svavEK5C6hY95anDfDEIjHy3D1K8JAW5u6w2yesa2tnF15SC7nJWYCzQ==" saltValue="SfU5DgCrfAT8qZGpYA7+Bw==" spinCount="100000" sheet="1" formatRows="0"/>
  <mergeCells count="1">
    <mergeCell ref="B1:D1"/>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753E67-BCB2-D64F-AC5B-F66372FB4628}">
  <dimension ref="A1:F11"/>
  <sheetViews>
    <sheetView workbookViewId="0">
      <selection activeCell="A7" sqref="A7"/>
    </sheetView>
  </sheetViews>
  <sheetFormatPr defaultColWidth="10.875" defaultRowHeight="15.6"/>
  <cols>
    <col min="1" max="1" width="39" style="1" customWidth="1"/>
    <col min="2" max="2" width="16" style="1" customWidth="1"/>
    <col min="3" max="4" width="16.625" style="1" customWidth="1"/>
    <col min="5" max="5" width="10.875" style="1" customWidth="1"/>
    <col min="6" max="6" width="14" style="1" customWidth="1"/>
    <col min="7" max="7" width="10.875" style="1" customWidth="1"/>
    <col min="8" max="16384" width="10.875" style="1"/>
  </cols>
  <sheetData>
    <row r="1" spans="1:6" ht="15.6" customHeight="1">
      <c r="A1" s="38"/>
      <c r="B1" s="170" t="s">
        <v>208</v>
      </c>
      <c r="C1" s="170"/>
      <c r="D1" s="170"/>
      <c r="E1" s="8"/>
      <c r="F1" s="8"/>
    </row>
    <row r="2" spans="1:6" ht="80.099999999999994" customHeight="1">
      <c r="A2" s="36" t="s">
        <v>209</v>
      </c>
      <c r="B2" s="50" t="s">
        <v>210</v>
      </c>
      <c r="C2" s="50" t="s">
        <v>211</v>
      </c>
      <c r="D2" s="50" t="s">
        <v>212</v>
      </c>
      <c r="E2" s="8"/>
      <c r="F2" s="32"/>
    </row>
    <row r="3" spans="1:6" ht="15.95" customHeight="1">
      <c r="A3" s="39" t="s">
        <v>213</v>
      </c>
      <c r="B3" s="120"/>
      <c r="C3" s="39"/>
      <c r="D3" s="39"/>
      <c r="E3" s="8"/>
      <c r="F3" s="8"/>
    </row>
    <row r="4" spans="1:6" ht="15.95" customHeight="1">
      <c r="A4" s="39" t="s">
        <v>214</v>
      </c>
      <c r="B4" s="39"/>
      <c r="C4" s="120"/>
      <c r="D4" s="39"/>
      <c r="E4" s="8" t="s">
        <v>90</v>
      </c>
      <c r="F4" s="8"/>
    </row>
    <row r="5" spans="1:6" ht="15.95" customHeight="1">
      <c r="A5" s="39" t="s">
        <v>215</v>
      </c>
      <c r="B5" s="39"/>
      <c r="C5" s="39"/>
      <c r="D5" s="120"/>
      <c r="E5" s="104">
        <f>SUM(B3:D5)</f>
        <v>0</v>
      </c>
      <c r="F5" s="8" t="s">
        <v>216</v>
      </c>
    </row>
    <row r="6" spans="1:6">
      <c r="A6" s="132"/>
      <c r="B6" s="132"/>
      <c r="C6" s="132"/>
      <c r="D6" s="132"/>
    </row>
    <row r="7" spans="1:6" ht="62.1">
      <c r="A7" s="159" t="s">
        <v>217</v>
      </c>
      <c r="B7" s="132"/>
      <c r="C7" s="132"/>
      <c r="D7" s="132"/>
    </row>
    <row r="9" spans="1:6" ht="13.5" customHeight="1">
      <c r="A9" s="137"/>
      <c r="B9" s="137"/>
      <c r="C9" s="137"/>
      <c r="D9" s="137"/>
    </row>
    <row r="11" spans="1:6" ht="12.95" customHeight="1">
      <c r="A11" s="137"/>
      <c r="B11" s="137"/>
      <c r="C11" s="137"/>
      <c r="D11" s="137"/>
    </row>
  </sheetData>
  <sheetProtection algorithmName="SHA-512" hashValue="LMDIcDlub2mMhQAB5alQyPWN8AocK00DLhSyZlWkhkwdCEbIKd0ScciZQYwVBnN4cz1v2PIKnsSASd/HHx7WeA==" saltValue="H/0uB4W+bn/JnrmMV84bDA==" spinCount="100000" sheet="1" formatRows="0"/>
  <mergeCells count="1">
    <mergeCell ref="B1:D1"/>
  </mergeCells>
  <phoneticPr fontId="10" type="noConversion"/>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C81120-3F81-2942-8241-ABFBFEDB5188}">
  <dimension ref="A1:K61"/>
  <sheetViews>
    <sheetView zoomScale="60" zoomScaleNormal="60" workbookViewId="0">
      <pane xSplit="1" ySplit="1" topLeftCell="B13" activePane="bottomRight" state="frozen"/>
      <selection pane="bottomRight" activeCell="E1" sqref="E1"/>
      <selection pane="bottomLeft" activeCell="A2" sqref="A2"/>
      <selection pane="topRight" activeCell="B1" sqref="B1"/>
    </sheetView>
  </sheetViews>
  <sheetFormatPr defaultColWidth="10.5" defaultRowHeight="15.6"/>
  <cols>
    <col min="1" max="1" width="80.625" style="133" customWidth="1"/>
    <col min="2" max="6" width="32.625" style="133" customWidth="1"/>
    <col min="7" max="8" width="26.625" style="133" customWidth="1"/>
    <col min="9" max="9" width="15.5" style="133" customWidth="1"/>
    <col min="10" max="10" width="21.875" customWidth="1"/>
  </cols>
  <sheetData>
    <row r="1" spans="1:11" ht="119.1" customHeight="1">
      <c r="A1" s="48" t="s">
        <v>218</v>
      </c>
      <c r="B1" s="27" t="s">
        <v>219</v>
      </c>
      <c r="C1" s="27" t="s">
        <v>220</v>
      </c>
      <c r="D1" s="27" t="s">
        <v>221</v>
      </c>
      <c r="E1" s="27" t="s">
        <v>222</v>
      </c>
      <c r="F1" s="25" t="s">
        <v>223</v>
      </c>
      <c r="G1" s="40" t="s">
        <v>118</v>
      </c>
      <c r="H1" s="40" t="s">
        <v>61</v>
      </c>
      <c r="I1" s="10"/>
      <c r="J1" s="8"/>
    </row>
    <row r="2" spans="1:11" ht="32.1" customHeight="1">
      <c r="A2" s="81" t="s">
        <v>224</v>
      </c>
      <c r="B2" s="126">
        <v>8</v>
      </c>
      <c r="C2" s="126"/>
      <c r="D2" s="126"/>
      <c r="E2" s="126"/>
      <c r="F2" s="126"/>
      <c r="G2" s="94">
        <v>0.3</v>
      </c>
      <c r="H2" s="96">
        <f t="shared" ref="H2" si="0">(SUM(B2:F2)*G2)</f>
        <v>2.4</v>
      </c>
      <c r="I2" s="18"/>
      <c r="J2" s="18"/>
      <c r="K2" s="17"/>
    </row>
    <row r="3" spans="1:11" ht="409.5" customHeight="1">
      <c r="A3" s="82"/>
      <c r="B3" s="157" t="s">
        <v>225</v>
      </c>
      <c r="C3" s="126"/>
      <c r="D3" s="126"/>
      <c r="E3" s="126"/>
      <c r="F3" s="126"/>
      <c r="G3" s="94"/>
      <c r="H3" s="96"/>
      <c r="I3" s="18"/>
      <c r="J3" s="18"/>
      <c r="K3" s="17"/>
    </row>
    <row r="4" spans="1:11" ht="32.1" customHeight="1">
      <c r="A4" s="27" t="s">
        <v>226</v>
      </c>
      <c r="B4" s="113">
        <v>8</v>
      </c>
      <c r="C4" s="113"/>
      <c r="D4" s="113"/>
      <c r="E4" s="113"/>
      <c r="F4" s="113"/>
      <c r="G4" s="95">
        <v>0.1</v>
      </c>
      <c r="H4" s="96">
        <f>(SUM(B4:F4)*G4)</f>
        <v>0.8</v>
      </c>
      <c r="I4" s="8"/>
      <c r="J4" s="8"/>
    </row>
    <row r="5" spans="1:11" ht="309.95">
      <c r="A5" s="25"/>
      <c r="B5" s="152" t="s">
        <v>227</v>
      </c>
      <c r="C5" s="113"/>
      <c r="D5" s="113"/>
      <c r="E5" s="113"/>
      <c r="F5" s="113"/>
      <c r="G5" s="95"/>
      <c r="H5" s="96"/>
      <c r="I5" s="8"/>
      <c r="J5" s="8"/>
    </row>
    <row r="6" spans="1:11" ht="32.1" customHeight="1">
      <c r="A6" s="27" t="s">
        <v>228</v>
      </c>
      <c r="B6" s="126"/>
      <c r="C6" s="126"/>
      <c r="D6" s="126"/>
      <c r="E6" s="126"/>
      <c r="F6" s="126"/>
      <c r="G6" s="95">
        <v>0.15</v>
      </c>
      <c r="H6" s="96">
        <f t="shared" ref="H6:H14" si="1">(SUM(B6:F6)*G6)</f>
        <v>0</v>
      </c>
      <c r="I6" s="8"/>
      <c r="J6" s="8"/>
    </row>
    <row r="7" spans="1:11" ht="32.1" customHeight="1">
      <c r="A7" s="25"/>
      <c r="B7" s="126"/>
      <c r="C7" s="126"/>
      <c r="D7" s="126"/>
      <c r="E7" s="126"/>
      <c r="F7" s="126"/>
      <c r="G7" s="95"/>
      <c r="H7" s="96"/>
      <c r="I7" s="8"/>
      <c r="J7" s="8"/>
    </row>
    <row r="8" spans="1:11" ht="32.1" customHeight="1">
      <c r="A8" s="27" t="s">
        <v>229</v>
      </c>
      <c r="B8" s="113"/>
      <c r="C8" s="113"/>
      <c r="D8" s="113"/>
      <c r="E8" s="113"/>
      <c r="F8" s="113"/>
      <c r="G8" s="95">
        <v>0.15</v>
      </c>
      <c r="H8" s="96">
        <f t="shared" si="1"/>
        <v>0</v>
      </c>
      <c r="I8" s="8"/>
      <c r="J8" s="8"/>
    </row>
    <row r="9" spans="1:11" ht="32.1" customHeight="1">
      <c r="A9" s="25"/>
      <c r="B9" s="113"/>
      <c r="C9" s="113"/>
      <c r="D9" s="113"/>
      <c r="E9" s="113"/>
      <c r="F9" s="113"/>
      <c r="G9" s="95"/>
      <c r="H9" s="96"/>
      <c r="I9" s="8"/>
      <c r="J9" s="8"/>
    </row>
    <row r="10" spans="1:11">
      <c r="A10" s="27" t="s">
        <v>230</v>
      </c>
      <c r="B10" s="126">
        <v>8</v>
      </c>
      <c r="C10" s="126"/>
      <c r="D10" s="126"/>
      <c r="E10" s="126"/>
      <c r="F10" s="126"/>
      <c r="G10" s="95">
        <v>0.1</v>
      </c>
      <c r="H10" s="96">
        <f t="shared" si="1"/>
        <v>0.8</v>
      </c>
      <c r="I10" s="8"/>
      <c r="J10" s="8"/>
    </row>
    <row r="11" spans="1:11" ht="267.95" customHeight="1">
      <c r="A11" s="27"/>
      <c r="B11" s="126" t="s">
        <v>231</v>
      </c>
      <c r="C11" s="157"/>
      <c r="D11" s="126"/>
      <c r="E11" s="126"/>
      <c r="F11" s="126"/>
      <c r="G11" s="41"/>
      <c r="H11" s="96"/>
      <c r="I11" s="8"/>
      <c r="J11" s="8"/>
    </row>
    <row r="12" spans="1:11" ht="32.1" customHeight="1">
      <c r="A12" s="27" t="s">
        <v>232</v>
      </c>
      <c r="B12" s="113"/>
      <c r="C12" s="113"/>
      <c r="D12" s="113"/>
      <c r="E12" s="113"/>
      <c r="F12" s="113"/>
      <c r="G12" s="95">
        <v>0.15</v>
      </c>
      <c r="H12" s="96">
        <f t="shared" si="1"/>
        <v>0</v>
      </c>
      <c r="I12" s="8"/>
      <c r="J12" s="8"/>
    </row>
    <row r="13" spans="1:11" ht="32.1" customHeight="1">
      <c r="A13" s="27"/>
      <c r="B13" s="113"/>
      <c r="C13" s="113"/>
      <c r="D13" s="113"/>
      <c r="E13" s="113"/>
      <c r="F13" s="113"/>
      <c r="G13" s="95"/>
      <c r="H13" s="96"/>
      <c r="I13" s="8"/>
      <c r="J13" s="8"/>
    </row>
    <row r="14" spans="1:11" ht="32.1" customHeight="1">
      <c r="A14" s="27" t="s">
        <v>233</v>
      </c>
      <c r="B14" s="126"/>
      <c r="C14" s="126"/>
      <c r="D14" s="126"/>
      <c r="E14" s="126"/>
      <c r="F14" s="126"/>
      <c r="G14" s="95">
        <v>0.05</v>
      </c>
      <c r="H14" s="96">
        <f t="shared" si="1"/>
        <v>0</v>
      </c>
      <c r="I14" s="8"/>
      <c r="J14" s="8"/>
    </row>
    <row r="15" spans="1:11" ht="32.1" customHeight="1">
      <c r="A15" s="27"/>
      <c r="B15" s="126"/>
      <c r="C15" s="126"/>
      <c r="D15" s="126"/>
      <c r="E15" s="126"/>
      <c r="F15" s="126"/>
      <c r="G15" s="41"/>
      <c r="H15" s="96"/>
      <c r="I15" s="8"/>
      <c r="J15" s="8"/>
    </row>
    <row r="16" spans="1:11" ht="33" customHeight="1">
      <c r="A16"/>
      <c r="B16"/>
      <c r="C16"/>
      <c r="D16"/>
      <c r="E16"/>
      <c r="F16" s="46" t="s">
        <v>90</v>
      </c>
      <c r="G16" s="9">
        <f>SUM(G2:G14)</f>
        <v>1</v>
      </c>
      <c r="H16" s="110">
        <f>SUM(H2:H15)</f>
        <v>4</v>
      </c>
      <c r="I16" s="8" t="s">
        <v>204</v>
      </c>
      <c r="J16" s="8"/>
    </row>
    <row r="17" spans="1:10" ht="24.6" customHeight="1">
      <c r="A17" s="158"/>
      <c r="B17" s="134"/>
      <c r="C17" s="134"/>
      <c r="D17" s="134"/>
      <c r="E17" s="134"/>
      <c r="F17" s="134"/>
      <c r="G17" s="134"/>
      <c r="H17" s="134"/>
      <c r="I17" s="134"/>
      <c r="J17" s="8"/>
    </row>
    <row r="18" spans="1:10">
      <c r="A18" s="158"/>
      <c r="B18" s="134"/>
      <c r="C18" s="134"/>
      <c r="D18" s="134"/>
      <c r="E18" s="134"/>
      <c r="F18" s="134"/>
      <c r="G18" s="134"/>
      <c r="H18" s="140"/>
      <c r="I18" s="134"/>
      <c r="J18" s="8"/>
    </row>
    <row r="19" spans="1:10">
      <c r="A19" s="158"/>
      <c r="B19" s="134"/>
      <c r="C19" s="134"/>
      <c r="D19" s="134"/>
      <c r="E19" s="134"/>
      <c r="F19" s="134"/>
      <c r="G19" s="134"/>
      <c r="H19" s="134"/>
      <c r="I19" s="134"/>
      <c r="J19" s="8"/>
    </row>
    <row r="20" spans="1:10">
      <c r="A20" s="132"/>
      <c r="B20" s="134"/>
      <c r="C20" s="134"/>
      <c r="D20" s="134"/>
      <c r="E20" s="134"/>
      <c r="F20" s="134"/>
      <c r="G20" s="134"/>
      <c r="H20" s="140"/>
      <c r="I20" s="134"/>
      <c r="J20" s="8"/>
    </row>
    <row r="21" spans="1:10">
      <c r="A21" s="134"/>
      <c r="B21" s="134"/>
      <c r="C21" s="134"/>
      <c r="D21" s="134"/>
      <c r="E21" s="134"/>
      <c r="F21" s="134"/>
      <c r="G21" s="140"/>
      <c r="H21" s="134"/>
      <c r="I21" s="134"/>
      <c r="J21" s="8"/>
    </row>
    <row r="22" spans="1:10">
      <c r="A22" s="134"/>
      <c r="B22" s="134"/>
      <c r="C22" s="134"/>
      <c r="D22" s="134"/>
      <c r="E22" s="134"/>
      <c r="F22" s="134"/>
      <c r="G22" s="134"/>
      <c r="H22" s="140"/>
      <c r="I22" s="134"/>
      <c r="J22" s="8"/>
    </row>
    <row r="23" spans="1:10">
      <c r="A23" s="134"/>
      <c r="B23" s="134"/>
      <c r="C23" s="134"/>
      <c r="D23" s="134"/>
      <c r="E23" s="134"/>
      <c r="F23" s="134"/>
      <c r="G23" s="140"/>
      <c r="H23" s="136"/>
      <c r="I23" s="134"/>
      <c r="J23" s="8"/>
    </row>
    <row r="24" spans="1:10">
      <c r="A24" s="134"/>
      <c r="B24" s="134"/>
      <c r="C24" s="134"/>
      <c r="D24" s="134"/>
      <c r="E24" s="134"/>
      <c r="F24" s="134"/>
      <c r="G24" s="136"/>
      <c r="H24" s="134"/>
      <c r="I24" s="134"/>
      <c r="J24" s="8"/>
    </row>
    <row r="25" spans="1:10">
      <c r="A25" s="134"/>
      <c r="B25" s="134"/>
      <c r="C25" s="134"/>
      <c r="D25" s="134"/>
      <c r="E25" s="134"/>
      <c r="F25" s="134"/>
      <c r="G25" s="134"/>
    </row>
    <row r="26" spans="1:10">
      <c r="A26" s="134"/>
      <c r="B26" s="134"/>
      <c r="C26" s="134"/>
      <c r="D26" s="134"/>
      <c r="E26" s="134"/>
      <c r="F26" s="134"/>
    </row>
    <row r="27" spans="1:10">
      <c r="A27" s="134"/>
      <c r="B27" s="134"/>
      <c r="C27" s="134"/>
      <c r="D27" s="134"/>
      <c r="E27" s="134"/>
      <c r="F27" s="134"/>
    </row>
    <row r="28" spans="1:10">
      <c r="A28" s="134"/>
      <c r="B28" s="134"/>
      <c r="C28" s="134"/>
      <c r="D28" s="134"/>
      <c r="E28" s="134"/>
      <c r="F28" s="134"/>
    </row>
    <row r="29" spans="1:10">
      <c r="A29" s="134"/>
      <c r="B29" s="134"/>
    </row>
    <row r="30" spans="1:10">
      <c r="A30" s="134"/>
      <c r="B30" s="134"/>
    </row>
    <row r="31" spans="1:10">
      <c r="A31" s="134"/>
      <c r="B31" s="134"/>
    </row>
    <row r="32" spans="1:10">
      <c r="A32" s="134"/>
      <c r="B32" s="134"/>
    </row>
    <row r="33" spans="1:2">
      <c r="A33" s="134"/>
      <c r="B33" s="134"/>
    </row>
    <row r="34" spans="1:2">
      <c r="B34" s="134"/>
    </row>
    <row r="35" spans="1:2">
      <c r="B35" s="134"/>
    </row>
    <row r="36" spans="1:2">
      <c r="B36" s="134"/>
    </row>
    <row r="37" spans="1:2">
      <c r="B37" s="134"/>
    </row>
    <row r="38" spans="1:2">
      <c r="B38" s="134"/>
    </row>
    <row r="39" spans="1:2">
      <c r="B39" s="134"/>
    </row>
    <row r="40" spans="1:2">
      <c r="B40" s="134"/>
    </row>
    <row r="41" spans="1:2">
      <c r="B41" s="134"/>
    </row>
    <row r="42" spans="1:2">
      <c r="B42" s="134"/>
    </row>
    <row r="43" spans="1:2">
      <c r="B43" s="134"/>
    </row>
    <row r="44" spans="1:2">
      <c r="B44" s="134"/>
    </row>
    <row r="45" spans="1:2">
      <c r="B45" s="134"/>
    </row>
    <row r="46" spans="1:2">
      <c r="B46" s="134"/>
    </row>
    <row r="47" spans="1:2">
      <c r="B47" s="134"/>
    </row>
    <row r="48" spans="1:2">
      <c r="B48" s="134"/>
    </row>
    <row r="49" spans="2:2">
      <c r="B49" s="134"/>
    </row>
    <row r="50" spans="2:2">
      <c r="B50" s="134"/>
    </row>
    <row r="51" spans="2:2">
      <c r="B51" s="134"/>
    </row>
    <row r="52" spans="2:2">
      <c r="B52" s="134"/>
    </row>
    <row r="53" spans="2:2">
      <c r="B53" s="134"/>
    </row>
    <row r="54" spans="2:2">
      <c r="B54" s="134"/>
    </row>
    <row r="55" spans="2:2">
      <c r="B55" s="134"/>
    </row>
    <row r="56" spans="2:2">
      <c r="B56" s="134"/>
    </row>
    <row r="57" spans="2:2">
      <c r="B57" s="134"/>
    </row>
    <row r="58" spans="2:2">
      <c r="B58" s="134"/>
    </row>
    <row r="59" spans="2:2">
      <c r="B59" s="134"/>
    </row>
    <row r="60" spans="2:2">
      <c r="B60" s="134"/>
    </row>
    <row r="61" spans="2:2">
      <c r="B61" s="134"/>
    </row>
  </sheetData>
  <sheetProtection algorithmName="SHA-512" hashValue="CHBWEIDEIAwC7Ds77gVgm+EZevzAVVTwVcflG//Htewee8GULQfoSA3PVs9JEX3MvVi68h9XKs/uqxh/xeQl6w==" saltValue="sSn1hweun+vVUWv19GsnrQ==" spinCount="100000" sheet="1" formatRows="0"/>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User</dc:creator>
  <cp:keywords/>
  <dc:description/>
  <cp:lastModifiedBy>Bruno Schiavo</cp:lastModifiedBy>
  <cp:revision/>
  <dcterms:created xsi:type="dcterms:W3CDTF">2022-10-09T23:08:45Z</dcterms:created>
  <dcterms:modified xsi:type="dcterms:W3CDTF">2023-04-26T17:50:53Z</dcterms:modified>
  <cp:category/>
  <cp:contentStatus/>
</cp:coreProperties>
</file>