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3"/>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4o. ciclo - entidades de previdência - 2023/Entidades abertas de previdência complementar/BRASILPREV/"/>
    </mc:Choice>
  </mc:AlternateContent>
  <xr:revisionPtr revIDLastSave="12" documentId="13_ncr:1_{592EF669-CDE0-3248-B113-42B8C236FE58}" xr6:coauthVersionLast="47" xr6:coauthVersionMax="47" xr10:uidLastSave="{092E6E70-BCA4-46F1-8221-20CE189CA7B4}"/>
  <bookViews>
    <workbookView xWindow="-110" yWindow="-110" windowWidth="19420" windowHeight="10300" firstSheet="14"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Ações de mitigação de riscos" sheetId="11" r:id="rId8"/>
    <sheet name="Relevância processo decisório" sheetId="13" r:id="rId9"/>
    <sheet name="Investimentos impacto positivo" sheetId="26" r:id="rId10"/>
    <sheet name="Portfólio (empresa)" sheetId="16" r:id="rId11"/>
    <sheet name="Portfólio (setor)" sheetId="12" r:id="rId12"/>
    <sheet name="Portfólio (localização)" sheetId="15"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3" i="5"/>
  <c r="F13" i="5"/>
  <c r="G13" i="5" s="1"/>
  <c r="F11" i="5"/>
  <c r="G11" i="5" s="1"/>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2" i="26"/>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l="1"/>
  <c r="C12" i="9"/>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D13" i="10"/>
  <c r="C13" i="10"/>
  <c r="C15" i="10" s="1"/>
  <c r="B8" i="13" l="1"/>
  <c r="H9" i="20" s="1"/>
  <c r="F61" i="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D64" i="26"/>
  <c r="C96" i="22"/>
  <c r="F9" i="20" l="1"/>
  <c r="F56" i="1"/>
  <c r="F48" i="1"/>
  <c r="F40" i="1"/>
  <c r="F32" i="1"/>
  <c r="F24" i="1"/>
  <c r="F16" i="1"/>
  <c r="F8" i="1"/>
  <c r="E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5" i="5"/>
  <c r="E17" i="5"/>
  <c r="E3" i="5"/>
  <c r="E4" i="2"/>
  <c r="E6" i="2"/>
  <c r="E8" i="2"/>
  <c r="E10" i="2"/>
  <c r="E12" i="2"/>
  <c r="E14" i="2"/>
  <c r="E16" i="2"/>
  <c r="E18" i="2"/>
  <c r="E20" i="2"/>
  <c r="E2" i="2"/>
  <c r="G19" i="16"/>
  <c r="F5" i="16"/>
  <c r="F7" i="16"/>
  <c r="F9" i="16"/>
  <c r="F11" i="16"/>
  <c r="F13" i="16"/>
  <c r="F15" i="16"/>
  <c r="F17" i="16"/>
  <c r="F3" i="16"/>
  <c r="F19" i="5"/>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s="1"/>
  <c r="D9" i="20" l="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G6" i="11"/>
  <c r="G8" i="11"/>
  <c r="G10" i="11"/>
  <c r="G12" i="11"/>
  <c r="G14" i="11"/>
  <c r="G17" i="5"/>
  <c r="G15" i="5"/>
  <c r="G9" i="5"/>
  <c r="G7" i="5"/>
  <c r="G5" i="5"/>
  <c r="F9" i="12" l="1"/>
  <c r="K9" i="20" s="1"/>
  <c r="G19" i="5"/>
  <c r="O9" i="20" s="1"/>
  <c r="F9" i="15"/>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tc={33D6B08E-0E07-4FC5-B121-7D48009BCA43}</author>
  </authors>
  <commentList>
    <comment ref="B9" authorId="0" shapeId="0" xr:uid="{33D6B08E-0E07-4FC5-B121-7D48009BCA43}">
      <text>
        <t>[Threaded comment]
Your version of Excel allows you to read this threaded comment; however, any edits to it will get removed if the file is opened in a newer version of Excel. Learn more: https://go.microsoft.com/fwlink/?linkid=870924
Comment:
    Boa prática!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<sst xmlns="http://schemas.openxmlformats.org/spreadsheetml/2006/main" count="402" uniqueCount="286">
  <si>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</si>
  <si>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</si>
  <si>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</si>
  <si>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</si>
  <si>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</si>
  <si>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</si>
  <si>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</si>
  <si>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Investimentos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</si>
  <si>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</si>
  <si>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</si>
  <si>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</si>
  <si>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</si>
  <si>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</si>
  <si>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</si>
  <si>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</si>
  <si>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</si>
  <si>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</si>
  <si>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</si>
  <si>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</si>
  <si>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</si>
  <si>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</si>
  <si>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</si>
  <si>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</si>
  <si>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</si>
  <si>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</si>
  <si>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</si>
  <si>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</si>
  <si>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</si>
  <si>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</si>
  <si>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</si>
  <si>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</si>
  <si>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</si>
  <si>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</si>
  <si>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</si>
  <si>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</si>
  <si>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</si>
  <si>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</si>
  <si>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</si>
  <si>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</si>
  <si>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</si>
  <si>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</si>
  <si>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</si>
  <si>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</si>
  <si>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</si>
  <si>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</si>
  <si>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</si>
  <si>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</si>
  <si>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</si>
  <si>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</si>
  <si>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</si>
  <si>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</si>
  <si>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</si>
  <si>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</si>
  <si>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</si>
  <si>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</si>
  <si>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</si>
  <si>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</si>
  <si>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</si>
  <si>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</si>
  <si>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</si>
  <si>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</si>
  <si>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</si>
  <si>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Consta como diretriz para 'Investimentos Responsáveis' e 'Gestão responsável do negócio' na Política de Sustentabilidade (pg. 9) da Brasilprev: "Atuamos no combate às mudanças climáticas adotando estratégias, métricas e práticas de ecoeficiência que contribuam para as melhorias deste cenário, incluindo a reparação de danos ao meio ambiente ocasionados pela companhia ou seus parceiros de negócio."; ademais, consta no Relatório Anual (pg. 134-143) da BB Asset, a definição de riscos climáticos e a consideração de fatores sociais, ambientais e climáticos nas decisões de investimento e nas práticas de seleção de ativos.</t>
  </si>
  <si>
    <t>Consta no Relatório Anual (pg. 134-143) da BB Asset, a definição de riscos climáticos e a consideração de fatores sociais, ambientais e climáticos nas decisões de investimento e nas práticas de seleção de ativos.</t>
  </si>
  <si>
    <t>Conforme consta no Rel. Stewardship (pg. 23),  seção Princípio 3 - Considerar aspectos ASG nos seus processos de investimento e atividades de stewardship: “A BB Asset considera importante para uma avaliação ASG, dentre outras informações: (...) (x) inventário de gases de efeito estufa, e (xi) compromisso e metas para net zero em emissões de carbono.”</t>
  </si>
  <si>
    <t>Conforme consta no Rel. Stewardship (pg. 23) da BB Asset, seção Princípio 3 - Considerar aspectos ASG nos seus processos de investimento e atividades de stewardship: “A BB Asset considera importante para uma avaliação ASG, dentre outras informações: (...) (ix) consumo eficiente de energia e água”.</t>
  </si>
  <si>
    <t>Biodiversidade aquática e poluição da água doce</t>
  </si>
  <si>
    <t>Biodiversidade aquática e poluição marinha</t>
  </si>
  <si>
    <t>Eficiência uso agrícola do solo</t>
  </si>
  <si>
    <t>Consta como diretriz para 'Investimentos Responsáveis' e 'Gestão responsável do negócio' na Política de Sustentabilidade (pg. 9) da Brasilprev: "Incorporamos continuamente práticas que contribuam para a redução do impacto da Companhia no meio ambiente e incentivamos nossos colaboradores e parceiros de negócios a agirem nesse sentido, incluindo a racionalidade na utilização de recursos visando a eficiência operacional e a preservação do meio ambiente."</t>
  </si>
  <si>
    <t>"A Política de Investimentos evidencia a proibição de investimentos em emissores que submetam os trabalhadores a condições degradantes de trabalho ou explorem o trabalho infantil, entre outras formas de violação social." (Relatório Anual 2022 da Brasilprev, pg. 40)</t>
  </si>
  <si>
    <t>Conforme consta no Rel. Stewardship (pg. 23) da BB Asset, seção Princípio 3 - Considerar aspectos ASG nos seus processos de investimento e atividades de stewardship: “A BB Asset considera importante para uma avaliação ASG, dentre outras informações: (...) (vi) taxa de acidentes”.</t>
  </si>
  <si>
    <t>Conforme consta no Rel. Stewardship (pg. 23) da BB Asset, seção Princípio 3 - Considerar aspectos ASG nos seus processos de investimento e atividades de stewardship: “A BB Asset considera importante para uma avaliação ASG, dentre outras informações: (...) (vii) política pró-diversidade, (viii) ocupação de cargos de liderança por minorias”; ademais, no Rel. Stewardship (pg. 27), é relatado um estudo de caso em que houve engajamento com uma empresa investida para melhorar suas práticas de promoção da equidade de gênero, inclusive oferencendo capacitação sobre o tema e sugerindo a adesão aos WEPS – Princípios de Empoderamento Feminino da ONU Mulheres.</t>
  </si>
  <si>
    <t>Conforme consta doc. Diretriz de Investimento Responsável (pg. 6) da BB Asset, item Integração dos aspectos ASG nas análises de ações das empresas e de crédito: "Avaliamos, qualitativamente, a sustentabilidade das empresas com a adoção de filtros positivo e negativo, baseados em: i) Estrutura de Governança, Ética e Integridade (…)"</t>
  </si>
  <si>
    <t>TOTAL</t>
  </si>
  <si>
    <t>Máximo de 3</t>
  </si>
  <si>
    <t>As Políticas da BB Asset tb foram consideradas, já que 90% dos ativos da BRASILPREV são geridos por ela, segundo consta no Relatório PRI (páginas 4 e 16).</t>
  </si>
  <si>
    <t>Inclusão em política setorial ou em política temática (0 a 7)</t>
  </si>
  <si>
    <t>Máximo de 7</t>
  </si>
  <si>
    <t xml:space="preserve">                    Não há Políticas setoriais ou temáticas</t>
  </si>
  <si>
    <t>BASE DE DADOS</t>
  </si>
  <si>
    <t>Todos os setores econômicos sujeitos a licenciamento ambiental - até 20 pontos</t>
  </si>
  <si>
    <t xml:space="preserve">Peso </t>
  </si>
  <si>
    <t>Apenas setores econômicos com maior risco socioambiental
(médio ou alto) - até 15 pontos</t>
  </si>
  <si>
    <t>Peso</t>
  </si>
  <si>
    <t>Apenas investimentos acima de certo patamar financeiro ou empresas acima de certo faturamento (nesse caso, será avaliado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</si>
  <si>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</si>
  <si>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</si>
  <si>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</si>
  <si>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</si>
  <si>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</si>
  <si>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</si>
  <si>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</si>
  <si>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</si>
  <si>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</si>
  <si>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</si>
  <si>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</si>
  <si>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</si>
  <si>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</si>
  <si>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</si>
  <si>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</si>
  <si>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</si>
  <si>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</si>
  <si>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</si>
  <si>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</si>
  <si>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</si>
  <si>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</si>
  <si>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 xml:space="preserve">Conforme consta no Rel. Stewardship (pg. 22) da BB Asset, durante a Análise ASG de empresas investidas, a gestora avalia o tema 'Social', em que requisita informações detalhadas sobre a taxa de acidentes/afastamentos e rotatividade de funcionários </t>
  </si>
  <si>
    <t>Percentual de doenças ocupacionais à luz da média do setor econômico</t>
  </si>
  <si>
    <t>Bases de dados do Poder Judiciário Federal</t>
  </si>
  <si>
    <t>Bases de dados do Poder Judiciário Estadual</t>
  </si>
  <si>
    <t>Dados da própria empresa relativos à matriz energética</t>
  </si>
  <si>
    <t>Conforme consta no Rel. Stewardship (pg. 36) da BB Asset, durante o engajamento coletivo via Climate Action 100+, é realizado um diagnóstico inicial para identificar o nível de maturidade da empresa e seu posicionamento quanto às mudanças climáticas em que "É feita avaliação de dez indicadores, não se limitando a: (1) Ambição para ser Net zero em emissões de GEE até 2050 (ou antes); (2) Meta(s) de redução das emissões de GEE no longo prazo (2036-2050); (3) Meta(s) de redução das emissões de GEE no médio prazo (2026-2035); (4) Meta(s) de redução das emissões de GEE no curto prazo (até 2025); (5) Estratégia de descarbonização; (6) Alinhamento de capital; (7) Engajamento com a política climática; (8) Governança climática; (9)Transição climática e (10)Divulgação do TCFD. Sistematicamente são realizados relatórios de progresso dos engajamentos."; por se tratar de uma consulta realizada pela BB Asset, atribui-se 90% da nota possível.</t>
  </si>
  <si>
    <t>Dados da própria empresa relativos à eficiência energética</t>
  </si>
  <si>
    <t>Conforme consta no Rel. Stewardship (pg. 22) da BB Asset, durante a Análise ASG de empresas investidas, a gestoria avalia o tema 'Ambiental', em que requisita informações sobre o consumo de água e energia; não deixa claro qual universo de empresas e setor econômico é consultado.</t>
  </si>
  <si>
    <t xml:space="preserve">Outorga para utilização de recursos hídricos </t>
  </si>
  <si>
    <t>Dados da própria empresa relativos à eficiência hídrica</t>
  </si>
  <si>
    <t>Conforme consta no Rel. Stewardship (pg. 22) da BB Asset, durante a análise ASG de empresas investidas, a gestora avalia o tema 'Ambiental', em que requisita informações sobre o consumo de água e energia; não deixa claro qual universo de empresas e setor econômico é consultado.</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</si>
  <si>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</si>
  <si>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</si>
  <si>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</si>
  <si>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</si>
  <si>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</si>
  <si>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</si>
  <si>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</si>
  <si>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</si>
  <si>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</si>
  <si>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</si>
  <si>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</si>
  <si>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</si>
  <si>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</si>
  <si>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</si>
  <si>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</si>
  <si>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</si>
  <si>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</si>
  <si>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</si>
  <si>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</si>
  <si>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</si>
  <si>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20</t>
  </si>
  <si>
    <t>Conforme consta no Rel. Stewardship (pg. 22) da BB Asset, durante a análise ASG de empresas investidas, a gestora avalia o tema 'Transparência', em que considera a divulgação de informações através do Relatório de Sustentabilidade e a participação em índices de sustentabilidade internacionais, mas não fica claro quais são os temas avaliados.</t>
  </si>
  <si>
    <t>As linhas não pontuadas se referem a fontes de informação para a qual não foi encontrada nenhuma indicação de que ocorre a consulta.</t>
  </si>
  <si>
    <t>UNIVERSO DE EMPRESAS RECEPTORAS DE INVESTIMENTOS</t>
  </si>
  <si>
    <t>FREQUÊNCIA</t>
  </si>
  <si>
    <t>Todos os setores econômicos sujeitos a licenciamento ambiental</t>
  </si>
  <si>
    <t>Setores econômicos com risco médio ou alto</t>
  </si>
  <si>
    <t>Apenas investimentos acima de um certo patamar financeiro</t>
  </si>
  <si>
    <t>Semestral ou menor</t>
  </si>
  <si>
    <t>Anual</t>
  </si>
  <si>
    <r>
      <rPr>
        <sz val="12"/>
        <color rgb="FF000000"/>
        <rFont val="Calibri"/>
        <family val="2"/>
        <scheme val="minor"/>
      </rPr>
      <t>Conforme consta no Rel. Stewardship (pg. 25) da BB Asset: "Monitorar as empresas que compõem o portfólio dos fundos faz parte do processo de investimento da Gestora. Consideramos as questões Ambientais, Sociais e de Governança em nossas análises. Estimulamos que as empresas divulguem ao mercado os seus riscos materiais, de forma padronizada e confiável, independente qual seja seu setor de atuação. Os analistas de ativos e os gestores de fundos de investimento com objetivo sustentável (IS) monitoram sistematicamente as empresas, conforme previsto no Manual de Integração ASG e na Diretriz de Investimento Responsável.</t>
    </r>
    <r>
      <rPr>
        <b/>
        <sz val="12"/>
        <color rgb="FF000000"/>
        <rFont val="Calibri"/>
        <family val="2"/>
        <scheme val="minor"/>
      </rPr>
      <t xml:space="preserve"> Anualmente</t>
    </r>
    <r>
      <rPr>
        <sz val="12"/>
        <color rgb="FF000000"/>
        <rFont val="Calibri"/>
        <family val="2"/>
        <scheme val="minor"/>
      </rPr>
      <t>, no mínimo, os Ratings ASG são revisados pelos analistas. Caso haja eventual controvérsia envolvendo alguma empresa, há uma antecipação desta revisão, de forma a refletir tal fator no rating da companhia."; tendo em vista que se trata do monitoramento de risco realizado pela BB Asset, a qual controla 90% dos ativos da Brasilprev, a nota foi reduzida em 10%.</t>
    </r>
  </si>
  <si>
    <t>Bienal</t>
  </si>
  <si>
    <t>Apenas quando tem conhecimento de fato novo relevante ou quando se refere a único ou poucos temas</t>
  </si>
  <si>
    <t>Não adota</t>
  </si>
  <si>
    <t>Total</t>
  </si>
  <si>
    <t>Máximo de 10</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</si>
  <si>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</si>
  <si>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</si>
  <si>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</si>
  <si>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</si>
  <si>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</si>
  <si>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</si>
  <si>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</si>
  <si>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</si>
  <si>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</si>
  <si>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 xml:space="preserve">Conforme consta no doc. Diretriz de Investimento Responsável (pg. 7), item Engajamento e transparência com empresas investidas: "Divulgamos os votos proferidos em assembleias, zelando pela transparência do Exercício de Voto. É assegurada a divulgação, no web site da BB DTVM, do histórico das votações ao longo do ano e as Matérias Relevantes Obrigatórias estão descritas na Diretriz de Exercício de Direito de Voto em Assembleias, disponível para consulta no endereço eletrônico: https://www.bb.com.br/pbb/pagina-inicial/bb-dtvm/fundos/politica-de-voto#/" ; tendo em vista que se trata de uma ação de mitigação de riscos da BB Asset, a qual controla 90% dos ativos da Brasilprev, a nota foi reduzida em 10%. </t>
  </si>
  <si>
    <t>Proposições em matéria ASG em Assembleias-gerais</t>
  </si>
  <si>
    <t>Engajamento individual (Diretoria, Conselho de Administração, Depto. de Sustentabilidade)</t>
  </si>
  <si>
    <t>Conforme consta no doc. Diretriz de Investimento Responsável (pg. 6), item Engajamento e transparência com empresas investidas, a BB Asset apresenta duas formas de engajamento individual: " a) Engajamos junto às empresas investidas realizando prévia leitura de documentos oficiais e enviando e-mail para as empresas cobertas, além de contactatar, via telefone, o Departamento de Relações com Investidores das empresas, caso se faça necessário; e b) Buscamos o engajamento das empresas investidas, solicitando informações sobre suas ações nos aspectos ASG, por meio de reuniões presenciais, email, conferências telefônicas e contato com os Departamento de Relações com Investidores das empresas, caso se faça necessário."; tendo em vista que se trata de uma ação de mitigação de riscos da BB Asset, a qual controla 90% dos ativos da Brasilprev, a nota foi reduzida em 10%.</t>
  </si>
  <si>
    <t>Engajamento coletivo com outros investidores</t>
  </si>
  <si>
    <t>Confome consta no Relatório Stewardship 2022 (pg. 35), a BB Asset atua de duas maneiras com engajamento coletivo: i) via voto em assembleia, que se trata de unir forças com outros investidores na indicação de conselheiros, tendo em vista que "Com o engajamento coletivo na indicação de conselheiros, é possível promover a diversidade e qualidade técnica nos conselhos."; e ii) via Climate Action 100+, "iniciativa liderada por investidores ao longo do globo para garantir que os maiores emissores corporativos de gases de efeito estufa do mundo tomem as medidas necessárias em relação às mudanças climáticas. O engajamento coletivo acontece em reuniões entre os investidores com os executivos e membros do conselho das empresas foco."; tendo em vista que se trata de uma ação de mitigação de riscos da BB Asset, a qual controla 90% dos ativos da Brasilprev, a nota foi reduzida em 10%.</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</si>
  <si>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</si>
  <si>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</si>
  <si>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</si>
  <si>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</si>
  <si>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</si>
  <si>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</si>
  <si>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</si>
  <si>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</si>
  <si>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 pontos</t>
  </si>
  <si>
    <t>Pontua-se apenas uma das três células em branco</t>
  </si>
  <si>
    <t>Pontuação total: Relevância no processo decisório</t>
  </si>
  <si>
    <t>Não há informação disponível</t>
  </si>
  <si>
    <t>Existência de
indicadores específicos
para mensuração de
impacto positivo
(investimentos) - 3 pontos</t>
  </si>
  <si>
    <t>Percentual de
investimentos com
impacto positivo no
portfólio de
investimentos em empresas - 7 pontos</t>
  </si>
  <si>
    <t>Educação e/ou empregabilidade para população de baixa renda</t>
  </si>
  <si>
    <t>Adaptação a riscos climáticos físicos</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</si>
  <si>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</si>
  <si>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</si>
  <si>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</si>
  <si>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</si>
  <si>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</si>
  <si>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</si>
  <si>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</si>
  <si>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</si>
  <si>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</si>
  <si>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</si>
  <si>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</si>
  <si>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</si>
  <si>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</si>
  <si>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</si>
  <si>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</si>
  <si>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</si>
  <si>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</si>
  <si>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</si>
  <si>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</si>
  <si>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</si>
  <si>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</si>
  <si>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</si>
  <si>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</si>
  <si>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</si>
  <si>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</si>
  <si>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</si>
  <si>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</si>
  <si>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Não foram encontradas informaçôes detalhada sobre os critérios ASG dos investimentos com impacto positivo ofertados pela entidade de previdência.</t>
  </si>
  <si>
    <t>PERCENTUAL NO PORTFÓLIO INVESTIDO EM TÍTULOS PRIVADOS</t>
  </si>
  <si>
    <t>Categoria da empresa receptora de investimento e de sua cadeia de produção</t>
  </si>
  <si>
    <t>Percentual alto (mais de 40%) no portfólio</t>
  </si>
  <si>
    <t xml:space="preserve">Percentual médio (mais de 20 e até 40%) no portfólio </t>
  </si>
  <si>
    <t>Percentual baixo (até 20%) no portfólio</t>
  </si>
  <si>
    <t>Ausente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</si>
  <si>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</si>
  <si>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</si>
  <si>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</si>
  <si>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</si>
  <si>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</si>
  <si>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</si>
  <si>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</si>
  <si>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</si>
  <si>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</si>
  <si>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Consta no Relatório Stwardship (pg. 18), seção Princípio 3 - Considerar aspectos ASG nos seus processos de investimento e atividades de stewardship: “a BB Asset, em seu processo de análise e seleção de ativos, integra fatores socioambientais e de governança corporativa (ASG) por meio de framework proprietário de avaliação de empresas - Rating ASG - baseado em indicadores qualitativos e quantitativos que tem por objetivo indicar quais são os desafios e oportunidades de investimento sob a ótica ASG.“; adiante, na pg. 21, informam que 100% do ativos elegíveis foram analisados sob a ótica ASG, divididos em Ações, Tít. Priv. Corporativos, Tít. Públicos Federais, Tít. Priv. Financeiros, Lastro Tít. Públicos Federais e Direitos Creditórios; explicam resumidamente a metodologia ASG utilizada porém sem profundidade sobre os critérios utilizados e temas abrangidos: Não há informações sobre o nível de risco das empresas investidas.</t>
  </si>
  <si>
    <t>Percentual no portfólio investido em títulos privados</t>
  </si>
  <si>
    <t>Categoria da atividade econômica receptora de investimento</t>
  </si>
  <si>
    <t>Percentual baixo (0 a 20%) no portfólio</t>
  </si>
  <si>
    <t xml:space="preserve">Setores econômicos de alto risco </t>
  </si>
  <si>
    <t xml:space="preserve">Setores econômicos de risco médio </t>
  </si>
  <si>
    <t>Setores econômicos de risco baixo ou nenhum</t>
  </si>
  <si>
    <t>Não há informações sobre composição setorial do portfólio</t>
  </si>
  <si>
    <t xml:space="preserve">Percentual no portfólio investido em títulos privados </t>
  </si>
  <si>
    <t>Nível de risco da empresa receptora de investimentos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</si>
  <si>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</si>
  <si>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</si>
  <si>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</si>
  <si>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</si>
  <si>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</si>
  <si>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</si>
  <si>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Não há informaçôes</t>
  </si>
  <si>
    <t>SITUAÇÃO NA IF</t>
  </si>
  <si>
    <t>Deficiente – 0 ou 1 ponto</t>
  </si>
  <si>
    <t>Médio – 2 a 6 pontos</t>
  </si>
  <si>
    <t>Bom/ótimo – 7 a 10 pontos</t>
  </si>
  <si>
    <t>Tema tratado em Diretoria de área-fim ou existência de Diretoria específica para temas ASG (abrangendo gestão de investimentos)</t>
  </si>
  <si>
    <t>Não foram encontradas informações</t>
  </si>
  <si>
    <t>Participação feminina na Diretoria</t>
  </si>
  <si>
    <t>Conforme consta no Rel. Anual (pg. 93) da Brasilprev, 14% da Diretoria é composta por mulheres.</t>
  </si>
  <si>
    <t>Participação negra na Diretoria</t>
  </si>
  <si>
    <t>Dimensão da área de Sustentabilidade (proporcionalidade em relação ao quadro de empregados da área de gestão de investimentos)</t>
  </si>
  <si>
    <t>Critérios ASG na seleção de gestoras de investimentos</t>
  </si>
  <si>
    <t>Tudo indica que a contratação da BB Asset se baseia tb nesse critério</t>
  </si>
  <si>
    <t>Treinamentos em sustentabilidade para áreas-fim (média por empregado)</t>
  </si>
  <si>
    <t>Integração de fatores de sustentabilidade na remuneração da Diretoria ou gerência</t>
  </si>
  <si>
    <t>Integração de fatores de sustentabilidade na remuneração de gestoras de investimentos</t>
  </si>
  <si>
    <r>
      <rPr>
        <sz val="12"/>
        <color rgb="FF000000"/>
        <rFont val="Calibri"/>
        <family val="2"/>
      </rPr>
      <t xml:space="preserve">Frequência de atualização de Políticas, Planos e Manuais de Procedimentos e abrangência do universo de </t>
    </r>
    <r>
      <rPr>
        <i/>
        <sz val="12"/>
        <color rgb="FF000000"/>
        <rFont val="Calibri"/>
        <family val="2"/>
      </rPr>
      <t>stakeholders</t>
    </r>
  </si>
  <si>
    <t>Conforme a Política de Sustentabilidade (pg. 12), são considerados Stakeholders (Partes interessadas): "clientes e usuários; administradores, funcionários; fornecedores e terceirizados; acionistas; investidores; e demais pessoas impactadas pelos nossos produtos, serviços, atividades e processos."; não há informações sobre a frequência de atualização de Políticas, Planos e Manuais de Procedimentos.</t>
  </si>
  <si>
    <t>Canal específico para recebimento de reclamações quanto a impactos socioambientais de empresas receptoras de investimentos</t>
  </si>
  <si>
    <t>Não há</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</si>
  <si>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</si>
  <si>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</si>
  <si>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</si>
  <si>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</si>
  <si>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</si>
  <si>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</si>
  <si>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Não foram identificados procedimentos</t>
  </si>
  <si>
    <t>Ministério Público Federal (inquéritos civis, TACs e ACPs)</t>
  </si>
  <si>
    <t>Ministério Público Estadual (inquéritos civis, TACs e ACPs)</t>
  </si>
  <si>
    <t>Foi identificado um inquérito civil na Bahia</t>
  </si>
  <si>
    <t>CVM e SUSEP</t>
  </si>
  <si>
    <t>Não foram identificados processos punitivos</t>
  </si>
  <si>
    <t>Consumidor.gov</t>
  </si>
  <si>
    <t>Apresentou desempenho um pouco pior que a média nos indicadores avaliados</t>
  </si>
  <si>
    <t>SINDEC (base de dados dos PROCONs)</t>
  </si>
  <si>
    <t>Não há registro de reclamações</t>
  </si>
  <si>
    <t>Imprensa tradicional</t>
  </si>
  <si>
    <t>Não há controvérsias</t>
  </si>
  <si>
    <t>ONGs socioambientais e canal para recebimento de denúncias da SIS no que diz respeito ao descumprimento de Políticas e compromissos voluntários</t>
  </si>
  <si>
    <t>Mínimo de -5</t>
  </si>
  <si>
    <t>Processos encontrados no Portal Nacional de Direitos Coletivos do Ministério Público</t>
  </si>
  <si>
    <t>003.9.105890/2021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</si>
</sst>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6">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sz val="8"/>
      <name val="Calibri"/>
      <family val="2"/>
      <scheme val="minor"/>
    </font>
    <font>
      <sz val="9"/>
      <color indexed="81"/>
      <name val="Segoe UI"/>
      <family val="2"/>
    </font>
    <font>
      <b/>
      <sz val="16"/>
      <color theme="1"/>
      <name val="Calibri"/>
      <family val="2"/>
      <scheme val="minor"/>
    </font>
    <font>
      <b/>
      <sz val="12"/>
      <color rgb="FF000000"/>
      <name val="Calibri"/>
      <family val="2"/>
      <scheme val="minor"/>
    </font>
    <font>
      <i/>
      <sz val="12"/>
      <color rgb="FF000000"/>
      <name val="Calibri"/>
      <family val="2"/>
    </font>
    <font>
      <sz val="12"/>
      <name val="Calibri"/>
      <family val="2"/>
      <charset val="1"/>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74">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2"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1" fontId="0" fillId="13" borderId="2" xfId="1" applyNumberFormat="1" applyFont="1" applyFill="1" applyBorder="1" applyAlignment="1">
      <alignment horizontal="center" vertical="center"/>
    </xf>
    <xf numFmtId="166" fontId="0" fillId="20" borderId="4" xfId="0" applyNumberFormat="1" applyFill="1" applyBorder="1" applyAlignment="1">
      <alignment horizontal="center" vertical="center" wrapText="1"/>
    </xf>
    <xf numFmtId="167" fontId="0" fillId="3" borderId="10" xfId="0" applyNumberFormat="1" applyFill="1" applyBorder="1" applyAlignment="1">
      <alignment horizontal="center" vertical="center"/>
    </xf>
    <xf numFmtId="0" fontId="0" fillId="10" borderId="2" xfId="0" applyFill="1" applyBorder="1" applyAlignment="1" applyProtection="1">
      <alignment horizontal="left" vertical="center" wrapText="1"/>
      <protection locked="0"/>
    </xf>
    <xf numFmtId="0" fontId="15" fillId="10" borderId="2" xfId="0" applyFont="1" applyFill="1" applyBorder="1" applyAlignment="1" applyProtection="1">
      <alignment horizontal="left" vertical="center" wrapText="1"/>
      <protection locked="0"/>
    </xf>
    <xf numFmtId="9" fontId="0" fillId="0" borderId="0" xfId="0" applyNumberFormat="1" applyAlignment="1" applyProtection="1">
      <alignment horizontal="left" vertical="center" wrapText="1"/>
      <protection locked="0"/>
    </xf>
    <xf numFmtId="0" fontId="0" fillId="7" borderId="2" xfId="0" applyFill="1" applyBorder="1" applyAlignment="1" applyProtection="1">
      <alignment horizontal="left" vertical="center" wrapText="1"/>
      <protection locked="0"/>
    </xf>
    <xf numFmtId="0" fontId="5" fillId="17" borderId="4" xfId="0" applyFont="1" applyFill="1" applyBorder="1" applyAlignment="1" applyProtection="1">
      <alignment horizontal="left" vertical="center" wrapText="1"/>
      <protection locked="0"/>
    </xf>
    <xf numFmtId="0" fontId="9" fillId="4" borderId="2" xfId="0" applyFont="1" applyFill="1" applyBorder="1" applyAlignment="1">
      <alignment horizontal="center" vertical="center" wrapText="1"/>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2"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2" borderId="2" xfId="0" applyFill="1" applyBorder="1" applyAlignment="1">
      <alignment horizontal="center" vertical="center"/>
    </xf>
    <xf numFmtId="0" fontId="0" fillId="0" borderId="0" xfId="0" applyAlignment="1" applyProtection="1">
      <alignment horizontal="left" vertical="center" wrapText="1"/>
      <protection locked="0"/>
    </xf>
    <xf numFmtId="0" fontId="0" fillId="2" borderId="0" xfId="0" applyFill="1" applyAlignment="1">
      <alignment horizontal="center" vertical="center"/>
    </xf>
    <xf numFmtId="0" fontId="0" fillId="4" borderId="0" xfId="0" applyFill="1" applyAlignment="1">
      <alignment horizontal="center" vertical="center"/>
    </xf>
    <xf numFmtId="167" fontId="0" fillId="0" borderId="8" xfId="0" applyNumberFormat="1" applyBorder="1" applyAlignment="1">
      <alignment horizont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Gabriel Kuriyama" id="{811F9F78-3DC8-42E9-9C72-6852C4B4BE99}" userId="6d0b8988e7e94de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3-10-17T19:09:55.73" personId="{811F9F78-3DC8-42E9-9C72-6852C4B4BE99}" id="{33D6B08E-0E07-4FC5-B121-7D48009BCA43}">
    <text>Boa prática!</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abSelected="1" zoomScale="70" zoomScaleNormal="70" workbookViewId="0">
      <selection activeCell="A9" sqref="A9"/>
    </sheetView>
  </sheetViews>
  <sheetFormatPr defaultColWidth="8.5" defaultRowHeight="15.6"/>
  <cols>
    <col min="2" max="15" width="16.5" customWidth="1"/>
  </cols>
  <sheetData>
    <row r="2" spans="1:15" ht="21">
      <c r="B2" s="60" t="s">
        <v>0</v>
      </c>
      <c r="C2" s="60"/>
    </row>
    <row r="7" spans="1:15">
      <c r="A7" s="4"/>
      <c r="B7" s="1"/>
      <c r="C7" s="1"/>
    </row>
    <row r="8" spans="1:15" ht="45.75" customHeight="1">
      <c r="A8" s="1"/>
      <c r="B8" s="1"/>
      <c r="C8" s="1"/>
      <c r="D8" s="58" t="s">
        <v>1</v>
      </c>
      <c r="E8" s="58" t="s">
        <v>2</v>
      </c>
      <c r="F8" s="58" t="s">
        <v>3</v>
      </c>
      <c r="G8" s="58" t="s">
        <v>4</v>
      </c>
      <c r="H8" s="58" t="s">
        <v>5</v>
      </c>
      <c r="I8" s="58" t="s">
        <v>6</v>
      </c>
      <c r="J8" s="58" t="s">
        <v>7</v>
      </c>
      <c r="K8" s="58" t="s">
        <v>8</v>
      </c>
      <c r="L8" s="58" t="s">
        <v>9</v>
      </c>
      <c r="M8" s="58" t="s">
        <v>10</v>
      </c>
      <c r="N8" s="58" t="s">
        <v>11</v>
      </c>
      <c r="O8" s="58" t="s">
        <v>12</v>
      </c>
    </row>
    <row r="9" spans="1:15">
      <c r="A9" s="1"/>
      <c r="B9" s="150" t="s">
        <v>13</v>
      </c>
      <c r="C9" s="150"/>
      <c r="D9" s="63">
        <f>'Temas nas políticas gerais'!D62</f>
        <v>0.995</v>
      </c>
      <c r="E9" s="39">
        <f>'Temas nas políticas setoriais'!D62</f>
        <v>0</v>
      </c>
      <c r="F9" s="39">
        <f>'Bases de dados'!H96</f>
        <v>1.17</v>
      </c>
      <c r="G9" s="39">
        <f>'Monitoramento de riscos'!E15</f>
        <v>7.2899999999999991</v>
      </c>
      <c r="H9" s="39">
        <f>'Relevância processo decisório'!B8</f>
        <v>0</v>
      </c>
      <c r="I9" s="39">
        <f>'Ações de mitigação de riscos'!G16</f>
        <v>2.3749999999999996</v>
      </c>
      <c r="J9" s="39">
        <f>'Investimentos impacto positivo'!E64</f>
        <v>0</v>
      </c>
      <c r="K9" s="39">
        <f>'Portfólio (setor)'!F9</f>
        <v>0</v>
      </c>
      <c r="L9" s="39">
        <f>'Portfólio (localização)'!F9</f>
        <v>0</v>
      </c>
      <c r="M9" s="39">
        <f>'Portfólio (empresa)'!H19</f>
        <v>0</v>
      </c>
      <c r="N9" s="39">
        <f>Governança!G22</f>
        <v>1.2250000000000001</v>
      </c>
      <c r="O9" s="173">
        <f>' Controvérsias socioambientais'!G19</f>
        <v>-0.30000000000000004</v>
      </c>
    </row>
    <row r="10" spans="1:15">
      <c r="A10" s="1"/>
      <c r="B10" s="150" t="s">
        <v>14</v>
      </c>
      <c r="C10" s="150"/>
      <c r="D10" s="64">
        <v>3</v>
      </c>
      <c r="E10" s="62">
        <v>7</v>
      </c>
      <c r="F10" s="62">
        <v>20</v>
      </c>
      <c r="G10" s="62">
        <v>10</v>
      </c>
      <c r="H10" s="62">
        <v>5</v>
      </c>
      <c r="I10" s="62">
        <v>10</v>
      </c>
      <c r="J10" s="62">
        <v>10</v>
      </c>
      <c r="K10" s="62">
        <v>10</v>
      </c>
      <c r="L10" s="62">
        <v>10</v>
      </c>
      <c r="M10" s="62">
        <v>5</v>
      </c>
      <c r="N10" s="62">
        <v>10</v>
      </c>
      <c r="O10" s="62">
        <v>0</v>
      </c>
    </row>
    <row r="11" spans="1:15">
      <c r="A11" s="1"/>
      <c r="B11" s="1"/>
    </row>
    <row r="12" spans="1:15">
      <c r="A12" s="1"/>
      <c r="B12" s="1"/>
      <c r="C12" s="1"/>
    </row>
    <row r="13" spans="1:15">
      <c r="A13" s="1"/>
      <c r="B13" s="151" t="s">
        <v>15</v>
      </c>
      <c r="C13" s="152"/>
      <c r="D13" s="155">
        <f>SUM(D9:O9)</f>
        <v>12.754999999999997</v>
      </c>
    </row>
    <row r="14" spans="1:15">
      <c r="A14" s="1"/>
      <c r="B14" s="153"/>
      <c r="C14" s="154"/>
      <c r="D14" s="156"/>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93">
      <c r="A70" s="10" t="s">
        <v>16</v>
      </c>
      <c r="B70" s="10" t="s">
        <v>17</v>
      </c>
      <c r="C70" s="10"/>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5" defaultRowHeight="15.6"/>
  <cols>
    <col min="2" max="4" width="16.5" customWidth="1"/>
  </cols>
  <sheetData>
    <row r="2" spans="2:4">
      <c r="B2" s="59" t="s">
        <v>18</v>
      </c>
      <c r="C2" s="59" t="s">
        <v>19</v>
      </c>
      <c r="D2" s="59"/>
    </row>
    <row r="3" spans="2:4">
      <c r="B3" s="1" t="s">
        <v>20</v>
      </c>
      <c r="C3" s="67">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zoomScale="60" zoomScaleNormal="60" workbookViewId="0">
      <selection activeCell="G78" sqref="G78"/>
    </sheetView>
  </sheetViews>
  <sheetFormatPr defaultColWidth="10.875" defaultRowHeight="15.6"/>
  <cols>
    <col min="1" max="1" width="65.5" style="114" customWidth="1"/>
    <col min="2" max="2" width="24.5" style="115" customWidth="1"/>
    <col min="3" max="3" width="21.875" style="114" customWidth="1"/>
    <col min="4" max="4" width="20.5" style="114" customWidth="1"/>
    <col min="5" max="5" width="14.875" style="114" customWidth="1"/>
    <col min="6" max="6" width="10.875" style="114" customWidth="1"/>
    <col min="7" max="16384" width="10.875" style="1"/>
  </cols>
  <sheetData>
    <row r="1" spans="1:6" ht="165.75" customHeight="1">
      <c r="A1" s="68" t="s">
        <v>21</v>
      </c>
      <c r="B1" s="69" t="s">
        <v>22</v>
      </c>
      <c r="C1" s="70" t="s">
        <v>23</v>
      </c>
      <c r="D1" s="70" t="s">
        <v>24</v>
      </c>
      <c r="E1" s="68" t="s">
        <v>25</v>
      </c>
      <c r="F1" s="71" t="s">
        <v>26</v>
      </c>
    </row>
    <row r="2" spans="1:6" ht="24.95" customHeight="1">
      <c r="A2" s="26" t="s">
        <v>27</v>
      </c>
      <c r="B2" s="56">
        <v>0.03</v>
      </c>
      <c r="C2" s="53">
        <v>7.0000000000000007E-2</v>
      </c>
      <c r="D2" s="53">
        <v>0.2</v>
      </c>
      <c r="E2" s="26"/>
      <c r="F2" s="30"/>
    </row>
    <row r="3" spans="1:6">
      <c r="A3" s="57" t="s">
        <v>28</v>
      </c>
      <c r="B3" s="100">
        <f>'Temas nas políticas gerais'!B2</f>
        <v>1.5</v>
      </c>
      <c r="C3" s="100">
        <f>'Temas nas políticas setoriais'!B2</f>
        <v>0</v>
      </c>
      <c r="D3" s="99"/>
      <c r="E3" s="75">
        <v>0.05</v>
      </c>
      <c r="F3" s="43">
        <f>SUM(B3:D3)*E3</f>
        <v>7.5000000000000011E-2</v>
      </c>
    </row>
    <row r="4" spans="1:6" hidden="1">
      <c r="A4" s="57"/>
      <c r="B4" s="100"/>
      <c r="C4" s="100"/>
      <c r="D4" s="99"/>
      <c r="E4" s="75"/>
      <c r="F4" s="43">
        <f t="shared" ref="F4:F61" si="0">SUM(B4:D4)*E4</f>
        <v>0</v>
      </c>
    </row>
    <row r="5" spans="1:6">
      <c r="A5" s="57" t="s">
        <v>29</v>
      </c>
      <c r="B5" s="100">
        <f>'Temas nas políticas gerais'!B4</f>
        <v>1</v>
      </c>
      <c r="C5" s="100">
        <f>'Temas nas políticas setoriais'!B4</f>
        <v>0</v>
      </c>
      <c r="D5" s="99"/>
      <c r="E5" s="75">
        <v>0.05</v>
      </c>
      <c r="F5" s="43">
        <f t="shared" si="0"/>
        <v>0.05</v>
      </c>
    </row>
    <row r="6" spans="1:6" hidden="1">
      <c r="A6" s="57"/>
      <c r="B6" s="100"/>
      <c r="C6" s="100"/>
      <c r="D6" s="99"/>
      <c r="E6" s="75"/>
      <c r="F6" s="43">
        <f t="shared" si="0"/>
        <v>0</v>
      </c>
    </row>
    <row r="7" spans="1:6">
      <c r="A7" s="57" t="s">
        <v>30</v>
      </c>
      <c r="B7" s="100">
        <f>'Temas nas políticas gerais'!B6</f>
        <v>2.5</v>
      </c>
      <c r="C7" s="100">
        <f>'Temas nas políticas setoriais'!B6</f>
        <v>0</v>
      </c>
      <c r="D7" s="99"/>
      <c r="E7" s="75">
        <v>0.04</v>
      </c>
      <c r="F7" s="43">
        <f t="shared" si="0"/>
        <v>0.1</v>
      </c>
    </row>
    <row r="8" spans="1:6" hidden="1">
      <c r="A8" s="57"/>
      <c r="B8" s="100"/>
      <c r="C8" s="100"/>
      <c r="D8" s="99"/>
      <c r="E8" s="75"/>
      <c r="F8" s="43">
        <f t="shared" si="0"/>
        <v>0</v>
      </c>
    </row>
    <row r="9" spans="1:6">
      <c r="A9" s="57" t="s">
        <v>31</v>
      </c>
      <c r="B9" s="100">
        <f>'Temas nas políticas gerais'!B8</f>
        <v>2</v>
      </c>
      <c r="C9" s="100">
        <f>'Temas nas políticas setoriais'!B8</f>
        <v>0</v>
      </c>
      <c r="D9" s="99"/>
      <c r="E9" s="75">
        <v>0.04</v>
      </c>
      <c r="F9" s="43">
        <f t="shared" si="0"/>
        <v>0.08</v>
      </c>
    </row>
    <row r="10" spans="1:6" hidden="1">
      <c r="A10" s="57"/>
      <c r="B10" s="100"/>
      <c r="C10" s="100"/>
      <c r="D10" s="99"/>
      <c r="E10" s="75"/>
      <c r="F10" s="43">
        <f t="shared" si="0"/>
        <v>0</v>
      </c>
    </row>
    <row r="11" spans="1:6">
      <c r="A11" s="57" t="s">
        <v>32</v>
      </c>
      <c r="B11" s="100">
        <f>'Temas nas políticas gerais'!B10</f>
        <v>0</v>
      </c>
      <c r="C11" s="100">
        <f>'Temas nas políticas setoriais'!B10</f>
        <v>0</v>
      </c>
      <c r="D11" s="99"/>
      <c r="E11" s="75">
        <v>0.05</v>
      </c>
      <c r="F11" s="43">
        <f t="shared" si="0"/>
        <v>0</v>
      </c>
    </row>
    <row r="12" spans="1:6" hidden="1">
      <c r="A12" s="57"/>
      <c r="B12" s="100"/>
      <c r="C12" s="100"/>
      <c r="D12" s="99"/>
      <c r="E12" s="75"/>
      <c r="F12" s="43">
        <f t="shared" si="0"/>
        <v>0</v>
      </c>
    </row>
    <row r="13" spans="1:6">
      <c r="A13" s="57" t="s">
        <v>33</v>
      </c>
      <c r="B13" s="100">
        <f>'Temas nas políticas gerais'!B12</f>
        <v>0</v>
      </c>
      <c r="C13" s="100">
        <f>'Temas nas políticas setoriais'!B12</f>
        <v>0</v>
      </c>
      <c r="D13" s="99"/>
      <c r="E13" s="75">
        <v>0.04</v>
      </c>
      <c r="F13" s="43">
        <f t="shared" si="0"/>
        <v>0</v>
      </c>
    </row>
    <row r="14" spans="1:6" hidden="1">
      <c r="A14" s="57"/>
      <c r="B14" s="100"/>
      <c r="C14" s="100"/>
      <c r="D14" s="99"/>
      <c r="E14" s="75"/>
      <c r="F14" s="43">
        <f t="shared" si="0"/>
        <v>0</v>
      </c>
    </row>
    <row r="15" spans="1:6">
      <c r="A15" s="57" t="s">
        <v>34</v>
      </c>
      <c r="B15" s="100">
        <f>'Temas nas políticas gerais'!B14</f>
        <v>2</v>
      </c>
      <c r="C15" s="100">
        <f>'Temas nas políticas setoriais'!B14</f>
        <v>0</v>
      </c>
      <c r="D15" s="99"/>
      <c r="E15" s="75">
        <v>0.05</v>
      </c>
      <c r="F15" s="43">
        <f t="shared" si="0"/>
        <v>0.1</v>
      </c>
    </row>
    <row r="16" spans="1:6" hidden="1">
      <c r="A16" s="57"/>
      <c r="B16" s="100"/>
      <c r="C16" s="100"/>
      <c r="D16" s="99"/>
      <c r="E16" s="75"/>
      <c r="F16" s="43">
        <f t="shared" si="0"/>
        <v>0</v>
      </c>
    </row>
    <row r="17" spans="1:6">
      <c r="A17" s="57" t="s">
        <v>35</v>
      </c>
      <c r="B17" s="100">
        <f>'Temas nas políticas gerais'!B16</f>
        <v>0</v>
      </c>
      <c r="C17" s="100">
        <f>'Temas nas políticas setoriais'!B16</f>
        <v>0</v>
      </c>
      <c r="D17" s="99"/>
      <c r="E17" s="75">
        <v>0.03</v>
      </c>
      <c r="F17" s="43">
        <f t="shared" si="0"/>
        <v>0</v>
      </c>
    </row>
    <row r="18" spans="1:6" hidden="1">
      <c r="A18" s="57"/>
      <c r="B18" s="100"/>
      <c r="C18" s="100"/>
      <c r="D18" s="99"/>
      <c r="E18" s="75"/>
      <c r="F18" s="43">
        <f t="shared" si="0"/>
        <v>0</v>
      </c>
    </row>
    <row r="19" spans="1:6">
      <c r="A19" s="57" t="s">
        <v>36</v>
      </c>
      <c r="B19" s="100">
        <f>'Temas nas políticas gerais'!B18</f>
        <v>0</v>
      </c>
      <c r="C19" s="100">
        <f>'Temas nas políticas setoriais'!B18</f>
        <v>0</v>
      </c>
      <c r="D19" s="99"/>
      <c r="E19" s="75">
        <v>0.03</v>
      </c>
      <c r="F19" s="43">
        <f t="shared" si="0"/>
        <v>0</v>
      </c>
    </row>
    <row r="20" spans="1:6" hidden="1">
      <c r="A20" s="57"/>
      <c r="B20" s="100"/>
      <c r="C20" s="100"/>
      <c r="D20" s="99"/>
      <c r="E20" s="75"/>
      <c r="F20" s="43">
        <f t="shared" si="0"/>
        <v>0</v>
      </c>
    </row>
    <row r="21" spans="1:6">
      <c r="A21" s="57" t="s">
        <v>37</v>
      </c>
      <c r="B21" s="100">
        <f>'Temas nas políticas gerais'!B20</f>
        <v>0</v>
      </c>
      <c r="C21" s="100">
        <f>'Temas nas políticas setoriais'!B20</f>
        <v>0</v>
      </c>
      <c r="D21" s="99"/>
      <c r="E21" s="75">
        <v>0.02</v>
      </c>
      <c r="F21" s="43">
        <f t="shared" si="0"/>
        <v>0</v>
      </c>
    </row>
    <row r="22" spans="1:6" hidden="1">
      <c r="A22" s="57"/>
      <c r="B22" s="100"/>
      <c r="C22" s="100"/>
      <c r="D22" s="99"/>
      <c r="E22" s="75"/>
      <c r="F22" s="43">
        <f t="shared" si="0"/>
        <v>0</v>
      </c>
    </row>
    <row r="23" spans="1:6">
      <c r="A23" s="57" t="s">
        <v>38</v>
      </c>
      <c r="B23" s="100">
        <f>'Temas nas políticas gerais'!B22</f>
        <v>0</v>
      </c>
      <c r="C23" s="100">
        <f>'Temas nas políticas setoriais'!B22</f>
        <v>0</v>
      </c>
      <c r="D23" s="99"/>
      <c r="E23" s="75">
        <v>0.03</v>
      </c>
      <c r="F23" s="43">
        <f t="shared" si="0"/>
        <v>0</v>
      </c>
    </row>
    <row r="24" spans="1:6" hidden="1">
      <c r="A24" s="57"/>
      <c r="B24" s="100"/>
      <c r="C24" s="100"/>
      <c r="D24" s="99"/>
      <c r="E24" s="75"/>
      <c r="F24" s="43">
        <f t="shared" si="0"/>
        <v>0</v>
      </c>
    </row>
    <row r="25" spans="1:6" ht="18.75" customHeight="1">
      <c r="A25" s="23" t="s">
        <v>39</v>
      </c>
      <c r="B25" s="100">
        <f>'Temas nas políticas gerais'!B24</f>
        <v>3</v>
      </c>
      <c r="C25" s="100">
        <f>'Temas nas políticas setoriais'!B24</f>
        <v>0</v>
      </c>
      <c r="D25" s="99"/>
      <c r="E25" s="75">
        <v>0.04</v>
      </c>
      <c r="F25" s="43">
        <f t="shared" si="0"/>
        <v>0.12</v>
      </c>
    </row>
    <row r="26" spans="1:6" hidden="1">
      <c r="A26" s="57"/>
      <c r="B26" s="100"/>
      <c r="C26" s="100"/>
      <c r="D26" s="99"/>
      <c r="E26" s="75"/>
      <c r="F26" s="43">
        <f t="shared" si="0"/>
        <v>0</v>
      </c>
    </row>
    <row r="27" spans="1:6">
      <c r="A27" s="57" t="s">
        <v>40</v>
      </c>
      <c r="B27" s="100">
        <f>'Temas nas políticas gerais'!B26</f>
        <v>0</v>
      </c>
      <c r="C27" s="100">
        <f>'Temas nas políticas setoriais'!B26</f>
        <v>0</v>
      </c>
      <c r="D27" s="99"/>
      <c r="E27" s="75">
        <v>0.02</v>
      </c>
      <c r="F27" s="43">
        <f t="shared" si="0"/>
        <v>0</v>
      </c>
    </row>
    <row r="28" spans="1:6" hidden="1">
      <c r="A28" s="57"/>
      <c r="B28" s="100"/>
      <c r="C28" s="100"/>
      <c r="D28" s="99"/>
      <c r="E28" s="75"/>
      <c r="F28" s="43">
        <f t="shared" si="0"/>
        <v>0</v>
      </c>
    </row>
    <row r="29" spans="1:6">
      <c r="A29" s="57" t="s">
        <v>41</v>
      </c>
      <c r="B29" s="100">
        <f>'Temas nas políticas gerais'!B28</f>
        <v>3</v>
      </c>
      <c r="C29" s="100">
        <f>'Temas nas políticas setoriais'!B28</f>
        <v>0</v>
      </c>
      <c r="D29" s="99"/>
      <c r="E29" s="75">
        <v>0.04</v>
      </c>
      <c r="F29" s="43">
        <f t="shared" si="0"/>
        <v>0.12</v>
      </c>
    </row>
    <row r="30" spans="1:6" hidden="1">
      <c r="A30" s="57"/>
      <c r="B30" s="100"/>
      <c r="C30" s="100"/>
      <c r="D30" s="99"/>
      <c r="E30" s="75"/>
      <c r="F30" s="43">
        <f t="shared" si="0"/>
        <v>0</v>
      </c>
    </row>
    <row r="31" spans="1:6">
      <c r="A31" s="57" t="s">
        <v>42</v>
      </c>
      <c r="B31" s="100">
        <f>'Temas nas políticas gerais'!B30</f>
        <v>3</v>
      </c>
      <c r="C31" s="100">
        <f>'Temas nas políticas setoriais'!B30</f>
        <v>0</v>
      </c>
      <c r="D31" s="99"/>
      <c r="E31" s="75">
        <v>0.03</v>
      </c>
      <c r="F31" s="43">
        <f t="shared" si="0"/>
        <v>0.09</v>
      </c>
    </row>
    <row r="32" spans="1:6" hidden="1">
      <c r="A32" s="57"/>
      <c r="B32" s="100"/>
      <c r="C32" s="100"/>
      <c r="D32" s="99"/>
      <c r="E32" s="75"/>
      <c r="F32" s="43">
        <f t="shared" si="0"/>
        <v>0</v>
      </c>
    </row>
    <row r="33" spans="1:6">
      <c r="A33" s="57" t="s">
        <v>43</v>
      </c>
      <c r="B33" s="100">
        <f>'Temas nas políticas gerais'!B32</f>
        <v>1.3</v>
      </c>
      <c r="C33" s="100">
        <f>'Temas nas políticas setoriais'!B32</f>
        <v>0</v>
      </c>
      <c r="D33" s="99"/>
      <c r="E33" s="75">
        <v>0.04</v>
      </c>
      <c r="F33" s="43">
        <f t="shared" si="0"/>
        <v>5.2000000000000005E-2</v>
      </c>
    </row>
    <row r="34" spans="1:6" hidden="1">
      <c r="A34" s="57"/>
      <c r="B34" s="100"/>
      <c r="C34" s="100"/>
      <c r="D34" s="99"/>
      <c r="E34" s="75"/>
      <c r="F34" s="43">
        <f t="shared" si="0"/>
        <v>0</v>
      </c>
    </row>
    <row r="35" spans="1:6">
      <c r="A35" s="57" t="s">
        <v>44</v>
      </c>
      <c r="B35" s="100">
        <f>'Temas nas políticas gerais'!B34</f>
        <v>1.3</v>
      </c>
      <c r="C35" s="100">
        <f>'Temas nas políticas setoriais'!B34</f>
        <v>0</v>
      </c>
      <c r="D35" s="99"/>
      <c r="E35" s="75">
        <v>0.04</v>
      </c>
      <c r="F35" s="43">
        <f t="shared" si="0"/>
        <v>5.2000000000000005E-2</v>
      </c>
    </row>
    <row r="36" spans="1:6" hidden="1">
      <c r="A36" s="57"/>
      <c r="B36" s="100"/>
      <c r="C36" s="100"/>
      <c r="D36" s="99"/>
      <c r="E36" s="75"/>
      <c r="F36" s="43">
        <f t="shared" si="0"/>
        <v>0</v>
      </c>
    </row>
    <row r="37" spans="1:6">
      <c r="A37" s="57" t="s">
        <v>45</v>
      </c>
      <c r="B37" s="100">
        <f>'Temas nas políticas gerais'!B36</f>
        <v>0</v>
      </c>
      <c r="C37" s="100">
        <f>'Temas nas políticas setoriais'!B36</f>
        <v>0</v>
      </c>
      <c r="D37" s="99"/>
      <c r="E37" s="75">
        <v>0.04</v>
      </c>
      <c r="F37" s="43">
        <f t="shared" si="0"/>
        <v>0</v>
      </c>
    </row>
    <row r="38" spans="1:6" hidden="1">
      <c r="A38" s="57"/>
      <c r="B38" s="100"/>
      <c r="C38" s="100"/>
      <c r="D38" s="99"/>
      <c r="E38" s="75"/>
      <c r="F38" s="43">
        <f t="shared" si="0"/>
        <v>0</v>
      </c>
    </row>
    <row r="39" spans="1:6">
      <c r="A39" s="57" t="s">
        <v>46</v>
      </c>
      <c r="B39" s="100">
        <f>'Temas nas políticas gerais'!B38</f>
        <v>0</v>
      </c>
      <c r="C39" s="100">
        <f>'Temas nas políticas setoriais'!B38</f>
        <v>0</v>
      </c>
      <c r="D39" s="99"/>
      <c r="E39" s="75">
        <v>0.04</v>
      </c>
      <c r="F39" s="43">
        <f t="shared" si="0"/>
        <v>0</v>
      </c>
    </row>
    <row r="40" spans="1:6" hidden="1">
      <c r="A40" s="57"/>
      <c r="B40" s="100"/>
      <c r="C40" s="100"/>
      <c r="D40" s="99"/>
      <c r="E40" s="75"/>
      <c r="F40" s="43">
        <f t="shared" si="0"/>
        <v>0</v>
      </c>
    </row>
    <row r="41" spans="1:6" ht="18.95" customHeight="1">
      <c r="A41" s="23" t="s">
        <v>47</v>
      </c>
      <c r="B41" s="100">
        <f>'Temas nas políticas gerais'!B40</f>
        <v>0</v>
      </c>
      <c r="C41" s="100">
        <f>'Temas nas políticas setoriais'!B40</f>
        <v>0</v>
      </c>
      <c r="D41" s="99"/>
      <c r="E41" s="75">
        <v>0.02</v>
      </c>
      <c r="F41" s="43">
        <f t="shared" si="0"/>
        <v>0</v>
      </c>
    </row>
    <row r="42" spans="1:6" hidden="1">
      <c r="A42" s="57"/>
      <c r="B42" s="100"/>
      <c r="C42" s="100"/>
      <c r="D42" s="99"/>
      <c r="E42" s="75"/>
      <c r="F42" s="43">
        <f t="shared" si="0"/>
        <v>0</v>
      </c>
    </row>
    <row r="43" spans="1:6">
      <c r="A43" s="57" t="s">
        <v>48</v>
      </c>
      <c r="B43" s="100">
        <f>'Temas nas políticas gerais'!B42</f>
        <v>0</v>
      </c>
      <c r="C43" s="100">
        <f>'Temas nas políticas setoriais'!B42</f>
        <v>0</v>
      </c>
      <c r="D43" s="99"/>
      <c r="E43" s="75">
        <v>0.04</v>
      </c>
      <c r="F43" s="43">
        <f t="shared" si="0"/>
        <v>0</v>
      </c>
    </row>
    <row r="44" spans="1:6" hidden="1">
      <c r="A44" s="57"/>
      <c r="B44" s="100"/>
      <c r="C44" s="100"/>
      <c r="D44" s="99"/>
      <c r="E44" s="75"/>
      <c r="F44" s="43">
        <f t="shared" si="0"/>
        <v>0</v>
      </c>
    </row>
    <row r="45" spans="1:6">
      <c r="A45" s="57" t="s">
        <v>49</v>
      </c>
      <c r="B45" s="100">
        <f>'Temas nas políticas gerais'!B44</f>
        <v>0</v>
      </c>
      <c r="C45" s="100">
        <f>'Temas nas políticas setoriais'!B44</f>
        <v>0</v>
      </c>
      <c r="D45" s="99"/>
      <c r="E45" s="75">
        <v>0.03</v>
      </c>
      <c r="F45" s="43">
        <f t="shared" si="0"/>
        <v>0</v>
      </c>
    </row>
    <row r="46" spans="1:6" hidden="1">
      <c r="A46" s="57"/>
      <c r="B46" s="100"/>
      <c r="C46" s="100"/>
      <c r="D46" s="99"/>
      <c r="E46" s="75"/>
      <c r="F46" s="43">
        <f t="shared" si="0"/>
        <v>0</v>
      </c>
    </row>
    <row r="47" spans="1:6">
      <c r="A47" s="57" t="s">
        <v>50</v>
      </c>
      <c r="B47" s="100">
        <f>'Temas nas políticas gerais'!B46</f>
        <v>0</v>
      </c>
      <c r="C47" s="100">
        <f>'Temas nas políticas setoriais'!B46</f>
        <v>0</v>
      </c>
      <c r="D47" s="99"/>
      <c r="E47" s="75">
        <v>0.02</v>
      </c>
      <c r="F47" s="43">
        <f t="shared" si="0"/>
        <v>0</v>
      </c>
    </row>
    <row r="48" spans="1:6" hidden="1">
      <c r="A48" s="57"/>
      <c r="B48" s="100"/>
      <c r="C48" s="100"/>
      <c r="D48" s="99"/>
      <c r="E48" s="75"/>
      <c r="F48" s="43">
        <f t="shared" si="0"/>
        <v>0</v>
      </c>
    </row>
    <row r="49" spans="1:6">
      <c r="A49" s="57" t="s">
        <v>51</v>
      </c>
      <c r="B49" s="100">
        <f>'Temas nas políticas gerais'!B48</f>
        <v>2.7</v>
      </c>
      <c r="C49" s="100">
        <f>'Temas nas políticas setoriais'!B48</f>
        <v>0</v>
      </c>
      <c r="D49" s="99"/>
      <c r="E49" s="75">
        <v>0.03</v>
      </c>
      <c r="F49" s="43">
        <f t="shared" si="0"/>
        <v>8.1000000000000003E-2</v>
      </c>
    </row>
    <row r="50" spans="1:6" hidden="1">
      <c r="A50" s="57"/>
      <c r="B50" s="100"/>
      <c r="C50" s="100"/>
      <c r="D50" s="99"/>
      <c r="E50" s="75"/>
      <c r="F50" s="43">
        <f t="shared" si="0"/>
        <v>0</v>
      </c>
    </row>
    <row r="51" spans="1:6">
      <c r="A51" s="57" t="s">
        <v>52</v>
      </c>
      <c r="B51" s="100">
        <f>'Temas nas políticas gerais'!B50</f>
        <v>0</v>
      </c>
      <c r="C51" s="100">
        <f>'Temas nas políticas setoriais'!B50</f>
        <v>0</v>
      </c>
      <c r="D51" s="99"/>
      <c r="E51" s="75">
        <v>0.03</v>
      </c>
      <c r="F51" s="43">
        <f t="shared" si="0"/>
        <v>0</v>
      </c>
    </row>
    <row r="52" spans="1:6" hidden="1">
      <c r="A52" s="57"/>
      <c r="B52" s="100"/>
      <c r="C52" s="100"/>
      <c r="D52" s="99"/>
      <c r="E52" s="75"/>
      <c r="F52" s="43">
        <f t="shared" si="0"/>
        <v>0</v>
      </c>
    </row>
    <row r="53" spans="1:6">
      <c r="A53" s="57" t="s">
        <v>53</v>
      </c>
      <c r="B53" s="100">
        <f>'Temas nas políticas gerais'!B52</f>
        <v>0</v>
      </c>
      <c r="C53" s="100">
        <f>'Temas nas políticas setoriais'!B52</f>
        <v>0</v>
      </c>
      <c r="D53" s="99"/>
      <c r="E53" s="75">
        <v>0.02</v>
      </c>
      <c r="F53" s="43">
        <f t="shared" si="0"/>
        <v>0</v>
      </c>
    </row>
    <row r="54" spans="1:6" hidden="1">
      <c r="A54" s="57"/>
      <c r="B54" s="100"/>
      <c r="C54" s="100"/>
      <c r="D54" s="99"/>
      <c r="E54" s="75"/>
      <c r="F54" s="43">
        <f t="shared" si="0"/>
        <v>0</v>
      </c>
    </row>
    <row r="55" spans="1:6">
      <c r="A55" s="57" t="s">
        <v>54</v>
      </c>
      <c r="B55" s="100">
        <f>'Temas nas políticas gerais'!B54</f>
        <v>0</v>
      </c>
      <c r="C55" s="100">
        <f>'Temas nas políticas setoriais'!B54</f>
        <v>0</v>
      </c>
      <c r="D55" s="99"/>
      <c r="E55" s="75">
        <v>0.02</v>
      </c>
      <c r="F55" s="43">
        <f t="shared" si="0"/>
        <v>0</v>
      </c>
    </row>
    <row r="56" spans="1:6" hidden="1">
      <c r="A56" s="57"/>
      <c r="B56" s="100"/>
      <c r="C56" s="100"/>
      <c r="D56" s="99"/>
      <c r="E56" s="75"/>
      <c r="F56" s="43">
        <f t="shared" si="0"/>
        <v>0</v>
      </c>
    </row>
    <row r="57" spans="1:6">
      <c r="A57" s="57" t="s">
        <v>55</v>
      </c>
      <c r="B57" s="100">
        <f>'Temas nas políticas gerais'!B56</f>
        <v>0</v>
      </c>
      <c r="C57" s="100">
        <f>'Temas nas políticas setoriais'!B56</f>
        <v>0</v>
      </c>
      <c r="D57" s="99"/>
      <c r="E57" s="75">
        <v>0.02</v>
      </c>
      <c r="F57" s="43">
        <f t="shared" si="0"/>
        <v>0</v>
      </c>
    </row>
    <row r="58" spans="1:6" hidden="1">
      <c r="A58" s="57"/>
      <c r="B58" s="100"/>
      <c r="C58" s="100"/>
      <c r="D58" s="99"/>
      <c r="E58" s="75"/>
      <c r="F58" s="43">
        <f t="shared" si="0"/>
        <v>0</v>
      </c>
    </row>
    <row r="59" spans="1:6" ht="18.95" customHeight="1">
      <c r="A59" s="57" t="s">
        <v>56</v>
      </c>
      <c r="B59" s="100">
        <f>'Temas nas políticas gerais'!B58</f>
        <v>0</v>
      </c>
      <c r="C59" s="100">
        <f>'Temas nas políticas setoriais'!B58</f>
        <v>0</v>
      </c>
      <c r="D59" s="99"/>
      <c r="E59" s="75">
        <v>0.02</v>
      </c>
      <c r="F59" s="43">
        <f t="shared" si="0"/>
        <v>0</v>
      </c>
    </row>
    <row r="60" spans="1:6" ht="18.95" hidden="1" customHeight="1">
      <c r="A60" s="57"/>
      <c r="B60" s="100"/>
      <c r="C60" s="100"/>
      <c r="D60" s="99"/>
      <c r="E60" s="75"/>
      <c r="F60" s="43">
        <f t="shared" si="0"/>
        <v>0</v>
      </c>
    </row>
    <row r="61" spans="1:6" ht="18.95" customHeight="1">
      <c r="A61" s="57" t="s">
        <v>57</v>
      </c>
      <c r="B61" s="100">
        <f>'Temas nas políticas gerais'!B60</f>
        <v>2.5</v>
      </c>
      <c r="C61" s="100">
        <f>'Temas nas políticas setoriais'!B60</f>
        <v>0</v>
      </c>
      <c r="D61" s="99"/>
      <c r="E61" s="76">
        <v>0.03</v>
      </c>
      <c r="F61" s="43">
        <f t="shared" si="0"/>
        <v>7.4999999999999997E-2</v>
      </c>
    </row>
    <row r="62" spans="1:6" ht="17.25" hidden="1" customHeight="1">
      <c r="A62" s="21"/>
      <c r="B62" s="100"/>
      <c r="C62" s="24"/>
      <c r="D62" s="99"/>
      <c r="E62" s="65"/>
      <c r="F62" s="43">
        <f t="shared" ref="F62" si="1">SUMPRODUCT(B62:D62,$B$2:$D$2)</f>
        <v>0</v>
      </c>
    </row>
    <row r="63" spans="1:6" ht="17.25" customHeight="1">
      <c r="A63" s="66" t="s">
        <v>58</v>
      </c>
      <c r="B63" s="98">
        <f>SUMPRODUCT(B3:B61,$E$3:$E$61)</f>
        <v>0.995</v>
      </c>
      <c r="C63" s="98">
        <f t="shared" ref="C63:D63" si="2">SUMPRODUCT(C3:C61,$E$3:$E$61)</f>
        <v>0</v>
      </c>
      <c r="D63" s="98">
        <f t="shared" si="2"/>
        <v>0</v>
      </c>
      <c r="E63" s="1"/>
      <c r="F63" s="1"/>
    </row>
    <row r="64" spans="1:6" ht="24.75" customHeight="1">
      <c r="A64" s="1"/>
      <c r="B64" s="14"/>
      <c r="C64" s="1"/>
      <c r="D64" s="1"/>
      <c r="E64" s="1"/>
      <c r="F64" s="1"/>
    </row>
    <row r="65" spans="1:6" ht="15.75" customHeight="1">
      <c r="A65" s="123" t="s">
        <v>15</v>
      </c>
      <c r="B65" s="157">
        <f>SUM(F3:F61)</f>
        <v>0.995</v>
      </c>
      <c r="C65" s="73"/>
      <c r="D65" s="73"/>
      <c r="E65" s="73"/>
      <c r="F65" s="1"/>
    </row>
    <row r="66" spans="1:6" ht="15.75" customHeight="1">
      <c r="A66" s="124" t="s">
        <v>59</v>
      </c>
      <c r="B66" s="157"/>
      <c r="C66" s="73"/>
      <c r="D66" s="73"/>
      <c r="E66" s="73"/>
      <c r="F66" s="1"/>
    </row>
    <row r="67" spans="1:6">
      <c r="A67" s="121"/>
      <c r="B67" s="122"/>
      <c r="C67" s="121"/>
      <c r="D67" s="121"/>
      <c r="E67" s="121"/>
      <c r="F67" s="121"/>
    </row>
    <row r="68" spans="1:6">
      <c r="A68" s="121"/>
      <c r="B68" s="122"/>
      <c r="C68" s="121"/>
      <c r="D68" s="121"/>
      <c r="E68" s="121"/>
      <c r="F68" s="121"/>
    </row>
    <row r="69" spans="1:6">
      <c r="A69" s="121"/>
      <c r="B69" s="122"/>
      <c r="C69" s="121"/>
      <c r="D69" s="121"/>
      <c r="E69" s="121"/>
      <c r="F69" s="121"/>
    </row>
    <row r="70" spans="1:6">
      <c r="A70" s="121"/>
      <c r="B70" s="122"/>
      <c r="C70" s="121"/>
      <c r="D70" s="121"/>
      <c r="E70" s="121"/>
      <c r="F70" s="121"/>
    </row>
    <row r="71" spans="1:6">
      <c r="A71" s="121"/>
      <c r="B71" s="122"/>
      <c r="C71" s="121"/>
      <c r="D71" s="121"/>
      <c r="E71" s="121"/>
      <c r="F71" s="121"/>
    </row>
    <row r="72" spans="1:6">
      <c r="A72" s="121"/>
      <c r="B72" s="122"/>
      <c r="C72" s="121"/>
      <c r="D72" s="121"/>
      <c r="E72" s="121"/>
      <c r="F72" s="121"/>
    </row>
    <row r="73" spans="1:6">
      <c r="A73" s="121"/>
      <c r="B73" s="122"/>
      <c r="C73" s="121"/>
      <c r="D73" s="121"/>
      <c r="E73" s="121"/>
      <c r="F73" s="121"/>
    </row>
    <row r="74" spans="1:6">
      <c r="A74" s="121"/>
      <c r="B74" s="122"/>
      <c r="C74" s="121"/>
      <c r="D74" s="121"/>
      <c r="E74" s="121"/>
      <c r="F74" s="121"/>
    </row>
    <row r="75" spans="1:6">
      <c r="A75" s="121"/>
      <c r="B75" s="122"/>
      <c r="C75" s="121"/>
      <c r="D75" s="121"/>
      <c r="E75" s="121"/>
      <c r="F75" s="121"/>
    </row>
    <row r="76" spans="1:6">
      <c r="A76" s="121"/>
      <c r="B76" s="122"/>
      <c r="C76" s="121"/>
      <c r="D76" s="121"/>
      <c r="E76" s="121"/>
      <c r="F76" s="121"/>
    </row>
    <row r="77" spans="1:6">
      <c r="A77" s="121"/>
      <c r="B77" s="122"/>
      <c r="C77" s="121"/>
      <c r="D77" s="121"/>
      <c r="E77" s="121"/>
    </row>
    <row r="78" spans="1:6">
      <c r="A78" s="121"/>
      <c r="B78" s="122"/>
      <c r="C78" s="121"/>
      <c r="D78" s="121"/>
      <c r="E78" s="121"/>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80" zoomScaleNormal="80" workbookViewId="0">
      <pane xSplit="1" ySplit="1" topLeftCell="B56" activePane="bottomRight" state="frozen"/>
      <selection pane="bottomRight" activeCell="D64" sqref="D64"/>
      <selection pane="bottomLeft" activeCell="A2" sqref="A2"/>
      <selection pane="topRight" activeCell="B1" sqref="B1"/>
    </sheetView>
  </sheetViews>
  <sheetFormatPr defaultColWidth="10.5" defaultRowHeight="15.6"/>
  <cols>
    <col min="1" max="1" width="48.5" style="116" customWidth="1"/>
    <col min="2" max="2" width="64.5" style="117" customWidth="1"/>
    <col min="3" max="4" width="16.5" style="116" customWidth="1"/>
    <col min="5" max="5" width="12.375" customWidth="1"/>
  </cols>
  <sheetData>
    <row r="1" spans="1:4">
      <c r="A1" s="49" t="s">
        <v>21</v>
      </c>
      <c r="B1" s="49" t="s">
        <v>60</v>
      </c>
      <c r="C1" s="49" t="s">
        <v>25</v>
      </c>
      <c r="D1" s="49" t="s">
        <v>61</v>
      </c>
    </row>
    <row r="2" spans="1:4">
      <c r="A2" s="31" t="s">
        <v>28</v>
      </c>
      <c r="B2" s="107">
        <v>1.5</v>
      </c>
      <c r="C2" s="75">
        <f>'Temas políticas -bases de dados'!E3</f>
        <v>0.05</v>
      </c>
      <c r="D2" s="43">
        <f>B2*C2</f>
        <v>7.5000000000000011E-2</v>
      </c>
    </row>
    <row r="3" spans="1:4" ht="141.94999999999999" customHeight="1">
      <c r="A3" s="31"/>
      <c r="B3" s="144" t="s">
        <v>62</v>
      </c>
      <c r="C3" s="75"/>
      <c r="D3" s="43"/>
    </row>
    <row r="4" spans="1:4">
      <c r="A4" s="31" t="s">
        <v>29</v>
      </c>
      <c r="B4" s="107">
        <v>1</v>
      </c>
      <c r="C4" s="75">
        <f>'Temas políticas -bases de dados'!E5</f>
        <v>0.05</v>
      </c>
      <c r="D4" s="43">
        <f>B4*C4</f>
        <v>0.05</v>
      </c>
    </row>
    <row r="5" spans="1:4" ht="46.5">
      <c r="A5" s="31"/>
      <c r="B5" s="144" t="s">
        <v>63</v>
      </c>
      <c r="C5" s="75"/>
      <c r="D5" s="43"/>
    </row>
    <row r="6" spans="1:4">
      <c r="A6" s="31" t="s">
        <v>30</v>
      </c>
      <c r="B6" s="107">
        <v>2.5</v>
      </c>
      <c r="C6" s="75">
        <f>'Temas políticas -bases de dados'!E7</f>
        <v>0.04</v>
      </c>
      <c r="D6" s="43">
        <f>B6*C6</f>
        <v>0.1</v>
      </c>
    </row>
    <row r="7" spans="1:4" ht="77.45">
      <c r="A7" s="31"/>
      <c r="B7" s="144" t="s">
        <v>64</v>
      </c>
      <c r="C7" s="75"/>
      <c r="D7" s="43"/>
    </row>
    <row r="8" spans="1:4" ht="20.25" customHeight="1">
      <c r="A8" s="31" t="s">
        <v>31</v>
      </c>
      <c r="B8" s="107">
        <v>2</v>
      </c>
      <c r="C8" s="75">
        <f>'Temas políticas -bases de dados'!E9</f>
        <v>0.04</v>
      </c>
      <c r="D8" s="43">
        <f>B8*C8</f>
        <v>0.08</v>
      </c>
    </row>
    <row r="9" spans="1:4" ht="82.5" customHeight="1">
      <c r="A9" s="31"/>
      <c r="B9" s="144" t="s">
        <v>65</v>
      </c>
      <c r="C9" s="75"/>
      <c r="D9" s="43"/>
    </row>
    <row r="10" spans="1:4">
      <c r="A10" s="31" t="s">
        <v>32</v>
      </c>
      <c r="B10" s="107">
        <v>0</v>
      </c>
      <c r="C10" s="75">
        <f>'Temas políticas -bases de dados'!E11</f>
        <v>0.05</v>
      </c>
      <c r="D10" s="43">
        <f>B10*C10</f>
        <v>0</v>
      </c>
    </row>
    <row r="11" spans="1:4">
      <c r="A11" s="31"/>
      <c r="B11" s="107"/>
      <c r="C11" s="75"/>
      <c r="D11" s="43"/>
    </row>
    <row r="12" spans="1:4">
      <c r="A12" s="31" t="s">
        <v>66</v>
      </c>
      <c r="B12" s="107">
        <v>0</v>
      </c>
      <c r="C12" s="75">
        <f>'Temas políticas -bases de dados'!E13</f>
        <v>0.04</v>
      </c>
      <c r="D12" s="43">
        <f>B12*C12</f>
        <v>0</v>
      </c>
    </row>
    <row r="13" spans="1:4">
      <c r="A13" s="31"/>
      <c r="B13" s="107"/>
      <c r="C13" s="75"/>
      <c r="D13" s="43"/>
    </row>
    <row r="14" spans="1:4">
      <c r="A14" s="31" t="s">
        <v>34</v>
      </c>
      <c r="B14" s="107">
        <v>2</v>
      </c>
      <c r="C14" s="75">
        <f>'Temas políticas -bases de dados'!E15</f>
        <v>0.05</v>
      </c>
      <c r="D14" s="43">
        <f>B14*C14</f>
        <v>0.1</v>
      </c>
    </row>
    <row r="15" spans="1:4" ht="82.5" customHeight="1">
      <c r="A15" s="31"/>
      <c r="B15" s="144" t="s">
        <v>65</v>
      </c>
      <c r="C15" s="75"/>
      <c r="D15" s="43"/>
    </row>
    <row r="16" spans="1:4">
      <c r="A16" s="31" t="s">
        <v>67</v>
      </c>
      <c r="B16" s="107">
        <v>0</v>
      </c>
      <c r="C16" s="75">
        <f>'Temas políticas -bases de dados'!E17</f>
        <v>0.03</v>
      </c>
      <c r="D16" s="43">
        <f>B16*C16</f>
        <v>0</v>
      </c>
    </row>
    <row r="17" spans="1:4">
      <c r="A17" s="31"/>
      <c r="B17" s="107"/>
      <c r="C17" s="75"/>
      <c r="D17" s="43"/>
    </row>
    <row r="18" spans="1:4">
      <c r="A18" s="31" t="s">
        <v>36</v>
      </c>
      <c r="B18" s="107">
        <v>0</v>
      </c>
      <c r="C18" s="75">
        <f>'Temas políticas -bases de dados'!E19</f>
        <v>0.03</v>
      </c>
      <c r="D18" s="43">
        <f>B18*C18</f>
        <v>0</v>
      </c>
    </row>
    <row r="19" spans="1:4">
      <c r="A19" s="31"/>
      <c r="B19" s="107"/>
      <c r="C19" s="75"/>
      <c r="D19" s="43"/>
    </row>
    <row r="20" spans="1:4">
      <c r="A20" s="31" t="s">
        <v>68</v>
      </c>
      <c r="B20" s="107">
        <v>0</v>
      </c>
      <c r="C20" s="75">
        <f>'Temas políticas -bases de dados'!E21</f>
        <v>0.02</v>
      </c>
      <c r="D20" s="43">
        <f>B20*C20</f>
        <v>0</v>
      </c>
    </row>
    <row r="21" spans="1:4">
      <c r="A21" s="31"/>
      <c r="B21" s="107"/>
      <c r="C21" s="75"/>
      <c r="D21" s="43"/>
    </row>
    <row r="22" spans="1:4">
      <c r="A22" s="31" t="s">
        <v>38</v>
      </c>
      <c r="B22" s="107">
        <v>0</v>
      </c>
      <c r="C22" s="75">
        <f>'Temas políticas -bases de dados'!E23</f>
        <v>0.03</v>
      </c>
      <c r="D22" s="43">
        <f>B22*C22</f>
        <v>0</v>
      </c>
    </row>
    <row r="23" spans="1:4">
      <c r="A23" s="31"/>
      <c r="B23" s="107"/>
      <c r="C23" s="75"/>
      <c r="D23" s="43"/>
    </row>
    <row r="24" spans="1:4">
      <c r="A24" s="50" t="s">
        <v>39</v>
      </c>
      <c r="B24" s="107">
        <v>3</v>
      </c>
      <c r="C24" s="75">
        <f>'Temas políticas -bases de dados'!E25</f>
        <v>0.04</v>
      </c>
      <c r="D24" s="43">
        <f>B24*C24</f>
        <v>0.12</v>
      </c>
    </row>
    <row r="25" spans="1:4" ht="108" customHeight="1">
      <c r="A25" s="31"/>
      <c r="B25" s="144" t="s">
        <v>69</v>
      </c>
      <c r="C25" s="75"/>
      <c r="D25" s="43"/>
    </row>
    <row r="26" spans="1:4">
      <c r="A26" s="31" t="s">
        <v>40</v>
      </c>
      <c r="B26" s="107">
        <v>0</v>
      </c>
      <c r="C26" s="75">
        <f>'Temas políticas -bases de dados'!E27</f>
        <v>0.02</v>
      </c>
      <c r="D26" s="43">
        <f>B26*C26</f>
        <v>0</v>
      </c>
    </row>
    <row r="27" spans="1:4">
      <c r="A27" s="31"/>
      <c r="B27" s="107"/>
      <c r="C27" s="75"/>
      <c r="D27" s="43"/>
    </row>
    <row r="28" spans="1:4">
      <c r="A28" s="31" t="s">
        <v>41</v>
      </c>
      <c r="B28" s="107">
        <v>3</v>
      </c>
      <c r="C28" s="75">
        <f>'Temas políticas -bases de dados'!E29</f>
        <v>0.04</v>
      </c>
      <c r="D28" s="43">
        <f>B28*C28</f>
        <v>0.12</v>
      </c>
    </row>
    <row r="29" spans="1:4" ht="62.1">
      <c r="A29" s="31"/>
      <c r="B29" s="145" t="s">
        <v>70</v>
      </c>
      <c r="C29" s="75"/>
      <c r="D29" s="43"/>
    </row>
    <row r="30" spans="1:4" ht="17.25" customHeight="1">
      <c r="A30" s="31" t="s">
        <v>42</v>
      </c>
      <c r="B30" s="107">
        <v>3</v>
      </c>
      <c r="C30" s="75">
        <f>'Temas políticas -bases de dados'!E31</f>
        <v>0.03</v>
      </c>
      <c r="D30" s="43">
        <f>B30*C30</f>
        <v>0.09</v>
      </c>
    </row>
    <row r="31" spans="1:4" ht="63.75" customHeight="1">
      <c r="A31" s="31"/>
      <c r="B31" s="144" t="s">
        <v>70</v>
      </c>
      <c r="C31" s="75"/>
      <c r="D31" s="43"/>
    </row>
    <row r="32" spans="1:4">
      <c r="A32" s="31" t="s">
        <v>43</v>
      </c>
      <c r="B32" s="107">
        <v>1.3</v>
      </c>
      <c r="C32" s="75">
        <f>'Temas políticas -bases de dados'!E33</f>
        <v>0.04</v>
      </c>
      <c r="D32" s="43">
        <f>B32*C32</f>
        <v>5.2000000000000005E-2</v>
      </c>
    </row>
    <row r="33" spans="1:4" ht="71.25" customHeight="1">
      <c r="A33" s="31"/>
      <c r="B33" s="144" t="s">
        <v>71</v>
      </c>
      <c r="C33" s="75"/>
      <c r="D33" s="43"/>
    </row>
    <row r="34" spans="1:4">
      <c r="A34" s="31" t="s">
        <v>44</v>
      </c>
      <c r="B34" s="107">
        <v>1.3</v>
      </c>
      <c r="C34" s="75">
        <f>'Temas políticas -bases de dados'!E35</f>
        <v>0.04</v>
      </c>
      <c r="D34" s="43">
        <f>B34*C34</f>
        <v>5.2000000000000005E-2</v>
      </c>
    </row>
    <row r="35" spans="1:4" ht="64.5" customHeight="1">
      <c r="A35" s="31"/>
      <c r="B35" s="144" t="s">
        <v>71</v>
      </c>
      <c r="C35" s="75"/>
      <c r="D35" s="43"/>
    </row>
    <row r="36" spans="1:4">
      <c r="A36" s="31" t="s">
        <v>45</v>
      </c>
      <c r="B36" s="107">
        <v>0</v>
      </c>
      <c r="C36" s="75">
        <f>'Temas políticas -bases de dados'!E37</f>
        <v>0.04</v>
      </c>
      <c r="D36" s="43">
        <f>B36*C36</f>
        <v>0</v>
      </c>
    </row>
    <row r="37" spans="1:4">
      <c r="A37" s="31"/>
      <c r="B37" s="107"/>
      <c r="C37" s="75"/>
      <c r="D37" s="43"/>
    </row>
    <row r="38" spans="1:4">
      <c r="A38" s="31" t="s">
        <v>46</v>
      </c>
      <c r="B38" s="107">
        <v>0</v>
      </c>
      <c r="C38" s="75">
        <f>'Temas políticas -bases de dados'!E39</f>
        <v>0.04</v>
      </c>
      <c r="D38" s="43">
        <f>B38*C38</f>
        <v>0</v>
      </c>
    </row>
    <row r="39" spans="1:4">
      <c r="A39" s="31"/>
      <c r="B39" s="107"/>
      <c r="C39" s="75"/>
      <c r="D39" s="43"/>
    </row>
    <row r="40" spans="1:4" ht="30.95">
      <c r="A40" s="50" t="s">
        <v>47</v>
      </c>
      <c r="B40" s="107">
        <v>0</v>
      </c>
      <c r="C40" s="75">
        <f>'Temas políticas -bases de dados'!E41</f>
        <v>0.02</v>
      </c>
      <c r="D40" s="43">
        <f>B40*C40</f>
        <v>0</v>
      </c>
    </row>
    <row r="41" spans="1:4">
      <c r="A41" s="31"/>
      <c r="B41" s="107"/>
      <c r="C41" s="75"/>
      <c r="D41" s="43"/>
    </row>
    <row r="42" spans="1:4">
      <c r="A42" s="31" t="s">
        <v>48</v>
      </c>
      <c r="B42" s="107">
        <v>0</v>
      </c>
      <c r="C42" s="75">
        <f>'Temas políticas -bases de dados'!E43</f>
        <v>0.04</v>
      </c>
      <c r="D42" s="43">
        <f>B42*C42</f>
        <v>0</v>
      </c>
    </row>
    <row r="43" spans="1:4">
      <c r="A43" s="31"/>
      <c r="B43" s="107"/>
      <c r="C43" s="75"/>
      <c r="D43" s="43"/>
    </row>
    <row r="44" spans="1:4">
      <c r="A44" s="31" t="s">
        <v>49</v>
      </c>
      <c r="B44" s="107">
        <v>0</v>
      </c>
      <c r="C44" s="75">
        <f>'Temas políticas -bases de dados'!E45</f>
        <v>0.03</v>
      </c>
      <c r="D44" s="43">
        <f>B44*C44</f>
        <v>0</v>
      </c>
    </row>
    <row r="45" spans="1:4">
      <c r="A45" s="31"/>
      <c r="B45" s="107"/>
      <c r="C45" s="75"/>
      <c r="D45" s="43"/>
    </row>
    <row r="46" spans="1:4">
      <c r="A46" s="31" t="s">
        <v>50</v>
      </c>
      <c r="B46" s="107">
        <v>0</v>
      </c>
      <c r="C46" s="75">
        <f>'Temas políticas -bases de dados'!E47</f>
        <v>0.02</v>
      </c>
      <c r="D46" s="43">
        <f>B46*C46</f>
        <v>0</v>
      </c>
    </row>
    <row r="47" spans="1:4">
      <c r="A47" s="31"/>
      <c r="B47" s="107"/>
      <c r="C47" s="75"/>
      <c r="D47" s="43"/>
    </row>
    <row r="48" spans="1:4">
      <c r="A48" s="31" t="s">
        <v>51</v>
      </c>
      <c r="B48" s="107">
        <v>2.7</v>
      </c>
      <c r="C48" s="75">
        <f>'Temas políticas -bases de dados'!E49</f>
        <v>0.03</v>
      </c>
      <c r="D48" s="43">
        <f>B48*C48</f>
        <v>8.1000000000000003E-2</v>
      </c>
    </row>
    <row r="49" spans="1:5" ht="156" customHeight="1">
      <c r="A49" s="31"/>
      <c r="B49" s="144" t="s">
        <v>72</v>
      </c>
      <c r="C49" s="75"/>
      <c r="D49" s="43"/>
    </row>
    <row r="50" spans="1:5">
      <c r="A50" s="31" t="s">
        <v>52</v>
      </c>
      <c r="B50" s="107">
        <v>0</v>
      </c>
      <c r="C50" s="75">
        <f>'Temas políticas -bases de dados'!E51</f>
        <v>0.03</v>
      </c>
      <c r="D50" s="43">
        <f>B50*C50</f>
        <v>0</v>
      </c>
    </row>
    <row r="51" spans="1:5">
      <c r="A51" s="31"/>
      <c r="B51" s="107"/>
      <c r="C51" s="75"/>
      <c r="D51" s="43"/>
    </row>
    <row r="52" spans="1:5">
      <c r="A52" s="31" t="s">
        <v>53</v>
      </c>
      <c r="B52" s="107">
        <v>0</v>
      </c>
      <c r="C52" s="75">
        <f>'Temas políticas -bases de dados'!E53</f>
        <v>0.02</v>
      </c>
      <c r="D52" s="43">
        <f>B52*C52</f>
        <v>0</v>
      </c>
    </row>
    <row r="53" spans="1:5">
      <c r="A53" s="31"/>
      <c r="B53" s="107"/>
      <c r="C53" s="75"/>
      <c r="D53" s="43"/>
    </row>
    <row r="54" spans="1:5">
      <c r="A54" s="31" t="s">
        <v>54</v>
      </c>
      <c r="B54" s="107">
        <v>0</v>
      </c>
      <c r="C54" s="75">
        <f>'Temas políticas -bases de dados'!E55</f>
        <v>0.02</v>
      </c>
      <c r="D54" s="43">
        <f>B54*C54</f>
        <v>0</v>
      </c>
    </row>
    <row r="55" spans="1:5">
      <c r="A55" s="31"/>
      <c r="B55" s="107"/>
      <c r="C55" s="75"/>
      <c r="D55" s="43"/>
    </row>
    <row r="56" spans="1:5">
      <c r="A56" s="31" t="s">
        <v>55</v>
      </c>
      <c r="B56" s="107">
        <v>0</v>
      </c>
      <c r="C56" s="75">
        <f>'Temas políticas -bases de dados'!E57</f>
        <v>0.02</v>
      </c>
      <c r="D56" s="43">
        <f>B56*C56</f>
        <v>0</v>
      </c>
    </row>
    <row r="57" spans="1:5">
      <c r="A57" s="31"/>
      <c r="B57" s="107"/>
      <c r="C57" s="75"/>
      <c r="D57" s="43"/>
    </row>
    <row r="58" spans="1:5">
      <c r="A58" s="31" t="s">
        <v>56</v>
      </c>
      <c r="B58" s="107">
        <v>0</v>
      </c>
      <c r="C58" s="75">
        <f>'Temas políticas -bases de dados'!E59</f>
        <v>0.02</v>
      </c>
      <c r="D58" s="43">
        <f>B58*C58</f>
        <v>0</v>
      </c>
    </row>
    <row r="59" spans="1:5">
      <c r="A59" s="31"/>
      <c r="B59" s="107"/>
      <c r="C59" s="75"/>
      <c r="D59" s="43"/>
    </row>
    <row r="60" spans="1:5">
      <c r="A60" s="31" t="s">
        <v>57</v>
      </c>
      <c r="B60" s="107">
        <v>2.5</v>
      </c>
      <c r="C60" s="75">
        <f>'Temas políticas -bases de dados'!E61</f>
        <v>0.03</v>
      </c>
      <c r="D60" s="43">
        <f>B60*C60</f>
        <v>7.4999999999999997E-2</v>
      </c>
    </row>
    <row r="61" spans="1:5" ht="77.45">
      <c r="A61" s="31"/>
      <c r="B61" s="144" t="s">
        <v>73</v>
      </c>
      <c r="C61" s="75"/>
      <c r="D61" s="43"/>
    </row>
    <row r="62" spans="1:5">
      <c r="A62" s="125"/>
      <c r="B62" s="126" t="s">
        <v>74</v>
      </c>
      <c r="C62" s="77">
        <f>SUM(C2:C60)</f>
        <v>1.0000000000000004</v>
      </c>
      <c r="D62" s="129">
        <f>SUM(D2:D61)</f>
        <v>0.995</v>
      </c>
      <c r="E62" s="61" t="s">
        <v>75</v>
      </c>
    </row>
    <row r="63" spans="1:5">
      <c r="C63" s="127"/>
      <c r="D63" s="127"/>
    </row>
    <row r="64" spans="1:5" ht="49.5" customHeight="1">
      <c r="A64" s="127"/>
      <c r="B64" s="127" t="s">
        <v>76</v>
      </c>
      <c r="C64" s="127"/>
      <c r="D64" s="127"/>
    </row>
    <row r="65" spans="1:4">
      <c r="A65" s="158"/>
      <c r="B65" s="158"/>
      <c r="C65" s="127"/>
      <c r="D65" s="127"/>
    </row>
    <row r="66" spans="1:4">
      <c r="A66" s="158"/>
      <c r="B66" s="158"/>
      <c r="C66" s="127"/>
      <c r="D66" s="127"/>
    </row>
    <row r="67" spans="1:4">
      <c r="A67" s="158"/>
      <c r="B67" s="158"/>
      <c r="C67" s="127"/>
      <c r="D67" s="127"/>
    </row>
    <row r="68" spans="1:4">
      <c r="A68" s="158"/>
      <c r="B68" s="158"/>
      <c r="C68" s="127"/>
      <c r="D68" s="127"/>
    </row>
    <row r="69" spans="1:4">
      <c r="A69" s="158"/>
      <c r="B69" s="158"/>
      <c r="C69" s="127"/>
      <c r="D69" s="127"/>
    </row>
    <row r="70" spans="1:4">
      <c r="A70" s="158"/>
      <c r="B70" s="158"/>
      <c r="C70" s="127"/>
      <c r="D70" s="127"/>
    </row>
    <row r="71" spans="1:4">
      <c r="A71" s="121"/>
      <c r="B71" s="110"/>
      <c r="C71" s="127"/>
      <c r="D71" s="127"/>
    </row>
    <row r="72" spans="1:4">
      <c r="A72" s="121"/>
      <c r="B72" s="110"/>
      <c r="C72" s="127"/>
      <c r="D72" s="127"/>
    </row>
    <row r="73" spans="1:4">
      <c r="A73" s="114"/>
    </row>
    <row r="74" spans="1:4">
      <c r="A74" s="114"/>
    </row>
  </sheetData>
  <sheetProtection formatRows="0"/>
  <mergeCells count="6">
    <mergeCell ref="A69:B69"/>
    <mergeCell ref="A70:B70"/>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49" activePane="bottomRight" state="frozen"/>
      <selection pane="bottomRight" activeCell="B64" sqref="B64"/>
      <selection pane="bottomLeft" activeCell="A2" sqref="A2"/>
      <selection pane="topRight" activeCell="B1" sqref="B1"/>
    </sheetView>
  </sheetViews>
  <sheetFormatPr defaultColWidth="10.875" defaultRowHeight="15.6"/>
  <cols>
    <col min="1" max="1" width="48.5" style="114" customWidth="1"/>
    <col min="2" max="2" width="64.5" style="117" customWidth="1"/>
    <col min="3" max="4" width="16.5" style="114" customWidth="1"/>
    <col min="5" max="5" width="15.375" style="114" customWidth="1"/>
    <col min="6" max="16384" width="10.875" style="1"/>
  </cols>
  <sheetData>
    <row r="1" spans="1:4" s="1" customFormat="1">
      <c r="A1" s="44" t="s">
        <v>21</v>
      </c>
      <c r="B1" s="37" t="s">
        <v>77</v>
      </c>
      <c r="C1" s="44" t="s">
        <v>25</v>
      </c>
      <c r="D1" s="44" t="s">
        <v>61</v>
      </c>
    </row>
    <row r="2" spans="1:4" s="1" customFormat="1">
      <c r="A2" s="31" t="s">
        <v>28</v>
      </c>
      <c r="B2" s="107">
        <v>0</v>
      </c>
      <c r="C2" s="75">
        <f>'Temas políticas -bases de dados'!E3</f>
        <v>0.05</v>
      </c>
      <c r="D2" s="43">
        <f>B2*C2</f>
        <v>0</v>
      </c>
    </row>
    <row r="3" spans="1:4" s="1" customFormat="1">
      <c r="A3" s="31"/>
      <c r="B3" s="107"/>
      <c r="C3" s="75"/>
      <c r="D3" s="43"/>
    </row>
    <row r="4" spans="1:4" s="1" customFormat="1">
      <c r="A4" s="31" t="s">
        <v>29</v>
      </c>
      <c r="B4" s="107">
        <v>0</v>
      </c>
      <c r="C4" s="75">
        <f>'Temas políticas -bases de dados'!E5</f>
        <v>0.05</v>
      </c>
      <c r="D4" s="43">
        <f>B4*C4</f>
        <v>0</v>
      </c>
    </row>
    <row r="5" spans="1:4" s="1" customFormat="1">
      <c r="A5" s="31"/>
      <c r="B5" s="107"/>
      <c r="C5" s="75"/>
      <c r="D5" s="43"/>
    </row>
    <row r="6" spans="1:4" s="1" customFormat="1">
      <c r="A6" s="31" t="s">
        <v>30</v>
      </c>
      <c r="B6" s="107">
        <v>0</v>
      </c>
      <c r="C6" s="75">
        <f>'Temas políticas -bases de dados'!E7</f>
        <v>0.04</v>
      </c>
      <c r="D6" s="43">
        <f>B6*C6</f>
        <v>0</v>
      </c>
    </row>
    <row r="7" spans="1:4" s="1" customFormat="1">
      <c r="A7" s="31"/>
      <c r="B7" s="107"/>
      <c r="C7" s="75"/>
      <c r="D7" s="43"/>
    </row>
    <row r="8" spans="1:4" s="1" customFormat="1">
      <c r="A8" s="31" t="s">
        <v>31</v>
      </c>
      <c r="B8" s="107">
        <v>0</v>
      </c>
      <c r="C8" s="75">
        <f>'Temas políticas -bases de dados'!E9</f>
        <v>0.04</v>
      </c>
      <c r="D8" s="43">
        <f>B8*C8</f>
        <v>0</v>
      </c>
    </row>
    <row r="9" spans="1:4" s="1" customFormat="1">
      <c r="A9" s="31"/>
      <c r="B9" s="107"/>
      <c r="C9" s="75"/>
      <c r="D9" s="43"/>
    </row>
    <row r="10" spans="1:4" s="1" customFormat="1">
      <c r="A10" s="31" t="s">
        <v>32</v>
      </c>
      <c r="B10" s="107">
        <v>0</v>
      </c>
      <c r="C10" s="75">
        <f>'Temas políticas -bases de dados'!E11</f>
        <v>0.05</v>
      </c>
      <c r="D10" s="43">
        <f>B10*C10</f>
        <v>0</v>
      </c>
    </row>
    <row r="11" spans="1:4" s="1" customFormat="1">
      <c r="A11" s="31"/>
      <c r="B11" s="107"/>
      <c r="C11" s="75"/>
      <c r="D11" s="43"/>
    </row>
    <row r="12" spans="1:4" s="1" customFormat="1">
      <c r="A12" s="31" t="s">
        <v>66</v>
      </c>
      <c r="B12" s="107">
        <v>0</v>
      </c>
      <c r="C12" s="75">
        <f>'Temas políticas -bases de dados'!E13</f>
        <v>0.04</v>
      </c>
      <c r="D12" s="43">
        <f>B12*C12</f>
        <v>0</v>
      </c>
    </row>
    <row r="13" spans="1:4" s="1" customFormat="1">
      <c r="A13" s="31"/>
      <c r="B13" s="107"/>
      <c r="C13" s="75"/>
      <c r="D13" s="43"/>
    </row>
    <row r="14" spans="1:4" s="1" customFormat="1">
      <c r="A14" s="31" t="s">
        <v>34</v>
      </c>
      <c r="B14" s="107">
        <v>0</v>
      </c>
      <c r="C14" s="75">
        <f>'Temas políticas -bases de dados'!E15</f>
        <v>0.05</v>
      </c>
      <c r="D14" s="43">
        <f>B14*C14</f>
        <v>0</v>
      </c>
    </row>
    <row r="15" spans="1:4" s="1" customFormat="1">
      <c r="A15" s="31"/>
      <c r="B15" s="107"/>
      <c r="C15" s="75"/>
      <c r="D15" s="43"/>
    </row>
    <row r="16" spans="1:4" s="1" customFormat="1">
      <c r="A16" s="31" t="s">
        <v>67</v>
      </c>
      <c r="B16" s="107">
        <v>0</v>
      </c>
      <c r="C16" s="75">
        <f>'Temas políticas -bases de dados'!E17</f>
        <v>0.03</v>
      </c>
      <c r="D16" s="43">
        <f>B16*C16</f>
        <v>0</v>
      </c>
    </row>
    <row r="17" spans="1:4" s="1" customFormat="1">
      <c r="A17" s="31"/>
      <c r="B17" s="107"/>
      <c r="C17" s="75"/>
      <c r="D17" s="43"/>
    </row>
    <row r="18" spans="1:4" s="1" customFormat="1">
      <c r="A18" s="31" t="s">
        <v>36</v>
      </c>
      <c r="B18" s="107">
        <v>0</v>
      </c>
      <c r="C18" s="75">
        <f>'Temas políticas -bases de dados'!E19</f>
        <v>0.03</v>
      </c>
      <c r="D18" s="43">
        <f>B18*C18</f>
        <v>0</v>
      </c>
    </row>
    <row r="19" spans="1:4" s="1" customFormat="1">
      <c r="A19" s="31"/>
      <c r="B19" s="107"/>
      <c r="C19" s="75"/>
      <c r="D19" s="43"/>
    </row>
    <row r="20" spans="1:4" s="1" customFormat="1">
      <c r="A20" s="31" t="s">
        <v>68</v>
      </c>
      <c r="B20" s="107">
        <v>0</v>
      </c>
      <c r="C20" s="75">
        <f>'Temas políticas -bases de dados'!E21</f>
        <v>0.02</v>
      </c>
      <c r="D20" s="43">
        <f>B20*C20</f>
        <v>0</v>
      </c>
    </row>
    <row r="21" spans="1:4" s="1" customFormat="1">
      <c r="A21" s="31"/>
      <c r="B21" s="107"/>
      <c r="C21" s="75"/>
      <c r="D21" s="43"/>
    </row>
    <row r="22" spans="1:4" s="1" customFormat="1">
      <c r="A22" s="31" t="s">
        <v>38</v>
      </c>
      <c r="B22" s="107">
        <v>0</v>
      </c>
      <c r="C22" s="75">
        <f>'Temas políticas -bases de dados'!E23</f>
        <v>0.03</v>
      </c>
      <c r="D22" s="43">
        <f>B22*C22</f>
        <v>0</v>
      </c>
    </row>
    <row r="23" spans="1:4" s="1" customFormat="1">
      <c r="A23" s="31"/>
      <c r="B23" s="107"/>
      <c r="C23" s="75"/>
      <c r="D23" s="43"/>
    </row>
    <row r="24" spans="1:4" s="1" customFormat="1">
      <c r="A24" s="50" t="s">
        <v>39</v>
      </c>
      <c r="B24" s="107">
        <v>0</v>
      </c>
      <c r="C24" s="75">
        <f>'Temas políticas -bases de dados'!E25</f>
        <v>0.04</v>
      </c>
      <c r="D24" s="43">
        <f>B24*C24</f>
        <v>0</v>
      </c>
    </row>
    <row r="25" spans="1:4" s="1" customFormat="1">
      <c r="A25" s="31"/>
      <c r="B25" s="107"/>
      <c r="C25" s="75"/>
      <c r="D25" s="43"/>
    </row>
    <row r="26" spans="1:4" s="1" customFormat="1">
      <c r="A26" s="31" t="s">
        <v>40</v>
      </c>
      <c r="B26" s="107">
        <v>0</v>
      </c>
      <c r="C26" s="75">
        <f>'Temas políticas -bases de dados'!E27</f>
        <v>0.02</v>
      </c>
      <c r="D26" s="43">
        <f>B26*C26</f>
        <v>0</v>
      </c>
    </row>
    <row r="27" spans="1:4" s="1" customFormat="1">
      <c r="A27" s="31"/>
      <c r="B27" s="107"/>
      <c r="C27" s="75"/>
      <c r="D27" s="43"/>
    </row>
    <row r="28" spans="1:4" s="1" customFormat="1">
      <c r="A28" s="31" t="s">
        <v>41</v>
      </c>
      <c r="B28" s="107">
        <v>0</v>
      </c>
      <c r="C28" s="75">
        <f>'Temas políticas -bases de dados'!E29</f>
        <v>0.04</v>
      </c>
      <c r="D28" s="43">
        <f>B28*C28</f>
        <v>0</v>
      </c>
    </row>
    <row r="29" spans="1:4" s="1" customFormat="1">
      <c r="A29" s="31"/>
      <c r="B29" s="107"/>
      <c r="C29" s="75"/>
      <c r="D29" s="43"/>
    </row>
    <row r="30" spans="1:4" s="1" customFormat="1">
      <c r="A30" s="31" t="s">
        <v>42</v>
      </c>
      <c r="B30" s="107">
        <v>0</v>
      </c>
      <c r="C30" s="75">
        <f>'Temas políticas -bases de dados'!E31</f>
        <v>0.03</v>
      </c>
      <c r="D30" s="43">
        <f>B30*C30</f>
        <v>0</v>
      </c>
    </row>
    <row r="31" spans="1:4" s="1" customFormat="1">
      <c r="A31" s="31"/>
      <c r="B31" s="107"/>
      <c r="C31" s="75"/>
      <c r="D31" s="43"/>
    </row>
    <row r="32" spans="1:4" s="1" customFormat="1">
      <c r="A32" s="31" t="s">
        <v>43</v>
      </c>
      <c r="B32" s="107">
        <v>0</v>
      </c>
      <c r="C32" s="75">
        <f>'Temas políticas -bases de dados'!E33</f>
        <v>0.04</v>
      </c>
      <c r="D32" s="43">
        <f>B32*C32</f>
        <v>0</v>
      </c>
    </row>
    <row r="33" spans="1:4" s="1" customFormat="1">
      <c r="A33" s="31"/>
      <c r="B33" s="107"/>
      <c r="C33" s="75"/>
      <c r="D33" s="43"/>
    </row>
    <row r="34" spans="1:4" s="1" customFormat="1">
      <c r="A34" s="31" t="s">
        <v>44</v>
      </c>
      <c r="B34" s="107">
        <v>0</v>
      </c>
      <c r="C34" s="75">
        <f>'Temas políticas -bases de dados'!E35</f>
        <v>0.04</v>
      </c>
      <c r="D34" s="43">
        <f>B34*C34</f>
        <v>0</v>
      </c>
    </row>
    <row r="35" spans="1:4" s="1" customFormat="1">
      <c r="A35" s="31"/>
      <c r="B35" s="107"/>
      <c r="C35" s="75"/>
      <c r="D35" s="43"/>
    </row>
    <row r="36" spans="1:4" s="1" customFormat="1">
      <c r="A36" s="31" t="s">
        <v>45</v>
      </c>
      <c r="B36" s="107">
        <v>0</v>
      </c>
      <c r="C36" s="75">
        <f>'Temas políticas -bases de dados'!E37</f>
        <v>0.04</v>
      </c>
      <c r="D36" s="43">
        <f>B36*C36</f>
        <v>0</v>
      </c>
    </row>
    <row r="37" spans="1:4" s="1" customFormat="1">
      <c r="A37" s="31"/>
      <c r="B37" s="107"/>
      <c r="C37" s="75"/>
      <c r="D37" s="43"/>
    </row>
    <row r="38" spans="1:4" s="1" customFormat="1">
      <c r="A38" s="31" t="s">
        <v>46</v>
      </c>
      <c r="B38" s="107">
        <v>0</v>
      </c>
      <c r="C38" s="75">
        <f>'Temas políticas -bases de dados'!E39</f>
        <v>0.04</v>
      </c>
      <c r="D38" s="43">
        <f>B38*C38</f>
        <v>0</v>
      </c>
    </row>
    <row r="39" spans="1:4" s="1" customFormat="1">
      <c r="A39" s="31"/>
      <c r="B39" s="107"/>
      <c r="C39" s="75"/>
      <c r="D39" s="43"/>
    </row>
    <row r="40" spans="1:4" s="73" customFormat="1" ht="30.95">
      <c r="A40" s="50" t="s">
        <v>47</v>
      </c>
      <c r="B40" s="107">
        <v>0</v>
      </c>
      <c r="C40" s="77">
        <f>'Temas políticas -bases de dados'!E41</f>
        <v>0.02</v>
      </c>
      <c r="D40" s="78">
        <f>B40*C40</f>
        <v>0</v>
      </c>
    </row>
    <row r="41" spans="1:4" s="1" customFormat="1">
      <c r="A41" s="31"/>
      <c r="B41" s="107"/>
      <c r="C41" s="75"/>
      <c r="D41" s="43"/>
    </row>
    <row r="42" spans="1:4" s="1" customFormat="1">
      <c r="A42" s="31" t="s">
        <v>48</v>
      </c>
      <c r="B42" s="107">
        <v>0</v>
      </c>
      <c r="C42" s="75">
        <f>'Temas políticas -bases de dados'!E43</f>
        <v>0.04</v>
      </c>
      <c r="D42" s="43">
        <f>B42*C42</f>
        <v>0</v>
      </c>
    </row>
    <row r="43" spans="1:4" s="1" customFormat="1">
      <c r="A43" s="31"/>
      <c r="B43" s="107"/>
      <c r="C43" s="75"/>
      <c r="D43" s="43"/>
    </row>
    <row r="44" spans="1:4" s="1" customFormat="1">
      <c r="A44" s="31" t="s">
        <v>49</v>
      </c>
      <c r="B44" s="107">
        <v>0</v>
      </c>
      <c r="C44" s="75">
        <f>'Temas políticas -bases de dados'!E45</f>
        <v>0.03</v>
      </c>
      <c r="D44" s="43">
        <f>B44*C44</f>
        <v>0</v>
      </c>
    </row>
    <row r="45" spans="1:4" s="1" customFormat="1">
      <c r="A45" s="31"/>
      <c r="B45" s="107"/>
      <c r="C45" s="75"/>
      <c r="D45" s="43"/>
    </row>
    <row r="46" spans="1:4" s="1" customFormat="1">
      <c r="A46" s="31" t="s">
        <v>50</v>
      </c>
      <c r="B46" s="107">
        <v>0</v>
      </c>
      <c r="C46" s="75">
        <f>'Temas políticas -bases de dados'!E47</f>
        <v>0.02</v>
      </c>
      <c r="D46" s="43">
        <f>B46*C46</f>
        <v>0</v>
      </c>
    </row>
    <row r="47" spans="1:4" s="1" customFormat="1">
      <c r="A47" s="31"/>
      <c r="B47" s="107"/>
      <c r="C47" s="75"/>
      <c r="D47" s="43"/>
    </row>
    <row r="48" spans="1:4" s="1" customFormat="1">
      <c r="A48" s="31" t="s">
        <v>51</v>
      </c>
      <c r="B48" s="107">
        <v>0</v>
      </c>
      <c r="C48" s="75">
        <f>'Temas políticas -bases de dados'!E49</f>
        <v>0.03</v>
      </c>
      <c r="D48" s="43">
        <f>B48*C48</f>
        <v>0</v>
      </c>
    </row>
    <row r="49" spans="1:5">
      <c r="A49" s="31"/>
      <c r="B49" s="107"/>
      <c r="C49" s="75"/>
      <c r="D49" s="43"/>
      <c r="E49" s="1"/>
    </row>
    <row r="50" spans="1:5">
      <c r="A50" s="31" t="s">
        <v>52</v>
      </c>
      <c r="B50" s="107">
        <v>0</v>
      </c>
      <c r="C50" s="75">
        <f>'Temas políticas -bases de dados'!E51</f>
        <v>0.03</v>
      </c>
      <c r="D50" s="43">
        <f>B50*C50</f>
        <v>0</v>
      </c>
      <c r="E50" s="1"/>
    </row>
    <row r="51" spans="1:5">
      <c r="A51" s="31"/>
      <c r="B51" s="107"/>
      <c r="C51" s="75"/>
      <c r="D51" s="43"/>
      <c r="E51" s="1"/>
    </row>
    <row r="52" spans="1:5">
      <c r="A52" s="31" t="s">
        <v>53</v>
      </c>
      <c r="B52" s="107">
        <v>0</v>
      </c>
      <c r="C52" s="75">
        <f>'Temas políticas -bases de dados'!E53</f>
        <v>0.02</v>
      </c>
      <c r="D52" s="43">
        <f>B52*C52</f>
        <v>0</v>
      </c>
      <c r="E52" s="1"/>
    </row>
    <row r="53" spans="1:5">
      <c r="A53" s="31"/>
      <c r="B53" s="107"/>
      <c r="C53" s="75"/>
      <c r="D53" s="43"/>
      <c r="E53" s="1"/>
    </row>
    <row r="54" spans="1:5">
      <c r="A54" s="31" t="s">
        <v>54</v>
      </c>
      <c r="B54" s="107">
        <v>0</v>
      </c>
      <c r="C54" s="75">
        <f>'Temas políticas -bases de dados'!E55</f>
        <v>0.02</v>
      </c>
      <c r="D54" s="43">
        <f>B54*C54</f>
        <v>0</v>
      </c>
      <c r="E54" s="1"/>
    </row>
    <row r="55" spans="1:5">
      <c r="A55" s="31"/>
      <c r="B55" s="107"/>
      <c r="C55" s="75"/>
      <c r="D55" s="43"/>
      <c r="E55" s="1"/>
    </row>
    <row r="56" spans="1:5">
      <c r="A56" s="31" t="s">
        <v>55</v>
      </c>
      <c r="B56" s="107">
        <v>0</v>
      </c>
      <c r="C56" s="75">
        <f>'Temas políticas -bases de dados'!E57</f>
        <v>0.02</v>
      </c>
      <c r="D56" s="43">
        <f>B56*C56</f>
        <v>0</v>
      </c>
      <c r="E56" s="1"/>
    </row>
    <row r="57" spans="1:5">
      <c r="A57" s="31"/>
      <c r="B57" s="107"/>
      <c r="C57" s="75"/>
      <c r="D57" s="43"/>
      <c r="E57" s="1"/>
    </row>
    <row r="58" spans="1:5">
      <c r="A58" s="31" t="s">
        <v>56</v>
      </c>
      <c r="B58" s="107">
        <v>0</v>
      </c>
      <c r="C58" s="75">
        <f>'Temas políticas -bases de dados'!E59</f>
        <v>0.02</v>
      </c>
      <c r="D58" s="43">
        <f>B58*C58</f>
        <v>0</v>
      </c>
      <c r="E58" s="1"/>
    </row>
    <row r="59" spans="1:5">
      <c r="A59" s="31"/>
      <c r="B59" s="107"/>
      <c r="C59" s="75"/>
      <c r="D59" s="43"/>
      <c r="E59" s="1"/>
    </row>
    <row r="60" spans="1:5">
      <c r="A60" s="31" t="s">
        <v>57</v>
      </c>
      <c r="B60" s="107">
        <v>0</v>
      </c>
      <c r="C60" s="75">
        <f>'Temas políticas -bases de dados'!E61</f>
        <v>0.03</v>
      </c>
      <c r="D60" s="43">
        <f>B60*C60</f>
        <v>0</v>
      </c>
      <c r="E60" s="1"/>
    </row>
    <row r="61" spans="1:5">
      <c r="A61" s="31"/>
      <c r="B61" s="107"/>
      <c r="C61" s="75"/>
      <c r="D61" s="43"/>
      <c r="E61" s="1"/>
    </row>
    <row r="62" spans="1:5">
      <c r="A62" s="73"/>
      <c r="B62" s="128" t="s">
        <v>74</v>
      </c>
      <c r="C62" s="77">
        <f>SUM(C2:C61)</f>
        <v>1.0000000000000004</v>
      </c>
      <c r="D62" s="129">
        <f>SUM(D2:D61)</f>
        <v>0</v>
      </c>
      <c r="E62" s="61" t="s">
        <v>78</v>
      </c>
    </row>
    <row r="63" spans="1:5">
      <c r="A63" s="158"/>
      <c r="B63" s="158"/>
      <c r="C63" s="121"/>
      <c r="D63" s="121"/>
    </row>
    <row r="64" spans="1:5">
      <c r="B64" s="127" t="s">
        <v>79</v>
      </c>
      <c r="C64" s="121"/>
      <c r="D64" s="121"/>
    </row>
    <row r="65" spans="1:4">
      <c r="A65" s="158"/>
      <c r="B65" s="158"/>
      <c r="C65" s="121"/>
      <c r="D65" s="121"/>
    </row>
    <row r="66" spans="1:4">
      <c r="A66" s="158"/>
      <c r="B66" s="158"/>
      <c r="C66" s="121"/>
      <c r="D66" s="121"/>
    </row>
    <row r="67" spans="1:4">
      <c r="A67" s="158"/>
      <c r="B67" s="158"/>
      <c r="C67" s="121"/>
      <c r="D67" s="121"/>
    </row>
    <row r="68" spans="1:4">
      <c r="A68" s="158"/>
      <c r="B68" s="158"/>
      <c r="C68" s="121"/>
      <c r="D68" s="121"/>
    </row>
    <row r="69" spans="1:4">
      <c r="A69" s="158"/>
      <c r="B69" s="158"/>
      <c r="C69" s="121"/>
      <c r="D69" s="121"/>
    </row>
    <row r="70" spans="1:4">
      <c r="A70" s="121"/>
      <c r="B70" s="121"/>
      <c r="C70" s="121"/>
      <c r="D70" s="121"/>
    </row>
    <row r="71" spans="1:4">
      <c r="A71" s="121"/>
      <c r="B71" s="121"/>
      <c r="C71" s="121"/>
      <c r="D71" s="121"/>
    </row>
    <row r="72" spans="1:4">
      <c r="A72" s="121"/>
      <c r="B72" s="121"/>
      <c r="C72" s="121"/>
      <c r="D72" s="121"/>
    </row>
    <row r="73" spans="1:4">
      <c r="B73" s="114"/>
    </row>
  </sheetData>
  <sheetProtection formatRows="0"/>
  <mergeCells count="6">
    <mergeCell ref="A69:B69"/>
    <mergeCell ref="A63:B63"/>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70" zoomScaleNormal="70" workbookViewId="0">
      <pane xSplit="1" ySplit="1" topLeftCell="F94" activePane="bottomRight" state="frozen"/>
      <selection pane="bottomRight" activeCell="H50" sqref="H50"/>
      <selection pane="bottomLeft" activeCell="A2" sqref="A2"/>
      <selection pane="topRight" activeCell="B1" sqref="B1"/>
    </sheetView>
  </sheetViews>
  <sheetFormatPr defaultColWidth="10.875" defaultRowHeight="15.6"/>
  <cols>
    <col min="1" max="1" width="80.5" style="117" customWidth="1"/>
    <col min="2" max="2" width="64.5" style="117" customWidth="1"/>
    <col min="3" max="3" width="8.5" style="117" customWidth="1"/>
    <col min="4" max="4" width="64.5" style="117" customWidth="1"/>
    <col min="5" max="5" width="8.5" style="117" customWidth="1"/>
    <col min="6" max="6" width="64.5" style="117" customWidth="1"/>
    <col min="7" max="7" width="8.5" style="117" customWidth="1"/>
    <col min="8" max="8" width="16.5" style="117" customWidth="1"/>
    <col min="9" max="9" width="15.375" style="8" customWidth="1"/>
    <col min="10" max="10" width="15.5" style="8" customWidth="1"/>
    <col min="11" max="16384" width="10.875" style="8"/>
  </cols>
  <sheetData>
    <row r="1" spans="1:9" ht="108" customHeight="1">
      <c r="A1" s="7" t="s">
        <v>80</v>
      </c>
      <c r="B1" s="27" t="s">
        <v>81</v>
      </c>
      <c r="C1" s="37" t="s">
        <v>82</v>
      </c>
      <c r="D1" s="27" t="s">
        <v>83</v>
      </c>
      <c r="E1" s="37" t="s">
        <v>84</v>
      </c>
      <c r="F1" s="27" t="s">
        <v>85</v>
      </c>
      <c r="G1" s="37" t="s">
        <v>82</v>
      </c>
      <c r="H1" s="45" t="s">
        <v>61</v>
      </c>
      <c r="I1" s="10"/>
    </row>
    <row r="2" spans="1:9">
      <c r="A2" s="29" t="s">
        <v>86</v>
      </c>
      <c r="B2" s="107"/>
      <c r="C2" s="139">
        <v>0.05</v>
      </c>
      <c r="D2" s="107"/>
      <c r="E2" s="139">
        <v>0.04</v>
      </c>
      <c r="F2" s="107"/>
      <c r="G2" s="79">
        <v>0.04</v>
      </c>
      <c r="H2" s="82">
        <f>B2*C2+D2*E2+F2*G2</f>
        <v>0</v>
      </c>
    </row>
    <row r="3" spans="1:9" s="16" customFormat="1">
      <c r="A3" s="33"/>
      <c r="B3" s="107"/>
      <c r="C3" s="139"/>
      <c r="D3" s="107"/>
      <c r="E3" s="139"/>
      <c r="F3" s="107"/>
      <c r="G3" s="80"/>
      <c r="H3" s="82"/>
    </row>
    <row r="4" spans="1:9" ht="30.95">
      <c r="A4" s="29" t="s">
        <v>87</v>
      </c>
      <c r="B4" s="101"/>
      <c r="C4" s="139">
        <v>0.03</v>
      </c>
      <c r="D4" s="101"/>
      <c r="E4" s="139">
        <v>3.5000000000000003E-2</v>
      </c>
      <c r="F4" s="101"/>
      <c r="G4" s="79">
        <v>3.5000000000000003E-2</v>
      </c>
      <c r="H4" s="82">
        <f t="shared" ref="H4:H70" si="0">B4*C4+D4*E4+F4*G4</f>
        <v>0</v>
      </c>
    </row>
    <row r="5" spans="1:9">
      <c r="A5" s="28"/>
      <c r="B5" s="101"/>
      <c r="C5" s="139"/>
      <c r="D5" s="101"/>
      <c r="E5" s="139"/>
      <c r="F5" s="101"/>
      <c r="G5" s="79"/>
      <c r="H5" s="82"/>
    </row>
    <row r="6" spans="1:9">
      <c r="A6" s="29" t="s">
        <v>88</v>
      </c>
      <c r="B6" s="107"/>
      <c r="C6" s="139">
        <v>0.04</v>
      </c>
      <c r="D6" s="107"/>
      <c r="E6" s="139">
        <v>0.04</v>
      </c>
      <c r="F6" s="107"/>
      <c r="G6" s="79">
        <v>0.04</v>
      </c>
      <c r="H6" s="82">
        <f t="shared" si="0"/>
        <v>0</v>
      </c>
    </row>
    <row r="7" spans="1:9">
      <c r="A7" s="28"/>
      <c r="B7" s="107"/>
      <c r="C7" s="139"/>
      <c r="D7" s="107"/>
      <c r="E7" s="139"/>
      <c r="F7" s="107"/>
      <c r="G7" s="79"/>
      <c r="H7" s="82"/>
    </row>
    <row r="8" spans="1:9">
      <c r="A8" s="29" t="s">
        <v>89</v>
      </c>
      <c r="B8" s="101"/>
      <c r="C8" s="139">
        <v>0.04</v>
      </c>
      <c r="D8" s="101"/>
      <c r="E8" s="139">
        <v>0.03</v>
      </c>
      <c r="F8" s="101"/>
      <c r="G8" s="79">
        <v>0.03</v>
      </c>
      <c r="H8" s="82">
        <f t="shared" si="0"/>
        <v>0</v>
      </c>
    </row>
    <row r="9" spans="1:9">
      <c r="A9" s="29"/>
      <c r="B9" s="101"/>
      <c r="C9" s="139"/>
      <c r="D9" s="101"/>
      <c r="E9" s="139"/>
      <c r="F9" s="101"/>
      <c r="G9" s="79"/>
      <c r="H9" s="82"/>
    </row>
    <row r="10" spans="1:9">
      <c r="A10" s="29" t="s">
        <v>90</v>
      </c>
      <c r="B10" s="107"/>
      <c r="C10" s="139">
        <v>0.05</v>
      </c>
      <c r="D10" s="107"/>
      <c r="E10" s="139">
        <v>0.05</v>
      </c>
      <c r="F10" s="107"/>
      <c r="G10" s="79">
        <v>0.05</v>
      </c>
      <c r="H10" s="82">
        <f t="shared" si="0"/>
        <v>0</v>
      </c>
    </row>
    <row r="11" spans="1:9">
      <c r="A11" s="29"/>
      <c r="B11" s="107"/>
      <c r="C11" s="139"/>
      <c r="D11" s="107"/>
      <c r="E11" s="139"/>
      <c r="F11" s="107"/>
      <c r="G11" s="79"/>
      <c r="H11" s="82"/>
    </row>
    <row r="12" spans="1:9" hidden="1">
      <c r="A12" s="29" t="s">
        <v>91</v>
      </c>
      <c r="B12" s="101"/>
      <c r="C12" s="139">
        <v>0</v>
      </c>
      <c r="D12" s="101"/>
      <c r="E12" s="139">
        <v>0</v>
      </c>
      <c r="F12" s="101"/>
      <c r="G12" s="79">
        <v>0</v>
      </c>
      <c r="H12" s="82"/>
    </row>
    <row r="13" spans="1:9" hidden="1">
      <c r="A13" s="29"/>
      <c r="B13" s="101"/>
      <c r="C13" s="139"/>
      <c r="D13" s="101"/>
      <c r="E13" s="139"/>
      <c r="F13" s="101"/>
      <c r="G13" s="79"/>
      <c r="H13" s="82"/>
    </row>
    <row r="14" spans="1:9" ht="30.95">
      <c r="A14" s="29" t="s">
        <v>92</v>
      </c>
      <c r="B14" s="107"/>
      <c r="C14" s="139">
        <v>0.04</v>
      </c>
      <c r="D14" s="107"/>
      <c r="E14" s="139">
        <v>3.5000000000000003E-2</v>
      </c>
      <c r="F14" s="107"/>
      <c r="G14" s="79">
        <v>3.5000000000000003E-2</v>
      </c>
      <c r="H14" s="82">
        <f t="shared" si="0"/>
        <v>0</v>
      </c>
    </row>
    <row r="15" spans="1:9">
      <c r="A15" s="29"/>
      <c r="B15" s="107"/>
      <c r="C15" s="139"/>
      <c r="D15" s="107"/>
      <c r="E15" s="139"/>
      <c r="F15" s="107"/>
      <c r="G15" s="79"/>
      <c r="H15" s="82"/>
    </row>
    <row r="16" spans="1:9">
      <c r="A16" s="27" t="s">
        <v>93</v>
      </c>
      <c r="B16" s="101"/>
      <c r="C16" s="139">
        <v>0.03</v>
      </c>
      <c r="D16" s="101"/>
      <c r="E16" s="139">
        <v>0.04</v>
      </c>
      <c r="F16" s="101"/>
      <c r="G16" s="79">
        <v>0.04</v>
      </c>
      <c r="H16" s="82">
        <f t="shared" si="0"/>
        <v>0</v>
      </c>
    </row>
    <row r="17" spans="1:8">
      <c r="A17" s="28"/>
      <c r="B17" s="101"/>
      <c r="C17" s="139"/>
      <c r="D17" s="101"/>
      <c r="E17" s="139"/>
      <c r="F17" s="101"/>
      <c r="G17" s="79"/>
      <c r="H17" s="82"/>
    </row>
    <row r="18" spans="1:8">
      <c r="A18" s="27" t="s">
        <v>94</v>
      </c>
      <c r="B18" s="107"/>
      <c r="C18" s="139">
        <v>0.03</v>
      </c>
      <c r="D18" s="107"/>
      <c r="E18" s="139">
        <v>0.03</v>
      </c>
      <c r="F18" s="107"/>
      <c r="G18" s="79">
        <v>0.03</v>
      </c>
      <c r="H18" s="82">
        <f t="shared" si="0"/>
        <v>0</v>
      </c>
    </row>
    <row r="19" spans="1:8">
      <c r="A19" s="28"/>
      <c r="B19" s="107"/>
      <c r="C19" s="139"/>
      <c r="D19" s="107"/>
      <c r="E19" s="139"/>
      <c r="F19" s="107"/>
      <c r="G19" s="79"/>
      <c r="H19" s="82"/>
    </row>
    <row r="20" spans="1:8">
      <c r="A20" s="27" t="s">
        <v>95</v>
      </c>
      <c r="B20" s="101"/>
      <c r="C20" s="139">
        <v>0.03</v>
      </c>
      <c r="D20" s="101"/>
      <c r="E20" s="139">
        <v>2.5000000000000001E-2</v>
      </c>
      <c r="F20" s="101"/>
      <c r="G20" s="79">
        <v>2.5000000000000001E-2</v>
      </c>
      <c r="H20" s="82">
        <f t="shared" si="0"/>
        <v>0</v>
      </c>
    </row>
    <row r="21" spans="1:8">
      <c r="A21" s="25"/>
      <c r="B21" s="101"/>
      <c r="C21" s="139"/>
      <c r="D21" s="101"/>
      <c r="E21" s="139"/>
      <c r="F21" s="101"/>
      <c r="G21" s="79"/>
      <c r="H21" s="82"/>
    </row>
    <row r="22" spans="1:8">
      <c r="A22" s="27" t="s">
        <v>96</v>
      </c>
      <c r="B22" s="107"/>
      <c r="C22" s="139">
        <v>0.03</v>
      </c>
      <c r="D22" s="107"/>
      <c r="E22" s="139">
        <v>3.5000000000000003E-2</v>
      </c>
      <c r="F22" s="107"/>
      <c r="G22" s="79">
        <v>3.5000000000000003E-2</v>
      </c>
      <c r="H22" s="82">
        <f t="shared" si="0"/>
        <v>0</v>
      </c>
    </row>
    <row r="23" spans="1:8">
      <c r="A23" s="25"/>
      <c r="B23" s="107"/>
      <c r="C23" s="139"/>
      <c r="D23" s="107"/>
      <c r="E23" s="139"/>
      <c r="F23" s="107"/>
      <c r="G23" s="79"/>
      <c r="H23" s="82"/>
    </row>
    <row r="24" spans="1:8">
      <c r="A24" s="25" t="s">
        <v>97</v>
      </c>
      <c r="B24" s="101"/>
      <c r="C24" s="139">
        <v>0.03</v>
      </c>
      <c r="D24" s="101"/>
      <c r="E24" s="139">
        <v>3.5000000000000003E-2</v>
      </c>
      <c r="F24" s="101"/>
      <c r="G24" s="79">
        <v>3.5000000000000003E-2</v>
      </c>
      <c r="H24" s="82">
        <f t="shared" si="0"/>
        <v>0</v>
      </c>
    </row>
    <row r="25" spans="1:8">
      <c r="A25" s="25"/>
      <c r="B25" s="101"/>
      <c r="C25" s="139"/>
      <c r="D25" s="101"/>
      <c r="E25" s="139"/>
      <c r="F25" s="101"/>
      <c r="G25" s="79"/>
      <c r="H25" s="82"/>
    </row>
    <row r="26" spans="1:8">
      <c r="A26" s="27" t="s">
        <v>98</v>
      </c>
      <c r="B26" s="107"/>
      <c r="C26" s="139">
        <v>0.02</v>
      </c>
      <c r="D26" s="107"/>
      <c r="E26" s="139">
        <v>1.4999999999999999E-2</v>
      </c>
      <c r="F26" s="107"/>
      <c r="G26" s="79">
        <v>1.4999999999999999E-2</v>
      </c>
      <c r="H26" s="82">
        <f t="shared" si="0"/>
        <v>0</v>
      </c>
    </row>
    <row r="27" spans="1:8">
      <c r="A27" s="25"/>
      <c r="B27" s="107"/>
      <c r="C27" s="139"/>
      <c r="D27" s="107"/>
      <c r="E27" s="139"/>
      <c r="F27" s="107"/>
      <c r="G27" s="79"/>
      <c r="H27" s="82"/>
    </row>
    <row r="28" spans="1:8">
      <c r="A28" s="27" t="s">
        <v>99</v>
      </c>
      <c r="B28" s="101"/>
      <c r="C28" s="139">
        <v>0.02</v>
      </c>
      <c r="D28" s="101"/>
      <c r="E28" s="139">
        <v>0.02</v>
      </c>
      <c r="F28" s="101"/>
      <c r="G28" s="79">
        <v>0.02</v>
      </c>
      <c r="H28" s="82">
        <f t="shared" si="0"/>
        <v>0</v>
      </c>
    </row>
    <row r="29" spans="1:8">
      <c r="A29" s="25"/>
      <c r="B29" s="101"/>
      <c r="C29" s="139"/>
      <c r="D29" s="101"/>
      <c r="E29" s="139"/>
      <c r="F29" s="101"/>
      <c r="G29" s="79"/>
      <c r="H29" s="82"/>
    </row>
    <row r="30" spans="1:8">
      <c r="A30" s="27" t="s">
        <v>100</v>
      </c>
      <c r="B30" s="107"/>
      <c r="C30" s="139">
        <v>0.03</v>
      </c>
      <c r="D30" s="107"/>
      <c r="E30" s="139">
        <v>0.02</v>
      </c>
      <c r="F30" s="107"/>
      <c r="G30" s="79">
        <v>2.5000000000000001E-2</v>
      </c>
      <c r="H30" s="82">
        <f t="shared" si="0"/>
        <v>0</v>
      </c>
    </row>
    <row r="31" spans="1:8">
      <c r="A31" s="25"/>
      <c r="B31" s="107"/>
      <c r="C31" s="139"/>
      <c r="D31" s="107"/>
      <c r="E31" s="139"/>
      <c r="F31" s="107"/>
      <c r="G31" s="79"/>
      <c r="H31" s="82"/>
    </row>
    <row r="32" spans="1:8">
      <c r="A32" s="25" t="s">
        <v>101</v>
      </c>
      <c r="B32" s="101"/>
      <c r="C32" s="139">
        <v>0.03</v>
      </c>
      <c r="D32" s="101"/>
      <c r="E32" s="139">
        <v>0.02</v>
      </c>
      <c r="F32" s="101"/>
      <c r="G32" s="79">
        <v>0.02</v>
      </c>
      <c r="H32" s="82">
        <f t="shared" si="0"/>
        <v>0</v>
      </c>
    </row>
    <row r="33" spans="1:8">
      <c r="A33" s="25"/>
      <c r="B33" s="101"/>
      <c r="C33" s="139"/>
      <c r="D33" s="101"/>
      <c r="E33" s="139"/>
      <c r="F33" s="101"/>
      <c r="G33" s="79"/>
      <c r="H33" s="82"/>
    </row>
    <row r="34" spans="1:8">
      <c r="A34" s="27" t="s">
        <v>102</v>
      </c>
      <c r="B34" s="107"/>
      <c r="C34" s="139">
        <v>0.03</v>
      </c>
      <c r="D34" s="107"/>
      <c r="E34" s="139">
        <v>0.02</v>
      </c>
      <c r="F34" s="107"/>
      <c r="G34" s="79">
        <v>0.02</v>
      </c>
      <c r="H34" s="82">
        <f t="shared" si="0"/>
        <v>0</v>
      </c>
    </row>
    <row r="35" spans="1:8">
      <c r="A35" s="25"/>
      <c r="B35" s="107"/>
      <c r="C35" s="139"/>
      <c r="D35" s="107"/>
      <c r="E35" s="139"/>
      <c r="F35" s="107"/>
      <c r="G35" s="79"/>
      <c r="H35" s="82"/>
    </row>
    <row r="36" spans="1:8">
      <c r="A36" s="27" t="s">
        <v>103</v>
      </c>
      <c r="B36" s="101"/>
      <c r="C36" s="139">
        <v>0.04</v>
      </c>
      <c r="D36" s="101"/>
      <c r="E36" s="139">
        <v>0.04</v>
      </c>
      <c r="F36" s="101"/>
      <c r="G36" s="79">
        <v>0.04</v>
      </c>
      <c r="H36" s="82">
        <f t="shared" si="0"/>
        <v>0</v>
      </c>
    </row>
    <row r="37" spans="1:8">
      <c r="A37" s="25"/>
      <c r="B37" s="101"/>
      <c r="C37" s="139"/>
      <c r="D37" s="101"/>
      <c r="E37" s="139"/>
      <c r="F37" s="101"/>
      <c r="G37" s="79"/>
      <c r="H37" s="82"/>
    </row>
    <row r="38" spans="1:8">
      <c r="A38" s="27" t="s">
        <v>104</v>
      </c>
      <c r="B38" s="107"/>
      <c r="C38" s="139">
        <v>0.03</v>
      </c>
      <c r="D38" s="107"/>
      <c r="E38" s="139">
        <v>2.5000000000000001E-2</v>
      </c>
      <c r="F38" s="107"/>
      <c r="G38" s="79">
        <v>2.5000000000000001E-2</v>
      </c>
      <c r="H38" s="82">
        <f t="shared" si="0"/>
        <v>0</v>
      </c>
    </row>
    <row r="39" spans="1:8">
      <c r="A39" s="25"/>
      <c r="B39" s="107"/>
      <c r="C39" s="139"/>
      <c r="D39" s="107"/>
      <c r="E39" s="139"/>
      <c r="F39" s="107"/>
      <c r="G39" s="79"/>
      <c r="H39" s="82"/>
    </row>
    <row r="40" spans="1:8">
      <c r="A40" s="27" t="s">
        <v>105</v>
      </c>
      <c r="B40" s="101"/>
      <c r="C40" s="139">
        <v>0.02</v>
      </c>
      <c r="D40" s="101"/>
      <c r="E40" s="139">
        <v>0.02</v>
      </c>
      <c r="F40" s="101"/>
      <c r="G40" s="79">
        <v>0.02</v>
      </c>
      <c r="H40" s="82">
        <f t="shared" si="0"/>
        <v>0</v>
      </c>
    </row>
    <row r="41" spans="1:8">
      <c r="A41" s="25"/>
      <c r="B41" s="101"/>
      <c r="C41" s="139"/>
      <c r="D41" s="101"/>
      <c r="E41" s="139"/>
      <c r="F41" s="101"/>
      <c r="G41" s="79"/>
      <c r="H41" s="82"/>
    </row>
    <row r="42" spans="1:8">
      <c r="A42" s="27" t="s">
        <v>106</v>
      </c>
      <c r="B42" s="107"/>
      <c r="C42" s="139">
        <v>0.02</v>
      </c>
      <c r="D42" s="107">
        <v>9</v>
      </c>
      <c r="E42" s="139">
        <v>0.02</v>
      </c>
      <c r="F42" s="107"/>
      <c r="G42" s="79">
        <v>0.02</v>
      </c>
      <c r="H42" s="82">
        <f t="shared" si="0"/>
        <v>0.18</v>
      </c>
    </row>
    <row r="43" spans="1:8" ht="62.1">
      <c r="A43" s="25"/>
      <c r="B43" s="107"/>
      <c r="C43" s="139"/>
      <c r="D43" s="146" t="s">
        <v>107</v>
      </c>
      <c r="E43" s="139"/>
      <c r="F43" s="107"/>
      <c r="G43" s="79"/>
      <c r="H43" s="82"/>
    </row>
    <row r="44" spans="1:8">
      <c r="A44" s="27" t="s">
        <v>108</v>
      </c>
      <c r="B44" s="101"/>
      <c r="C44" s="139">
        <v>0.02</v>
      </c>
      <c r="D44" s="101">
        <v>9</v>
      </c>
      <c r="E44" s="139">
        <v>0.02</v>
      </c>
      <c r="F44" s="101"/>
      <c r="G44" s="79">
        <v>0.02</v>
      </c>
      <c r="H44" s="82">
        <f t="shared" si="0"/>
        <v>0.18</v>
      </c>
    </row>
    <row r="45" spans="1:8" ht="62.1">
      <c r="A45" s="25"/>
      <c r="B45" s="101"/>
      <c r="C45" s="139"/>
      <c r="D45" s="146" t="s">
        <v>107</v>
      </c>
      <c r="E45" s="139"/>
      <c r="F45" s="101"/>
      <c r="G45" s="79"/>
      <c r="H45" s="82"/>
    </row>
    <row r="46" spans="1:8">
      <c r="A46" s="27" t="s">
        <v>109</v>
      </c>
      <c r="B46" s="107"/>
      <c r="C46" s="139">
        <v>0.02</v>
      </c>
      <c r="D46" s="107"/>
      <c r="E46" s="139">
        <v>0.02</v>
      </c>
      <c r="F46" s="107"/>
      <c r="G46" s="79">
        <v>0.02</v>
      </c>
      <c r="H46" s="82">
        <f t="shared" si="0"/>
        <v>0</v>
      </c>
    </row>
    <row r="47" spans="1:8">
      <c r="A47" s="27"/>
      <c r="B47" s="107"/>
      <c r="C47" s="139"/>
      <c r="D47" s="107"/>
      <c r="E47" s="139"/>
      <c r="F47" s="107"/>
      <c r="G47" s="79"/>
      <c r="H47" s="82"/>
    </row>
    <row r="48" spans="1:8">
      <c r="A48" s="27" t="s">
        <v>110</v>
      </c>
      <c r="B48" s="101"/>
      <c r="C48" s="139">
        <v>0.02</v>
      </c>
      <c r="D48" s="101"/>
      <c r="E48" s="139">
        <v>0.02</v>
      </c>
      <c r="F48" s="101"/>
      <c r="G48" s="79">
        <v>0.02</v>
      </c>
      <c r="H48" s="82">
        <f t="shared" si="0"/>
        <v>0</v>
      </c>
    </row>
    <row r="49" spans="1:8">
      <c r="A49" s="25"/>
      <c r="B49" s="101"/>
      <c r="C49" s="139"/>
      <c r="D49" s="101"/>
      <c r="E49" s="139"/>
      <c r="F49" s="101"/>
      <c r="G49" s="79"/>
      <c r="H49" s="82"/>
    </row>
    <row r="50" spans="1:8">
      <c r="A50" s="27" t="s">
        <v>111</v>
      </c>
      <c r="B50" s="107"/>
      <c r="C50" s="139">
        <v>0.02</v>
      </c>
      <c r="D50" s="107">
        <v>13.5</v>
      </c>
      <c r="E50" s="139">
        <v>0.02</v>
      </c>
      <c r="F50" s="107"/>
      <c r="G50" s="79">
        <v>0.02</v>
      </c>
      <c r="H50" s="82">
        <f t="shared" si="0"/>
        <v>0.27</v>
      </c>
    </row>
    <row r="51" spans="1:8" ht="223.5" customHeight="1">
      <c r="A51" s="25"/>
      <c r="B51" s="107"/>
      <c r="C51" s="139"/>
      <c r="D51" s="146" t="s">
        <v>112</v>
      </c>
      <c r="E51" s="139"/>
      <c r="F51" s="107"/>
      <c r="G51" s="79"/>
      <c r="H51" s="82"/>
    </row>
    <row r="52" spans="1:8">
      <c r="A52" s="27" t="s">
        <v>113</v>
      </c>
      <c r="B52" s="101"/>
      <c r="C52" s="139">
        <v>0.02</v>
      </c>
      <c r="D52" s="101">
        <v>13.5</v>
      </c>
      <c r="E52" s="139">
        <v>0.02</v>
      </c>
      <c r="F52" s="101"/>
      <c r="G52" s="79">
        <v>0.02</v>
      </c>
      <c r="H52" s="82">
        <f t="shared" si="0"/>
        <v>0.27</v>
      </c>
    </row>
    <row r="53" spans="1:8" ht="62.1">
      <c r="A53" s="25"/>
      <c r="B53" s="120"/>
      <c r="C53" s="139"/>
      <c r="D53" s="147" t="s">
        <v>114</v>
      </c>
      <c r="E53" s="139"/>
      <c r="F53" s="101"/>
      <c r="G53" s="79"/>
      <c r="H53" s="82"/>
    </row>
    <row r="54" spans="1:8" hidden="1">
      <c r="A54" s="25" t="s">
        <v>115</v>
      </c>
      <c r="B54" s="107"/>
      <c r="C54" s="139">
        <v>0</v>
      </c>
      <c r="D54" s="107"/>
      <c r="E54" s="139">
        <v>0</v>
      </c>
      <c r="F54" s="107"/>
      <c r="G54" s="79">
        <v>0</v>
      </c>
      <c r="H54" s="82"/>
    </row>
    <row r="55" spans="1:8" hidden="1">
      <c r="A55" s="25"/>
      <c r="B55" s="107"/>
      <c r="C55" s="139"/>
      <c r="D55" s="107"/>
      <c r="E55" s="139"/>
      <c r="F55" s="107"/>
      <c r="G55" s="79"/>
      <c r="H55" s="82"/>
    </row>
    <row r="56" spans="1:8">
      <c r="A56" s="27" t="s">
        <v>116</v>
      </c>
      <c r="B56" s="101"/>
      <c r="C56" s="139">
        <v>0.02</v>
      </c>
      <c r="D56" s="101">
        <v>13.5</v>
      </c>
      <c r="E56" s="139">
        <v>0.02</v>
      </c>
      <c r="F56" s="101"/>
      <c r="G56" s="79">
        <v>0.02</v>
      </c>
      <c r="H56" s="82">
        <f t="shared" si="0"/>
        <v>0.27</v>
      </c>
    </row>
    <row r="57" spans="1:8" ht="62.1">
      <c r="A57" s="25"/>
      <c r="B57" s="120"/>
      <c r="C57" s="139"/>
      <c r="D57" s="147" t="s">
        <v>117</v>
      </c>
      <c r="E57" s="139"/>
      <c r="F57" s="101"/>
      <c r="G57" s="79"/>
      <c r="H57" s="82"/>
    </row>
    <row r="58" spans="1:8">
      <c r="A58" s="27" t="s">
        <v>118</v>
      </c>
      <c r="B58" s="107"/>
      <c r="C58" s="139">
        <v>0.02</v>
      </c>
      <c r="D58" s="107"/>
      <c r="E58" s="139">
        <v>2.5000000000000001E-2</v>
      </c>
      <c r="F58" s="107"/>
      <c r="G58" s="79">
        <v>2.5000000000000001E-2</v>
      </c>
      <c r="H58" s="82">
        <f t="shared" si="0"/>
        <v>0</v>
      </c>
    </row>
    <row r="59" spans="1:8">
      <c r="A59" s="25"/>
      <c r="B59" s="107"/>
      <c r="C59" s="139"/>
      <c r="D59" s="107"/>
      <c r="E59" s="139"/>
      <c r="F59" s="107"/>
      <c r="G59" s="79"/>
      <c r="H59" s="82"/>
    </row>
    <row r="60" spans="1:8">
      <c r="A60" s="27" t="s">
        <v>119</v>
      </c>
      <c r="B60" s="101"/>
      <c r="C60" s="139">
        <v>0.02</v>
      </c>
      <c r="D60" s="101"/>
      <c r="E60" s="139">
        <v>1.4999999999999999E-2</v>
      </c>
      <c r="F60" s="101"/>
      <c r="G60" s="79">
        <v>1.4999999999999999E-2</v>
      </c>
      <c r="H60" s="82">
        <f t="shared" si="0"/>
        <v>0</v>
      </c>
    </row>
    <row r="61" spans="1:8">
      <c r="A61" s="25"/>
      <c r="B61" s="101"/>
      <c r="C61" s="139"/>
      <c r="D61" s="101"/>
      <c r="E61" s="139"/>
      <c r="F61" s="101"/>
      <c r="G61" s="79"/>
      <c r="H61" s="82"/>
    </row>
    <row r="62" spans="1:8">
      <c r="A62" s="27" t="s">
        <v>120</v>
      </c>
      <c r="B62" s="107"/>
      <c r="C62" s="139">
        <v>0.02</v>
      </c>
      <c r="D62" s="107"/>
      <c r="E62" s="139">
        <v>0.02</v>
      </c>
      <c r="F62" s="107"/>
      <c r="G62" s="79">
        <v>0.02</v>
      </c>
      <c r="H62" s="82">
        <f t="shared" si="0"/>
        <v>0</v>
      </c>
    </row>
    <row r="63" spans="1:8">
      <c r="A63" s="25"/>
      <c r="B63" s="107"/>
      <c r="C63" s="139"/>
      <c r="D63" s="107"/>
      <c r="E63" s="139"/>
      <c r="F63" s="107"/>
      <c r="G63" s="79"/>
      <c r="H63" s="82"/>
    </row>
    <row r="64" spans="1:8">
      <c r="A64" s="27" t="s">
        <v>121</v>
      </c>
      <c r="B64" s="101"/>
      <c r="C64" s="139">
        <v>0.02</v>
      </c>
      <c r="D64" s="101"/>
      <c r="E64" s="139">
        <v>0.02</v>
      </c>
      <c r="F64" s="101"/>
      <c r="G64" s="79">
        <v>0.02</v>
      </c>
      <c r="H64" s="82">
        <f t="shared" si="0"/>
        <v>0</v>
      </c>
    </row>
    <row r="65" spans="1:8">
      <c r="A65" s="25"/>
      <c r="B65" s="101"/>
      <c r="C65" s="139"/>
      <c r="D65" s="101"/>
      <c r="E65" s="139"/>
      <c r="F65" s="101"/>
      <c r="G65" s="79"/>
      <c r="H65" s="82"/>
    </row>
    <row r="66" spans="1:8">
      <c r="A66" s="25" t="s">
        <v>122</v>
      </c>
      <c r="B66" s="107"/>
      <c r="C66" s="139">
        <v>0.02</v>
      </c>
      <c r="D66" s="107"/>
      <c r="E66" s="139">
        <v>1.4999999999999999E-2</v>
      </c>
      <c r="F66" s="107"/>
      <c r="G66" s="79">
        <v>1.4999999999999999E-2</v>
      </c>
      <c r="H66" s="82">
        <f t="shared" si="0"/>
        <v>0</v>
      </c>
    </row>
    <row r="67" spans="1:8">
      <c r="A67" s="25"/>
      <c r="B67" s="107"/>
      <c r="C67" s="139"/>
      <c r="D67" s="107"/>
      <c r="E67" s="139"/>
      <c r="F67" s="107"/>
      <c r="G67" s="79"/>
      <c r="H67" s="82"/>
    </row>
    <row r="68" spans="1:8">
      <c r="A68" s="25" t="s">
        <v>123</v>
      </c>
      <c r="B68" s="101"/>
      <c r="C68" s="139">
        <v>0.02</v>
      </c>
      <c r="D68" s="101"/>
      <c r="E68" s="139">
        <v>1.4999999999999999E-2</v>
      </c>
      <c r="F68" s="101"/>
      <c r="G68" s="79">
        <v>1.4999999999999999E-2</v>
      </c>
      <c r="H68" s="82">
        <f t="shared" si="0"/>
        <v>0</v>
      </c>
    </row>
    <row r="69" spans="1:8">
      <c r="A69" s="25"/>
      <c r="B69" s="101"/>
      <c r="C69" s="139"/>
      <c r="D69" s="101"/>
      <c r="E69" s="139"/>
      <c r="F69" s="101"/>
      <c r="G69" s="79"/>
      <c r="H69" s="82"/>
    </row>
    <row r="70" spans="1:8">
      <c r="A70" s="27" t="s">
        <v>124</v>
      </c>
      <c r="B70" s="107"/>
      <c r="C70" s="139">
        <v>0.03</v>
      </c>
      <c r="D70" s="107"/>
      <c r="E70" s="139">
        <v>2.5000000000000001E-2</v>
      </c>
      <c r="F70" s="107"/>
      <c r="G70" s="79">
        <v>0.02</v>
      </c>
      <c r="H70" s="82">
        <f t="shared" si="0"/>
        <v>0</v>
      </c>
    </row>
    <row r="71" spans="1:8">
      <c r="A71" s="25"/>
      <c r="B71" s="107"/>
      <c r="C71" s="139"/>
      <c r="D71" s="107"/>
      <c r="E71" s="139"/>
      <c r="F71" s="107"/>
      <c r="G71" s="79"/>
      <c r="H71" s="82"/>
    </row>
    <row r="72" spans="1:8">
      <c r="A72" s="27" t="s">
        <v>125</v>
      </c>
      <c r="B72" s="101"/>
      <c r="C72" s="139">
        <v>1.4999999999999999E-2</v>
      </c>
      <c r="D72" s="101"/>
      <c r="E72" s="139">
        <v>0.01</v>
      </c>
      <c r="F72" s="101"/>
      <c r="G72" s="79">
        <v>0.01</v>
      </c>
      <c r="H72" s="82">
        <f t="shared" ref="H72:H84" si="1">B72*C72+D72*E72+F72*G72</f>
        <v>0</v>
      </c>
    </row>
    <row r="73" spans="1:8">
      <c r="A73" s="25"/>
      <c r="B73" s="101"/>
      <c r="C73" s="139"/>
      <c r="D73" s="101"/>
      <c r="E73" s="139"/>
      <c r="F73" s="101"/>
      <c r="G73" s="79"/>
      <c r="H73" s="82"/>
    </row>
    <row r="74" spans="1:8">
      <c r="A74" s="27" t="s">
        <v>126</v>
      </c>
      <c r="B74" s="107"/>
      <c r="C74" s="139">
        <v>0.02</v>
      </c>
      <c r="D74" s="107"/>
      <c r="E74" s="139">
        <v>1.4999999999999999E-2</v>
      </c>
      <c r="F74" s="107"/>
      <c r="G74" s="79">
        <v>1.4999999999999999E-2</v>
      </c>
      <c r="H74" s="82">
        <f t="shared" si="1"/>
        <v>0</v>
      </c>
    </row>
    <row r="75" spans="1:8">
      <c r="A75" s="25"/>
      <c r="B75" s="107"/>
      <c r="C75" s="139"/>
      <c r="D75" s="107"/>
      <c r="E75" s="139"/>
      <c r="F75" s="107"/>
      <c r="G75" s="79"/>
      <c r="H75" s="82"/>
    </row>
    <row r="76" spans="1:8">
      <c r="A76" s="25" t="s">
        <v>127</v>
      </c>
      <c r="B76" s="101"/>
      <c r="C76" s="139">
        <v>1.4999999999999999E-2</v>
      </c>
      <c r="D76" s="101"/>
      <c r="E76" s="139">
        <v>0.02</v>
      </c>
      <c r="F76" s="101"/>
      <c r="G76" s="79">
        <v>0.02</v>
      </c>
      <c r="H76" s="82">
        <f t="shared" si="1"/>
        <v>0</v>
      </c>
    </row>
    <row r="77" spans="1:8">
      <c r="A77" s="25"/>
      <c r="B77" s="101"/>
      <c r="C77" s="139"/>
      <c r="D77" s="101"/>
      <c r="E77" s="139"/>
      <c r="F77" s="101"/>
      <c r="G77" s="79"/>
      <c r="H77" s="82"/>
    </row>
    <row r="78" spans="1:8">
      <c r="A78" s="27" t="s">
        <v>128</v>
      </c>
      <c r="B78" s="107"/>
      <c r="C78" s="139">
        <v>0.01</v>
      </c>
      <c r="D78" s="107"/>
      <c r="E78" s="139">
        <v>0.02</v>
      </c>
      <c r="F78" s="107"/>
      <c r="G78" s="79">
        <v>0.02</v>
      </c>
      <c r="H78" s="82">
        <f t="shared" si="1"/>
        <v>0</v>
      </c>
    </row>
    <row r="79" spans="1:8">
      <c r="A79" s="25"/>
      <c r="B79" s="107"/>
      <c r="C79" s="139"/>
      <c r="D79" s="107"/>
      <c r="E79" s="139"/>
      <c r="F79" s="107"/>
      <c r="G79" s="79"/>
      <c r="H79" s="82"/>
    </row>
    <row r="80" spans="1:8">
      <c r="A80" s="25" t="s">
        <v>129</v>
      </c>
      <c r="B80" s="107"/>
      <c r="C80" s="139">
        <v>0</v>
      </c>
      <c r="D80" s="107"/>
      <c r="E80" s="139">
        <v>0.02</v>
      </c>
      <c r="F80" s="107"/>
      <c r="G80" s="79">
        <v>0.02</v>
      </c>
      <c r="H80" s="82">
        <f t="shared" si="1"/>
        <v>0</v>
      </c>
    </row>
    <row r="81" spans="1:9">
      <c r="A81" s="25"/>
      <c r="B81" s="101"/>
      <c r="C81" s="139"/>
      <c r="D81" s="101"/>
      <c r="E81" s="139"/>
      <c r="F81" s="101"/>
      <c r="G81" s="79"/>
      <c r="H81" s="82"/>
    </row>
    <row r="82" spans="1:9">
      <c r="A82" s="27" t="s">
        <v>130</v>
      </c>
      <c r="B82" s="101"/>
      <c r="C82" s="139">
        <v>0.01</v>
      </c>
      <c r="D82" s="101"/>
      <c r="E82" s="139">
        <v>0.01</v>
      </c>
      <c r="F82" s="101"/>
      <c r="G82" s="79">
        <v>0.01</v>
      </c>
      <c r="H82" s="82">
        <f t="shared" si="1"/>
        <v>0</v>
      </c>
    </row>
    <row r="83" spans="1:9">
      <c r="A83" s="25"/>
      <c r="B83" s="107"/>
      <c r="C83" s="139"/>
      <c r="D83" s="107"/>
      <c r="E83" s="139"/>
      <c r="F83" s="107"/>
      <c r="G83" s="79"/>
      <c r="H83" s="82"/>
    </row>
    <row r="84" spans="1:9">
      <c r="A84" s="27" t="s">
        <v>131</v>
      </c>
      <c r="B84" s="107"/>
      <c r="C84" s="139">
        <v>0</v>
      </c>
      <c r="D84" s="107"/>
      <c r="E84" s="139">
        <v>0.01</v>
      </c>
      <c r="F84" s="107"/>
      <c r="G84" s="79">
        <v>0.01</v>
      </c>
      <c r="H84" s="82">
        <f t="shared" si="1"/>
        <v>0</v>
      </c>
    </row>
    <row r="85" spans="1:9">
      <c r="A85" s="25"/>
      <c r="B85" s="101"/>
      <c r="C85" s="139"/>
      <c r="D85" s="101"/>
      <c r="E85" s="139"/>
      <c r="F85" s="101"/>
      <c r="G85" s="79"/>
      <c r="H85" s="82"/>
    </row>
    <row r="86" spans="1:9">
      <c r="A86" s="27" t="s">
        <v>132</v>
      </c>
      <c r="B86" s="101"/>
      <c r="C86" s="139">
        <v>0.02</v>
      </c>
      <c r="D86" s="101"/>
      <c r="E86" s="139">
        <v>0.01</v>
      </c>
      <c r="F86" s="101"/>
      <c r="G86" s="79">
        <v>0.01</v>
      </c>
      <c r="H86" s="82">
        <f>B86*C86+D86*E86+F86*G86</f>
        <v>0</v>
      </c>
    </row>
    <row r="87" spans="1:9">
      <c r="A87" s="25"/>
      <c r="B87" s="107"/>
      <c r="C87" s="139"/>
      <c r="D87" s="107"/>
      <c r="E87" s="139"/>
      <c r="F87" s="107"/>
      <c r="G87" s="79"/>
      <c r="H87" s="82"/>
    </row>
    <row r="88" spans="1:9" hidden="1">
      <c r="A88" s="25" t="s">
        <v>133</v>
      </c>
      <c r="B88" s="107"/>
      <c r="C88" s="139">
        <v>0</v>
      </c>
      <c r="D88" s="107"/>
      <c r="E88" s="139">
        <v>0</v>
      </c>
      <c r="F88" s="107"/>
      <c r="G88" s="139">
        <v>0</v>
      </c>
      <c r="H88" s="82">
        <f t="shared" ref="H88:H94" si="2">B88*C88+D88*E88+F88*G88</f>
        <v>0</v>
      </c>
    </row>
    <row r="89" spans="1:9" hidden="1">
      <c r="A89" s="25"/>
      <c r="B89" s="107"/>
      <c r="C89" s="139"/>
      <c r="D89" s="107"/>
      <c r="E89" s="139"/>
      <c r="F89" s="107"/>
      <c r="G89" s="79"/>
      <c r="H89" s="82">
        <f t="shared" si="2"/>
        <v>0</v>
      </c>
    </row>
    <row r="90" spans="1:9" hidden="1">
      <c r="A90" s="29" t="s">
        <v>134</v>
      </c>
      <c r="B90" s="101"/>
      <c r="C90" s="139">
        <v>0</v>
      </c>
      <c r="D90" s="101"/>
      <c r="E90" s="139">
        <v>0</v>
      </c>
      <c r="F90" s="101"/>
      <c r="G90" s="139">
        <v>0</v>
      </c>
      <c r="H90" s="82">
        <f t="shared" si="2"/>
        <v>0</v>
      </c>
    </row>
    <row r="91" spans="1:9" hidden="1">
      <c r="A91" s="47"/>
      <c r="B91" s="101"/>
      <c r="C91" s="139"/>
      <c r="D91" s="101"/>
      <c r="E91" s="139"/>
      <c r="F91" s="101"/>
      <c r="G91" s="79"/>
      <c r="H91" s="82">
        <f t="shared" si="2"/>
        <v>0</v>
      </c>
    </row>
    <row r="92" spans="1:9">
      <c r="A92" s="27" t="s">
        <v>135</v>
      </c>
      <c r="B92" s="101"/>
      <c r="C92" s="139"/>
      <c r="D92" s="101"/>
      <c r="E92" s="139">
        <v>0.02</v>
      </c>
      <c r="F92" s="101"/>
      <c r="G92" s="79">
        <v>0.02</v>
      </c>
      <c r="H92" s="82">
        <f t="shared" si="2"/>
        <v>0</v>
      </c>
    </row>
    <row r="93" spans="1:9">
      <c r="A93" s="25"/>
      <c r="B93" s="101"/>
      <c r="C93" s="139"/>
      <c r="D93" s="101"/>
      <c r="E93" s="139"/>
      <c r="F93" s="101"/>
      <c r="G93" s="79"/>
      <c r="H93" s="82"/>
    </row>
    <row r="94" spans="1:9">
      <c r="A94" s="27" t="s">
        <v>136</v>
      </c>
      <c r="B94" s="101"/>
      <c r="C94" s="139"/>
      <c r="D94" s="101"/>
      <c r="E94" s="139">
        <v>1.4999999999999999E-2</v>
      </c>
      <c r="F94" s="101"/>
      <c r="G94" s="79">
        <v>1.4999999999999999E-2</v>
      </c>
      <c r="H94" s="82">
        <f t="shared" si="2"/>
        <v>0</v>
      </c>
    </row>
    <row r="95" spans="1:9">
      <c r="A95" s="25"/>
      <c r="B95" s="101"/>
      <c r="C95" s="139"/>
      <c r="D95" s="101"/>
      <c r="E95" s="139"/>
      <c r="F95" s="101"/>
      <c r="G95" s="79"/>
      <c r="H95" s="82"/>
    </row>
    <row r="96" spans="1:9">
      <c r="A96" s="7" t="s">
        <v>137</v>
      </c>
      <c r="B96" s="104"/>
      <c r="C96" s="79">
        <f>SUM(C2:C90)</f>
        <v>1.0000000000000007</v>
      </c>
      <c r="D96" s="140"/>
      <c r="E96" s="79">
        <f>SUM(E2:E95)</f>
        <v>1.0000000000000007</v>
      </c>
      <c r="F96" s="140"/>
      <c r="G96" s="79">
        <f>SUM(G2:G95)</f>
        <v>1.0000000000000007</v>
      </c>
      <c r="H96" s="97">
        <f>SUM(H2:H95)</f>
        <v>1.17</v>
      </c>
      <c r="I96" s="15" t="s">
        <v>138</v>
      </c>
    </row>
    <row r="97" spans="1:8" ht="32.25" customHeight="1">
      <c r="A97" s="120"/>
      <c r="B97" s="120"/>
      <c r="C97" s="120"/>
      <c r="D97" s="120"/>
      <c r="E97" s="110"/>
      <c r="F97" s="120"/>
      <c r="G97" s="110"/>
      <c r="H97" s="110"/>
    </row>
    <row r="98" spans="1:8" ht="62.1">
      <c r="A98" s="146" t="s">
        <v>139</v>
      </c>
      <c r="B98" s="120" t="s">
        <v>140</v>
      </c>
      <c r="C98" s="120"/>
      <c r="D98" s="110"/>
      <c r="E98" s="110"/>
      <c r="F98" s="110"/>
      <c r="G98" s="110"/>
      <c r="H98" s="110"/>
    </row>
    <row r="99" spans="1:8">
      <c r="B99" s="120"/>
      <c r="C99" s="120"/>
      <c r="D99" s="110"/>
      <c r="E99" s="110"/>
      <c r="F99" s="135"/>
      <c r="G99" s="110"/>
      <c r="H99" s="110"/>
    </row>
    <row r="100" spans="1:8">
      <c r="A100" s="120"/>
      <c r="B100" s="120"/>
      <c r="C100" s="120"/>
      <c r="D100" s="110"/>
      <c r="E100" s="110"/>
      <c r="F100" s="110"/>
      <c r="G100" s="110"/>
      <c r="H100" s="110"/>
    </row>
    <row r="101" spans="1:8" ht="12.75" customHeight="1">
      <c r="A101" s="120"/>
      <c r="B101" s="120"/>
      <c r="C101" s="120"/>
      <c r="D101" s="110"/>
      <c r="E101" s="110"/>
      <c r="F101" s="110"/>
      <c r="G101" s="110"/>
      <c r="H101" s="110"/>
    </row>
    <row r="102" spans="1:8">
      <c r="A102" s="120"/>
      <c r="B102" s="120"/>
      <c r="C102" s="120"/>
      <c r="D102" s="110"/>
      <c r="E102" s="110"/>
      <c r="F102" s="110"/>
      <c r="G102" s="110"/>
      <c r="H102" s="110"/>
    </row>
    <row r="103" spans="1:8">
      <c r="A103" s="120"/>
      <c r="B103" s="120"/>
      <c r="C103" s="120"/>
      <c r="D103" s="110"/>
      <c r="E103" s="110"/>
      <c r="F103" s="110"/>
      <c r="G103" s="110"/>
      <c r="H103" s="110"/>
    </row>
    <row r="104" spans="1:8">
      <c r="A104" s="120"/>
      <c r="B104" s="120"/>
      <c r="C104" s="120"/>
      <c r="D104" s="110"/>
      <c r="E104" s="110"/>
      <c r="F104" s="110"/>
      <c r="G104" s="110"/>
      <c r="H104" s="110"/>
    </row>
    <row r="105" spans="1:8">
      <c r="A105" s="120"/>
      <c r="B105" s="120"/>
      <c r="C105" s="120"/>
      <c r="D105" s="110"/>
      <c r="E105" s="110"/>
      <c r="F105" s="110"/>
      <c r="G105" s="110"/>
      <c r="H105" s="110"/>
    </row>
    <row r="106" spans="1:8">
      <c r="A106" s="120"/>
      <c r="B106" s="120"/>
      <c r="C106" s="120"/>
      <c r="D106" s="110"/>
      <c r="E106" s="110"/>
      <c r="F106" s="110"/>
      <c r="G106" s="110"/>
      <c r="H106" s="110"/>
    </row>
    <row r="107" spans="1:8">
      <c r="A107" s="120"/>
      <c r="B107" s="120"/>
      <c r="C107" s="120"/>
      <c r="D107" s="110"/>
      <c r="E107" s="110"/>
      <c r="F107" s="110"/>
      <c r="G107" s="110"/>
      <c r="H107" s="110"/>
    </row>
    <row r="108" spans="1:8">
      <c r="A108" s="120"/>
      <c r="B108" s="120"/>
      <c r="C108" s="120"/>
      <c r="D108" s="110"/>
      <c r="E108" s="110"/>
      <c r="F108" s="110"/>
      <c r="G108" s="110"/>
      <c r="H108" s="110"/>
    </row>
    <row r="109" spans="1:8">
      <c r="A109" s="120"/>
      <c r="B109" s="120"/>
      <c r="C109" s="120"/>
      <c r="D109" s="110"/>
      <c r="E109" s="110"/>
      <c r="F109" s="110"/>
      <c r="G109" s="110"/>
      <c r="H109" s="110"/>
    </row>
    <row r="110" spans="1:8">
      <c r="A110" s="120"/>
      <c r="B110" s="120"/>
      <c r="C110" s="120"/>
      <c r="D110" s="110"/>
      <c r="E110" s="110"/>
      <c r="F110" s="110"/>
      <c r="G110" s="110"/>
      <c r="H110" s="110"/>
    </row>
    <row r="111" spans="1:8">
      <c r="A111" s="118"/>
      <c r="B111" s="118"/>
      <c r="C111" s="118"/>
    </row>
    <row r="112" spans="1:8">
      <c r="A112" s="118"/>
      <c r="B112" s="118"/>
      <c r="C112" s="118"/>
    </row>
    <row r="113" spans="1:3">
      <c r="A113" s="118"/>
      <c r="B113" s="118"/>
      <c r="C113" s="118"/>
    </row>
    <row r="114" spans="1:3">
      <c r="A114" s="118"/>
      <c r="B114" s="118"/>
      <c r="C114" s="118"/>
    </row>
    <row r="115" spans="1:3">
      <c r="A115" s="118"/>
      <c r="B115" s="118"/>
      <c r="C115" s="118"/>
    </row>
    <row r="116" spans="1:3">
      <c r="A116" s="118"/>
      <c r="B116" s="118"/>
      <c r="C116" s="118"/>
    </row>
    <row r="117" spans="1:3">
      <c r="A117" s="118"/>
      <c r="B117" s="118"/>
      <c r="C117" s="118"/>
    </row>
    <row r="118" spans="1:3">
      <c r="A118" s="118"/>
      <c r="B118" s="118"/>
      <c r="C118" s="118"/>
    </row>
    <row r="119" spans="1:3">
      <c r="A119" s="118"/>
      <c r="B119" s="118"/>
      <c r="C119" s="118"/>
    </row>
    <row r="120" spans="1:3">
      <c r="A120" s="118"/>
      <c r="B120" s="118"/>
      <c r="C120" s="118"/>
    </row>
    <row r="121" spans="1:3">
      <c r="A121" s="118"/>
      <c r="B121" s="118"/>
      <c r="C121" s="118"/>
    </row>
    <row r="122" spans="1:3">
      <c r="A122" s="118"/>
      <c r="B122" s="118"/>
      <c r="C122" s="118"/>
    </row>
    <row r="123" spans="1:3">
      <c r="A123" s="118"/>
      <c r="B123" s="118"/>
      <c r="C123" s="118"/>
    </row>
    <row r="124" spans="1:3">
      <c r="A124" s="118"/>
      <c r="B124" s="118"/>
      <c r="C124" s="118"/>
    </row>
    <row r="125" spans="1:3">
      <c r="A125" s="118"/>
      <c r="B125" s="118"/>
      <c r="C125" s="118"/>
    </row>
    <row r="126" spans="1:3">
      <c r="A126" s="118"/>
      <c r="B126" s="118"/>
      <c r="C126" s="118"/>
    </row>
    <row r="127" spans="1:3">
      <c r="A127" s="118"/>
      <c r="B127" s="118"/>
      <c r="C127" s="118"/>
    </row>
    <row r="128" spans="1:3">
      <c r="A128" s="118"/>
      <c r="B128" s="118"/>
      <c r="C128" s="118"/>
    </row>
    <row r="129" spans="1:3">
      <c r="A129" s="118"/>
      <c r="B129" s="118"/>
      <c r="C129" s="118"/>
    </row>
    <row r="130" spans="1:3">
      <c r="A130" s="118"/>
      <c r="B130" s="118"/>
      <c r="C130" s="118"/>
    </row>
    <row r="131" spans="1:3">
      <c r="A131" s="118"/>
      <c r="B131" s="118"/>
      <c r="C131" s="118"/>
    </row>
    <row r="132" spans="1:3">
      <c r="A132" s="118"/>
      <c r="B132" s="118"/>
      <c r="C132" s="118"/>
    </row>
    <row r="133" spans="1:3">
      <c r="A133" s="118"/>
      <c r="B133" s="118"/>
      <c r="C133" s="118"/>
    </row>
    <row r="134" spans="1:3">
      <c r="A134" s="118"/>
      <c r="B134" s="118"/>
      <c r="C134" s="118"/>
    </row>
    <row r="135" spans="1:3">
      <c r="A135" s="118"/>
      <c r="B135" s="118"/>
      <c r="C135" s="118"/>
    </row>
    <row r="136" spans="1:3">
      <c r="A136" s="118"/>
      <c r="B136" s="118"/>
      <c r="C136" s="118"/>
    </row>
    <row r="137" spans="1:3">
      <c r="A137" s="118"/>
      <c r="B137" s="118"/>
      <c r="C137" s="118"/>
    </row>
    <row r="138" spans="1:3">
      <c r="A138" s="118"/>
      <c r="B138" s="118"/>
      <c r="C138" s="118"/>
    </row>
    <row r="139" spans="1:3">
      <c r="A139" s="118"/>
      <c r="B139" s="118"/>
      <c r="C139" s="118"/>
    </row>
    <row r="140" spans="1:3">
      <c r="A140" s="118"/>
      <c r="B140" s="118"/>
      <c r="C140" s="118"/>
    </row>
    <row r="141" spans="1:3">
      <c r="A141" s="118"/>
      <c r="B141" s="118"/>
      <c r="C141" s="118"/>
    </row>
    <row r="142" spans="1:3">
      <c r="A142" s="118"/>
      <c r="B142" s="118"/>
      <c r="C142" s="118"/>
    </row>
    <row r="143" spans="1:3">
      <c r="A143" s="118"/>
      <c r="B143" s="118"/>
      <c r="C143" s="118"/>
    </row>
  </sheetData>
  <sheetProtection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70" zoomScaleNormal="70" workbookViewId="0">
      <pane xSplit="1" ySplit="2" topLeftCell="B10" activePane="bottomRight" state="frozen"/>
      <selection pane="bottomRight" activeCell="C15" sqref="C15"/>
      <selection pane="bottomLeft" activeCell="A3" sqref="A3"/>
      <selection pane="topRight" activeCell="B1" sqref="B1"/>
    </sheetView>
  </sheetViews>
  <sheetFormatPr defaultColWidth="10.875" defaultRowHeight="15.6"/>
  <cols>
    <col min="1" max="1" width="32.375" style="114" customWidth="1"/>
    <col min="2" max="2" width="95" style="114" customWidth="1"/>
    <col min="3" max="4" width="48.5" style="114" customWidth="1"/>
    <col min="5" max="5" width="13.375" style="114" customWidth="1"/>
    <col min="6" max="6" width="14.875" style="1" customWidth="1"/>
    <col min="7" max="16384" width="10.875" style="1"/>
  </cols>
  <sheetData>
    <row r="1" spans="1:6">
      <c r="A1" s="2"/>
      <c r="B1" s="160" t="s">
        <v>141</v>
      </c>
      <c r="C1" s="160"/>
      <c r="D1" s="160"/>
      <c r="E1" s="1"/>
    </row>
    <row r="2" spans="1:6" ht="66" customHeight="1">
      <c r="A2" s="22" t="s">
        <v>142</v>
      </c>
      <c r="B2" s="46" t="s">
        <v>143</v>
      </c>
      <c r="C2" s="46" t="s">
        <v>144</v>
      </c>
      <c r="D2" s="46" t="s">
        <v>145</v>
      </c>
      <c r="E2" s="35"/>
      <c r="F2" s="11"/>
    </row>
    <row r="3" spans="1:6" ht="15.95" customHeight="1">
      <c r="A3" s="12" t="s">
        <v>146</v>
      </c>
      <c r="B3" s="108"/>
      <c r="C3" s="108"/>
      <c r="D3" s="108"/>
      <c r="E3" s="1"/>
    </row>
    <row r="4" spans="1:6" ht="15.95" customHeight="1">
      <c r="A4" s="12"/>
      <c r="B4" s="108"/>
      <c r="C4" s="108"/>
      <c r="D4" s="108"/>
      <c r="E4" s="1"/>
    </row>
    <row r="5" spans="1:6" ht="15.95" customHeight="1">
      <c r="A5" s="12" t="s">
        <v>147</v>
      </c>
      <c r="B5" s="109">
        <v>8.1</v>
      </c>
      <c r="C5" s="109">
        <v>7.2</v>
      </c>
      <c r="D5" s="109">
        <v>6.3</v>
      </c>
      <c r="E5" s="1"/>
    </row>
    <row r="6" spans="1:6" ht="170.45" customHeight="1">
      <c r="A6" s="12"/>
      <c r="B6" s="148" t="s">
        <v>148</v>
      </c>
      <c r="C6" s="148" t="s">
        <v>148</v>
      </c>
      <c r="D6" s="148" t="s">
        <v>148</v>
      </c>
      <c r="E6" s="1"/>
    </row>
    <row r="7" spans="1:6" ht="15.95" customHeight="1">
      <c r="A7" s="12" t="s">
        <v>149</v>
      </c>
      <c r="B7" s="108"/>
      <c r="C7" s="108"/>
      <c r="D7" s="108"/>
      <c r="E7" s="1"/>
    </row>
    <row r="8" spans="1:6" ht="15.95" customHeight="1">
      <c r="A8" s="12"/>
      <c r="B8" s="108"/>
      <c r="C8" s="108"/>
      <c r="D8" s="108"/>
      <c r="E8" s="1"/>
    </row>
    <row r="9" spans="1:6" ht="50.25" customHeight="1">
      <c r="A9" s="13" t="s">
        <v>150</v>
      </c>
      <c r="B9" s="109"/>
      <c r="C9" s="109"/>
      <c r="D9" s="109"/>
      <c r="E9" s="1"/>
    </row>
    <row r="10" spans="1:6" ht="15.95" customHeight="1">
      <c r="A10" s="12"/>
      <c r="B10" s="109"/>
      <c r="C10" s="109"/>
      <c r="D10" s="109"/>
      <c r="E10" s="1"/>
    </row>
    <row r="11" spans="1:6" ht="15.95" customHeight="1">
      <c r="A11" s="12" t="s">
        <v>151</v>
      </c>
      <c r="B11" s="108"/>
      <c r="C11" s="108"/>
      <c r="D11" s="108"/>
      <c r="E11" s="1"/>
    </row>
    <row r="12" spans="1:6" ht="15.95" customHeight="1">
      <c r="A12" s="12"/>
      <c r="B12" s="108"/>
      <c r="C12" s="108"/>
      <c r="D12" s="108"/>
      <c r="E12" s="1"/>
    </row>
    <row r="13" spans="1:6" ht="15.95" customHeight="1">
      <c r="A13" s="19" t="s">
        <v>152</v>
      </c>
      <c r="B13" s="55">
        <f>SUM(B3:B12)</f>
        <v>8.1</v>
      </c>
      <c r="C13" s="55">
        <f>C3+C5+C7+C9+C11</f>
        <v>7.2</v>
      </c>
      <c r="D13" s="55">
        <f>D3+D5+D7+D9+D11</f>
        <v>6.3</v>
      </c>
      <c r="E13" s="1" t="s">
        <v>74</v>
      </c>
    </row>
    <row r="14" spans="1:6" ht="15.95" customHeight="1">
      <c r="A14" s="19" t="s">
        <v>25</v>
      </c>
      <c r="B14" s="83">
        <v>0.3</v>
      </c>
      <c r="C14" s="83">
        <v>0.5</v>
      </c>
      <c r="D14" s="83">
        <v>0.2</v>
      </c>
      <c r="E14" s="84">
        <f>SUM(B14:D14)</f>
        <v>1</v>
      </c>
    </row>
    <row r="15" spans="1:6" ht="15.95" customHeight="1">
      <c r="A15" s="20" t="s">
        <v>61</v>
      </c>
      <c r="B15" s="52">
        <f>B13*B14</f>
        <v>2.4299999999999997</v>
      </c>
      <c r="C15" s="52">
        <f>C13*C14</f>
        <v>3.6</v>
      </c>
      <c r="D15" s="52">
        <f t="shared" ref="D15" si="0">D13*D14</f>
        <v>1.26</v>
      </c>
      <c r="E15" s="102">
        <f>SUM(B15:D15)</f>
        <v>7.2899999999999991</v>
      </c>
      <c r="F15" s="15" t="s">
        <v>153</v>
      </c>
    </row>
    <row r="16" spans="1:6">
      <c r="A16" s="130"/>
      <c r="B16" s="161"/>
      <c r="C16" s="161"/>
      <c r="D16" s="161"/>
      <c r="E16" s="121"/>
    </row>
    <row r="17" spans="1:5" ht="20.45" customHeight="1">
      <c r="A17" s="119"/>
      <c r="B17" s="159"/>
      <c r="C17" s="159"/>
      <c r="D17" s="159"/>
      <c r="E17" s="121"/>
    </row>
    <row r="18" spans="1:5">
      <c r="A18" s="121"/>
      <c r="B18" s="159"/>
      <c r="C18" s="159"/>
      <c r="D18" s="159"/>
      <c r="E18" s="121"/>
    </row>
    <row r="19" spans="1:5">
      <c r="A19" s="121"/>
      <c r="B19" s="159"/>
      <c r="C19" s="159"/>
      <c r="D19" s="159"/>
      <c r="E19" s="121"/>
    </row>
    <row r="20" spans="1:5">
      <c r="A20" s="121"/>
      <c r="B20" s="159"/>
      <c r="C20" s="159"/>
      <c r="D20" s="159"/>
      <c r="E20" s="121"/>
    </row>
    <row r="21" spans="1:5">
      <c r="A21" s="121"/>
      <c r="B21" s="110"/>
      <c r="C21" s="110"/>
      <c r="D21" s="110"/>
      <c r="E21" s="121"/>
    </row>
    <row r="22" spans="1:5">
      <c r="A22" s="121"/>
      <c r="B22" s="110"/>
      <c r="C22" s="110"/>
      <c r="D22" s="110"/>
      <c r="E22" s="121"/>
    </row>
    <row r="23" spans="1:5">
      <c r="A23" s="121"/>
      <c r="B23" s="110"/>
      <c r="C23" s="110"/>
      <c r="D23" s="110"/>
      <c r="E23" s="121"/>
    </row>
    <row r="24" spans="1:5">
      <c r="A24" s="121"/>
      <c r="B24" s="110"/>
      <c r="C24" s="110"/>
      <c r="D24" s="110"/>
      <c r="E24" s="121"/>
    </row>
    <row r="25" spans="1:5">
      <c r="A25" s="121"/>
      <c r="B25" s="110"/>
      <c r="C25" s="110"/>
      <c r="D25" s="110"/>
      <c r="E25" s="121"/>
    </row>
    <row r="26" spans="1:5">
      <c r="A26" s="121"/>
      <c r="B26" s="110"/>
      <c r="C26" s="110"/>
      <c r="D26" s="110"/>
      <c r="E26" s="121"/>
    </row>
    <row r="27" spans="1:5">
      <c r="A27" s="121"/>
      <c r="B27" s="121"/>
      <c r="C27" s="121"/>
      <c r="D27" s="121"/>
      <c r="E27" s="121"/>
    </row>
  </sheetData>
  <sheetProtection formatCells="0" formatColumns="0"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F15" activePane="bottomRight" state="frozen"/>
      <selection pane="bottomRight" activeCell="G12" sqref="G12"/>
      <selection pane="bottomLeft" activeCell="A2" sqref="A2"/>
      <selection pane="topRight" activeCell="B1" sqref="B1"/>
    </sheetView>
  </sheetViews>
  <sheetFormatPr defaultColWidth="10.5" defaultRowHeight="15.6"/>
  <cols>
    <col min="1" max="1" width="80.5" style="116" customWidth="1"/>
    <col min="2" max="5" width="32.5" style="116" customWidth="1"/>
    <col min="6" max="7" width="26.5" style="116" customWidth="1"/>
    <col min="8" max="8" width="15.5" style="116" customWidth="1"/>
    <col min="9" max="9" width="21.875" customWidth="1"/>
  </cols>
  <sheetData>
    <row r="1" spans="1:10" ht="80.25" customHeight="1">
      <c r="A1" s="44" t="s">
        <v>154</v>
      </c>
      <c r="B1" s="27" t="s">
        <v>155</v>
      </c>
      <c r="C1" s="27" t="s">
        <v>156</v>
      </c>
      <c r="D1" s="27" t="s">
        <v>157</v>
      </c>
      <c r="E1" s="25" t="s">
        <v>158</v>
      </c>
      <c r="F1" s="37" t="s">
        <v>84</v>
      </c>
      <c r="G1" s="37" t="s">
        <v>61</v>
      </c>
      <c r="H1" s="10"/>
      <c r="I1" s="8"/>
    </row>
    <row r="2" spans="1:10" ht="32.25" customHeight="1">
      <c r="A2" s="137" t="s">
        <v>159</v>
      </c>
      <c r="B2" s="107"/>
      <c r="C2" s="107"/>
      <c r="D2" s="107"/>
      <c r="E2" s="107">
        <v>0</v>
      </c>
      <c r="F2" s="85">
        <v>0.3</v>
      </c>
      <c r="G2" s="87">
        <f>(SUM(B2:E2)*F2)</f>
        <v>0</v>
      </c>
      <c r="H2" s="18"/>
      <c r="I2" s="18"/>
      <c r="J2" s="17"/>
    </row>
    <row r="3" spans="1:10" ht="32.25" customHeight="1">
      <c r="A3" s="138"/>
      <c r="B3" s="107"/>
      <c r="C3" s="107"/>
      <c r="D3" s="107"/>
      <c r="E3" s="107"/>
      <c r="F3" s="85"/>
      <c r="G3" s="87"/>
      <c r="H3" s="18"/>
      <c r="I3" s="18"/>
      <c r="J3" s="17"/>
    </row>
    <row r="4" spans="1:10" ht="32.25" customHeight="1">
      <c r="A4" s="29" t="s">
        <v>160</v>
      </c>
      <c r="B4" s="101"/>
      <c r="C4" s="101"/>
      <c r="D4" s="101"/>
      <c r="E4" s="101">
        <v>0</v>
      </c>
      <c r="F4" s="86">
        <v>0.1</v>
      </c>
      <c r="G4" s="87">
        <f>(SUM(B4:E4)*F4)</f>
        <v>0</v>
      </c>
      <c r="H4" s="8"/>
      <c r="I4" s="8"/>
    </row>
    <row r="5" spans="1:10" ht="32.25" customHeight="1">
      <c r="A5" s="28"/>
      <c r="B5" s="101"/>
      <c r="C5" s="101"/>
      <c r="D5" s="101"/>
      <c r="E5" s="101"/>
      <c r="F5" s="86"/>
      <c r="G5" s="87"/>
      <c r="H5" s="8"/>
      <c r="I5" s="8"/>
    </row>
    <row r="6" spans="1:10" ht="32.25" customHeight="1">
      <c r="A6" s="29" t="s">
        <v>161</v>
      </c>
      <c r="B6" s="107"/>
      <c r="C6" s="107"/>
      <c r="D6" s="107"/>
      <c r="E6" s="107">
        <v>0</v>
      </c>
      <c r="F6" s="86">
        <v>0.15</v>
      </c>
      <c r="G6" s="87">
        <f>(SUM(B6:E6)*F6)</f>
        <v>0</v>
      </c>
      <c r="H6" s="8"/>
      <c r="I6" s="8"/>
    </row>
    <row r="7" spans="1:10" ht="32.25" customHeight="1">
      <c r="A7" s="28"/>
      <c r="B7" s="107"/>
      <c r="C7" s="107"/>
      <c r="D7" s="107"/>
      <c r="E7" s="107"/>
      <c r="F7" s="86"/>
      <c r="G7" s="87"/>
      <c r="H7" s="8"/>
      <c r="I7" s="8"/>
    </row>
    <row r="8" spans="1:10" ht="32.25" customHeight="1">
      <c r="A8" s="29" t="s">
        <v>162</v>
      </c>
      <c r="B8" s="101">
        <v>9</v>
      </c>
      <c r="C8" s="101"/>
      <c r="D8" s="101"/>
      <c r="E8" s="101"/>
      <c r="F8" s="86">
        <v>0.15</v>
      </c>
      <c r="G8" s="87">
        <f>(SUM(B8:E8)*F8)</f>
        <v>1.3499999999999999</v>
      </c>
      <c r="H8" s="8"/>
      <c r="I8" s="8"/>
    </row>
    <row r="9" spans="1:10" ht="328.5" customHeight="1">
      <c r="A9" s="28"/>
      <c r="B9" s="147" t="s">
        <v>163</v>
      </c>
      <c r="C9" s="101"/>
      <c r="D9" s="101"/>
      <c r="E9" s="101"/>
      <c r="F9" s="86"/>
      <c r="G9" s="87"/>
      <c r="H9" s="8"/>
      <c r="I9" s="8"/>
    </row>
    <row r="10" spans="1:10" ht="32.25" customHeight="1">
      <c r="A10" s="29" t="s">
        <v>164</v>
      </c>
      <c r="B10" s="107"/>
      <c r="C10" s="107"/>
      <c r="D10" s="107"/>
      <c r="E10" s="107">
        <v>0</v>
      </c>
      <c r="F10" s="86">
        <v>0.1</v>
      </c>
      <c r="G10" s="87">
        <f>(SUM(B10:E10)*F10)</f>
        <v>0</v>
      </c>
      <c r="H10" s="8"/>
      <c r="I10" s="8"/>
    </row>
    <row r="11" spans="1:10" ht="32.25" customHeight="1">
      <c r="A11" s="29"/>
      <c r="B11" s="107"/>
      <c r="C11" s="107"/>
      <c r="D11" s="107"/>
      <c r="E11" s="107"/>
      <c r="F11" s="38"/>
      <c r="G11" s="87"/>
      <c r="H11" s="8"/>
      <c r="I11" s="8"/>
    </row>
    <row r="12" spans="1:10" ht="32.25" customHeight="1">
      <c r="A12" s="29" t="s">
        <v>165</v>
      </c>
      <c r="B12" s="101"/>
      <c r="C12" s="101">
        <v>5</v>
      </c>
      <c r="D12" s="101"/>
      <c r="E12" s="101"/>
      <c r="F12" s="86">
        <v>0.15</v>
      </c>
      <c r="G12" s="87">
        <f>(SUM(B12:E12)*F12)</f>
        <v>0.75</v>
      </c>
      <c r="H12" s="8"/>
      <c r="I12" s="8"/>
    </row>
    <row r="13" spans="1:10" ht="406.5" customHeight="1">
      <c r="A13" s="29"/>
      <c r="B13" s="101"/>
      <c r="C13" s="147" t="s">
        <v>166</v>
      </c>
      <c r="D13" s="101"/>
      <c r="E13" s="101"/>
      <c r="F13" s="86"/>
      <c r="G13" s="87"/>
      <c r="H13" s="8"/>
      <c r="I13" s="8"/>
    </row>
    <row r="14" spans="1:10" ht="32.25" customHeight="1">
      <c r="A14" s="29" t="s">
        <v>167</v>
      </c>
      <c r="B14" s="107"/>
      <c r="C14" s="107">
        <v>5.5</v>
      </c>
      <c r="D14" s="107"/>
      <c r="E14" s="107"/>
      <c r="F14" s="86">
        <v>0.05</v>
      </c>
      <c r="G14" s="87">
        <f>(SUM(B14:E14)*F14)</f>
        <v>0.27500000000000002</v>
      </c>
      <c r="H14" s="8"/>
      <c r="I14" s="8"/>
    </row>
    <row r="15" spans="1:10" ht="393.95" customHeight="1">
      <c r="A15" s="29"/>
      <c r="B15" s="107"/>
      <c r="C15" s="144" t="s">
        <v>168</v>
      </c>
      <c r="D15" s="107"/>
      <c r="E15" s="107"/>
      <c r="F15" s="38"/>
      <c r="G15" s="87"/>
      <c r="H15" s="8"/>
      <c r="I15" s="8"/>
    </row>
    <row r="16" spans="1:10" ht="98.25" customHeight="1">
      <c r="A16"/>
      <c r="B16"/>
      <c r="C16"/>
      <c r="D16"/>
      <c r="E16" s="42" t="s">
        <v>74</v>
      </c>
      <c r="F16" s="9">
        <f>SUM(F2:F14)</f>
        <v>1</v>
      </c>
      <c r="G16" s="103">
        <f>SUM(G2:G15)</f>
        <v>2.3749999999999996</v>
      </c>
      <c r="H16" s="15" t="s">
        <v>153</v>
      </c>
      <c r="I16" s="8"/>
    </row>
    <row r="17" spans="1:9">
      <c r="A17" s="110"/>
      <c r="B17" s="110"/>
      <c r="C17" s="110"/>
      <c r="D17" s="110"/>
      <c r="E17" s="110"/>
      <c r="F17" s="110"/>
      <c r="G17" s="110"/>
      <c r="H17" s="117"/>
      <c r="I17" s="8"/>
    </row>
    <row r="18" spans="1:9">
      <c r="A18" s="110"/>
      <c r="B18" s="110"/>
      <c r="C18" s="110"/>
      <c r="D18" s="110"/>
      <c r="E18" s="110"/>
      <c r="F18" s="110"/>
      <c r="G18" s="120"/>
      <c r="H18" s="117"/>
      <c r="I18" s="8"/>
    </row>
    <row r="19" spans="1:9">
      <c r="A19" s="110"/>
      <c r="B19" s="110"/>
      <c r="C19" s="110"/>
      <c r="D19" s="110"/>
      <c r="E19" s="110"/>
      <c r="F19" s="110"/>
      <c r="G19" s="110"/>
      <c r="H19" s="117"/>
      <c r="I19" s="8"/>
    </row>
    <row r="20" spans="1:9">
      <c r="A20" s="110"/>
      <c r="B20" s="110"/>
      <c r="C20" s="110"/>
      <c r="D20" s="110"/>
      <c r="E20" s="110"/>
      <c r="F20" s="110"/>
      <c r="G20" s="120"/>
      <c r="H20" s="117"/>
      <c r="I20" s="8"/>
    </row>
    <row r="21" spans="1:9">
      <c r="A21" s="110"/>
      <c r="B21" s="110"/>
      <c r="C21" s="110"/>
      <c r="D21" s="110"/>
      <c r="E21" s="110"/>
      <c r="F21" s="120"/>
      <c r="G21" s="110"/>
      <c r="H21" s="117"/>
      <c r="I21" s="8"/>
    </row>
    <row r="22" spans="1:9">
      <c r="A22" s="110"/>
      <c r="B22" s="110"/>
      <c r="C22" s="110"/>
      <c r="D22" s="110"/>
      <c r="E22" s="110"/>
      <c r="F22" s="110"/>
      <c r="G22" s="120"/>
      <c r="H22" s="117"/>
      <c r="I22" s="8"/>
    </row>
    <row r="23" spans="1:9">
      <c r="A23" s="110"/>
      <c r="B23" s="110"/>
      <c r="C23" s="110"/>
      <c r="D23" s="110"/>
      <c r="E23" s="110"/>
      <c r="F23" s="120"/>
      <c r="G23" s="120"/>
      <c r="H23" s="117"/>
      <c r="I23" s="8"/>
    </row>
    <row r="24" spans="1:9">
      <c r="A24" s="110"/>
      <c r="B24" s="110"/>
      <c r="C24" s="110"/>
      <c r="D24" s="110"/>
      <c r="E24" s="110"/>
      <c r="F24" s="120"/>
      <c r="G24" s="110"/>
      <c r="H24" s="117"/>
      <c r="I24" s="8"/>
    </row>
    <row r="25" spans="1:9">
      <c r="A25" s="110"/>
      <c r="B25" s="110"/>
      <c r="C25" s="110"/>
      <c r="D25" s="110"/>
      <c r="E25" s="110"/>
      <c r="F25" s="110"/>
      <c r="G25" s="127"/>
    </row>
    <row r="26" spans="1:9">
      <c r="A26" s="110"/>
      <c r="B26" s="110"/>
      <c r="C26" s="110"/>
      <c r="D26" s="110"/>
      <c r="E26" s="110"/>
      <c r="F26" s="127"/>
      <c r="G26" s="127"/>
    </row>
    <row r="27" spans="1:9">
      <c r="A27" s="110"/>
      <c r="B27" s="110"/>
      <c r="C27" s="110"/>
      <c r="D27" s="110"/>
      <c r="E27" s="110"/>
      <c r="F27" s="127"/>
      <c r="G27" s="127"/>
    </row>
    <row r="28" spans="1:9">
      <c r="A28" s="110"/>
      <c r="B28" s="110"/>
      <c r="C28" s="110"/>
      <c r="D28" s="110"/>
      <c r="E28" s="110"/>
      <c r="F28" s="127"/>
      <c r="G28" s="127"/>
    </row>
    <row r="29" spans="1:9">
      <c r="A29" s="110"/>
      <c r="B29" s="110"/>
      <c r="C29" s="127"/>
      <c r="D29" s="127"/>
      <c r="E29" s="127"/>
      <c r="F29" s="127"/>
      <c r="G29" s="127"/>
    </row>
    <row r="30" spans="1:9">
      <c r="A30" s="110"/>
      <c r="B30" s="110"/>
      <c r="C30" s="127"/>
      <c r="D30" s="127"/>
      <c r="E30" s="127"/>
      <c r="F30" s="127"/>
      <c r="G30" s="127"/>
    </row>
    <row r="31" spans="1:9">
      <c r="A31" s="117"/>
      <c r="B31" s="117"/>
    </row>
    <row r="32" spans="1:9">
      <c r="A32" s="117"/>
      <c r="B32" s="117"/>
    </row>
    <row r="33" spans="1:2">
      <c r="A33" s="117"/>
      <c r="B33" s="117"/>
    </row>
    <row r="34" spans="1:2">
      <c r="B34" s="117"/>
    </row>
    <row r="35" spans="1:2">
      <c r="B35" s="117"/>
    </row>
    <row r="36" spans="1:2">
      <c r="B36" s="117"/>
    </row>
    <row r="37" spans="1:2">
      <c r="B37" s="117"/>
    </row>
    <row r="38" spans="1:2">
      <c r="B38" s="117"/>
    </row>
    <row r="39" spans="1:2">
      <c r="B39" s="117"/>
    </row>
    <row r="40" spans="1:2">
      <c r="B40" s="117"/>
    </row>
    <row r="41" spans="1:2">
      <c r="B41" s="117"/>
    </row>
    <row r="42" spans="1:2">
      <c r="B42" s="117"/>
    </row>
    <row r="43" spans="1:2">
      <c r="B43" s="117"/>
    </row>
    <row r="44" spans="1:2">
      <c r="B44" s="117"/>
    </row>
    <row r="45" spans="1:2">
      <c r="B45" s="117"/>
    </row>
    <row r="46" spans="1:2">
      <c r="B46" s="117"/>
    </row>
    <row r="47" spans="1:2">
      <c r="B47" s="117"/>
    </row>
    <row r="48" spans="1:2">
      <c r="B48" s="117"/>
    </row>
    <row r="49" spans="2:2">
      <c r="B49" s="117"/>
    </row>
    <row r="50" spans="2:2">
      <c r="B50" s="117"/>
    </row>
    <row r="51" spans="2:2">
      <c r="B51" s="117"/>
    </row>
    <row r="52" spans="2:2">
      <c r="B52" s="117"/>
    </row>
    <row r="53" spans="2:2">
      <c r="B53" s="117"/>
    </row>
    <row r="54" spans="2:2">
      <c r="B54" s="117"/>
    </row>
    <row r="55" spans="2:2">
      <c r="B55" s="117"/>
    </row>
    <row r="56" spans="2:2">
      <c r="B56" s="117"/>
    </row>
    <row r="57" spans="2:2">
      <c r="B57" s="117"/>
    </row>
    <row r="58" spans="2:2">
      <c r="B58" s="117"/>
    </row>
    <row r="59" spans="2:2">
      <c r="B59" s="117"/>
    </row>
    <row r="60" spans="2:2">
      <c r="B60" s="117"/>
    </row>
    <row r="61" spans="2:2">
      <c r="B61" s="117"/>
    </row>
  </sheetData>
  <sheetProtection formatRows="0"/>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0"/>
  <sheetViews>
    <sheetView workbookViewId="0">
      <selection activeCell="B10" sqref="B10"/>
    </sheetView>
  </sheetViews>
  <sheetFormatPr defaultColWidth="10.875" defaultRowHeight="15.6"/>
  <cols>
    <col min="1" max="1" width="39" style="114" customWidth="1"/>
    <col min="2" max="2" width="16" style="114" customWidth="1"/>
    <col min="3" max="4" width="16.5" style="114" customWidth="1"/>
    <col min="5" max="5" width="10.875" style="114" customWidth="1"/>
    <col min="6" max="6" width="14" style="114" customWidth="1"/>
    <col min="7" max="7" width="10.875" style="1" customWidth="1"/>
    <col min="8" max="16384" width="10.875" style="1"/>
  </cols>
  <sheetData>
    <row r="1" spans="1:6" ht="15.75" customHeight="1">
      <c r="A1" s="34"/>
      <c r="B1" s="162" t="s">
        <v>169</v>
      </c>
      <c r="C1" s="163"/>
      <c r="D1" s="164"/>
      <c r="E1" s="8"/>
      <c r="F1" s="8"/>
    </row>
    <row r="2" spans="1:6" ht="80.25" customHeight="1">
      <c r="A2" s="34" t="s">
        <v>170</v>
      </c>
      <c r="B2" s="46" t="s">
        <v>171</v>
      </c>
      <c r="C2" s="46" t="s">
        <v>172</v>
      </c>
      <c r="D2" s="46" t="s">
        <v>173</v>
      </c>
      <c r="E2" s="10"/>
      <c r="F2" s="32"/>
    </row>
    <row r="3" spans="1:6" ht="15.95" customHeight="1">
      <c r="A3" s="36" t="s">
        <v>174</v>
      </c>
      <c r="B3" s="108"/>
      <c r="C3" s="46"/>
      <c r="D3" s="46"/>
      <c r="E3" s="10"/>
      <c r="F3" s="8"/>
    </row>
    <row r="4" spans="1:6" ht="15.95" customHeight="1">
      <c r="A4" s="36" t="s">
        <v>175</v>
      </c>
      <c r="B4" s="46"/>
      <c r="C4" s="108"/>
      <c r="D4" s="46"/>
      <c r="E4" s="10" t="s">
        <v>74</v>
      </c>
      <c r="F4" s="8"/>
    </row>
    <row r="5" spans="1:6" ht="15.95" customHeight="1">
      <c r="A5" s="36" t="s">
        <v>176</v>
      </c>
      <c r="B5" s="46"/>
      <c r="C5" s="46"/>
      <c r="D5" s="108"/>
      <c r="E5" s="141">
        <f>B3+C4+D5</f>
        <v>0</v>
      </c>
      <c r="F5" s="15" t="s">
        <v>177</v>
      </c>
    </row>
    <row r="6" spans="1:6">
      <c r="A6" s="161" t="s">
        <v>178</v>
      </c>
      <c r="B6" s="161"/>
      <c r="C6" s="161"/>
      <c r="D6" s="161"/>
      <c r="E6" s="121"/>
    </row>
    <row r="7" spans="1:6">
      <c r="A7" s="159"/>
      <c r="B7" s="159"/>
      <c r="C7" s="159"/>
      <c r="D7" s="159"/>
      <c r="E7" s="121"/>
    </row>
    <row r="8" spans="1:6" ht="30.95">
      <c r="A8" s="121" t="s">
        <v>179</v>
      </c>
      <c r="B8" s="142">
        <f>E5</f>
        <v>0</v>
      </c>
      <c r="C8" s="121"/>
      <c r="D8" s="121"/>
      <c r="E8" s="121"/>
    </row>
    <row r="10" spans="1:6" ht="46.5">
      <c r="B10" s="121" t="s">
        <v>180</v>
      </c>
    </row>
  </sheetData>
  <sheetProtection formatRows="0"/>
  <mergeCells count="3">
    <mergeCell ref="A7:D7"/>
    <mergeCell ref="B1:D1"/>
    <mergeCell ref="A6:D6"/>
  </mergeCells>
  <phoneticPr fontId="1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70" zoomScaleNormal="70" workbookViewId="0">
      <pane xSplit="1" ySplit="1" topLeftCell="B58" activePane="bottomRight" state="frozen"/>
      <selection pane="bottomRight" activeCell="C66" sqref="C66"/>
      <selection pane="bottomLeft" activeCell="A2" sqref="A2"/>
      <selection pane="topRight" activeCell="B1" sqref="B1"/>
    </sheetView>
  </sheetViews>
  <sheetFormatPr defaultColWidth="10.875" defaultRowHeight="15.75" customHeight="1"/>
  <cols>
    <col min="1" max="1" width="64.5" style="110" customWidth="1"/>
    <col min="2" max="3" width="64.5" style="117" customWidth="1"/>
    <col min="4" max="5" width="16.5" style="117" customWidth="1"/>
    <col min="6" max="6" width="18.5" style="117" customWidth="1"/>
    <col min="7" max="16384" width="10.875" style="8"/>
  </cols>
  <sheetData>
    <row r="1" spans="1:6" ht="77.45">
      <c r="A1" s="37" t="s">
        <v>21</v>
      </c>
      <c r="B1" s="27" t="s">
        <v>181</v>
      </c>
      <c r="C1" s="27" t="s">
        <v>182</v>
      </c>
      <c r="D1" s="37" t="s">
        <v>25</v>
      </c>
      <c r="E1" s="37" t="s">
        <v>61</v>
      </c>
      <c r="F1" s="8"/>
    </row>
    <row r="2" spans="1:6" ht="32.25" customHeight="1">
      <c r="A2" s="27" t="s">
        <v>183</v>
      </c>
      <c r="B2" s="107"/>
      <c r="C2" s="107"/>
      <c r="D2" s="86">
        <v>0.04</v>
      </c>
      <c r="E2" s="48">
        <f>SUM(B2:C2)*D2</f>
        <v>0</v>
      </c>
      <c r="F2" s="9"/>
    </row>
    <row r="3" spans="1:6" ht="32.25" customHeight="1">
      <c r="A3" s="27"/>
      <c r="B3" s="107"/>
      <c r="C3" s="107"/>
      <c r="D3" s="86"/>
      <c r="E3" s="48"/>
      <c r="F3" s="9"/>
    </row>
    <row r="4" spans="1:6" ht="32.25" customHeight="1">
      <c r="A4" s="27" t="s">
        <v>184</v>
      </c>
      <c r="B4" s="112"/>
      <c r="C4" s="112"/>
      <c r="D4" s="81">
        <v>0.04</v>
      </c>
      <c r="E4" s="48">
        <f>SUM(B4:C4)*D4</f>
        <v>0</v>
      </c>
      <c r="F4" s="8"/>
    </row>
    <row r="5" spans="1:6" ht="32.25" customHeight="1">
      <c r="A5" s="27"/>
      <c r="B5" s="112"/>
      <c r="C5" s="112"/>
      <c r="D5" s="81"/>
      <c r="E5" s="48"/>
      <c r="F5" s="8"/>
    </row>
    <row r="6" spans="1:6" ht="32.25" customHeight="1">
      <c r="A6" s="27" t="s">
        <v>185</v>
      </c>
      <c r="B6" s="107"/>
      <c r="C6" s="107"/>
      <c r="D6" s="81">
        <v>0.04</v>
      </c>
      <c r="E6" s="48">
        <f>SUM(B6:C6)*D6</f>
        <v>0</v>
      </c>
      <c r="F6" s="8"/>
    </row>
    <row r="7" spans="1:6" ht="32.25" customHeight="1">
      <c r="A7" s="27"/>
      <c r="B7" s="107"/>
      <c r="C7" s="107"/>
      <c r="D7" s="81"/>
      <c r="E7" s="48"/>
      <c r="F7" s="8"/>
    </row>
    <row r="8" spans="1:6" ht="32.25" customHeight="1">
      <c r="A8" s="27" t="s">
        <v>31</v>
      </c>
      <c r="B8" s="112"/>
      <c r="C8" s="112"/>
      <c r="D8" s="81">
        <v>0.04</v>
      </c>
      <c r="E8" s="48">
        <f>SUM(B8:C8)*D8</f>
        <v>0</v>
      </c>
      <c r="F8" s="8"/>
    </row>
    <row r="9" spans="1:6" ht="32.25" customHeight="1">
      <c r="A9" s="27"/>
      <c r="B9" s="112"/>
      <c r="C9" s="112"/>
      <c r="D9" s="81"/>
      <c r="E9" s="48"/>
      <c r="F9" s="8"/>
    </row>
    <row r="10" spans="1:6" ht="32.25" customHeight="1">
      <c r="A10" s="27" t="s">
        <v>186</v>
      </c>
      <c r="B10" s="107"/>
      <c r="C10" s="107"/>
      <c r="D10" s="81">
        <v>0.05</v>
      </c>
      <c r="E10" s="48">
        <f>SUM(B10:C10)*D10</f>
        <v>0</v>
      </c>
      <c r="F10" s="8"/>
    </row>
    <row r="11" spans="1:6" ht="32.25" customHeight="1">
      <c r="A11" s="27"/>
      <c r="B11" s="107"/>
      <c r="C11" s="107"/>
      <c r="D11" s="81"/>
      <c r="E11" s="48"/>
      <c r="F11" s="8"/>
    </row>
    <row r="12" spans="1:6" ht="32.25" customHeight="1">
      <c r="A12" s="27" t="s">
        <v>187</v>
      </c>
      <c r="B12" s="112"/>
      <c r="C12" s="112"/>
      <c r="D12" s="81">
        <v>0.04</v>
      </c>
      <c r="E12" s="48">
        <f>SUM(B12:C12)*D12</f>
        <v>0</v>
      </c>
      <c r="F12" s="8"/>
    </row>
    <row r="13" spans="1:6" ht="32.25" customHeight="1">
      <c r="A13" s="27"/>
      <c r="B13" s="112"/>
      <c r="C13" s="112"/>
      <c r="D13" s="81"/>
      <c r="E13" s="48"/>
      <c r="F13" s="8"/>
    </row>
    <row r="14" spans="1:6" ht="32.25" customHeight="1">
      <c r="A14" s="27" t="s">
        <v>188</v>
      </c>
      <c r="B14" s="107"/>
      <c r="C14" s="107"/>
      <c r="D14" s="81">
        <v>0.04</v>
      </c>
      <c r="E14" s="48">
        <f>SUM(B14:C14)*D14</f>
        <v>0</v>
      </c>
      <c r="F14" s="8"/>
    </row>
    <row r="15" spans="1:6" ht="32.25" customHeight="1">
      <c r="A15" s="27"/>
      <c r="B15" s="107"/>
      <c r="C15" s="107"/>
      <c r="D15" s="81"/>
      <c r="E15" s="48"/>
      <c r="F15" s="8"/>
    </row>
    <row r="16" spans="1:6" ht="32.25" customHeight="1">
      <c r="A16" s="27" t="s">
        <v>189</v>
      </c>
      <c r="B16" s="112"/>
      <c r="C16" s="112"/>
      <c r="D16" s="81">
        <v>0.04</v>
      </c>
      <c r="E16" s="48">
        <f>SUM(B16:C16)*D16</f>
        <v>0</v>
      </c>
      <c r="F16" s="8"/>
    </row>
    <row r="17" spans="1:6" ht="32.25" customHeight="1">
      <c r="A17" s="27"/>
      <c r="B17" s="112"/>
      <c r="C17" s="112"/>
      <c r="D17" s="81"/>
      <c r="E17" s="48"/>
      <c r="F17" s="8"/>
    </row>
    <row r="18" spans="1:6" ht="32.25" customHeight="1">
      <c r="A18" s="27" t="s">
        <v>34</v>
      </c>
      <c r="B18" s="107"/>
      <c r="C18" s="107"/>
      <c r="D18" s="81">
        <v>0.04</v>
      </c>
      <c r="E18" s="48">
        <f>SUM(B18:C18)*D18</f>
        <v>0</v>
      </c>
      <c r="F18" s="8"/>
    </row>
    <row r="19" spans="1:6" ht="32.25" customHeight="1">
      <c r="A19" s="27"/>
      <c r="B19" s="107"/>
      <c r="C19" s="107"/>
      <c r="D19" s="81"/>
      <c r="E19" s="48"/>
      <c r="F19" s="8"/>
    </row>
    <row r="20" spans="1:6" ht="32.25" customHeight="1">
      <c r="A20" s="27" t="s">
        <v>190</v>
      </c>
      <c r="B20" s="112"/>
      <c r="C20" s="112"/>
      <c r="D20" s="81">
        <v>0.04</v>
      </c>
      <c r="E20" s="48">
        <f>SUM(B20:C20)*D20</f>
        <v>0</v>
      </c>
      <c r="F20" s="8"/>
    </row>
    <row r="21" spans="1:6" ht="32.25" customHeight="1">
      <c r="A21" s="27"/>
      <c r="B21" s="112"/>
      <c r="C21" s="112"/>
      <c r="D21" s="81"/>
      <c r="E21" s="48"/>
      <c r="F21" s="8"/>
    </row>
    <row r="22" spans="1:6" ht="32.25" customHeight="1">
      <c r="A22" s="27" t="s">
        <v>191</v>
      </c>
      <c r="B22" s="107"/>
      <c r="C22" s="107"/>
      <c r="D22" s="81">
        <v>0.04</v>
      </c>
      <c r="E22" s="48">
        <f>SUM(B22:C22)*D22</f>
        <v>0</v>
      </c>
      <c r="F22" s="8"/>
    </row>
    <row r="23" spans="1:6" ht="32.25" customHeight="1">
      <c r="A23" s="27"/>
      <c r="B23" s="107"/>
      <c r="C23" s="107"/>
      <c r="D23" s="81"/>
      <c r="E23" s="48"/>
      <c r="F23" s="8"/>
    </row>
    <row r="24" spans="1:6" ht="32.25" customHeight="1">
      <c r="A24" s="27" t="s">
        <v>192</v>
      </c>
      <c r="B24" s="112"/>
      <c r="C24" s="112"/>
      <c r="D24" s="81">
        <v>0.04</v>
      </c>
      <c r="E24" s="48">
        <f>SUM(B24:C24)*D24</f>
        <v>0</v>
      </c>
      <c r="F24" s="8"/>
    </row>
    <row r="25" spans="1:6" ht="32.25" customHeight="1">
      <c r="A25" s="27"/>
      <c r="B25" s="112"/>
      <c r="C25" s="112"/>
      <c r="D25" s="81"/>
      <c r="E25" s="48"/>
      <c r="F25" s="8"/>
    </row>
    <row r="26" spans="1:6" ht="32.25" customHeight="1">
      <c r="A26" s="27" t="s">
        <v>193</v>
      </c>
      <c r="B26" s="107"/>
      <c r="C26" s="107"/>
      <c r="D26" s="81">
        <v>0.03</v>
      </c>
      <c r="E26" s="48">
        <f>SUM(B26:C26)*D26</f>
        <v>0</v>
      </c>
      <c r="F26" s="8"/>
    </row>
    <row r="27" spans="1:6" ht="32.25" customHeight="1">
      <c r="A27" s="27"/>
      <c r="B27" s="107"/>
      <c r="C27" s="107"/>
      <c r="D27" s="81"/>
      <c r="E27" s="48"/>
      <c r="F27" s="8"/>
    </row>
    <row r="28" spans="1:6" ht="32.25" customHeight="1">
      <c r="A28" s="27" t="s">
        <v>194</v>
      </c>
      <c r="B28" s="112"/>
      <c r="C28" s="112"/>
      <c r="D28" s="81">
        <v>0.02</v>
      </c>
      <c r="E28" s="48">
        <f>SUM(B28:C28)*D28</f>
        <v>0</v>
      </c>
      <c r="F28" s="9"/>
    </row>
    <row r="29" spans="1:6" ht="32.25" customHeight="1">
      <c r="A29" s="27"/>
      <c r="B29" s="112"/>
      <c r="C29" s="112"/>
      <c r="D29" s="81"/>
      <c r="E29" s="48"/>
      <c r="F29" s="9"/>
    </row>
    <row r="30" spans="1:6" ht="32.25" customHeight="1">
      <c r="A30" s="27" t="s">
        <v>195</v>
      </c>
      <c r="B30" s="107"/>
      <c r="C30" s="107"/>
      <c r="D30" s="81">
        <v>0.03</v>
      </c>
      <c r="E30" s="48">
        <f>SUM(B30:C30)*D30</f>
        <v>0</v>
      </c>
      <c r="F30" s="9"/>
    </row>
    <row r="31" spans="1:6" ht="32.25" customHeight="1">
      <c r="A31" s="27"/>
      <c r="B31" s="107"/>
      <c r="C31" s="107"/>
      <c r="D31" s="81"/>
      <c r="E31" s="48"/>
      <c r="F31" s="9"/>
    </row>
    <row r="32" spans="1:6" ht="32.25" customHeight="1">
      <c r="A32" s="27" t="s">
        <v>196</v>
      </c>
      <c r="B32" s="112"/>
      <c r="C32" s="112"/>
      <c r="D32" s="81">
        <v>0.02</v>
      </c>
      <c r="E32" s="48">
        <f>SUM(B32:C32)*D32</f>
        <v>0</v>
      </c>
      <c r="F32" s="9"/>
    </row>
    <row r="33" spans="1:6" ht="32.25" customHeight="1">
      <c r="A33" s="27"/>
      <c r="B33" s="112"/>
      <c r="C33" s="112"/>
      <c r="D33" s="81"/>
      <c r="E33" s="48"/>
      <c r="F33" s="9"/>
    </row>
    <row r="34" spans="1:6" ht="32.25" customHeight="1">
      <c r="A34" s="27" t="s">
        <v>197</v>
      </c>
      <c r="B34" s="107"/>
      <c r="C34" s="107"/>
      <c r="D34" s="81">
        <v>0.03</v>
      </c>
      <c r="E34" s="48">
        <f>SUM(B34:C34)*D34</f>
        <v>0</v>
      </c>
      <c r="F34" s="9"/>
    </row>
    <row r="35" spans="1:6" ht="32.25" customHeight="1">
      <c r="A35" s="27"/>
      <c r="B35" s="107"/>
      <c r="C35" s="107"/>
      <c r="D35" s="81"/>
      <c r="E35" s="48"/>
      <c r="F35" s="9"/>
    </row>
    <row r="36" spans="1:6" ht="32.25" customHeight="1">
      <c r="A36" s="27" t="s">
        <v>198</v>
      </c>
      <c r="B36" s="112"/>
      <c r="C36" s="112"/>
      <c r="D36" s="81">
        <v>0.03</v>
      </c>
      <c r="E36" s="48">
        <f>SUM(B36:C36)*D36</f>
        <v>0</v>
      </c>
      <c r="F36" s="9"/>
    </row>
    <row r="37" spans="1:6" ht="32.25" customHeight="1">
      <c r="A37" s="27"/>
      <c r="B37" s="112"/>
      <c r="C37" s="112"/>
      <c r="D37" s="81"/>
      <c r="E37" s="48"/>
      <c r="F37" s="9"/>
    </row>
    <row r="38" spans="1:6" ht="32.25" customHeight="1">
      <c r="A38" s="27" t="s">
        <v>199</v>
      </c>
      <c r="B38" s="107"/>
      <c r="C38" s="107"/>
      <c r="D38" s="81">
        <v>0.03</v>
      </c>
      <c r="E38" s="48">
        <f>SUM(B38:C38)*D38</f>
        <v>0</v>
      </c>
      <c r="F38" s="9"/>
    </row>
    <row r="39" spans="1:6" ht="32.25" customHeight="1">
      <c r="A39" s="27"/>
      <c r="B39" s="107"/>
      <c r="C39" s="107"/>
      <c r="D39" s="81"/>
      <c r="E39" s="48"/>
      <c r="F39" s="9"/>
    </row>
    <row r="40" spans="1:6" ht="32.25" customHeight="1">
      <c r="A40" s="27" t="s">
        <v>200</v>
      </c>
      <c r="B40" s="112"/>
      <c r="C40" s="112"/>
      <c r="D40" s="81">
        <v>0.03</v>
      </c>
      <c r="E40" s="48">
        <f>SUM(B40:C40)*D40</f>
        <v>0</v>
      </c>
      <c r="F40" s="9"/>
    </row>
    <row r="41" spans="1:6" ht="32.25" customHeight="1">
      <c r="A41" s="27"/>
      <c r="B41" s="112"/>
      <c r="C41" s="112"/>
      <c r="D41" s="81"/>
      <c r="E41" s="48"/>
      <c r="F41" s="9"/>
    </row>
    <row r="42" spans="1:6" ht="32.25" customHeight="1">
      <c r="A42" s="27" t="s">
        <v>201</v>
      </c>
      <c r="B42" s="107"/>
      <c r="C42" s="107"/>
      <c r="D42" s="81">
        <v>0.02</v>
      </c>
      <c r="E42" s="48">
        <f>SUM(B42:C42)*D42</f>
        <v>0</v>
      </c>
      <c r="F42" s="9"/>
    </row>
    <row r="43" spans="1:6" ht="32.25" customHeight="1">
      <c r="A43" s="27"/>
      <c r="B43" s="107"/>
      <c r="C43" s="107"/>
      <c r="D43" s="81"/>
      <c r="E43" s="48"/>
      <c r="F43" s="9"/>
    </row>
    <row r="44" spans="1:6" ht="32.25" customHeight="1">
      <c r="A44" s="27" t="s">
        <v>202</v>
      </c>
      <c r="B44" s="112"/>
      <c r="C44" s="112"/>
      <c r="D44" s="81">
        <v>0.03</v>
      </c>
      <c r="E44" s="48">
        <f>SUM(B44:C44)*D44</f>
        <v>0</v>
      </c>
      <c r="F44" s="9"/>
    </row>
    <row r="45" spans="1:6" ht="32.25" customHeight="1">
      <c r="A45" s="27"/>
      <c r="B45" s="112"/>
      <c r="C45" s="112"/>
      <c r="D45" s="81"/>
      <c r="E45" s="48"/>
      <c r="F45" s="9"/>
    </row>
    <row r="46" spans="1:6" ht="32.25" customHeight="1">
      <c r="A46" s="27" t="s">
        <v>203</v>
      </c>
      <c r="B46" s="107"/>
      <c r="C46" s="107"/>
      <c r="D46" s="81">
        <v>0.02</v>
      </c>
      <c r="E46" s="48">
        <f>SUM(B46:C46)*D46</f>
        <v>0</v>
      </c>
      <c r="F46" s="9"/>
    </row>
    <row r="47" spans="1:6" ht="32.25" customHeight="1">
      <c r="A47" s="27"/>
      <c r="B47" s="107"/>
      <c r="C47" s="107"/>
      <c r="D47" s="81"/>
      <c r="E47" s="48"/>
      <c r="F47" s="9"/>
    </row>
    <row r="48" spans="1:6" ht="32.25" customHeight="1">
      <c r="A48" s="27" t="s">
        <v>204</v>
      </c>
      <c r="B48" s="112"/>
      <c r="C48" s="112"/>
      <c r="D48" s="81">
        <v>0.03</v>
      </c>
      <c r="E48" s="48">
        <f>SUM(B48:C48)*D48</f>
        <v>0</v>
      </c>
      <c r="F48" s="9"/>
    </row>
    <row r="49" spans="1:6" ht="32.25" customHeight="1">
      <c r="A49" s="27"/>
      <c r="B49" s="112"/>
      <c r="C49" s="112"/>
      <c r="D49" s="81"/>
      <c r="E49" s="48"/>
      <c r="F49" s="9"/>
    </row>
    <row r="50" spans="1:6" ht="32.25" customHeight="1">
      <c r="A50" s="27" t="s">
        <v>205</v>
      </c>
      <c r="B50" s="107"/>
      <c r="C50" s="107"/>
      <c r="D50" s="81">
        <v>0.03</v>
      </c>
      <c r="E50" s="48">
        <f>SUM(B50:C50)*D50</f>
        <v>0</v>
      </c>
      <c r="F50" s="9"/>
    </row>
    <row r="51" spans="1:6" ht="32.25" customHeight="1">
      <c r="A51" s="27"/>
      <c r="B51" s="107"/>
      <c r="C51" s="107"/>
      <c r="D51" s="81"/>
      <c r="E51" s="48"/>
      <c r="F51" s="9"/>
    </row>
    <row r="52" spans="1:6" ht="32.25" customHeight="1">
      <c r="A52" s="27" t="s">
        <v>206</v>
      </c>
      <c r="B52" s="112"/>
      <c r="C52" s="112"/>
      <c r="D52" s="81">
        <v>0.03</v>
      </c>
      <c r="E52" s="48">
        <f>SUM(B52:C52)*D52</f>
        <v>0</v>
      </c>
      <c r="F52" s="9"/>
    </row>
    <row r="53" spans="1:6" ht="32.25" customHeight="1">
      <c r="A53" s="27"/>
      <c r="B53" s="112"/>
      <c r="C53" s="112"/>
      <c r="D53" s="81"/>
      <c r="E53" s="48"/>
      <c r="F53" s="9"/>
    </row>
    <row r="54" spans="1:6" ht="32.25" customHeight="1">
      <c r="A54" s="27" t="s">
        <v>207</v>
      </c>
      <c r="B54" s="107"/>
      <c r="C54" s="107"/>
      <c r="D54" s="81">
        <v>0.03</v>
      </c>
      <c r="E54" s="48">
        <f>SUM(B54:C54)*D54</f>
        <v>0</v>
      </c>
      <c r="F54" s="9"/>
    </row>
    <row r="55" spans="1:6" ht="32.25" customHeight="1">
      <c r="A55" s="27"/>
      <c r="B55" s="107"/>
      <c r="C55" s="107"/>
      <c r="D55" s="81"/>
      <c r="E55" s="48"/>
      <c r="F55" s="9"/>
    </row>
    <row r="56" spans="1:6" ht="32.25" customHeight="1">
      <c r="A56" s="27" t="s">
        <v>208</v>
      </c>
      <c r="B56" s="112"/>
      <c r="C56" s="112"/>
      <c r="D56" s="81">
        <v>0.03</v>
      </c>
      <c r="E56" s="48">
        <f>SUM(B56:C56)*D56</f>
        <v>0</v>
      </c>
      <c r="F56" s="9"/>
    </row>
    <row r="57" spans="1:6" ht="32.25" customHeight="1">
      <c r="A57" s="27"/>
      <c r="B57" s="112"/>
      <c r="C57" s="112"/>
      <c r="D57" s="81"/>
      <c r="E57" s="48"/>
      <c r="F57" s="9"/>
    </row>
    <row r="58" spans="1:6" ht="32.25" customHeight="1">
      <c r="A58" s="27" t="s">
        <v>209</v>
      </c>
      <c r="B58" s="107"/>
      <c r="C58" s="107"/>
      <c r="D58" s="81">
        <v>0.02</v>
      </c>
      <c r="E58" s="48">
        <f>SUM(B58:C58)*D58</f>
        <v>0</v>
      </c>
      <c r="F58" s="9"/>
    </row>
    <row r="59" spans="1:6" ht="32.25" customHeight="1">
      <c r="A59" s="27"/>
      <c r="B59" s="107"/>
      <c r="C59" s="107"/>
      <c r="D59" s="81"/>
      <c r="E59" s="48"/>
      <c r="F59" s="9"/>
    </row>
    <row r="60" spans="1:6" ht="32.25" customHeight="1">
      <c r="A60" s="27" t="s">
        <v>210</v>
      </c>
      <c r="B60" s="112"/>
      <c r="C60" s="112"/>
      <c r="D60" s="81">
        <v>0.02</v>
      </c>
      <c r="E60" s="48">
        <f>SUM(B60:C60)*D60</f>
        <v>0</v>
      </c>
      <c r="F60" s="9"/>
    </row>
    <row r="61" spans="1:6" ht="32.25" customHeight="1">
      <c r="A61" s="27"/>
      <c r="B61" s="112"/>
      <c r="C61" s="112"/>
      <c r="D61" s="81"/>
      <c r="E61" s="48"/>
      <c r="F61" s="9"/>
    </row>
    <row r="62" spans="1:6" ht="32.25" customHeight="1">
      <c r="A62" s="27" t="s">
        <v>211</v>
      </c>
      <c r="B62" s="107"/>
      <c r="C62" s="107"/>
      <c r="D62" s="81">
        <v>0.03</v>
      </c>
      <c r="E62" s="48">
        <f>SUM(B62:C62)*D62</f>
        <v>0</v>
      </c>
      <c r="F62" s="9"/>
    </row>
    <row r="63" spans="1:6" ht="15.6">
      <c r="A63" s="27"/>
      <c r="B63" s="107"/>
      <c r="C63" s="107"/>
      <c r="D63" s="81"/>
      <c r="E63" s="48"/>
      <c r="F63" s="8"/>
    </row>
    <row r="64" spans="1:6" ht="15.6">
      <c r="A64" s="10"/>
      <c r="B64" s="10"/>
      <c r="C64" s="10"/>
      <c r="D64" s="131">
        <f>SUM(D2:D62)</f>
        <v>1.0000000000000002</v>
      </c>
      <c r="E64" s="132">
        <f>SUM(E2:E63)</f>
        <v>0</v>
      </c>
      <c r="F64" s="15" t="s">
        <v>153</v>
      </c>
    </row>
    <row r="65" spans="2:5" ht="15.6">
      <c r="B65" s="110"/>
      <c r="C65" s="110"/>
      <c r="D65" s="110"/>
      <c r="E65" s="110"/>
    </row>
    <row r="66" spans="2:5" ht="29.25" customHeight="1">
      <c r="B66" s="110"/>
      <c r="C66" s="110" t="s">
        <v>212</v>
      </c>
      <c r="D66" s="110"/>
      <c r="E66" s="110"/>
    </row>
    <row r="67" spans="2:5" ht="15" customHeight="1">
      <c r="B67" s="135"/>
      <c r="C67" s="110"/>
      <c r="D67" s="110"/>
      <c r="E67" s="110"/>
    </row>
    <row r="68" spans="2:5" ht="15.6">
      <c r="B68" s="110"/>
      <c r="C68" s="110"/>
      <c r="D68" s="110"/>
      <c r="E68" s="110"/>
    </row>
    <row r="69" spans="2:5" ht="15.6">
      <c r="B69" s="110"/>
      <c r="C69" s="110"/>
      <c r="D69" s="110"/>
      <c r="E69" s="110"/>
    </row>
    <row r="70" spans="2:5" ht="15.6">
      <c r="B70" s="110"/>
      <c r="C70" s="110"/>
      <c r="D70" s="110"/>
      <c r="E70" s="110"/>
    </row>
    <row r="71" spans="2:5" ht="15.6">
      <c r="B71" s="110"/>
      <c r="C71" s="110"/>
      <c r="D71" s="110"/>
      <c r="E71" s="110"/>
    </row>
    <row r="72" spans="2:5" ht="15.6">
      <c r="B72" s="110"/>
      <c r="C72" s="110"/>
      <c r="D72" s="110"/>
      <c r="E72" s="110"/>
    </row>
    <row r="73" spans="2:5" ht="15.6">
      <c r="B73" s="110"/>
      <c r="C73" s="110"/>
      <c r="D73" s="110"/>
      <c r="E73" s="110"/>
    </row>
    <row r="74" spans="2:5" ht="15.6">
      <c r="B74" s="110"/>
      <c r="C74" s="110"/>
      <c r="D74" s="110"/>
      <c r="E74" s="110"/>
    </row>
    <row r="75" spans="2:5" ht="15.6">
      <c r="B75" s="110"/>
      <c r="C75" s="110"/>
      <c r="D75" s="110"/>
      <c r="E75" s="110"/>
    </row>
    <row r="76" spans="2:5" ht="15.6">
      <c r="B76" s="110"/>
      <c r="C76" s="110"/>
      <c r="D76" s="110"/>
      <c r="E76" s="110"/>
    </row>
    <row r="77" spans="2:5" ht="15.6">
      <c r="B77" s="110"/>
      <c r="C77" s="110"/>
      <c r="D77" s="110"/>
      <c r="E77" s="110"/>
    </row>
    <row r="78" spans="2:5" ht="15.6">
      <c r="B78" s="110"/>
      <c r="C78" s="110"/>
      <c r="D78" s="110"/>
      <c r="E78" s="110"/>
    </row>
    <row r="79" spans="2:5" ht="15.6">
      <c r="B79" s="110"/>
      <c r="C79" s="110"/>
      <c r="D79" s="110"/>
      <c r="E79" s="110"/>
    </row>
    <row r="80" spans="2:5" ht="15.6">
      <c r="B80" s="110"/>
      <c r="C80" s="110"/>
      <c r="D80" s="110"/>
      <c r="E80" s="110"/>
    </row>
    <row r="81" spans="1:5" ht="15.6">
      <c r="B81" s="110"/>
      <c r="C81" s="110"/>
      <c r="D81" s="110"/>
      <c r="E81" s="110"/>
    </row>
    <row r="82" spans="1:5" ht="15.6">
      <c r="B82" s="110"/>
      <c r="C82" s="110"/>
      <c r="D82" s="110"/>
      <c r="E82" s="110"/>
    </row>
    <row r="83" spans="1:5" ht="15.6">
      <c r="A83" s="117"/>
    </row>
    <row r="84" spans="1:5" ht="15.6"/>
    <row r="85" spans="1:5" ht="15.6"/>
    <row r="86" spans="1:5" ht="15.6"/>
    <row r="87" spans="1:5" ht="15.6"/>
  </sheetData>
  <sheetProtection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19" activePane="bottomRight" state="frozen"/>
      <selection pane="bottomRight" activeCell="B20" sqref="B20"/>
      <selection pane="bottomLeft" activeCell="A3" sqref="A3"/>
      <selection pane="topRight" activeCell="B1" sqref="B1"/>
    </sheetView>
  </sheetViews>
  <sheetFormatPr defaultColWidth="10.875" defaultRowHeight="15.6"/>
  <cols>
    <col min="1" max="5" width="32.5" style="114" customWidth="1"/>
    <col min="6" max="6" width="29.5" style="114" customWidth="1"/>
    <col min="7" max="7" width="15" style="114" customWidth="1"/>
    <col min="8" max="8" width="17" style="114" customWidth="1"/>
    <col min="9" max="9" width="16.5" style="114" customWidth="1"/>
    <col min="10" max="16384" width="10.875" style="1"/>
  </cols>
  <sheetData>
    <row r="1" spans="1:9">
      <c r="A1" s="34"/>
      <c r="B1" s="166" t="s">
        <v>213</v>
      </c>
      <c r="C1" s="167"/>
      <c r="D1" s="167"/>
      <c r="E1" s="168"/>
      <c r="F1" s="34"/>
      <c r="G1" s="34"/>
      <c r="H1" s="34"/>
      <c r="I1" s="1"/>
    </row>
    <row r="2" spans="1:9" ht="92.45" customHeight="1">
      <c r="A2" s="34" t="s">
        <v>214</v>
      </c>
      <c r="B2" s="46" t="s">
        <v>215</v>
      </c>
      <c r="C2" s="46" t="s">
        <v>216</v>
      </c>
      <c r="D2" s="46" t="s">
        <v>217</v>
      </c>
      <c r="E2" s="46" t="s">
        <v>218</v>
      </c>
      <c r="F2" s="34" t="s">
        <v>152</v>
      </c>
      <c r="G2" s="34" t="s">
        <v>25</v>
      </c>
      <c r="H2" s="34" t="s">
        <v>61</v>
      </c>
      <c r="I2" s="35"/>
    </row>
    <row r="3" spans="1:9" ht="32.25" customHeight="1">
      <c r="A3" s="36" t="s">
        <v>219</v>
      </c>
      <c r="B3" s="108"/>
      <c r="C3" s="108"/>
      <c r="D3" s="108"/>
      <c r="E3" s="108"/>
      <c r="F3" s="51">
        <f>SUM(B3:E3)</f>
        <v>0</v>
      </c>
      <c r="G3" s="88">
        <v>0.2</v>
      </c>
      <c r="H3" s="51">
        <f>SUM(B3:E3)*G3</f>
        <v>0</v>
      </c>
      <c r="I3" s="1"/>
    </row>
    <row r="4" spans="1:9" ht="32.25" customHeight="1">
      <c r="A4" s="36"/>
      <c r="B4" s="108"/>
      <c r="C4" s="108"/>
      <c r="D4" s="108"/>
      <c r="E4" s="108"/>
      <c r="F4" s="51"/>
      <c r="G4" s="40"/>
      <c r="H4" s="51"/>
      <c r="I4" s="1"/>
    </row>
    <row r="5" spans="1:9" ht="32.25" customHeight="1">
      <c r="A5" s="36" t="s">
        <v>220</v>
      </c>
      <c r="B5" s="109"/>
      <c r="C5" s="109"/>
      <c r="D5" s="109"/>
      <c r="E5" s="109"/>
      <c r="F5" s="51">
        <f t="shared" ref="F5:F17" si="0">SUM(B5:E5)</f>
        <v>0</v>
      </c>
      <c r="G5" s="88">
        <v>0.1</v>
      </c>
      <c r="H5" s="51">
        <f t="shared" ref="H5:H17" si="1">SUM(B5:E5)*G5</f>
        <v>0</v>
      </c>
      <c r="I5" s="1"/>
    </row>
    <row r="6" spans="1:9" ht="32.25" customHeight="1">
      <c r="A6" s="12"/>
      <c r="B6" s="109"/>
      <c r="C6" s="109"/>
      <c r="D6" s="109"/>
      <c r="E6" s="109"/>
      <c r="F6" s="51"/>
      <c r="G6" s="40"/>
      <c r="H6" s="51"/>
      <c r="I6" s="1"/>
    </row>
    <row r="7" spans="1:9" ht="32.25" customHeight="1">
      <c r="A7" s="13" t="s">
        <v>221</v>
      </c>
      <c r="B7" s="108"/>
      <c r="C7" s="108"/>
      <c r="D7" s="108"/>
      <c r="E7" s="108"/>
      <c r="F7" s="51">
        <f t="shared" si="0"/>
        <v>0</v>
      </c>
      <c r="G7" s="88">
        <v>0.05</v>
      </c>
      <c r="H7" s="51">
        <f t="shared" si="1"/>
        <v>0</v>
      </c>
      <c r="I7" s="1"/>
    </row>
    <row r="8" spans="1:9" ht="32.25" customHeight="1">
      <c r="A8" s="12"/>
      <c r="B8" s="108"/>
      <c r="C8" s="108"/>
      <c r="D8" s="108"/>
      <c r="E8" s="108"/>
      <c r="F8" s="51"/>
      <c r="G8" s="40"/>
      <c r="H8" s="51"/>
      <c r="I8" s="1"/>
    </row>
    <row r="9" spans="1:9" ht="51" customHeight="1">
      <c r="A9" s="13" t="s">
        <v>222</v>
      </c>
      <c r="B9" s="109"/>
      <c r="C9" s="109"/>
      <c r="D9" s="109"/>
      <c r="E9" s="109"/>
      <c r="F9" s="51">
        <f t="shared" si="0"/>
        <v>0</v>
      </c>
      <c r="G9" s="88">
        <v>0.25</v>
      </c>
      <c r="H9" s="51">
        <f t="shared" si="1"/>
        <v>0</v>
      </c>
      <c r="I9" s="1"/>
    </row>
    <row r="10" spans="1:9" ht="32.25" customHeight="1">
      <c r="A10" s="12"/>
      <c r="B10" s="109"/>
      <c r="C10" s="109"/>
      <c r="D10" s="109"/>
      <c r="E10" s="109"/>
      <c r="F10" s="51"/>
      <c r="G10" s="40"/>
      <c r="H10" s="51"/>
      <c r="I10" s="1"/>
    </row>
    <row r="11" spans="1:9" ht="32.25" customHeight="1">
      <c r="A11" s="36" t="s">
        <v>223</v>
      </c>
      <c r="B11" s="108"/>
      <c r="C11" s="108"/>
      <c r="D11" s="108"/>
      <c r="E11" s="108"/>
      <c r="F11" s="51">
        <f t="shared" si="0"/>
        <v>0</v>
      </c>
      <c r="G11" s="88">
        <v>0.1</v>
      </c>
      <c r="H11" s="51">
        <f t="shared" si="1"/>
        <v>0</v>
      </c>
      <c r="I11" s="1"/>
    </row>
    <row r="12" spans="1:9" ht="32.25" customHeight="1">
      <c r="A12" s="12"/>
      <c r="B12" s="108"/>
      <c r="C12" s="108"/>
      <c r="D12" s="108"/>
      <c r="E12" s="108"/>
      <c r="F12" s="51"/>
      <c r="G12" s="40"/>
      <c r="H12" s="51"/>
      <c r="I12" s="1"/>
    </row>
    <row r="13" spans="1:9" ht="32.25" customHeight="1">
      <c r="A13" s="13" t="s">
        <v>224</v>
      </c>
      <c r="B13" s="109"/>
      <c r="C13" s="109"/>
      <c r="D13" s="109"/>
      <c r="E13" s="109"/>
      <c r="F13" s="51">
        <f t="shared" si="0"/>
        <v>0</v>
      </c>
      <c r="G13" s="88">
        <v>0.05</v>
      </c>
      <c r="H13" s="51">
        <f t="shared" si="1"/>
        <v>0</v>
      </c>
      <c r="I13" s="1"/>
    </row>
    <row r="14" spans="1:9" ht="32.25" customHeight="1">
      <c r="A14" s="12"/>
      <c r="B14" s="109"/>
      <c r="C14" s="109"/>
      <c r="D14" s="109"/>
      <c r="E14" s="109"/>
      <c r="F14" s="51"/>
      <c r="G14" s="40"/>
      <c r="H14" s="51"/>
      <c r="I14" s="1"/>
    </row>
    <row r="15" spans="1:9" ht="66" customHeight="1">
      <c r="A15" s="13" t="s">
        <v>225</v>
      </c>
      <c r="B15" s="108"/>
      <c r="C15" s="108"/>
      <c r="D15" s="108"/>
      <c r="E15" s="108"/>
      <c r="F15" s="51">
        <f t="shared" si="0"/>
        <v>0</v>
      </c>
      <c r="G15" s="88">
        <v>0.1</v>
      </c>
      <c r="H15" s="51">
        <f t="shared" si="1"/>
        <v>0</v>
      </c>
      <c r="I15" s="1"/>
    </row>
    <row r="16" spans="1:9" ht="54.75" customHeight="1">
      <c r="A16" s="12"/>
      <c r="B16" s="108"/>
      <c r="C16" s="108"/>
      <c r="D16" s="108"/>
      <c r="E16" s="108"/>
      <c r="F16" s="51"/>
      <c r="G16" s="40"/>
      <c r="H16" s="51"/>
      <c r="I16" s="1"/>
    </row>
    <row r="17" spans="1:9" ht="48.75" customHeight="1">
      <c r="A17" s="13" t="s">
        <v>226</v>
      </c>
      <c r="B17" s="109"/>
      <c r="C17" s="109"/>
      <c r="D17" s="109"/>
      <c r="E17" s="109"/>
      <c r="F17" s="51">
        <f t="shared" si="0"/>
        <v>0</v>
      </c>
      <c r="G17" s="88">
        <v>0.15</v>
      </c>
      <c r="H17" s="51">
        <f t="shared" si="1"/>
        <v>0</v>
      </c>
      <c r="I17" s="1"/>
    </row>
    <row r="18" spans="1:9" ht="48.75" customHeight="1">
      <c r="A18" s="13"/>
      <c r="B18" s="109"/>
      <c r="C18" s="109"/>
      <c r="D18" s="109"/>
      <c r="E18" s="109"/>
      <c r="F18" s="51"/>
      <c r="G18" s="88"/>
      <c r="H18" s="51"/>
      <c r="I18" s="1"/>
    </row>
    <row r="19" spans="1:9" ht="26.25" customHeight="1">
      <c r="A19" s="165"/>
      <c r="B19" s="165"/>
      <c r="C19" s="11"/>
      <c r="D19" s="11"/>
      <c r="E19" s="11"/>
      <c r="F19" s="42" t="s">
        <v>74</v>
      </c>
      <c r="G19" s="89">
        <f>SUM(G3:G17)</f>
        <v>1</v>
      </c>
      <c r="H19" s="94">
        <f>SUM(H3:H17)</f>
        <v>0</v>
      </c>
      <c r="I19" s="15" t="s">
        <v>227</v>
      </c>
    </row>
    <row r="20" spans="1:9" ht="167.1" customHeight="1">
      <c r="A20" s="110"/>
      <c r="B20" s="159" t="s">
        <v>228</v>
      </c>
      <c r="C20" s="159"/>
      <c r="D20" s="159"/>
      <c r="E20" s="110"/>
      <c r="F20" s="110"/>
      <c r="G20" s="110"/>
      <c r="H20" s="110"/>
    </row>
    <row r="21" spans="1:9">
      <c r="A21" s="110"/>
      <c r="B21" s="110"/>
      <c r="C21" s="110"/>
      <c r="D21" s="135"/>
      <c r="E21" s="110"/>
      <c r="F21" s="110"/>
      <c r="G21" s="110"/>
      <c r="H21" s="110"/>
    </row>
    <row r="22" spans="1:9">
      <c r="A22" s="110"/>
      <c r="B22" s="110"/>
      <c r="C22" s="134"/>
      <c r="D22" s="110"/>
      <c r="E22" s="110"/>
      <c r="F22" s="110"/>
      <c r="G22" s="110"/>
      <c r="H22" s="110"/>
    </row>
    <row r="23" spans="1:9">
      <c r="A23" s="110"/>
      <c r="B23" s="110"/>
      <c r="C23" s="110"/>
      <c r="D23" s="110"/>
      <c r="E23" s="110"/>
      <c r="F23" s="110"/>
      <c r="G23" s="110"/>
      <c r="H23" s="110"/>
    </row>
    <row r="24" spans="1:9">
      <c r="A24" s="110"/>
      <c r="B24" s="110"/>
      <c r="C24" s="110"/>
      <c r="D24" s="110"/>
      <c r="E24" s="110"/>
      <c r="F24" s="110"/>
      <c r="G24" s="110"/>
      <c r="H24" s="110"/>
    </row>
    <row r="25" spans="1:9">
      <c r="A25" s="110"/>
      <c r="B25" s="110"/>
      <c r="C25" s="110"/>
      <c r="D25" s="110"/>
      <c r="E25" s="110"/>
      <c r="F25" s="110"/>
      <c r="G25" s="110"/>
      <c r="H25" s="110"/>
    </row>
    <row r="26" spans="1:9">
      <c r="A26" s="110"/>
      <c r="B26" s="110"/>
      <c r="C26" s="110"/>
      <c r="D26" s="110"/>
      <c r="E26" s="110"/>
      <c r="F26" s="110"/>
      <c r="G26" s="110"/>
      <c r="H26" s="110"/>
    </row>
    <row r="27" spans="1:9">
      <c r="A27" s="110"/>
      <c r="B27" s="110"/>
      <c r="C27" s="110"/>
      <c r="D27" s="110"/>
      <c r="E27" s="110"/>
      <c r="F27" s="110"/>
      <c r="G27" s="110"/>
      <c r="H27" s="110"/>
    </row>
    <row r="28" spans="1:9">
      <c r="A28" s="110"/>
      <c r="B28" s="110"/>
      <c r="C28" s="110"/>
      <c r="D28" s="110"/>
      <c r="E28" s="110"/>
      <c r="F28" s="110"/>
      <c r="G28" s="110"/>
      <c r="H28" s="110"/>
    </row>
  </sheetData>
  <sheetProtection formatRows="0"/>
  <mergeCells count="3">
    <mergeCell ref="A19:B19"/>
    <mergeCell ref="B1:E1"/>
    <mergeCell ref="B20:D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B11" sqref="B11:D11"/>
      <selection pane="bottomLeft" activeCell="A3" sqref="A3"/>
      <selection pane="topRight" activeCell="B1" sqref="B1"/>
    </sheetView>
  </sheetViews>
  <sheetFormatPr defaultColWidth="10.875" defaultRowHeight="15.6"/>
  <cols>
    <col min="1" max="5" width="32.5" style="114" customWidth="1"/>
    <col min="6" max="6" width="15" style="114" customWidth="1"/>
    <col min="7" max="7" width="17" style="114" customWidth="1"/>
    <col min="8" max="16384" width="10.875" style="1"/>
  </cols>
  <sheetData>
    <row r="1" spans="1:7" ht="15.95" customHeight="1">
      <c r="A1" s="74"/>
      <c r="B1" s="169" t="s">
        <v>229</v>
      </c>
      <c r="C1" s="169"/>
      <c r="D1" s="169"/>
      <c r="E1" s="169"/>
      <c r="F1" s="44" t="s">
        <v>74</v>
      </c>
      <c r="G1" s="35"/>
    </row>
    <row r="2" spans="1:7" ht="30.95">
      <c r="A2" s="37" t="s">
        <v>230</v>
      </c>
      <c r="B2" s="27" t="s">
        <v>215</v>
      </c>
      <c r="C2" s="27" t="s">
        <v>216</v>
      </c>
      <c r="D2" s="27" t="s">
        <v>231</v>
      </c>
      <c r="E2" s="27" t="s">
        <v>218</v>
      </c>
      <c r="F2" s="44"/>
      <c r="G2" s="1"/>
    </row>
    <row r="3" spans="1:7">
      <c r="A3" s="21" t="s">
        <v>232</v>
      </c>
      <c r="B3" s="113"/>
      <c r="C3" s="113"/>
      <c r="D3" s="113"/>
      <c r="E3" s="113"/>
      <c r="F3" s="43">
        <f>SUM(B3:E3)</f>
        <v>0</v>
      </c>
      <c r="G3" s="1"/>
    </row>
    <row r="4" spans="1:7">
      <c r="A4" s="21"/>
      <c r="B4" s="113"/>
      <c r="C4" s="113"/>
      <c r="D4" s="113"/>
      <c r="E4" s="113"/>
      <c r="F4" s="43"/>
      <c r="G4" s="1"/>
    </row>
    <row r="5" spans="1:7">
      <c r="A5" s="21" t="s">
        <v>233</v>
      </c>
      <c r="B5" s="101"/>
      <c r="C5" s="101"/>
      <c r="D5" s="101"/>
      <c r="E5" s="101"/>
      <c r="F5" s="43">
        <f>SUM(B5:E5)</f>
        <v>0</v>
      </c>
      <c r="G5" s="1"/>
    </row>
    <row r="6" spans="1:7">
      <c r="A6" s="21"/>
      <c r="B6" s="101"/>
      <c r="C6" s="101"/>
      <c r="D6" s="101"/>
      <c r="E6" s="101"/>
      <c r="F6" s="43"/>
      <c r="G6" s="1"/>
    </row>
    <row r="7" spans="1:7" ht="30.95">
      <c r="A7" s="72" t="s">
        <v>234</v>
      </c>
      <c r="B7" s="113"/>
      <c r="C7" s="113"/>
      <c r="D7" s="113"/>
      <c r="E7" s="113"/>
      <c r="F7" s="43">
        <f>SUM(B7:E7)</f>
        <v>0</v>
      </c>
      <c r="G7" s="1"/>
    </row>
    <row r="8" spans="1:7" ht="14.45" customHeight="1">
      <c r="A8" s="21"/>
      <c r="B8" s="113"/>
      <c r="C8" s="113"/>
      <c r="D8" s="113"/>
      <c r="E8" s="113"/>
      <c r="F8" s="43"/>
      <c r="G8" s="1"/>
    </row>
    <row r="9" spans="1:7">
      <c r="A9" s="37" t="s">
        <v>74</v>
      </c>
      <c r="B9" s="48">
        <f>SUM(B3:B7)</f>
        <v>0</v>
      </c>
      <c r="C9" s="48">
        <f t="shared" ref="C9:E9" si="0">SUM(C3:C7)</f>
        <v>0</v>
      </c>
      <c r="D9" s="48">
        <f t="shared" si="0"/>
        <v>0</v>
      </c>
      <c r="E9" s="48">
        <f t="shared" si="0"/>
        <v>0</v>
      </c>
      <c r="F9" s="96">
        <f>MIN(SUM(F3:F8),8)</f>
        <v>0</v>
      </c>
      <c r="G9" s="15" t="s">
        <v>153</v>
      </c>
    </row>
    <row r="10" spans="1:7" ht="13.5" customHeight="1">
      <c r="A10" s="127"/>
      <c r="B10" s="127"/>
      <c r="C10" s="121"/>
      <c r="D10" s="121"/>
      <c r="E10" s="121"/>
      <c r="F10" s="121"/>
      <c r="G10" s="121"/>
    </row>
    <row r="11" spans="1:7" ht="29.1" customHeight="1">
      <c r="A11" s="121"/>
      <c r="B11" s="170" t="s">
        <v>235</v>
      </c>
      <c r="C11" s="170"/>
      <c r="D11" s="170"/>
      <c r="E11" s="121"/>
      <c r="F11" s="121"/>
      <c r="G11" s="121"/>
    </row>
    <row r="12" spans="1:7" ht="13.5" customHeight="1">
      <c r="A12" s="121"/>
      <c r="B12" s="121"/>
      <c r="C12" s="136"/>
      <c r="D12" s="121"/>
      <c r="E12" s="121"/>
      <c r="F12" s="121"/>
      <c r="G12" s="121"/>
    </row>
    <row r="13" spans="1:7">
      <c r="A13" s="121"/>
      <c r="B13" s="121"/>
      <c r="C13" s="135"/>
      <c r="D13" s="121"/>
      <c r="E13" s="121"/>
      <c r="F13" s="110"/>
      <c r="G13" s="110"/>
    </row>
    <row r="14" spans="1:7">
      <c r="A14" s="121"/>
      <c r="B14" s="121"/>
      <c r="C14" s="121"/>
      <c r="D14" s="121"/>
      <c r="E14" s="121"/>
      <c r="F14" s="121"/>
      <c r="G14" s="121"/>
    </row>
    <row r="15" spans="1:7">
      <c r="A15" s="121"/>
      <c r="B15" s="121"/>
      <c r="C15" s="121"/>
      <c r="D15" s="121"/>
      <c r="E15" s="121"/>
      <c r="F15" s="121"/>
      <c r="G15" s="121"/>
    </row>
    <row r="16" spans="1:7">
      <c r="A16" s="121"/>
      <c r="B16" s="121"/>
      <c r="C16" s="121"/>
      <c r="D16" s="121"/>
      <c r="E16" s="121"/>
      <c r="F16" s="121"/>
      <c r="G16" s="121"/>
    </row>
    <row r="17" spans="1:7">
      <c r="A17" s="121"/>
      <c r="B17" s="121"/>
      <c r="C17" s="121"/>
      <c r="D17" s="121"/>
      <c r="E17" s="121"/>
      <c r="F17" s="121"/>
      <c r="G17" s="121"/>
    </row>
    <row r="18" spans="1:7">
      <c r="A18" s="121"/>
      <c r="B18" s="121"/>
      <c r="C18" s="121"/>
      <c r="D18" s="121"/>
      <c r="E18" s="121"/>
      <c r="F18" s="121"/>
      <c r="G18" s="121"/>
    </row>
    <row r="19" spans="1:7">
      <c r="A19" s="121"/>
      <c r="B19" s="121"/>
      <c r="C19" s="121"/>
      <c r="D19" s="121"/>
      <c r="E19" s="121"/>
      <c r="F19" s="121"/>
      <c r="G19" s="121"/>
    </row>
    <row r="20" spans="1:7">
      <c r="A20" s="121"/>
      <c r="B20" s="121"/>
      <c r="C20" s="121"/>
      <c r="D20" s="121"/>
      <c r="E20" s="121"/>
      <c r="F20" s="121"/>
      <c r="G20" s="121"/>
    </row>
    <row r="21" spans="1:7">
      <c r="A21" s="121"/>
      <c r="B21" s="121"/>
      <c r="C21" s="121"/>
      <c r="D21" s="121"/>
      <c r="E21" s="121"/>
      <c r="F21" s="121"/>
      <c r="G21" s="121"/>
    </row>
    <row r="22" spans="1:7">
      <c r="A22" s="121"/>
      <c r="B22" s="121"/>
      <c r="C22" s="121"/>
      <c r="D22" s="121"/>
      <c r="E22" s="121"/>
      <c r="F22" s="121"/>
      <c r="G22" s="121"/>
    </row>
  </sheetData>
  <sheetProtection formatRows="0"/>
  <mergeCells count="2">
    <mergeCell ref="B1:E1"/>
    <mergeCell ref="B11:D1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11" activePane="bottomRight" state="frozen"/>
      <selection pane="bottomRight" activeCell="B11" sqref="B11"/>
      <selection pane="bottomLeft" activeCell="A3" sqref="A3"/>
      <selection pane="topRight" activeCell="B1" sqref="B1"/>
    </sheetView>
  </sheetViews>
  <sheetFormatPr defaultColWidth="10.875" defaultRowHeight="15.6"/>
  <cols>
    <col min="1" max="4" width="32.5" style="114" customWidth="1"/>
    <col min="5" max="5" width="15" style="114" customWidth="1"/>
    <col min="6" max="6" width="12.5" style="114" customWidth="1"/>
    <col min="7" max="7" width="15" style="114" customWidth="1"/>
    <col min="8" max="16384" width="10.875" style="1"/>
  </cols>
  <sheetData>
    <row r="1" spans="1:7">
      <c r="A1" s="2"/>
      <c r="B1" s="171" t="s">
        <v>236</v>
      </c>
      <c r="C1" s="171"/>
      <c r="D1" s="171"/>
      <c r="E1" s="2"/>
      <c r="F1" s="2"/>
      <c r="G1" s="1"/>
    </row>
    <row r="2" spans="1:7" ht="89.25" customHeight="1">
      <c r="A2" s="34" t="s">
        <v>237</v>
      </c>
      <c r="B2" s="46" t="s">
        <v>238</v>
      </c>
      <c r="C2" s="46" t="s">
        <v>239</v>
      </c>
      <c r="D2" s="46" t="s">
        <v>240</v>
      </c>
      <c r="E2" s="20" t="s">
        <v>25</v>
      </c>
      <c r="F2" s="20" t="s">
        <v>74</v>
      </c>
      <c r="G2" s="35"/>
    </row>
    <row r="3" spans="1:7" ht="15.95" customHeight="1">
      <c r="A3" s="12" t="s">
        <v>241</v>
      </c>
      <c r="B3" s="108"/>
      <c r="C3" s="108"/>
      <c r="D3" s="108"/>
      <c r="E3" s="83">
        <v>0.45</v>
      </c>
      <c r="F3" s="51">
        <f>SUM(B3:D3)*E3</f>
        <v>0</v>
      </c>
      <c r="G3" s="1"/>
    </row>
    <row r="4" spans="1:7" ht="15.95" customHeight="1">
      <c r="A4" s="12"/>
      <c r="B4" s="108"/>
      <c r="C4" s="108"/>
      <c r="D4" s="108"/>
      <c r="E4" s="41"/>
      <c r="F4" s="51"/>
      <c r="G4" s="1"/>
    </row>
    <row r="5" spans="1:7" ht="15.95" customHeight="1">
      <c r="A5" s="12" t="s">
        <v>242</v>
      </c>
      <c r="B5" s="111"/>
      <c r="C5" s="111"/>
      <c r="D5" s="111"/>
      <c r="E5" s="83">
        <v>0.3</v>
      </c>
      <c r="F5" s="51">
        <f>SUM(B5:D5)*E5</f>
        <v>0</v>
      </c>
      <c r="G5" s="1"/>
    </row>
    <row r="6" spans="1:7" ht="15.95" customHeight="1">
      <c r="A6" s="12"/>
      <c r="B6" s="111"/>
      <c r="C6" s="111"/>
      <c r="D6" s="111"/>
      <c r="E6" s="41"/>
      <c r="F6" s="51"/>
      <c r="G6" s="1"/>
    </row>
    <row r="7" spans="1:7" ht="15.95" customHeight="1">
      <c r="A7" s="13" t="s">
        <v>243</v>
      </c>
      <c r="B7" s="108"/>
      <c r="C7" s="108"/>
      <c r="D7" s="108"/>
      <c r="E7" s="83">
        <v>0.25</v>
      </c>
      <c r="F7" s="51">
        <f>SUM(B7:D7)*E7</f>
        <v>0</v>
      </c>
      <c r="G7" s="1"/>
    </row>
    <row r="8" spans="1:7" ht="15.95" customHeight="1">
      <c r="A8" s="12"/>
      <c r="B8" s="108"/>
      <c r="C8" s="108"/>
      <c r="D8" s="108"/>
      <c r="E8" s="41"/>
      <c r="F8" s="51"/>
      <c r="G8" s="1"/>
    </row>
    <row r="9" spans="1:7" ht="15.95" customHeight="1">
      <c r="A9" s="34" t="s">
        <v>152</v>
      </c>
      <c r="B9" s="40">
        <f>SUM(B3:B8)</f>
        <v>0</v>
      </c>
      <c r="C9" s="40">
        <f t="shared" ref="C9:D9" si="0">SUM(C3:C8)</f>
        <v>0</v>
      </c>
      <c r="D9" s="40">
        <f t="shared" si="0"/>
        <v>0</v>
      </c>
      <c r="E9" s="40"/>
      <c r="F9" s="95">
        <f>MIN(SUM(F3:F8),7)</f>
        <v>0</v>
      </c>
      <c r="G9" s="15" t="s">
        <v>153</v>
      </c>
    </row>
    <row r="10" spans="1:7">
      <c r="A10" s="133"/>
      <c r="B10" s="133"/>
      <c r="C10" s="73"/>
      <c r="D10" s="73"/>
      <c r="E10" s="73"/>
      <c r="F10" s="73"/>
      <c r="G10" s="1"/>
    </row>
    <row r="11" spans="1:7">
      <c r="A11" s="121"/>
      <c r="B11" s="110" t="s">
        <v>244</v>
      </c>
      <c r="C11" s="121"/>
      <c r="D11" s="121"/>
      <c r="E11" s="121"/>
      <c r="F11" s="121"/>
    </row>
    <row r="12" spans="1:7">
      <c r="A12" s="121"/>
      <c r="B12" s="121"/>
      <c r="C12" s="121"/>
      <c r="D12" s="121"/>
      <c r="E12" s="121"/>
      <c r="F12" s="121"/>
    </row>
    <row r="13" spans="1:7" ht="17.25" customHeight="1">
      <c r="A13" s="121"/>
      <c r="B13" s="121"/>
      <c r="C13" s="135"/>
      <c r="D13" s="121"/>
      <c r="E13" s="110"/>
      <c r="F13" s="110"/>
    </row>
    <row r="14" spans="1:7">
      <c r="A14" s="121"/>
      <c r="B14" s="121"/>
      <c r="C14" s="121"/>
      <c r="D14" s="121"/>
      <c r="E14" s="121"/>
      <c r="F14" s="121"/>
    </row>
    <row r="15" spans="1:7">
      <c r="A15" s="121"/>
      <c r="B15" s="121"/>
      <c r="C15" s="121"/>
      <c r="D15" s="121"/>
      <c r="E15" s="121"/>
      <c r="F15" s="121"/>
    </row>
    <row r="16" spans="1:7">
      <c r="A16" s="121"/>
      <c r="B16" s="121"/>
      <c r="C16" s="121"/>
      <c r="D16" s="121"/>
      <c r="E16" s="121"/>
      <c r="F16" s="121"/>
    </row>
    <row r="17" spans="1:6">
      <c r="A17" s="121"/>
      <c r="B17" s="121"/>
      <c r="C17" s="121"/>
      <c r="D17" s="121"/>
      <c r="E17" s="121"/>
      <c r="F17" s="121"/>
    </row>
    <row r="18" spans="1:6">
      <c r="A18" s="121"/>
      <c r="B18" s="121"/>
      <c r="C18" s="121"/>
      <c r="D18" s="121"/>
      <c r="E18" s="121"/>
      <c r="F18" s="121"/>
    </row>
  </sheetData>
  <sheetProtection formatRows="0"/>
  <mergeCells count="1">
    <mergeCell ref="B1:D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70" zoomScaleNormal="70" workbookViewId="0">
      <pane xSplit="1" ySplit="1" topLeftCell="E19" activePane="bottomRight" state="frozen"/>
      <selection pane="bottomRight" activeCell="G18" sqref="G18"/>
      <selection pane="bottomLeft" activeCell="A2" sqref="A2"/>
      <selection pane="topRight" activeCell="B1" sqref="B1"/>
    </sheetView>
  </sheetViews>
  <sheetFormatPr defaultColWidth="10.875" defaultRowHeight="15.6"/>
  <cols>
    <col min="1" max="1" width="48.5" style="117" customWidth="1"/>
    <col min="2" max="2" width="32.5" style="117" customWidth="1"/>
    <col min="3" max="3" width="36.875" style="117" customWidth="1"/>
    <col min="4" max="4" width="32.5" style="117" customWidth="1"/>
    <col min="5" max="5" width="21.5" style="117" customWidth="1"/>
    <col min="6" max="6" width="15.375" style="117" customWidth="1"/>
    <col min="7" max="7" width="15.5" style="117" customWidth="1"/>
    <col min="8" max="8" width="21.875" style="117" customWidth="1"/>
    <col min="9" max="16384" width="10.875" style="8"/>
  </cols>
  <sheetData>
    <row r="1" spans="1:7" s="8" customFormat="1" ht="67.5" customHeight="1">
      <c r="A1" s="44" t="s">
        <v>245</v>
      </c>
      <c r="B1" s="27" t="s">
        <v>246</v>
      </c>
      <c r="C1" s="27" t="s">
        <v>247</v>
      </c>
      <c r="D1" s="27" t="s">
        <v>248</v>
      </c>
      <c r="E1" s="37" t="s">
        <v>152</v>
      </c>
      <c r="F1" s="37" t="s">
        <v>25</v>
      </c>
      <c r="G1" s="37" t="s">
        <v>61</v>
      </c>
    </row>
    <row r="2" spans="1:7" s="8" customFormat="1" ht="54" customHeight="1">
      <c r="A2" s="27" t="s">
        <v>249</v>
      </c>
      <c r="B2" s="107">
        <v>0</v>
      </c>
      <c r="C2" s="107"/>
      <c r="D2" s="107"/>
      <c r="E2" s="105">
        <f>SUM(B2:D2)</f>
        <v>0</v>
      </c>
      <c r="F2" s="81">
        <v>0.1</v>
      </c>
      <c r="G2" s="48">
        <f>(B2*F2)+(C2*F2)+(D2*F2)</f>
        <v>0</v>
      </c>
    </row>
    <row r="3" spans="1:7" s="8" customFormat="1" ht="36" customHeight="1">
      <c r="A3" s="25"/>
      <c r="B3" s="107" t="s">
        <v>250</v>
      </c>
      <c r="C3" s="107"/>
      <c r="D3" s="107"/>
      <c r="E3" s="105"/>
      <c r="F3" s="38"/>
      <c r="G3" s="48"/>
    </row>
    <row r="4" spans="1:7" s="8" customFormat="1" ht="32.25" customHeight="1">
      <c r="A4" s="25" t="s">
        <v>251</v>
      </c>
      <c r="B4" s="101"/>
      <c r="C4" s="101">
        <v>3</v>
      </c>
      <c r="D4" s="101"/>
      <c r="E4" s="105">
        <f t="shared" ref="E4:E20" si="0">SUM(B4:D4)</f>
        <v>3</v>
      </c>
      <c r="F4" s="92">
        <v>7.4999999999999997E-2</v>
      </c>
      <c r="G4" s="48">
        <f>(B4*F4)+(C4*F4)+(D4*F4)</f>
        <v>0.22499999999999998</v>
      </c>
    </row>
    <row r="5" spans="1:7" s="8" customFormat="1" ht="54" customHeight="1">
      <c r="A5" s="25"/>
      <c r="B5" s="101"/>
      <c r="C5" s="147" t="s">
        <v>252</v>
      </c>
      <c r="D5" s="101"/>
      <c r="E5" s="105"/>
      <c r="F5" s="38"/>
      <c r="G5" s="48"/>
    </row>
    <row r="6" spans="1:7" s="8" customFormat="1" ht="32.25" customHeight="1">
      <c r="A6" s="25" t="s">
        <v>253</v>
      </c>
      <c r="B6" s="107">
        <v>0</v>
      </c>
      <c r="C6" s="107"/>
      <c r="D6" s="107"/>
      <c r="E6" s="105">
        <f t="shared" si="0"/>
        <v>0</v>
      </c>
      <c r="F6" s="92">
        <v>7.4999999999999997E-2</v>
      </c>
      <c r="G6" s="48">
        <f>(B6*F6)+(C6*F6)+(D6*F6)</f>
        <v>0</v>
      </c>
    </row>
    <row r="7" spans="1:7" s="8" customFormat="1" ht="32.25" customHeight="1">
      <c r="A7" s="25"/>
      <c r="B7" s="107" t="s">
        <v>250</v>
      </c>
      <c r="C7" s="107"/>
      <c r="D7" s="107"/>
      <c r="E7" s="105"/>
      <c r="F7" s="38"/>
      <c r="G7" s="48"/>
    </row>
    <row r="8" spans="1:7" s="8" customFormat="1" ht="53.25" customHeight="1">
      <c r="A8" s="27" t="s">
        <v>254</v>
      </c>
      <c r="B8" s="101">
        <v>0</v>
      </c>
      <c r="C8" s="101"/>
      <c r="D8" s="101"/>
      <c r="E8" s="106">
        <f t="shared" si="0"/>
        <v>0</v>
      </c>
      <c r="F8" s="90">
        <v>0.1</v>
      </c>
      <c r="G8" s="48">
        <f>(B8*F8)+(C8*F8)+(D8*F8)</f>
        <v>0</v>
      </c>
    </row>
    <row r="9" spans="1:7" s="8" customFormat="1" ht="32.25" customHeight="1">
      <c r="A9" s="27"/>
      <c r="B9" s="101" t="s">
        <v>250</v>
      </c>
      <c r="C9" s="101"/>
      <c r="D9" s="101"/>
      <c r="E9" s="106"/>
      <c r="F9" s="91"/>
      <c r="G9" s="48"/>
    </row>
    <row r="10" spans="1:7" s="8" customFormat="1" ht="47.25" customHeight="1">
      <c r="A10" s="27" t="s">
        <v>255</v>
      </c>
      <c r="B10" s="107"/>
      <c r="C10" s="107">
        <v>3</v>
      </c>
      <c r="D10" s="107"/>
      <c r="E10" s="106">
        <f t="shared" si="0"/>
        <v>3</v>
      </c>
      <c r="F10" s="90">
        <v>0.2</v>
      </c>
      <c r="G10" s="48">
        <f>(B10*F10)+(C10*F10)+(D10*F10)</f>
        <v>0.60000000000000009</v>
      </c>
    </row>
    <row r="11" spans="1:7" s="8" customFormat="1" ht="49.5" customHeight="1">
      <c r="A11" s="27"/>
      <c r="B11" s="107"/>
      <c r="C11" s="144" t="s">
        <v>256</v>
      </c>
      <c r="D11" s="107"/>
      <c r="E11" s="106"/>
      <c r="F11" s="91"/>
      <c r="G11" s="48"/>
    </row>
    <row r="12" spans="1:7" s="8" customFormat="1" ht="32.25" customHeight="1">
      <c r="A12" s="27" t="s">
        <v>257</v>
      </c>
      <c r="B12" s="101">
        <v>0</v>
      </c>
      <c r="C12" s="101"/>
      <c r="D12" s="101"/>
      <c r="E12" s="106">
        <f t="shared" si="0"/>
        <v>0</v>
      </c>
      <c r="F12" s="90">
        <v>0.1</v>
      </c>
      <c r="G12" s="48">
        <f>(B12*F12)+(C12*F12)+(D12*F12)</f>
        <v>0</v>
      </c>
    </row>
    <row r="13" spans="1:7" s="8" customFormat="1" ht="32.25" customHeight="1">
      <c r="A13" s="27"/>
      <c r="B13" s="101" t="s">
        <v>250</v>
      </c>
      <c r="C13" s="101"/>
      <c r="D13" s="101"/>
      <c r="E13" s="106"/>
      <c r="F13" s="91"/>
      <c r="G13" s="48"/>
    </row>
    <row r="14" spans="1:7" s="8" customFormat="1" ht="32.25" customHeight="1">
      <c r="A14" s="27" t="s">
        <v>258</v>
      </c>
      <c r="B14" s="107">
        <v>0</v>
      </c>
      <c r="C14" s="107"/>
      <c r="D14" s="107"/>
      <c r="E14" s="106">
        <f t="shared" si="0"/>
        <v>0</v>
      </c>
      <c r="F14" s="90">
        <v>0.1</v>
      </c>
      <c r="G14" s="48">
        <f>(B14*F14)+(C14*F14)+(D14*F14)</f>
        <v>0</v>
      </c>
    </row>
    <row r="15" spans="1:7" s="8" customFormat="1" ht="32.25" customHeight="1">
      <c r="A15" s="25"/>
      <c r="B15" s="107" t="s">
        <v>250</v>
      </c>
      <c r="C15" s="107"/>
      <c r="D15" s="107"/>
      <c r="E15" s="105"/>
      <c r="F15" s="38"/>
      <c r="G15" s="48"/>
    </row>
    <row r="16" spans="1:7" s="8" customFormat="1" ht="32.25" customHeight="1">
      <c r="A16" s="27" t="s">
        <v>259</v>
      </c>
      <c r="B16" s="101">
        <v>0</v>
      </c>
      <c r="C16" s="101"/>
      <c r="D16" s="101"/>
      <c r="E16" s="106">
        <f t="shared" si="0"/>
        <v>0</v>
      </c>
      <c r="F16" s="90">
        <v>0.1</v>
      </c>
      <c r="G16" s="48">
        <f>(B16*F16)+(C16*F16)+(D16*F16)</f>
        <v>0</v>
      </c>
    </row>
    <row r="17" spans="1:8" ht="32.25" customHeight="1">
      <c r="A17" s="25"/>
      <c r="B17" s="101" t="s">
        <v>250</v>
      </c>
      <c r="C17" s="101"/>
      <c r="D17" s="101"/>
      <c r="E17" s="105"/>
      <c r="F17" s="38"/>
      <c r="G17" s="48"/>
      <c r="H17" s="8"/>
    </row>
    <row r="18" spans="1:8" ht="57.75" customHeight="1">
      <c r="A18" s="149" t="s">
        <v>260</v>
      </c>
      <c r="B18" s="107"/>
      <c r="C18" s="107">
        <v>5</v>
      </c>
      <c r="D18" s="107"/>
      <c r="E18" s="106">
        <f t="shared" si="0"/>
        <v>5</v>
      </c>
      <c r="F18" s="90">
        <v>0.08</v>
      </c>
      <c r="G18" s="48">
        <f>(B18*F18)+(C18*F18)+(D18*F18)</f>
        <v>0.4</v>
      </c>
      <c r="H18" s="8"/>
    </row>
    <row r="19" spans="1:8" ht="183" customHeight="1">
      <c r="A19" s="25"/>
      <c r="B19" s="107"/>
      <c r="C19" s="144" t="s">
        <v>261</v>
      </c>
      <c r="D19" s="107"/>
      <c r="E19" s="105"/>
      <c r="F19" s="38"/>
      <c r="G19" s="48"/>
      <c r="H19" s="8"/>
    </row>
    <row r="20" spans="1:8" ht="54.75" customHeight="1">
      <c r="A20" s="27" t="s">
        <v>262</v>
      </c>
      <c r="B20" s="101">
        <v>0</v>
      </c>
      <c r="C20" s="101"/>
      <c r="D20" s="101"/>
      <c r="E20" s="106">
        <f t="shared" si="0"/>
        <v>0</v>
      </c>
      <c r="F20" s="90">
        <v>7.0000000000000007E-2</v>
      </c>
      <c r="G20" s="48">
        <f>(B20*F20)+(C20*F20)+(D20*F20)</f>
        <v>0</v>
      </c>
      <c r="H20" s="8"/>
    </row>
    <row r="21" spans="1:8" ht="32.25" customHeight="1">
      <c r="A21" s="25"/>
      <c r="B21" s="101" t="s">
        <v>263</v>
      </c>
      <c r="C21" s="101"/>
      <c r="D21" s="101"/>
      <c r="E21" s="105"/>
      <c r="F21" s="81"/>
      <c r="G21" s="48"/>
      <c r="H21" s="8"/>
    </row>
    <row r="22" spans="1:8">
      <c r="A22" s="8"/>
      <c r="B22" s="8"/>
      <c r="C22" s="8"/>
      <c r="D22" s="8"/>
      <c r="E22" s="42" t="s">
        <v>74</v>
      </c>
      <c r="F22" s="81"/>
      <c r="G22" s="93">
        <f>SUM(G2:G21)</f>
        <v>1.2250000000000001</v>
      </c>
      <c r="H22" s="15" t="s">
        <v>153</v>
      </c>
    </row>
    <row r="23" spans="1:8">
      <c r="A23" s="110"/>
      <c r="B23" s="110"/>
      <c r="C23" s="110"/>
      <c r="D23" s="110"/>
      <c r="E23" s="110"/>
      <c r="F23" s="110"/>
      <c r="G23" s="110"/>
    </row>
    <row r="24" spans="1:8">
      <c r="A24" s="110"/>
      <c r="B24" s="110"/>
      <c r="C24" s="110"/>
      <c r="D24" s="110"/>
      <c r="E24" s="110"/>
      <c r="F24" s="110"/>
      <c r="G24" s="110"/>
    </row>
    <row r="25" spans="1:8">
      <c r="A25" s="110"/>
      <c r="B25" s="110"/>
      <c r="C25" s="110"/>
      <c r="D25" s="110"/>
      <c r="E25" s="110"/>
      <c r="F25" s="110"/>
      <c r="G25" s="110"/>
    </row>
    <row r="26" spans="1:8">
      <c r="A26" s="110"/>
      <c r="B26" s="110"/>
      <c r="C26" s="135"/>
      <c r="D26" s="110"/>
      <c r="E26" s="110"/>
      <c r="F26" s="110"/>
      <c r="G26" s="110"/>
    </row>
    <row r="27" spans="1:8">
      <c r="A27" s="110"/>
      <c r="B27" s="110"/>
      <c r="C27" s="110"/>
      <c r="D27" s="110"/>
      <c r="E27" s="110"/>
      <c r="F27" s="110"/>
      <c r="G27" s="110"/>
    </row>
    <row r="28" spans="1:8">
      <c r="A28" s="110"/>
      <c r="B28" s="110"/>
      <c r="C28" s="110"/>
      <c r="D28" s="110"/>
      <c r="E28" s="110"/>
      <c r="F28" s="110"/>
      <c r="G28" s="110"/>
    </row>
    <row r="29" spans="1:8">
      <c r="A29" s="110"/>
      <c r="B29" s="110"/>
      <c r="C29" s="110"/>
      <c r="D29" s="110"/>
      <c r="E29" s="110"/>
      <c r="F29" s="110"/>
      <c r="G29" s="110"/>
    </row>
    <row r="30" spans="1:8">
      <c r="A30" s="110"/>
      <c r="B30" s="110"/>
      <c r="C30" s="110"/>
      <c r="D30" s="110"/>
      <c r="E30" s="110"/>
      <c r="F30" s="110"/>
      <c r="G30" s="110"/>
    </row>
    <row r="31" spans="1:8">
      <c r="A31" s="110"/>
      <c r="B31" s="110"/>
      <c r="C31" s="110"/>
      <c r="D31" s="110"/>
      <c r="E31" s="110"/>
      <c r="F31" s="110"/>
      <c r="G31" s="110"/>
    </row>
    <row r="32" spans="1:8">
      <c r="A32" s="110"/>
      <c r="B32" s="110"/>
      <c r="C32" s="110"/>
      <c r="D32" s="110"/>
      <c r="E32" s="110"/>
      <c r="F32" s="110"/>
      <c r="G32" s="110"/>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14" activePane="bottomRight" state="frozen"/>
      <selection pane="bottomRight" activeCell="B24" sqref="B24"/>
      <selection pane="bottomLeft" activeCell="A3" sqref="A3"/>
      <selection pane="topRight" activeCell="B1" sqref="B1"/>
    </sheetView>
  </sheetViews>
  <sheetFormatPr defaultColWidth="10.875" defaultRowHeight="15.6"/>
  <cols>
    <col min="1" max="1" width="64.5" style="117" customWidth="1"/>
    <col min="2" max="4" width="25" style="117" customWidth="1"/>
    <col min="5" max="8" width="16.5" style="117" customWidth="1"/>
    <col min="9" max="16384" width="10.875" style="8"/>
  </cols>
  <sheetData>
    <row r="1" spans="1:20">
      <c r="A1" s="7"/>
      <c r="B1" s="172" t="s">
        <v>264</v>
      </c>
      <c r="C1" s="172"/>
      <c r="D1" s="172"/>
      <c r="E1" s="7"/>
      <c r="F1" s="7"/>
      <c r="G1" s="7"/>
      <c r="H1" s="8"/>
    </row>
    <row r="2" spans="1:20" ht="111.95" customHeight="1">
      <c r="A2" s="44" t="s">
        <v>265</v>
      </c>
      <c r="B2" s="27" t="s">
        <v>266</v>
      </c>
      <c r="C2" s="27" t="s">
        <v>267</v>
      </c>
      <c r="D2" s="27" t="s">
        <v>268</v>
      </c>
      <c r="E2" s="37" t="s">
        <v>152</v>
      </c>
      <c r="F2" s="37" t="s">
        <v>25</v>
      </c>
      <c r="G2" s="37" t="s">
        <v>61</v>
      </c>
      <c r="H2" s="8"/>
    </row>
    <row r="3" spans="1:20" ht="32.25" customHeight="1">
      <c r="A3" s="25" t="s">
        <v>269</v>
      </c>
      <c r="B3" s="107">
        <v>0</v>
      </c>
      <c r="C3" s="107"/>
      <c r="D3" s="107"/>
      <c r="E3" s="54">
        <f>SUM(B3:D3)</f>
        <v>0</v>
      </c>
      <c r="F3" s="81">
        <v>-0.15</v>
      </c>
      <c r="G3" s="54">
        <f>(B3*F3)+(C3*F3)+(D3*F3)</f>
        <v>0</v>
      </c>
      <c r="H3" s="8"/>
      <c r="T3" s="8">
        <v>-2</v>
      </c>
    </row>
    <row r="4" spans="1:20" ht="32.25" customHeight="1">
      <c r="A4" s="25"/>
      <c r="B4" s="107" t="s">
        <v>270</v>
      </c>
      <c r="C4" s="107"/>
      <c r="D4" s="107"/>
      <c r="E4" s="54"/>
      <c r="F4" s="81"/>
      <c r="G4" s="54"/>
      <c r="H4" s="8"/>
    </row>
    <row r="5" spans="1:20" ht="32.25" customHeight="1">
      <c r="A5" s="25" t="s">
        <v>271</v>
      </c>
      <c r="B5" s="112">
        <v>0</v>
      </c>
      <c r="C5" s="112"/>
      <c r="D5" s="112"/>
      <c r="E5" s="54">
        <f t="shared" ref="E5:E17" si="0">SUM(B5:D5)</f>
        <v>0</v>
      </c>
      <c r="F5" s="81">
        <v>-0.2</v>
      </c>
      <c r="G5" s="54">
        <f>(B5*F5)+(C5*F5)+(D5*F5)</f>
        <v>0</v>
      </c>
      <c r="H5" s="8"/>
    </row>
    <row r="6" spans="1:20" ht="32.25" customHeight="1">
      <c r="A6" s="25"/>
      <c r="B6" s="112" t="s">
        <v>270</v>
      </c>
      <c r="C6" s="112"/>
      <c r="D6" s="112"/>
      <c r="E6" s="54"/>
      <c r="F6" s="81"/>
      <c r="G6" s="54"/>
      <c r="H6" s="8"/>
    </row>
    <row r="7" spans="1:20" ht="32.25" customHeight="1">
      <c r="A7" s="27" t="s">
        <v>272</v>
      </c>
      <c r="B7" s="107">
        <v>1</v>
      </c>
      <c r="C7" s="107"/>
      <c r="D7" s="107"/>
      <c r="E7" s="54">
        <f t="shared" si="0"/>
        <v>1</v>
      </c>
      <c r="F7" s="81">
        <v>-0.2</v>
      </c>
      <c r="G7" s="54">
        <f>(B7*F7)+(C7*F7)+(D7*F7)</f>
        <v>-0.2</v>
      </c>
      <c r="H7" s="8"/>
    </row>
    <row r="8" spans="1:20" ht="32.25" customHeight="1">
      <c r="A8" s="25"/>
      <c r="B8" s="107" t="s">
        <v>273</v>
      </c>
      <c r="C8" s="107"/>
      <c r="D8" s="107"/>
      <c r="E8" s="54"/>
      <c r="F8" s="81"/>
      <c r="G8" s="54"/>
      <c r="H8" s="8"/>
    </row>
    <row r="9" spans="1:20" ht="32.25" customHeight="1">
      <c r="A9" s="27" t="s">
        <v>274</v>
      </c>
      <c r="B9" s="112">
        <v>0</v>
      </c>
      <c r="C9" s="112"/>
      <c r="D9" s="112"/>
      <c r="E9" s="54">
        <f t="shared" si="0"/>
        <v>0</v>
      </c>
      <c r="F9" s="90">
        <v>-0.1</v>
      </c>
      <c r="G9" s="54">
        <f>(B9*F9)+(C9*F9)+(D9*F9)</f>
        <v>0</v>
      </c>
      <c r="H9" s="8"/>
    </row>
    <row r="10" spans="1:20" ht="45" customHeight="1">
      <c r="A10" s="27"/>
      <c r="B10" s="112" t="s">
        <v>275</v>
      </c>
      <c r="C10" s="112"/>
      <c r="D10" s="112"/>
      <c r="E10" s="54"/>
      <c r="F10" s="90"/>
      <c r="G10" s="54"/>
      <c r="H10" s="8"/>
    </row>
    <row r="11" spans="1:20" ht="32.25" customHeight="1">
      <c r="A11" s="27" t="s">
        <v>276</v>
      </c>
      <c r="B11" s="107"/>
      <c r="C11" s="107">
        <v>1</v>
      </c>
      <c r="D11" s="107"/>
      <c r="E11" s="54">
        <f t="shared" si="0"/>
        <v>1</v>
      </c>
      <c r="F11" s="90">
        <f>-10%</f>
        <v>-0.1</v>
      </c>
      <c r="G11" s="54">
        <f t="shared" ref="G11:G13" si="1">(B11*F11)+(C11*F11)+(D11*F11)</f>
        <v>-0.1</v>
      </c>
      <c r="H11" s="8"/>
    </row>
    <row r="12" spans="1:20" ht="46.5">
      <c r="A12" s="27"/>
      <c r="B12" s="107"/>
      <c r="C12" s="107" t="s">
        <v>277</v>
      </c>
      <c r="D12" s="107"/>
      <c r="E12" s="54"/>
      <c r="F12" s="90"/>
      <c r="G12" s="54"/>
      <c r="H12" s="8"/>
    </row>
    <row r="13" spans="1:20" ht="32.25" customHeight="1">
      <c r="A13" s="27" t="s">
        <v>278</v>
      </c>
      <c r="B13" s="112">
        <v>0</v>
      </c>
      <c r="C13" s="112"/>
      <c r="D13" s="112"/>
      <c r="E13" s="54">
        <f t="shared" si="0"/>
        <v>0</v>
      </c>
      <c r="F13" s="90">
        <f>-10%</f>
        <v>-0.1</v>
      </c>
      <c r="G13" s="54">
        <f t="shared" si="1"/>
        <v>0</v>
      </c>
      <c r="H13" s="8"/>
    </row>
    <row r="14" spans="1:20" ht="32.25" customHeight="1">
      <c r="A14" s="27"/>
      <c r="B14" s="112" t="s">
        <v>279</v>
      </c>
      <c r="C14" s="112"/>
      <c r="D14" s="112"/>
      <c r="E14" s="54"/>
      <c r="F14" s="90"/>
      <c r="G14" s="54"/>
      <c r="H14" s="8"/>
    </row>
    <row r="15" spans="1:20" ht="32.25" customHeight="1">
      <c r="A15" s="27" t="s">
        <v>280</v>
      </c>
      <c r="B15" s="107">
        <v>0</v>
      </c>
      <c r="C15" s="107"/>
      <c r="D15" s="107"/>
      <c r="E15" s="54">
        <f t="shared" si="0"/>
        <v>0</v>
      </c>
      <c r="F15" s="90">
        <v>-0.1</v>
      </c>
      <c r="G15" s="54">
        <f>(B15*F15)+(C15*F15)+(D15*F15)</f>
        <v>0</v>
      </c>
      <c r="H15" s="8"/>
    </row>
    <row r="16" spans="1:20" ht="32.25" customHeight="1">
      <c r="A16" s="25"/>
      <c r="B16" s="107" t="s">
        <v>281</v>
      </c>
      <c r="C16" s="107"/>
      <c r="D16" s="107"/>
      <c r="E16" s="54"/>
      <c r="F16" s="81"/>
      <c r="G16" s="54"/>
      <c r="H16" s="8"/>
    </row>
    <row r="17" spans="1:8" ht="32.25" customHeight="1">
      <c r="A17" s="27" t="s">
        <v>282</v>
      </c>
      <c r="B17" s="112">
        <v>0</v>
      </c>
      <c r="C17" s="112"/>
      <c r="D17" s="112"/>
      <c r="E17" s="54">
        <f t="shared" si="0"/>
        <v>0</v>
      </c>
      <c r="F17" s="90">
        <v>-0.05</v>
      </c>
      <c r="G17" s="54">
        <f>(B17*F17)+(C17*F17)+(D17*F17)</f>
        <v>0</v>
      </c>
      <c r="H17" s="8"/>
    </row>
    <row r="18" spans="1:8" ht="32.25" customHeight="1">
      <c r="A18" s="25"/>
      <c r="B18" s="112" t="s">
        <v>281</v>
      </c>
      <c r="C18" s="112"/>
      <c r="D18" s="112"/>
      <c r="E18" s="54"/>
      <c r="F18" s="81"/>
      <c r="G18" s="54"/>
      <c r="H18" s="8"/>
    </row>
    <row r="19" spans="1:8">
      <c r="A19" s="8"/>
      <c r="B19" s="8"/>
      <c r="C19" s="8"/>
      <c r="D19" s="8"/>
      <c r="E19" s="42" t="s">
        <v>74</v>
      </c>
      <c r="F19" s="81">
        <f>SUM(F3:F18)</f>
        <v>-1</v>
      </c>
      <c r="G19" s="143">
        <f>SUM(G3:G18)</f>
        <v>-0.30000000000000004</v>
      </c>
      <c r="H19" s="15" t="s">
        <v>283</v>
      </c>
    </row>
    <row r="20" spans="1:8">
      <c r="A20" s="110"/>
      <c r="B20" s="110"/>
      <c r="C20" s="110"/>
      <c r="D20" s="110"/>
      <c r="E20" s="110"/>
      <c r="F20" s="120"/>
      <c r="G20" s="110"/>
    </row>
    <row r="21" spans="1:8">
      <c r="A21" s="110"/>
      <c r="B21" s="110"/>
      <c r="C21" s="110"/>
      <c r="D21" s="110"/>
      <c r="E21" s="110"/>
      <c r="F21" s="110"/>
      <c r="G21" s="110"/>
    </row>
    <row r="22" spans="1:8" ht="64.5">
      <c r="A22" s="110"/>
      <c r="B22" s="110" t="s">
        <v>284</v>
      </c>
      <c r="C22" s="110"/>
      <c r="D22" s="110"/>
      <c r="E22" s="110"/>
      <c r="F22" s="110"/>
      <c r="G22" s="110"/>
    </row>
    <row r="23" spans="1:8" ht="16.5">
      <c r="A23" s="110"/>
      <c r="B23" s="110" t="s">
        <v>285</v>
      </c>
      <c r="C23" s="110"/>
      <c r="D23" s="110"/>
      <c r="E23" s="110"/>
      <c r="F23" s="110"/>
      <c r="G23" s="110"/>
    </row>
    <row r="24" spans="1:8">
      <c r="A24" s="110"/>
      <c r="B24" s="110"/>
      <c r="C24" s="110"/>
      <c r="D24" s="110"/>
      <c r="E24" s="110"/>
      <c r="F24" s="110"/>
      <c r="G24" s="110"/>
    </row>
    <row r="25" spans="1:8">
      <c r="A25" s="110"/>
      <c r="B25" s="110"/>
      <c r="C25" s="110"/>
      <c r="D25" s="110"/>
      <c r="E25" s="110"/>
      <c r="F25" s="110"/>
      <c r="G25" s="110"/>
    </row>
    <row r="26" spans="1:8">
      <c r="A26" s="110"/>
      <c r="B26" s="110"/>
      <c r="C26" s="110"/>
      <c r="D26" s="110"/>
      <c r="E26" s="110"/>
      <c r="F26" s="110"/>
      <c r="G26" s="110"/>
    </row>
    <row r="27" spans="1:8">
      <c r="A27" s="110"/>
      <c r="B27" s="110"/>
      <c r="C27" s="110"/>
      <c r="D27" s="110"/>
      <c r="E27" s="110"/>
      <c r="F27" s="110"/>
      <c r="G27" s="110"/>
    </row>
    <row r="28" spans="1:8">
      <c r="A28" s="110"/>
      <c r="B28" s="110"/>
      <c r="C28" s="135"/>
      <c r="D28" s="110"/>
      <c r="E28" s="110"/>
      <c r="F28" s="110"/>
      <c r="G28" s="110"/>
    </row>
    <row r="29" spans="1:8">
      <c r="A29" s="110"/>
      <c r="B29" s="110"/>
      <c r="C29" s="110"/>
      <c r="D29" s="110"/>
      <c r="E29" s="110"/>
      <c r="F29" s="110"/>
      <c r="G29" s="110"/>
    </row>
    <row r="30" spans="1:8">
      <c r="A30" s="110"/>
      <c r="B30" s="110"/>
      <c r="C30" s="110"/>
      <c r="D30" s="110"/>
      <c r="E30" s="110"/>
      <c r="F30" s="110"/>
      <c r="G30" s="110"/>
    </row>
    <row r="31" spans="1:8">
      <c r="A31" s="110"/>
      <c r="B31" s="110"/>
      <c r="C31" s="110"/>
      <c r="D31" s="110"/>
      <c r="E31" s="110"/>
      <c r="F31" s="110"/>
      <c r="G31" s="110"/>
    </row>
    <row r="32" spans="1:8">
      <c r="A32" s="110"/>
      <c r="B32" s="110"/>
      <c r="C32" s="110"/>
      <c r="D32" s="110"/>
      <c r="E32" s="110"/>
      <c r="F32" s="110"/>
      <c r="G32" s="110"/>
    </row>
    <row r="33" spans="1:7">
      <c r="A33" s="110"/>
      <c r="B33" s="110"/>
      <c r="C33" s="110"/>
      <c r="D33" s="110"/>
      <c r="E33" s="110"/>
      <c r="F33" s="110"/>
      <c r="G33" s="110"/>
    </row>
    <row r="34" spans="1:7">
      <c r="A34" s="110"/>
      <c r="B34" s="110"/>
      <c r="C34" s="110"/>
      <c r="D34" s="110"/>
      <c r="E34" s="110"/>
      <c r="F34" s="110"/>
      <c r="G34" s="110"/>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Daniel de Souza Araujo Souza</cp:lastModifiedBy>
  <cp:revision/>
  <dcterms:created xsi:type="dcterms:W3CDTF">2022-10-09T23:08:45Z</dcterms:created>
  <dcterms:modified xsi:type="dcterms:W3CDTF">2023-11-27T03:12:12Z</dcterms:modified>
  <cp:category/>
  <cp:contentStatus/>
</cp:coreProperties>
</file>