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3"/>
  <workbookPr defaultThemeVersion="166925"/>
  <mc:AlternateContent xmlns:mc="http://schemas.openxmlformats.org/markup-compatibility/2006">
    <mc:Choice Requires="x15">
      <x15ac:absPath xmlns:x15ac="http://schemas.microsoft.com/office/spreadsheetml/2010/11/ac" url="https://d.docs.live.net/0bd19d0f3f74c0be/Associação SIS/Projeto iCS - eixo RASA/4o. ciclo - entidades de previdência - 2023/Entidades abertas de previdência complementar/BRASILPREV/"/>
    </mc:Choice>
  </mc:AlternateContent>
  <xr:revisionPtr revIDLastSave="12" documentId="13_ncr:1_{592EF669-CDE0-3248-B113-42B8C236FE58}" xr6:coauthVersionLast="47" xr6:coauthVersionMax="47" xr10:uidLastSave="{092E6E70-BCA4-46F1-8221-20CE189CA7B4}"/>
  <bookViews>
    <workbookView xWindow="-110" yWindow="-110" windowWidth="19420" windowHeight="10300" firstSheet="14" xr2:uid="{033D211D-4D1B-C74C-B933-05804CD3EC4A}"/>
  </bookViews>
  <sheets>
    <sheet name="Nota final" sheetId="20" r:id="rId1"/>
    <sheet name="Informações da planilha" sheetId="21" state="hidden" r:id="rId2"/>
    <sheet name="Temas políticas -bases de dados" sheetId="1" r:id="rId3"/>
    <sheet name="Temas nas políticas gerais" sheetId="8" r:id="rId4"/>
    <sheet name="Temas nas políticas setoriais" sheetId="9" r:id="rId5"/>
    <sheet name="Bases de dados" sheetId="22" r:id="rId6"/>
    <sheet name="Monitoramento de riscos" sheetId="10" r:id="rId7"/>
    <sheet name="Ações de mitigação de riscos" sheetId="11" r:id="rId8"/>
    <sheet name="Relevância processo decisório" sheetId="13" r:id="rId9"/>
    <sheet name="Investimentos impacto positivo" sheetId="26" r:id="rId10"/>
    <sheet name="Portfólio (empresa)" sheetId="16" r:id="rId11"/>
    <sheet name="Portfólio (setor)" sheetId="12" r:id="rId12"/>
    <sheet name="Portfólio (localização)" sheetId="15" r:id="rId13"/>
    <sheet name="Governança" sheetId="2" r:id="rId14"/>
    <sheet name=" Controvérsias socioambientais" sheetId="5"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5" l="1"/>
  <c r="E13" i="5"/>
  <c r="F13" i="5"/>
  <c r="G13" i="5" s="1"/>
  <c r="F11" i="5"/>
  <c r="G11" i="5" s="1"/>
  <c r="E4" i="26"/>
  <c r="E6" i="26"/>
  <c r="E8" i="26"/>
  <c r="E10" i="26"/>
  <c r="E12" i="26"/>
  <c r="E14" i="26"/>
  <c r="E16" i="26"/>
  <c r="E18" i="26"/>
  <c r="E20" i="26"/>
  <c r="E22" i="26"/>
  <c r="E24" i="26"/>
  <c r="E26" i="26"/>
  <c r="E28" i="26"/>
  <c r="E30" i="26"/>
  <c r="E32" i="26"/>
  <c r="E34" i="26"/>
  <c r="E36" i="26"/>
  <c r="E38" i="26"/>
  <c r="E40" i="26"/>
  <c r="E42" i="26"/>
  <c r="E44" i="26"/>
  <c r="E46" i="26"/>
  <c r="E48" i="26"/>
  <c r="E50" i="26"/>
  <c r="E52" i="26"/>
  <c r="E54" i="26"/>
  <c r="E56" i="26"/>
  <c r="E58" i="26"/>
  <c r="E60" i="26"/>
  <c r="E62" i="26"/>
  <c r="E2" i="26"/>
  <c r="H66" i="22"/>
  <c r="H68" i="22"/>
  <c r="H88" i="22"/>
  <c r="H89" i="22"/>
  <c r="H90" i="22"/>
  <c r="H91" i="22"/>
  <c r="H92" i="22"/>
  <c r="H94" i="22"/>
  <c r="H86" i="22"/>
  <c r="G96" i="22"/>
  <c r="E96" i="22"/>
  <c r="H4" i="22" l="1"/>
  <c r="H6" i="22"/>
  <c r="H8" i="22"/>
  <c r="H10" i="22"/>
  <c r="H14" i="22"/>
  <c r="H16" i="22"/>
  <c r="H18" i="22"/>
  <c r="H20" i="22"/>
  <c r="H22" i="22"/>
  <c r="H24" i="22"/>
  <c r="H26" i="22"/>
  <c r="H28" i="22"/>
  <c r="H30" i="22"/>
  <c r="H32" i="22"/>
  <c r="H34" i="22"/>
  <c r="H36" i="22"/>
  <c r="H38" i="22"/>
  <c r="H40" i="22"/>
  <c r="H42" i="22"/>
  <c r="H44" i="22"/>
  <c r="H46" i="22"/>
  <c r="H48" i="22"/>
  <c r="H50" i="22"/>
  <c r="H52" i="22"/>
  <c r="H56" i="22"/>
  <c r="H58" i="22"/>
  <c r="H60" i="22"/>
  <c r="H62" i="22"/>
  <c r="H64" i="22"/>
  <c r="H70" i="22"/>
  <c r="H72" i="22"/>
  <c r="H74" i="22"/>
  <c r="H76" i="22"/>
  <c r="H78" i="22"/>
  <c r="H80" i="22"/>
  <c r="H82" i="22"/>
  <c r="H84" i="22"/>
  <c r="H2" i="22"/>
  <c r="H96" i="22" l="1"/>
  <c r="C12" i="9"/>
  <c r="C27" i="1"/>
  <c r="B5" i="1" l="1"/>
  <c r="B7" i="1"/>
  <c r="B9" i="1"/>
  <c r="B11" i="1"/>
  <c r="B13" i="1"/>
  <c r="B15" i="1"/>
  <c r="B17" i="1"/>
  <c r="B19" i="1"/>
  <c r="B21" i="1"/>
  <c r="B23" i="1"/>
  <c r="B25" i="1"/>
  <c r="B27" i="1"/>
  <c r="B29" i="1"/>
  <c r="B31" i="1"/>
  <c r="B33" i="1"/>
  <c r="B35" i="1"/>
  <c r="B37" i="1"/>
  <c r="B39" i="1"/>
  <c r="B41" i="1"/>
  <c r="B43" i="1"/>
  <c r="B45" i="1"/>
  <c r="B47" i="1"/>
  <c r="B49" i="1"/>
  <c r="B51" i="1"/>
  <c r="B53" i="1"/>
  <c r="B55" i="1"/>
  <c r="B57" i="1"/>
  <c r="B59" i="1"/>
  <c r="B61" i="1"/>
  <c r="C56" i="8"/>
  <c r="C61" i="1"/>
  <c r="B3" i="1"/>
  <c r="C3" i="1"/>
  <c r="C5" i="1"/>
  <c r="C7" i="1"/>
  <c r="C9" i="1"/>
  <c r="C11" i="1"/>
  <c r="C13" i="1"/>
  <c r="C15" i="1"/>
  <c r="C17" i="1"/>
  <c r="C19" i="1"/>
  <c r="C21" i="1"/>
  <c r="C23" i="1"/>
  <c r="C25" i="1"/>
  <c r="C29" i="1"/>
  <c r="C31" i="1"/>
  <c r="C33" i="1"/>
  <c r="C35" i="1"/>
  <c r="C37" i="1"/>
  <c r="C39" i="1"/>
  <c r="C41" i="1"/>
  <c r="C43" i="1"/>
  <c r="C45" i="1"/>
  <c r="C47" i="1"/>
  <c r="C49" i="1"/>
  <c r="C51" i="1"/>
  <c r="C53" i="1"/>
  <c r="C55" i="1"/>
  <c r="C57" i="1"/>
  <c r="C59" i="1"/>
  <c r="B13" i="10"/>
  <c r="B15" i="10" s="1"/>
  <c r="D63" i="1"/>
  <c r="E5" i="13"/>
  <c r="D13" i="10"/>
  <c r="C13" i="10"/>
  <c r="C15" i="10" s="1"/>
  <c r="B8" i="13" l="1"/>
  <c r="H9" i="20" s="1"/>
  <c r="F61" i="1"/>
  <c r="F4" i="1"/>
  <c r="F9" i="1"/>
  <c r="F10" i="1"/>
  <c r="F11" i="1"/>
  <c r="F12" i="1"/>
  <c r="F17" i="1"/>
  <c r="F18" i="1"/>
  <c r="F19" i="1"/>
  <c r="F20" i="1"/>
  <c r="F25" i="1"/>
  <c r="F26" i="1"/>
  <c r="F27" i="1"/>
  <c r="F28" i="1"/>
  <c r="F33" i="1"/>
  <c r="F34" i="1"/>
  <c r="F35" i="1"/>
  <c r="F36" i="1"/>
  <c r="F41" i="1"/>
  <c r="F42" i="1"/>
  <c r="F43" i="1"/>
  <c r="F44" i="1"/>
  <c r="F49" i="1"/>
  <c r="F50" i="1"/>
  <c r="F51" i="1"/>
  <c r="F52" i="1"/>
  <c r="F57" i="1"/>
  <c r="F58" i="1"/>
  <c r="F59" i="1"/>
  <c r="F60" i="1"/>
  <c r="D64" i="26"/>
  <c r="C96" i="22"/>
  <c r="F9" i="20" l="1"/>
  <c r="F56" i="1"/>
  <c r="F48" i="1"/>
  <c r="F40" i="1"/>
  <c r="F32" i="1"/>
  <c r="F24" i="1"/>
  <c r="F16" i="1"/>
  <c r="F8" i="1"/>
  <c r="E64" i="26"/>
  <c r="J9" i="20" s="1"/>
  <c r="C63" i="1"/>
  <c r="F55" i="1"/>
  <c r="F39" i="1"/>
  <c r="F23" i="1"/>
  <c r="F7" i="1"/>
  <c r="F54" i="1"/>
  <c r="F46" i="1"/>
  <c r="F38" i="1"/>
  <c r="F30" i="1"/>
  <c r="F22" i="1"/>
  <c r="F14" i="1"/>
  <c r="F6" i="1"/>
  <c r="F47" i="1"/>
  <c r="F31" i="1"/>
  <c r="F15" i="1"/>
  <c r="F53" i="1"/>
  <c r="F45" i="1"/>
  <c r="F37" i="1"/>
  <c r="F29" i="1"/>
  <c r="F21" i="1"/>
  <c r="F13" i="1"/>
  <c r="F5" i="1"/>
  <c r="F3" i="1"/>
  <c r="B63" i="1"/>
  <c r="B65" i="1" l="1"/>
  <c r="F3" i="15"/>
  <c r="D15" i="10"/>
  <c r="E5" i="5"/>
  <c r="E7" i="5"/>
  <c r="E9" i="5"/>
  <c r="E15" i="5"/>
  <c r="E17" i="5"/>
  <c r="E3" i="5"/>
  <c r="E4" i="2"/>
  <c r="E6" i="2"/>
  <c r="E8" i="2"/>
  <c r="E10" i="2"/>
  <c r="E12" i="2"/>
  <c r="E14" i="2"/>
  <c r="E16" i="2"/>
  <c r="E18" i="2"/>
  <c r="E20" i="2"/>
  <c r="E2" i="2"/>
  <c r="G19" i="16"/>
  <c r="F5" i="16"/>
  <c r="F7" i="16"/>
  <c r="F9" i="16"/>
  <c r="F11" i="16"/>
  <c r="F13" i="16"/>
  <c r="F15" i="16"/>
  <c r="F17" i="16"/>
  <c r="F3" i="16"/>
  <c r="F19" i="5"/>
  <c r="G3" i="5"/>
  <c r="G2" i="2"/>
  <c r="E14" i="10"/>
  <c r="F16" i="11"/>
  <c r="F62" i="1"/>
  <c r="G2" i="11"/>
  <c r="G4" i="11"/>
  <c r="G20" i="2"/>
  <c r="C9" i="15"/>
  <c r="D9" i="15"/>
  <c r="B9" i="15"/>
  <c r="C9" i="12"/>
  <c r="D9" i="12"/>
  <c r="E9" i="12"/>
  <c r="B9" i="12"/>
  <c r="C4" i="9"/>
  <c r="D4" i="9" s="1"/>
  <c r="C6" i="9"/>
  <c r="D6" i="9" s="1"/>
  <c r="C8" i="9"/>
  <c r="D8" i="9" s="1"/>
  <c r="C10" i="9"/>
  <c r="D10" i="9" s="1"/>
  <c r="D12" i="9"/>
  <c r="C14" i="9"/>
  <c r="D14" i="9" s="1"/>
  <c r="C16" i="9"/>
  <c r="D16" i="9" s="1"/>
  <c r="C18" i="9"/>
  <c r="D18" i="9" s="1"/>
  <c r="C20" i="9"/>
  <c r="D20" i="9" s="1"/>
  <c r="C22" i="9"/>
  <c r="D22" i="9" s="1"/>
  <c r="C24" i="9"/>
  <c r="D24" i="9" s="1"/>
  <c r="C26" i="9"/>
  <c r="D26" i="9" s="1"/>
  <c r="C28" i="9"/>
  <c r="D28" i="9" s="1"/>
  <c r="C30" i="9"/>
  <c r="D30" i="9" s="1"/>
  <c r="C32" i="9"/>
  <c r="D32" i="9" s="1"/>
  <c r="C34" i="9"/>
  <c r="D34" i="9" s="1"/>
  <c r="C36" i="9"/>
  <c r="D36" i="9" s="1"/>
  <c r="C38" i="9"/>
  <c r="D38" i="9" s="1"/>
  <c r="C40" i="9"/>
  <c r="D40" i="9" s="1"/>
  <c r="C42" i="9"/>
  <c r="D42" i="9" s="1"/>
  <c r="C44" i="9"/>
  <c r="D44" i="9" s="1"/>
  <c r="C46" i="9"/>
  <c r="D46" i="9" s="1"/>
  <c r="C48" i="9"/>
  <c r="D48" i="9" s="1"/>
  <c r="C50" i="9"/>
  <c r="D50" i="9" s="1"/>
  <c r="C52" i="9"/>
  <c r="D52" i="9" s="1"/>
  <c r="C54" i="9"/>
  <c r="D54" i="9" s="1"/>
  <c r="C56" i="9"/>
  <c r="D56" i="9" s="1"/>
  <c r="C58" i="9"/>
  <c r="D58" i="9" s="1"/>
  <c r="C60" i="9"/>
  <c r="D60" i="9" s="1"/>
  <c r="C2" i="9"/>
  <c r="D2" i="9" s="1"/>
  <c r="C16" i="8"/>
  <c r="D16" i="8" s="1"/>
  <c r="C4" i="8"/>
  <c r="D4" i="8" s="1"/>
  <c r="C6" i="8"/>
  <c r="D6" i="8" s="1"/>
  <c r="C8" i="8"/>
  <c r="D8" i="8" s="1"/>
  <c r="C10" i="8"/>
  <c r="D10" i="8" s="1"/>
  <c r="C12" i="8"/>
  <c r="D12" i="8" s="1"/>
  <c r="C14" i="8"/>
  <c r="D14" i="8" s="1"/>
  <c r="C18" i="8"/>
  <c r="D18" i="8" s="1"/>
  <c r="C20" i="8"/>
  <c r="D20" i="8" s="1"/>
  <c r="C22" i="8"/>
  <c r="D22" i="8" s="1"/>
  <c r="C24" i="8"/>
  <c r="D24" i="8" s="1"/>
  <c r="C26" i="8"/>
  <c r="D26" i="8" s="1"/>
  <c r="C28" i="8"/>
  <c r="D28" i="8" s="1"/>
  <c r="C30" i="8"/>
  <c r="D30" i="8" s="1"/>
  <c r="C32" i="8"/>
  <c r="D32" i="8" s="1"/>
  <c r="C34" i="8"/>
  <c r="D34" i="8" s="1"/>
  <c r="C36" i="8"/>
  <c r="D36" i="8" s="1"/>
  <c r="C38" i="8"/>
  <c r="D38" i="8" s="1"/>
  <c r="C40" i="8"/>
  <c r="D40" i="8" s="1"/>
  <c r="C42" i="8"/>
  <c r="D42" i="8" s="1"/>
  <c r="C44" i="8"/>
  <c r="D44" i="8" s="1"/>
  <c r="C46" i="8"/>
  <c r="D46" i="8" s="1"/>
  <c r="C48" i="8"/>
  <c r="D48" i="8" s="1"/>
  <c r="C50" i="8"/>
  <c r="D50" i="8" s="1"/>
  <c r="C52" i="8"/>
  <c r="D52" i="8" s="1"/>
  <c r="C54" i="8"/>
  <c r="D54" i="8" s="1"/>
  <c r="D56" i="8"/>
  <c r="C58" i="8"/>
  <c r="D58" i="8" s="1"/>
  <c r="C60" i="8"/>
  <c r="D60" i="8" s="1"/>
  <c r="C2" i="8"/>
  <c r="D2" i="8" s="1"/>
  <c r="D62" i="8" s="1"/>
  <c r="D9" i="20" l="1"/>
  <c r="E15" i="10"/>
  <c r="G9" i="20" s="1"/>
  <c r="D62" i="9"/>
  <c r="E9" i="20" s="1"/>
  <c r="C62" i="8"/>
  <c r="C62" i="9"/>
  <c r="G18" i="2"/>
  <c r="G16" i="2"/>
  <c r="G14" i="2"/>
  <c r="G12" i="2"/>
  <c r="G10" i="2"/>
  <c r="G8" i="2"/>
  <c r="G6" i="2"/>
  <c r="G4" i="2"/>
  <c r="G22" i="2" l="1"/>
  <c r="N9" i="20" s="1"/>
  <c r="H5" i="16"/>
  <c r="H7" i="16"/>
  <c r="H9" i="16"/>
  <c r="H11" i="16"/>
  <c r="H13" i="16"/>
  <c r="H15" i="16"/>
  <c r="H17" i="16"/>
  <c r="H3" i="16"/>
  <c r="F5" i="15"/>
  <c r="F7" i="15"/>
  <c r="F5" i="12"/>
  <c r="F7" i="12"/>
  <c r="F3" i="12"/>
  <c r="G6" i="11"/>
  <c r="G8" i="11"/>
  <c r="G10" i="11"/>
  <c r="G12" i="11"/>
  <c r="G14" i="11"/>
  <c r="G17" i="5"/>
  <c r="G15" i="5"/>
  <c r="G9" i="5"/>
  <c r="G7" i="5"/>
  <c r="G5" i="5"/>
  <c r="F9" i="12" l="1"/>
  <c r="K9" i="20" s="1"/>
  <c r="G19" i="5"/>
  <c r="O9" i="20" s="1"/>
  <c r="F9" i="15"/>
  <c r="L9" i="20" s="1"/>
  <c r="G16" i="11"/>
  <c r="I9" i="20" s="1"/>
  <c r="H19" i="16"/>
  <c r="M9" i="20" s="1"/>
  <c r="D13"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O10" authorId="0" shapeId="0" xr:uid="{AA637240-0564-433E-B731-09F9E37AD4B4}">
      <text>
        <r>
          <rPr>
            <sz val="9"/>
            <color indexed="81"/>
            <rFont val="Segoe UI"/>
            <family val="2"/>
          </rPr>
          <t xml:space="preserve">Nota mínima = -5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tc={33D6B08E-0E07-4FC5-B121-7D48009BCA43}</author>
  </authors>
  <commentList>
    <comment ref="B9" authorId="0" shapeId="0" xr:uid="{33D6B08E-0E07-4FC5-B121-7D48009BCA43}">
      <text>
        <t>[Threaded comment]
Your version of Excel allows you to read this threaded comment; however, any edits to it will get removed if the file is opened in a newer version of Excel. Learn more: https://go.microsoft.com/fwlink/?linkid=870924
Comment:
    Boa prática!</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0F64471C-9105-4E21-A618-521A8730FC96}">
      <text>
        <r>
          <rPr>
            <sz val="9"/>
            <color indexed="81"/>
            <rFont val="Segoe UI"/>
            <family val="2"/>
          </rPr>
          <t>Se a instituição acumular mais de 8 pontos, a nota será 8.</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D8DA679F-60CE-4724-8F35-5A555EB309CD}">
      <text>
        <r>
          <rPr>
            <sz val="9"/>
            <color indexed="81"/>
            <rFont val="Segoe UI"/>
            <family val="2"/>
          </rPr>
          <t>Se a instituição acumular mais de 7 pontos, a nota será 7</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H19" authorId="0" shapeId="0" xr:uid="{C196B353-4DB1-4EA1-ACC4-062C854DED92}">
      <text>
        <r>
          <rPr>
            <sz val="9"/>
            <color indexed="81"/>
            <rFont val="Segoe UI"/>
            <family val="2"/>
          </rPr>
          <t xml:space="preserve">Menor nota, mais controvérsias
</t>
        </r>
      </text>
    </comment>
  </commentList>
</comments>
</file>

<file path=xl/sharedStrings.xml><?xml version="1.0" encoding="utf-8"?>
<sst xmlns="http://schemas.openxmlformats.org/spreadsheetml/2006/main" count="402" uniqueCount="286">
  <si>
    <t>RASA -  Ranking de Atuação Socioambiental de Instituições Financeiras</t>
  </si>
  <si>
    <t>Temas nas políticas gerais</t>
  </si>
  <si>
    <t>Temas nas políticas setoriais</t>
  </si>
  <si>
    <t>Bases de dados</t>
  </si>
  <si>
    <t>Monitoramento de riscos</t>
  </si>
  <si>
    <t>Relevância no processo decisório</t>
  </si>
  <si>
    <t>Ações de mitigação de riscos</t>
  </si>
  <si>
    <t>Investimentos com impacto positivo</t>
  </si>
  <si>
    <t>Portfólio (setores econômicos)</t>
  </si>
  <si>
    <t>Portfólio (localização das atividades)</t>
  </si>
  <si>
    <t>Portfólio (risco socioambiental das empresas)</t>
  </si>
  <si>
    <t>Governança</t>
  </si>
  <si>
    <t>Controvérsias socioambientais</t>
  </si>
  <si>
    <t>Nota no item</t>
  </si>
  <si>
    <t>Nota máxima possível</t>
  </si>
  <si>
    <t>Nota final</t>
  </si>
  <si>
    <t>Soma das notas finais de todas as abas</t>
  </si>
  <si>
    <t>(no caso da última aba, a nota é subtraída)</t>
  </si>
  <si>
    <t>Versão da planilha</t>
  </si>
  <si>
    <t>Data</t>
  </si>
  <si>
    <t>1.0</t>
  </si>
  <si>
    <t>TEMAS</t>
  </si>
  <si>
    <t>Temas nas Políticas Gerais (máximo de 3 pontos)</t>
  </si>
  <si>
    <t>Temas nas Políticas Setoriais (máximo de 7 pontos)</t>
  </si>
  <si>
    <t>Suficiência das bases de dados consultadas para empresas financiadas via crédito (inclusive cadeia de produção, quando relevante) (máximo de 20  pontos)</t>
  </si>
  <si>
    <t>Peso do tema</t>
  </si>
  <si>
    <t>Nota final por temas e bases de dados  (máximo de 30 pontos)</t>
  </si>
  <si>
    <t>Peso do item</t>
  </si>
  <si>
    <t>Riscos climáticos físicos crônicos</t>
  </si>
  <si>
    <t>Riscos climáticos físicos agudos</t>
  </si>
  <si>
    <t>Matriz energética</t>
  </si>
  <si>
    <t>Eficiência energética</t>
  </si>
  <si>
    <t>Biodiversidade terrestre</t>
  </si>
  <si>
    <t>Poluição água doce</t>
  </si>
  <si>
    <t>Eficiência hídrica</t>
  </si>
  <si>
    <t>Poluição marítima</t>
  </si>
  <si>
    <t>Poluição do solo</t>
  </si>
  <si>
    <t>Eficiência uso do solo</t>
  </si>
  <si>
    <t>Poluição atmosférica</t>
  </si>
  <si>
    <t>Uso eficiente de matéria-prima sujeita a possível escassez</t>
  </si>
  <si>
    <t>Gestão adequada de resíduos sólidos</t>
  </si>
  <si>
    <t>Trabalho análogo ao escravo</t>
  </si>
  <si>
    <t>Trabalho infantil irregular</t>
  </si>
  <si>
    <t>Saúde no trabalho</t>
  </si>
  <si>
    <t>Segurança no trabalho</t>
  </si>
  <si>
    <t>Saúde do consumidor</t>
  </si>
  <si>
    <t>Segurança do consumidor</t>
  </si>
  <si>
    <t>Direitos a informação e privacidade do consumidor (LGPD)</t>
  </si>
  <si>
    <t>Impactos em comunidades tradicionais</t>
  </si>
  <si>
    <t>Riscos à saúde e segurança da comunidade</t>
  </si>
  <si>
    <t>Riscos ao desenvolvimento local</t>
  </si>
  <si>
    <t>Discriminação de gênero</t>
  </si>
  <si>
    <t>Discriminação étnica ou sexual</t>
  </si>
  <si>
    <t>Pessoas com deficiência</t>
  </si>
  <si>
    <t>Riscos para o patrimônio cultural</t>
  </si>
  <si>
    <t>Questões concorrenciais</t>
  </si>
  <si>
    <t>Responsabilidade tributária</t>
  </si>
  <si>
    <t>Prevenção e combate à corrupção</t>
  </si>
  <si>
    <t>Total ponderado do item</t>
  </si>
  <si>
    <t>Temas nas Políticas e Bases de Dados</t>
  </si>
  <si>
    <t>Presença nas Políticas/diretrizes ou adesão a compromisso voluntário (0 a 3)</t>
  </si>
  <si>
    <t>Nota ponderada</t>
  </si>
  <si>
    <t>Consta como diretriz para 'Investimentos Responsáveis' e 'Gestão responsável do negócio' na Política de Sustentabilidade (pg. 9) da Brasilprev: "Atuamos no combate às mudanças climáticas adotando estratégias, métricas e práticas de ecoeficiência que contribuam para as melhorias deste cenário, incluindo a reparação de danos ao meio ambiente ocasionados pela companhia ou seus parceiros de negócio."; ademais, consta no Relatório Anual (pg. 134-143) da BB Asset, a definição de riscos climáticos e a consideração de fatores sociais, ambientais e climáticos nas decisões de investimento e nas práticas de seleção de ativos.</t>
  </si>
  <si>
    <t>Consta no Relatório Anual (pg. 134-143) da BB Asset, a definição de riscos climáticos e a consideração de fatores sociais, ambientais e climáticos nas decisões de investimento e nas práticas de seleção de ativos.</t>
  </si>
  <si>
    <t>Conforme consta no Rel. Stewardship (pg. 23),  seção Princípio 3 - Considerar aspectos ASG nos seus processos de investimento e atividades de stewardship: “A BB Asset considera importante para uma avaliação ASG, dentre outras informações: (...) (x) inventário de gases de efeito estufa, e (xi) compromisso e metas para net zero em emissões de carbono.”</t>
  </si>
  <si>
    <t>Conforme consta no Rel. Stewardship (pg. 23) da BB Asset, seção Princípio 3 - Considerar aspectos ASG nos seus processos de investimento e atividades de stewardship: “A BB Asset considera importante para uma avaliação ASG, dentre outras informações: (...) (ix) consumo eficiente de energia e água”.</t>
  </si>
  <si>
    <t>Biodiversidade aquática e poluição da água doce</t>
  </si>
  <si>
    <t>Biodiversidade aquática e poluição marinha</t>
  </si>
  <si>
    <t>Eficiência uso agrícola do solo</t>
  </si>
  <si>
    <t>Consta como diretriz para 'Investimentos Responsáveis' e 'Gestão responsável do negócio' na Política de Sustentabilidade (pg. 9) da Brasilprev: "Incorporamos continuamente práticas que contribuam para a redução do impacto da Companhia no meio ambiente e incentivamos nossos colaboradores e parceiros de negócios a agirem nesse sentido, incluindo a racionalidade na utilização de recursos visando a eficiência operacional e a preservação do meio ambiente."</t>
  </si>
  <si>
    <t>"A Política de Investimentos evidencia a proibição de investimentos em emissores que submetam os trabalhadores a condições degradantes de trabalho ou explorem o trabalho infantil, entre outras formas de violação social." (Relatório Anual 2022 da Brasilprev, pg. 40)</t>
  </si>
  <si>
    <t>Conforme consta no Rel. Stewardship (pg. 23) da BB Asset, seção Princípio 3 - Considerar aspectos ASG nos seus processos de investimento e atividades de stewardship: “A BB Asset considera importante para uma avaliação ASG, dentre outras informações: (...) (vi) taxa de acidentes”.</t>
  </si>
  <si>
    <t>Conforme consta no Rel. Stewardship (pg. 23) da BB Asset, seção Princípio 3 - Considerar aspectos ASG nos seus processos de investimento e atividades de stewardship: “A BB Asset considera importante para uma avaliação ASG, dentre outras informações: (...) (vii) política pró-diversidade, (viii) ocupação de cargos de liderança por minorias”; ademais, no Rel. Stewardship (pg. 27), é relatado um estudo de caso em que houve engajamento com uma empresa investida para melhorar suas práticas de promoção da equidade de gênero, inclusive oferencendo capacitação sobre o tema e sugerindo a adesão aos WEPS – Princípios de Empoderamento Feminino da ONU Mulheres.</t>
  </si>
  <si>
    <t>Conforme consta doc. Diretriz de Investimento Responsável (pg. 6) da BB Asset, item Integração dos aspectos ASG nas análises de ações das empresas e de crédito: "Avaliamos, qualitativamente, a sustentabilidade das empresas com a adoção de filtros positivo e negativo, baseados em: i) Estrutura de Governança, Ética e Integridade (…)"</t>
  </si>
  <si>
    <t>TOTAL</t>
  </si>
  <si>
    <t>Máximo de 3</t>
  </si>
  <si>
    <t>As Políticas da BB Asset tb foram consideradas, já que 90% dos ativos da BRASILPREV são geridos por ela, segundo consta no Relatório PRI (páginas 4 e 16).</t>
  </si>
  <si>
    <t>Inclusão em política setorial ou em política temática (0 a 7)</t>
  </si>
  <si>
    <t>Máximo de 7</t>
  </si>
  <si>
    <t xml:space="preserve">                    Não há Políticas setoriais ou temáticas</t>
  </si>
  <si>
    <t>BASE DE DADOS</t>
  </si>
  <si>
    <t>Todos os setores econômicos sujeitos a licenciamento ambiental - até 20 pontos</t>
  </si>
  <si>
    <t xml:space="preserve">Peso </t>
  </si>
  <si>
    <t>Apenas setores econômicos com maior risco socioambiental
(médio ou alto) - até 15 pontos</t>
  </si>
  <si>
    <t>Peso</t>
  </si>
  <si>
    <t>Apenas investimentos acima de certo patamar financeiro ou empresas acima de certo faturamento (nesse caso, será avaliado o percentual, dentre as operações com setores sujeitos a licenciamento ambiental, para o qual ocorre a consulta) - até 8 pontos</t>
  </si>
  <si>
    <t>Licenciamento ambiental vigente</t>
  </si>
  <si>
    <t>Relatórios ambientais anuais de empresas inscritas no Cadastro Técnico Federal de Atividades Potencialmente Poluidoras</t>
  </si>
  <si>
    <t>Verificação do cumprimento de condicionantes do licenciamento ambiental junto à empresa</t>
  </si>
  <si>
    <t>Prática de infrações – órgão ambiental estadual</t>
  </si>
  <si>
    <t>Áreas embargadas – órgão ambiental estadual/DF</t>
  </si>
  <si>
    <t>Cadastro Ambiental Rural - CAR</t>
  </si>
  <si>
    <t>Autorizações para supressão de vegetação (sempre que apurado desmatamento recente) – órgãos ambientais estaduais (ou municipais, qdo. for o caso)</t>
  </si>
  <si>
    <t>Prática de infrações – órgãos ambientais federais</t>
  </si>
  <si>
    <t>Áreas embargadas pelo IBAMA ou ICMBio</t>
  </si>
  <si>
    <t>Limites de unidades de conservação (federais, estaduais e municipais)</t>
  </si>
  <si>
    <t>Limites de terras indígenas</t>
  </si>
  <si>
    <t>Limites de territórios quilombolas</t>
  </si>
  <si>
    <t>IPHAN e órgãos estaduais e municipais de proteção do patrimônio cultural</t>
  </si>
  <si>
    <t>Outros conflitos fundiários ou comunitários</t>
  </si>
  <si>
    <t>Bases de dados do Ministério Público Federal</t>
  </si>
  <si>
    <t>Bases de dados do Ministério Público Estadual</t>
  </si>
  <si>
    <t>“Lista suja” do trabalho escravo</t>
  </si>
  <si>
    <t>Infrações em matéria de saúde e segurança do trabalho (inclusive trabalho infantil)</t>
  </si>
  <si>
    <t>Bases de dados do Ministério Público em matéria trabalhista</t>
  </si>
  <si>
    <t>Bases de dados do Judiciário em matéria trabalhista</t>
  </si>
  <si>
    <t>Percentual de acidentes do trabalho à luz da média do setor econômico</t>
  </si>
  <si>
    <t xml:space="preserve">Conforme consta no Rel. Stewardship (pg. 22) da BB Asset, durante a Análise ASG de empresas investidas, a gestora avalia o tema 'Social', em que requisita informações detalhadas sobre a taxa de acidentes/afastamentos e rotatividade de funcionários </t>
  </si>
  <si>
    <t>Percentual de doenças ocupacionais à luz da média do setor econômico</t>
  </si>
  <si>
    <t>Bases de dados do Poder Judiciário Federal</t>
  </si>
  <si>
    <t>Bases de dados do Poder Judiciário Estadual</t>
  </si>
  <si>
    <t>Dados da própria empresa relativos à matriz energética</t>
  </si>
  <si>
    <t>Conforme consta no Rel. Stewardship (pg. 36) da BB Asset, durante o engajamento coletivo via Climate Action 100+, é realizado um diagnóstico inicial para identificar o nível de maturidade da empresa e seu posicionamento quanto às mudanças climáticas em que "É feita avaliação de dez indicadores, não se limitando a: (1) Ambição para ser Net zero em emissões de GEE até 2050 (ou antes); (2) Meta(s) de redução das emissões de GEE no longo prazo (2036-2050); (3) Meta(s) de redução das emissões de GEE no médio prazo (2026-2035); (4) Meta(s) de redução das emissões de GEE no curto prazo (até 2025); (5) Estratégia de descarbonização; (6) Alinhamento de capital; (7) Engajamento com a política climática; (8) Governança climática; (9)Transição climática e (10)Divulgação do TCFD. Sistematicamente são realizados relatórios de progresso dos engajamentos."; por se tratar de uma consulta realizada pela BB Asset, atribui-se 90% da nota possível.</t>
  </si>
  <si>
    <t>Dados da própria empresa relativos à eficiência energética</t>
  </si>
  <si>
    <t>Conforme consta no Rel. Stewardship (pg. 22) da BB Asset, durante a Análise ASG de empresas investidas, a gestoria avalia o tema 'Ambiental', em que requisita informações sobre o consumo de água e energia; não deixa claro qual universo de empresas e setor econômico é consultado.</t>
  </si>
  <si>
    <t xml:space="preserve">Outorga para utilização de recursos hídricos </t>
  </si>
  <si>
    <t>Dados da própria empresa relativos à eficiência hídrica</t>
  </si>
  <si>
    <t>Conforme consta no Rel. Stewardship (pg. 22) da BB Asset, durante a análise ASG de empresas investidas, a gestora avalia o tema 'Ambiental', em que requisita informações sobre o consumo de água e energia; não deixa claro qual universo de empresas e setor econômico é consultado.</t>
  </si>
  <si>
    <t>Dados da própria empresa relativos à gestão de resíduos e efluentes</t>
  </si>
  <si>
    <t>Dados da própria empresa relativos ao uso de matéria-prima</t>
  </si>
  <si>
    <t>Dados da própria empresa relativos a riscos ambientais na cadeia de produção/valor</t>
  </si>
  <si>
    <t>Dados da própria empresa relativos a riscos sociais na cadeia de produção/valor</t>
  </si>
  <si>
    <t>Certificações ambientais</t>
  </si>
  <si>
    <t>Certificações sociais</t>
  </si>
  <si>
    <t>PROCONs ou bases de dados do Ministério da Justiça em matéria de consumo</t>
  </si>
  <si>
    <t>Bases de dados do CADE (concorrência)</t>
  </si>
  <si>
    <t>Entes encarregados de zelar pela sanidade animal ou vegetal (para setores relevantes)</t>
  </si>
  <si>
    <t>Bases de dados da Controladoria-Geral da União, Tribunais de Contas e afins</t>
  </si>
  <si>
    <t>Vigilância sanitária (para setores relevantes)</t>
  </si>
  <si>
    <t>Imprensa</t>
  </si>
  <si>
    <t>Mídias online em geral</t>
  </si>
  <si>
    <t>Organizações da sociedade civil relevantes</t>
  </si>
  <si>
    <t>Mecanismo de recebimento de queixas</t>
  </si>
  <si>
    <t>Inspeções no local</t>
  </si>
  <si>
    <t>Contratação de auditoria socioambiental</t>
  </si>
  <si>
    <t>Inspeções no local (em situações especiais)</t>
  </si>
  <si>
    <t>Contratação de auditoria socioambiental (idem)</t>
  </si>
  <si>
    <t>TOTAL PONDERADO DA COLUNA</t>
  </si>
  <si>
    <t>Máximo de 20</t>
  </si>
  <si>
    <t>Conforme consta no Rel. Stewardship (pg. 22) da BB Asset, durante a análise ASG de empresas investidas, a gestora avalia o tema 'Transparência', em que considera a divulgação de informações através do Relatório de Sustentabilidade e a participação em índices de sustentabilidade internacionais, mas não fica claro quais são os temas avaliados.</t>
  </si>
  <si>
    <t>As linhas não pontuadas se referem a fontes de informação para a qual não foi encontrada nenhuma indicação de que ocorre a consulta.</t>
  </si>
  <si>
    <t>UNIVERSO DE EMPRESAS RECEPTORAS DE INVESTIMENTOS</t>
  </si>
  <si>
    <t>FREQUÊNCIA</t>
  </si>
  <si>
    <t>Todos os setores econômicos sujeitos a licenciamento ambiental</t>
  </si>
  <si>
    <t>Setores econômicos com risco médio ou alto</t>
  </si>
  <si>
    <t>Apenas investimentos acima de um certo patamar financeiro</t>
  </si>
  <si>
    <t>Semestral ou menor</t>
  </si>
  <si>
    <t>Anual</t>
  </si>
  <si>
    <r>
      <rPr>
        <sz val="12"/>
        <color rgb="FF000000"/>
        <rFont val="Calibri"/>
        <family val="2"/>
        <scheme val="minor"/>
      </rPr>
      <t>Conforme consta no Rel. Stewardship (pg. 25) da BB Asset: "Monitorar as empresas que compõem o portfólio dos fundos faz parte do processo de investimento da Gestora. Consideramos as questões Ambientais, Sociais e de Governança em nossas análises. Estimulamos que as empresas divulguem ao mercado os seus riscos materiais, de forma padronizada e confiável, independente qual seja seu setor de atuação. Os analistas de ativos e os gestores de fundos de investimento com objetivo sustentável (IS) monitoram sistematicamente as empresas, conforme previsto no Manual de Integração ASG e na Diretriz de Investimento Responsável.</t>
    </r>
    <r>
      <rPr>
        <b/>
        <sz val="12"/>
        <color rgb="FF000000"/>
        <rFont val="Calibri"/>
        <family val="2"/>
        <scheme val="minor"/>
      </rPr>
      <t xml:space="preserve"> Anualmente</t>
    </r>
    <r>
      <rPr>
        <sz val="12"/>
        <color rgb="FF000000"/>
        <rFont val="Calibri"/>
        <family val="2"/>
        <scheme val="minor"/>
      </rPr>
      <t>, no mínimo, os Ratings ASG são revisados pelos analistas. Caso haja eventual controvérsia envolvendo alguma empresa, há uma antecipação desta revisão, de forma a refletir tal fator no rating da companhia."; tendo em vista que se trata do monitoramento de risco realizado pela BB Asset, a qual controla 90% dos ativos da Brasilprev, a nota foi reduzida em 10%.</t>
    </r>
  </si>
  <si>
    <t>Bienal</t>
  </si>
  <si>
    <t>Apenas quando tem conhecimento de fato novo relevante ou quando se refere a único ou poucos temas</t>
  </si>
  <si>
    <t>Não adota</t>
  </si>
  <si>
    <t>Total</t>
  </si>
  <si>
    <t>Máximo de 10</t>
  </si>
  <si>
    <t>AÇÃO ADOTADA</t>
  </si>
  <si>
    <t>Todos os setores econômicos sujeitos a licenciamento ambiental - 8 a 10 pontos</t>
  </si>
  <si>
    <t>Apenas setores econômicos com maior risco socioambiental  - 6 ou 7 pontos</t>
  </si>
  <si>
    <t>Apenas operações ou clientes acima de certo patamar financeiro (nesse caso, indicar o percentual dentre os valores destinados a empresas de setores sujeitos a licenciamento) - até 5 pontos</t>
  </si>
  <si>
    <t>Não adota - 0 pontos</t>
  </si>
  <si>
    <t>Consideração do grau de risco nas condições (taxas ou prazos) do título</t>
  </si>
  <si>
    <t>Plano de ação ou outro compromisso  com prazos e metas claros para operações da própria empresa investida</t>
  </si>
  <si>
    <t>Plano de ação ou outro compromisso  com prazos e metas claros para cadeia de valor da empresa investida</t>
  </si>
  <si>
    <t>Transparência quanto ao voto em matérias ASG (presença + teor do voto)</t>
  </si>
  <si>
    <t xml:space="preserve">Conforme consta no doc. Diretriz de Investimento Responsável (pg. 7), item Engajamento e transparência com empresas investidas: "Divulgamos os votos proferidos em assembleias, zelando pela transparência do Exercício de Voto. É assegurada a divulgação, no web site da BB DTVM, do histórico das votações ao longo do ano e as Matérias Relevantes Obrigatórias estão descritas na Diretriz de Exercício de Direito de Voto em Assembleias, disponível para consulta no endereço eletrônico: https://www.bb.com.br/pbb/pagina-inicial/bb-dtvm/fundos/politica-de-voto#/" ; tendo em vista que se trata de uma ação de mitigação de riscos da BB Asset, a qual controla 90% dos ativos da Brasilprev, a nota foi reduzida em 10%. </t>
  </si>
  <si>
    <t>Proposições em matéria ASG em Assembleias-gerais</t>
  </si>
  <si>
    <t>Engajamento individual (Diretoria, Conselho de Administração, Depto. de Sustentabilidade)</t>
  </si>
  <si>
    <t>Conforme consta no doc. Diretriz de Investimento Responsável (pg. 6), item Engajamento e transparência com empresas investidas, a BB Asset apresenta duas formas de engajamento individual: " a) Engajamos junto às empresas investidas realizando prévia leitura de documentos oficiais e enviando e-mail para as empresas cobertas, além de contactatar, via telefone, o Departamento de Relações com Investidores das empresas, caso se faça necessário; e b) Buscamos o engajamento das empresas investidas, solicitando informações sobre suas ações nos aspectos ASG, por meio de reuniões presenciais, email, conferências telefônicas e contato com os Departamento de Relações com Investidores das empresas, caso se faça necessário."; tendo em vista que se trata de uma ação de mitigação de riscos da BB Asset, a qual controla 90% dos ativos da Brasilprev, a nota foi reduzida em 10%.</t>
  </si>
  <si>
    <t>Engajamento coletivo com outros investidores</t>
  </si>
  <si>
    <t>Confome consta no Relatório Stewardship 2022 (pg. 35), a BB Asset atua de duas maneiras com engajamento coletivo: i) via voto em assembleia, que se trata de unir forças com outros investidores na indicação de conselheiros, tendo em vista que "Com o engajamento coletivo na indicação de conselheiros, é possível promover a diversidade e qualidade técnica nos conselhos."; e ii) via Climate Action 100+, "iniciativa liderada por investidores ao longo do globo para garantir que os maiores emissores corporativos de gases de efeito estufa do mundo tomem as medidas necessárias em relação às mudanças climáticas. O engajamento coletivo acontece em reuniões entre os investidores com os executivos e membros do conselho das empresas foco."; tendo em vista que se trata de uma ação de mitigação de riscos da BB Asset, a qual controla 90% dos ativos da Brasilprev, a nota foi reduzida em 10%.</t>
  </si>
  <si>
    <t>GRAU DE RELEVÂNCIA</t>
  </si>
  <si>
    <t>Percentual de operações em que houve desinvestimentos ou negativa de investimentos tendo como razão principal o grau de riscos socioambientais nos últimos 2 anos</t>
  </si>
  <si>
    <t>Baixo - 0 a 1 ponto</t>
  </si>
  <si>
    <t>Médio - 2 a 3 pontos</t>
  </si>
  <si>
    <t>Alto - 4 a 5 pontos</t>
  </si>
  <si>
    <t>0 a 5%</t>
  </si>
  <si>
    <t>5 a 10%</t>
  </si>
  <si>
    <t>Maior que 10%</t>
  </si>
  <si>
    <t>Máximo de 5 pontos</t>
  </si>
  <si>
    <t>Pontua-se apenas uma das três células em branco</t>
  </si>
  <si>
    <t>Pontuação total: Relevância no processo decisório</t>
  </si>
  <si>
    <t>Não há informação disponível</t>
  </si>
  <si>
    <t>Existência de
indicadores específicos
para mensuração de
impacto positivo
(investimentos) - 3 pontos</t>
  </si>
  <si>
    <t>Percentual de
investimentos com
impacto positivo no
portfólio de
investimentos em empresas - 7 pontos</t>
  </si>
  <si>
    <t>Educação e/ou empregabilidade para população de baixa renda</t>
  </si>
  <si>
    <t>Adaptação a riscos climáticos físicos</t>
  </si>
  <si>
    <t>Matriz energética de baixo carbono</t>
  </si>
  <si>
    <t>Biodiversidade terrestre (mitigação de riscos)</t>
  </si>
  <si>
    <t>Biodiversidade terrestre (restauração)</t>
  </si>
  <si>
    <t>Preservação da biodiversidade aquática ou mitigação de riscos de poluição de água doce</t>
  </si>
  <si>
    <t>Descontaminação de água doce</t>
  </si>
  <si>
    <t>Preservação da biodiversidade aquática ou mitigação de riscos de poluição marítima</t>
  </si>
  <si>
    <t>Restauração de ecossistemas marinhos</t>
  </si>
  <si>
    <t>Mitigação de riscos de poluição do solo</t>
  </si>
  <si>
    <t>Descontaminação do solo</t>
  </si>
  <si>
    <t>Uso eficiente do solo para fins agrícolas</t>
  </si>
  <si>
    <t>Mitigação de riscos de poluição atmosférica</t>
  </si>
  <si>
    <t>Uso eficiente de matéria-prima</t>
  </si>
  <si>
    <t>Gestão adequada de resíduos sólidos (prevenção de poluição)</t>
  </si>
  <si>
    <t>Gestão eficiente de resíduos sólidos (economia circular)</t>
  </si>
  <si>
    <t>Mitigação de riscos de trabalho análogo ao escravo na cadeia de produção</t>
  </si>
  <si>
    <t>Mitigação de riscos de trabalho infantil irregular na cadeia de produção</t>
  </si>
  <si>
    <t>Mitigação de riscos à saúde no trabalho</t>
  </si>
  <si>
    <t>Mitigação de riscos à segurança no trabalho</t>
  </si>
  <si>
    <t>Mitigação de riscos ou criação de oportunidades p/ comunidades tradicionais</t>
  </si>
  <si>
    <t>Saúde e segurança de comunidade local</t>
  </si>
  <si>
    <t>Saúde e segurança do consumidor</t>
  </si>
  <si>
    <t>Desenvolvimento local/ apoio a MPMEs</t>
  </si>
  <si>
    <t>Promoção da equidade de gênero</t>
  </si>
  <si>
    <t>Promoção da equidade étnica</t>
  </si>
  <si>
    <t>Integração de pessoas com deficiência</t>
  </si>
  <si>
    <t>Proteção do patrimônio cultural</t>
  </si>
  <si>
    <t>Habitação para população de baixa renda</t>
  </si>
  <si>
    <t>Não foram encontradas informaçôes detalhada sobre os critérios ASG dos investimentos com impacto positivo ofertados pela entidade de previdência.</t>
  </si>
  <si>
    <t>PERCENTUAL NO PORTFÓLIO INVESTIDO EM TÍTULOS PRIVADOS</t>
  </si>
  <si>
    <t>Categoria da empresa receptora de investimento e de sua cadeia de produção</t>
  </si>
  <si>
    <t>Percentual alto (mais de 40%) no portfólio</t>
  </si>
  <si>
    <t xml:space="preserve">Percentual médio (mais de 20 e até 40%) no portfólio </t>
  </si>
  <si>
    <t>Percentual baixo (até 20%) no portfólio</t>
  </si>
  <si>
    <t>Ausente no portfólio</t>
  </si>
  <si>
    <t>Alto risco socioambiental</t>
  </si>
  <si>
    <t>Risco socioambiental médio</t>
  </si>
  <si>
    <t>Risco socioambiental baixo ou nenhum</t>
  </si>
  <si>
    <t>Não avaliadas (dentre os setores sujeitos a licenciamento ambiental)</t>
  </si>
  <si>
    <t>Impacto socioambiental positivo</t>
  </si>
  <si>
    <t xml:space="preserve">Riscos socioambientais da cadeia de produção irrelevantes </t>
  </si>
  <si>
    <t xml:space="preserve">Riscos socioambientais da cadeia de produção médios e grau de suficiência do monitoramento </t>
  </si>
  <si>
    <t xml:space="preserve">Riscos socioambientais da cadeia de produção altos e grau de suficiência do monitoramento </t>
  </si>
  <si>
    <t>Máximo de 5</t>
  </si>
  <si>
    <t>Consta no Relatório Stwardship (pg. 18), seção Princípio 3 - Considerar aspectos ASG nos seus processos de investimento e atividades de stewardship: “a BB Asset, em seu processo de análise e seleção de ativos, integra fatores socioambientais e de governança corporativa (ASG) por meio de framework proprietário de avaliação de empresas - Rating ASG - baseado em indicadores qualitativos e quantitativos que tem por objetivo indicar quais são os desafios e oportunidades de investimento sob a ótica ASG.“; adiante, na pg. 21, informam que 100% do ativos elegíveis foram analisados sob a ótica ASG, divididos em Ações, Tít. Priv. Corporativos, Tít. Públicos Federais, Tít. Priv. Financeiros, Lastro Tít. Públicos Federais e Direitos Creditórios; explicam resumidamente a metodologia ASG utilizada porém sem profundidade sobre os critérios utilizados e temas abrangidos: Não há informações sobre o nível de risco das empresas investidas.</t>
  </si>
  <si>
    <t>Percentual no portfólio investido em títulos privados</t>
  </si>
  <si>
    <t>Categoria da atividade econômica receptora de investimento</t>
  </si>
  <si>
    <t>Percentual baixo (0 a 20%) no portfólio</t>
  </si>
  <si>
    <t xml:space="preserve">Setores econômicos de alto risco </t>
  </si>
  <si>
    <t xml:space="preserve">Setores econômicos de risco médio </t>
  </si>
  <si>
    <t>Setores econômicos de risco baixo ou nenhum</t>
  </si>
  <si>
    <t>Não há informações sobre composição setorial do portfólio</t>
  </si>
  <si>
    <t xml:space="preserve">Percentual no portfólio investido em títulos privados </t>
  </si>
  <si>
    <t>Nível de risco da empresa receptora de investimentos e de sua cadeia de produção</t>
  </si>
  <si>
    <t>Informação completa (georreferenciada ou microbacia hidrográfica) - 7 pontos</t>
  </si>
  <si>
    <t>Município/bioma - 3 pontos</t>
  </si>
  <si>
    <t>Ausente (informação apenas sobre a sede no caso de empresas com múltiplos estabelecimentos) - 0 pontos</t>
  </si>
  <si>
    <t>Alto risco</t>
  </si>
  <si>
    <t>Risco médio</t>
  </si>
  <si>
    <t>Risco baixo ou nenhum risco</t>
  </si>
  <si>
    <t>Não há informaçôes</t>
  </si>
  <si>
    <t>SITUAÇÃO NA IF</t>
  </si>
  <si>
    <t>Deficiente – 0 ou 1 ponto</t>
  </si>
  <si>
    <t>Médio – 2 a 6 pontos</t>
  </si>
  <si>
    <t>Bom/ótimo – 7 a 10 pontos</t>
  </si>
  <si>
    <t>Tema tratado em Diretoria de área-fim ou existência de Diretoria específica para temas ASG (abrangendo gestão de investimentos)</t>
  </si>
  <si>
    <t>Não foram encontradas informações</t>
  </si>
  <si>
    <t>Participação feminina na Diretoria</t>
  </si>
  <si>
    <t>Conforme consta no Rel. Anual (pg. 93) da Brasilprev, 14% da Diretoria é composta por mulheres.</t>
  </si>
  <si>
    <t>Participação negra na Diretoria</t>
  </si>
  <si>
    <t>Dimensão da área de Sustentabilidade (proporcionalidade em relação ao quadro de empregados da área de gestão de investimentos)</t>
  </si>
  <si>
    <t>Critérios ASG na seleção de gestoras de investimentos</t>
  </si>
  <si>
    <t>Tudo indica que a contratação da BB Asset se baseia tb nesse critério</t>
  </si>
  <si>
    <t>Treinamentos em sustentabilidade para áreas-fim (média por empregado)</t>
  </si>
  <si>
    <t>Integração de fatores de sustentabilidade na remuneração da Diretoria ou gerência</t>
  </si>
  <si>
    <t>Integração de fatores de sustentabilidade na remuneração de gestoras de investimentos</t>
  </si>
  <si>
    <r>
      <rPr>
        <sz val="12"/>
        <color rgb="FF000000"/>
        <rFont val="Calibri"/>
        <family val="2"/>
      </rPr>
      <t xml:space="preserve">Frequência de atualização de Políticas, Planos e Manuais de Procedimentos e abrangência do universo de </t>
    </r>
    <r>
      <rPr>
        <i/>
        <sz val="12"/>
        <color rgb="FF000000"/>
        <rFont val="Calibri"/>
        <family val="2"/>
      </rPr>
      <t>stakeholders</t>
    </r>
  </si>
  <si>
    <t>Conforme a Política de Sustentabilidade (pg. 12), são considerados Stakeholders (Partes interessadas): "clientes e usuários; administradores, funcionários; fornecedores e terceirizados; acionistas; investidores; e demais pessoas impactadas pelos nossos produtos, serviços, atividades e processos."; não há informações sobre a frequência de atualização de Políticas, Planos e Manuais de Procedimentos.</t>
  </si>
  <si>
    <t>Canal específico para recebimento de reclamações quanto a impactos socioambientais de empresas receptoras de investimentos</t>
  </si>
  <si>
    <t>Não há</t>
  </si>
  <si>
    <t>NÚMERO DE CONTROVÉRSIAS NOS ÚLTIMOS 5 ANOS</t>
  </si>
  <si>
    <t>FONTE DA INFORMAÇÃO</t>
  </si>
  <si>
    <t>Abaixo da média de instituições financeiras de
mesmo porte - não perde pontos</t>
  </si>
  <si>
    <t>Média das instituições de
mesmo porte (até 5% acima ou abaixo) - 1 ponto a menos</t>
  </si>
  <si>
    <t>Acima da média das instituições de mesmo
porte - 2 a 5 pontos a menos</t>
  </si>
  <si>
    <t>Ministério Público do Trabalho (inquéritos civis, TACs e ACPs)</t>
  </si>
  <si>
    <t>Não foram identificados procedimentos</t>
  </si>
  <si>
    <t>Ministério Público Federal (inquéritos civis, TACs e ACPs)</t>
  </si>
  <si>
    <t>Ministério Público Estadual (inquéritos civis, TACs e ACPs)</t>
  </si>
  <si>
    <t>Foi identificado um inquérito civil na Bahia</t>
  </si>
  <si>
    <t>CVM e SUSEP</t>
  </si>
  <si>
    <t>Não foram identificados processos punitivos</t>
  </si>
  <si>
    <t>Consumidor.gov</t>
  </si>
  <si>
    <t>Apresentou desempenho um pouco pior que a média nos indicadores avaliados</t>
  </si>
  <si>
    <t>SINDEC (base de dados dos PROCONs)</t>
  </si>
  <si>
    <t>Não há registro de reclamações</t>
  </si>
  <si>
    <t>Imprensa tradicional</t>
  </si>
  <si>
    <t>Não há controvérsias</t>
  </si>
  <si>
    <t>ONGs socioambientais e canal para recebimento de denúncias da SIS no que diz respeito ao descumprimento de Políticas e compromissos voluntários</t>
  </si>
  <si>
    <t>Mínimo de -5</t>
  </si>
  <si>
    <t>Processos encontrados no Portal Nacional de Direitos Coletivos do Ministério Público</t>
  </si>
  <si>
    <t>003.9.105890/2021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</si>
</sst>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0.0%"/>
    <numFmt numFmtId="166" formatCode="0.0"/>
    <numFmt numFmtId="167" formatCode="0.000"/>
  </numFmts>
  <fonts count="16">
    <font>
      <sz val="12"/>
      <color theme="1"/>
      <name val="Calibri"/>
      <family val="2"/>
      <scheme val="minor"/>
    </font>
    <font>
      <sz val="11"/>
      <color theme="1"/>
      <name val="Calibri"/>
      <family val="2"/>
      <scheme val="minor"/>
    </font>
    <font>
      <sz val="16"/>
      <color rgb="FFFF0000"/>
      <name val="Calibri"/>
      <family val="2"/>
      <scheme val="minor"/>
    </font>
    <font>
      <sz val="14"/>
      <color theme="1"/>
      <name val="Calibri"/>
      <family val="2"/>
      <scheme val="minor"/>
    </font>
    <font>
      <sz val="12"/>
      <color theme="1" tint="4.9989318521683403E-2"/>
      <name val="Calibri"/>
      <family val="2"/>
      <scheme val="minor"/>
    </font>
    <font>
      <sz val="12"/>
      <color rgb="FF000000"/>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sz val="12"/>
      <color rgb="FF000000"/>
      <name val="Calibri"/>
      <family val="2"/>
    </font>
    <font>
      <sz val="8"/>
      <name val="Calibri"/>
      <family val="2"/>
      <scheme val="minor"/>
    </font>
    <font>
      <sz val="9"/>
      <color indexed="81"/>
      <name val="Segoe UI"/>
      <family val="2"/>
    </font>
    <font>
      <b/>
      <sz val="16"/>
      <color theme="1"/>
      <name val="Calibri"/>
      <family val="2"/>
      <scheme val="minor"/>
    </font>
    <font>
      <b/>
      <sz val="12"/>
      <color rgb="FF000000"/>
      <name val="Calibri"/>
      <family val="2"/>
      <scheme val="minor"/>
    </font>
    <font>
      <i/>
      <sz val="12"/>
      <color rgb="FF000000"/>
      <name val="Calibri"/>
      <family val="2"/>
    </font>
    <font>
      <sz val="12"/>
      <name val="Calibri"/>
      <family val="2"/>
      <charset val="1"/>
    </font>
  </fonts>
  <fills count="23">
    <fill>
      <patternFill patternType="none"/>
    </fill>
    <fill>
      <patternFill patternType="gray125"/>
    </fill>
    <fill>
      <patternFill patternType="solid">
        <fgColor theme="5" tint="0.59999389629810485"/>
        <bgColor indexed="64"/>
      </patternFill>
    </fill>
    <fill>
      <patternFill patternType="solid">
        <fgColor rgb="FFFF0000"/>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8CBAD"/>
        <bgColor rgb="FF000000"/>
      </patternFill>
    </fill>
    <fill>
      <patternFill patternType="solid">
        <fgColor rgb="FFFCE4D6"/>
        <bgColor rgb="FF000000"/>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2" tint="-9.9978637043366805E-2"/>
        <bgColor indexed="64"/>
      </patternFill>
    </fill>
    <fill>
      <patternFill patternType="solid">
        <fgColor theme="5" tint="0.59999389629810485"/>
        <bgColor rgb="FF000000"/>
      </patternFill>
    </fill>
    <fill>
      <patternFill patternType="solid">
        <fgColor theme="2"/>
        <bgColor indexed="64"/>
      </patternFill>
    </fill>
    <fill>
      <patternFill patternType="solid">
        <fgColor theme="9" tint="0.79998168889431442"/>
        <bgColor rgb="FF000000"/>
      </patternFill>
    </fill>
    <fill>
      <patternFill patternType="solid">
        <fgColor rgb="FFFFCCCC"/>
        <bgColor indexed="64"/>
      </patternFill>
    </fill>
    <fill>
      <patternFill patternType="solid">
        <fgColor theme="8"/>
        <bgColor indexed="64"/>
      </patternFill>
    </fill>
    <fill>
      <patternFill patternType="solid">
        <fgColor theme="8"/>
        <bgColor rgb="FF000000"/>
      </patternFill>
    </fill>
    <fill>
      <patternFill patternType="solid">
        <fgColor rgb="FFFCE4D6"/>
        <bgColor indexed="64"/>
      </patternFill>
    </fill>
  </fills>
  <borders count="23">
    <border>
      <left/>
      <right/>
      <top/>
      <bottom/>
      <diagonal/>
    </border>
    <border>
      <left style="thick">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right/>
      <top style="hair">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diagonal/>
    </border>
    <border>
      <left style="hair">
        <color indexed="64"/>
      </left>
      <right style="hair">
        <color indexed="64"/>
      </right>
      <top style="thin">
        <color theme="0" tint="-4.9989318521683403E-2"/>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dotted">
        <color rgb="FF000000"/>
      </left>
      <right/>
      <top style="dotted">
        <color rgb="FF000000"/>
      </top>
      <bottom style="dotted">
        <color rgb="FF000000"/>
      </bottom>
      <diagonal/>
    </border>
  </borders>
  <cellStyleXfs count="4">
    <xf numFmtId="0" fontId="0" fillId="0" borderId="0"/>
    <xf numFmtId="164"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cellStyleXfs>
  <cellXfs count="174">
    <xf numFmtId="0" fontId="0" fillId="0" borderId="0" xfId="0"/>
    <xf numFmtId="0" fontId="0" fillId="0" borderId="0" xfId="0" applyAlignment="1">
      <alignment horizontal="center"/>
    </xf>
    <xf numFmtId="0" fontId="0" fillId="2" borderId="0" xfId="0" applyFill="1" applyAlignment="1">
      <alignment horizontal="center"/>
    </xf>
    <xf numFmtId="0" fontId="2" fillId="0" borderId="0" xfId="0" applyFont="1" applyAlignment="1">
      <alignment horizontal="center" vertical="center"/>
    </xf>
    <xf numFmtId="9" fontId="0" fillId="0" borderId="0" xfId="0" applyNumberFormat="1" applyAlignment="1">
      <alignment horizontal="center"/>
    </xf>
    <xf numFmtId="0" fontId="2" fillId="0" borderId="1" xfId="0" applyFont="1" applyBorder="1" applyAlignment="1">
      <alignment horizontal="center" vertical="center"/>
    </xf>
    <xf numFmtId="0" fontId="3" fillId="0" borderId="0" xfId="0" applyFont="1" applyAlignment="1">
      <alignment horizontal="center"/>
    </xf>
    <xf numFmtId="0" fontId="0" fillId="2" borderId="0" xfId="0" applyFill="1" applyAlignment="1">
      <alignment horizontal="center" vertical="center"/>
    </xf>
    <xf numFmtId="0" fontId="0" fillId="0" borderId="0" xfId="0" applyAlignment="1">
      <alignment horizontal="center" vertical="center"/>
    </xf>
    <xf numFmtId="9" fontId="0" fillId="0" borderId="0" xfId="0" applyNumberFormat="1" applyAlignment="1">
      <alignment horizontal="center" vertical="center"/>
    </xf>
    <xf numFmtId="0" fontId="0" fillId="0" borderId="0" xfId="0" applyAlignment="1">
      <alignment horizontal="center" vertical="center" wrapText="1"/>
    </xf>
    <xf numFmtId="0" fontId="7" fillId="0" borderId="0" xfId="0" applyFont="1" applyAlignment="1">
      <alignment horizontal="left"/>
    </xf>
    <xf numFmtId="0" fontId="0" fillId="4" borderId="4" xfId="0" applyFill="1" applyBorder="1" applyAlignment="1">
      <alignment horizontal="center"/>
    </xf>
    <xf numFmtId="0" fontId="0" fillId="4" borderId="4" xfId="0" applyFill="1" applyBorder="1" applyAlignment="1">
      <alignment horizontal="center" wrapText="1"/>
    </xf>
    <xf numFmtId="1" fontId="0" fillId="0" borderId="0" xfId="0" applyNumberFormat="1" applyAlignment="1">
      <alignment horizontal="center"/>
    </xf>
    <xf numFmtId="0" fontId="0" fillId="0" borderId="0" xfId="0" applyAlignment="1">
      <alignment horizontal="left" vertical="center"/>
    </xf>
    <xf numFmtId="0" fontId="0" fillId="0" borderId="0" xfId="0" applyAlignment="1">
      <alignment horizontal="fill" vertical="center"/>
    </xf>
    <xf numFmtId="0" fontId="5" fillId="0" borderId="0" xfId="0" applyFont="1"/>
    <xf numFmtId="0" fontId="5" fillId="0" borderId="0" xfId="0" applyFont="1" applyAlignment="1">
      <alignment horizontal="center" vertical="center"/>
    </xf>
    <xf numFmtId="0" fontId="0" fillId="2" borderId="4" xfId="0" applyFill="1" applyBorder="1" applyAlignment="1">
      <alignment horizontal="center"/>
    </xf>
    <xf numFmtId="0" fontId="0" fillId="2" borderId="4" xfId="0" applyFill="1" applyBorder="1" applyAlignment="1">
      <alignment horizontal="center" vertical="center"/>
    </xf>
    <xf numFmtId="0" fontId="0" fillId="4" borderId="2" xfId="0" applyFill="1" applyBorder="1" applyAlignment="1">
      <alignment horizontal="center"/>
    </xf>
    <xf numFmtId="0" fontId="0" fillId="2" borderId="0" xfId="0" applyFill="1" applyAlignment="1">
      <alignment horizontal="center" vertical="center" wrapText="1"/>
    </xf>
    <xf numFmtId="0" fontId="0" fillId="7" borderId="2" xfId="0" applyFill="1" applyBorder="1" applyAlignment="1">
      <alignment horizontal="center" wrapText="1"/>
    </xf>
    <xf numFmtId="0" fontId="0" fillId="6" borderId="2" xfId="0" applyFill="1" applyBorder="1" applyAlignment="1">
      <alignment horizontal="center" wrapText="1"/>
    </xf>
    <xf numFmtId="0" fontId="0" fillId="4" borderId="2" xfId="0" applyFill="1" applyBorder="1" applyAlignment="1">
      <alignment horizontal="center" vertical="center"/>
    </xf>
    <xf numFmtId="0" fontId="0" fillId="6" borderId="2" xfId="0"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xf>
    <xf numFmtId="0" fontId="0" fillId="4" borderId="3" xfId="0" applyFill="1" applyBorder="1" applyAlignment="1">
      <alignment horizontal="center" vertical="center" wrapText="1"/>
    </xf>
    <xf numFmtId="9" fontId="0" fillId="6" borderId="2" xfId="0" applyNumberFormat="1" applyFill="1" applyBorder="1" applyAlignment="1">
      <alignment horizontal="center" vertical="center"/>
    </xf>
    <xf numFmtId="0" fontId="5" fillId="12" borderId="2" xfId="0" applyFont="1" applyFill="1" applyBorder="1" applyAlignment="1">
      <alignment horizontal="center"/>
    </xf>
    <xf numFmtId="0" fontId="7" fillId="0" borderId="0" xfId="0" applyFont="1" applyAlignment="1">
      <alignment horizontal="center" vertical="center"/>
    </xf>
    <xf numFmtId="0" fontId="0" fillId="4" borderId="3" xfId="0" applyFill="1" applyBorder="1" applyAlignment="1">
      <alignment horizontal="fill" vertical="center"/>
    </xf>
    <xf numFmtId="0" fontId="0" fillId="2" borderId="4" xfId="0" applyFill="1" applyBorder="1" applyAlignment="1">
      <alignment horizontal="center" vertical="center" wrapText="1"/>
    </xf>
    <xf numFmtId="0" fontId="7" fillId="0" borderId="0" xfId="0" applyFont="1" applyAlignment="1">
      <alignment horizontal="left" vertical="center"/>
    </xf>
    <xf numFmtId="0" fontId="0" fillId="4" borderId="4" xfId="0" applyFill="1" applyBorder="1" applyAlignment="1">
      <alignment horizontal="center" vertical="center"/>
    </xf>
    <xf numFmtId="0" fontId="0" fillId="2" borderId="2" xfId="0" applyFill="1" applyBorder="1" applyAlignment="1">
      <alignment horizontal="center" vertical="center" wrapText="1"/>
    </xf>
    <xf numFmtId="0" fontId="0" fillId="9" borderId="2" xfId="0" applyFill="1" applyBorder="1" applyAlignment="1">
      <alignment horizontal="center" vertical="center"/>
    </xf>
    <xf numFmtId="0" fontId="0" fillId="0" borderId="8" xfId="0" applyBorder="1" applyAlignment="1">
      <alignment horizontal="center"/>
    </xf>
    <xf numFmtId="0" fontId="0" fillId="9" borderId="4" xfId="0" applyFill="1" applyBorder="1" applyAlignment="1">
      <alignment horizontal="center" vertical="center"/>
    </xf>
    <xf numFmtId="0" fontId="0" fillId="9" borderId="4" xfId="0" applyFill="1" applyBorder="1" applyAlignment="1">
      <alignment horizontal="center"/>
    </xf>
    <xf numFmtId="0" fontId="0" fillId="0" borderId="0" xfId="0" applyAlignment="1">
      <alignment horizontal="right" vertical="center"/>
    </xf>
    <xf numFmtId="0" fontId="0" fillId="13" borderId="2" xfId="0" applyFill="1" applyBorder="1" applyAlignment="1">
      <alignment horizontal="center"/>
    </xf>
    <xf numFmtId="0" fontId="0" fillId="2" borderId="2" xfId="0" applyFill="1" applyBorder="1" applyAlignment="1">
      <alignment horizontal="center" vertical="center"/>
    </xf>
    <xf numFmtId="0" fontId="9" fillId="16" borderId="2"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4" borderId="0" xfId="0" applyFill="1" applyAlignment="1">
      <alignment horizontal="center" vertical="center" wrapText="1"/>
    </xf>
    <xf numFmtId="0" fontId="0" fillId="13" borderId="2" xfId="0" applyFill="1" applyBorder="1" applyAlignment="1">
      <alignment horizontal="center" vertical="center"/>
    </xf>
    <xf numFmtId="0" fontId="5" fillId="11" borderId="2" xfId="0" applyFont="1" applyFill="1" applyBorder="1" applyAlignment="1">
      <alignment horizontal="center" vertical="center"/>
    </xf>
    <xf numFmtId="0" fontId="5" fillId="12" borderId="2" xfId="0" applyFont="1" applyFill="1" applyBorder="1" applyAlignment="1">
      <alignment horizontal="center" wrapText="1"/>
    </xf>
    <xf numFmtId="0" fontId="0" fillId="13" borderId="4" xfId="0" applyFill="1" applyBorder="1" applyAlignment="1">
      <alignment horizontal="center"/>
    </xf>
    <xf numFmtId="0" fontId="0" fillId="13" borderId="4" xfId="0" applyFill="1" applyBorder="1" applyAlignment="1">
      <alignment horizontal="center" vertical="center"/>
    </xf>
    <xf numFmtId="9" fontId="0" fillId="13" borderId="2" xfId="0" applyNumberFormat="1" applyFill="1" applyBorder="1" applyAlignment="1">
      <alignment horizontal="center" vertical="center"/>
    </xf>
    <xf numFmtId="0" fontId="0" fillId="19" borderId="2" xfId="0" applyFill="1" applyBorder="1" applyAlignment="1">
      <alignment horizontal="center" vertical="center"/>
    </xf>
    <xf numFmtId="0" fontId="0" fillId="8" borderId="4" xfId="0" applyFill="1" applyBorder="1" applyAlignment="1">
      <alignment horizontal="center"/>
    </xf>
    <xf numFmtId="9" fontId="0" fillId="13" borderId="2" xfId="2" applyFont="1" applyFill="1" applyBorder="1" applyAlignment="1">
      <alignment horizontal="center" vertical="center" wrapText="1"/>
    </xf>
    <xf numFmtId="0" fontId="0" fillId="7" borderId="2" xfId="0" applyFill="1" applyBorder="1" applyAlignment="1">
      <alignment horizontal="center"/>
    </xf>
    <xf numFmtId="0" fontId="0" fillId="15" borderId="8" xfId="0" applyFill="1" applyBorder="1" applyAlignment="1">
      <alignment horizontal="center" vertical="center" wrapText="1"/>
    </xf>
    <xf numFmtId="0" fontId="8" fillId="0" borderId="0" xfId="0" applyFont="1" applyAlignment="1">
      <alignment horizontal="center"/>
    </xf>
    <xf numFmtId="0" fontId="12" fillId="0" borderId="0" xfId="0" applyFont="1" applyAlignment="1">
      <alignment vertical="center"/>
    </xf>
    <xf numFmtId="0" fontId="0" fillId="0" borderId="0" xfId="0" applyAlignment="1">
      <alignment horizontal="left"/>
    </xf>
    <xf numFmtId="0" fontId="0" fillId="13" borderId="8" xfId="0" applyFill="1" applyBorder="1" applyAlignment="1">
      <alignment horizontal="center"/>
    </xf>
    <xf numFmtId="0" fontId="0" fillId="0" borderId="13" xfId="0" applyBorder="1" applyAlignment="1">
      <alignment horizontal="center"/>
    </xf>
    <xf numFmtId="0" fontId="0" fillId="13" borderId="13" xfId="0" applyFill="1" applyBorder="1" applyAlignment="1">
      <alignment horizontal="center"/>
    </xf>
    <xf numFmtId="9" fontId="4" fillId="5" borderId="2" xfId="0" applyNumberFormat="1" applyFont="1" applyFill="1" applyBorder="1" applyAlignment="1">
      <alignment horizontal="center"/>
    </xf>
    <xf numFmtId="0" fontId="0" fillId="6" borderId="2" xfId="0" applyFill="1" applyBorder="1" applyAlignment="1">
      <alignment horizontal="center"/>
    </xf>
    <xf numFmtId="14" fontId="0" fillId="0" borderId="0" xfId="0" applyNumberFormat="1" applyAlignment="1">
      <alignment horizontal="center"/>
    </xf>
    <xf numFmtId="0" fontId="0" fillId="6" borderId="19" xfId="0" applyFill="1" applyBorder="1" applyAlignment="1">
      <alignment horizontal="center" vertical="center"/>
    </xf>
    <xf numFmtId="1" fontId="0" fillId="7" borderId="19" xfId="0" applyNumberFormat="1" applyFill="1" applyBorder="1" applyAlignment="1">
      <alignment horizontal="center" vertical="center" wrapText="1"/>
    </xf>
    <xf numFmtId="0" fontId="0" fillId="7" borderId="19" xfId="0" applyFill="1" applyBorder="1" applyAlignment="1">
      <alignment horizontal="center" vertical="center" wrapText="1"/>
    </xf>
    <xf numFmtId="0" fontId="0" fillId="6" borderId="19" xfId="0" applyFill="1" applyBorder="1" applyAlignment="1">
      <alignment horizontal="center" vertical="center" wrapText="1"/>
    </xf>
    <xf numFmtId="0" fontId="0" fillId="4" borderId="2" xfId="0" applyFill="1" applyBorder="1" applyAlignment="1">
      <alignment horizontal="center" wrapText="1"/>
    </xf>
    <xf numFmtId="0" fontId="0" fillId="0" borderId="0" xfId="0" applyAlignment="1">
      <alignment horizontal="center" wrapText="1"/>
    </xf>
    <xf numFmtId="0" fontId="0" fillId="2" borderId="2" xfId="0" applyFill="1" applyBorder="1" applyAlignment="1">
      <alignment horizontal="center"/>
    </xf>
    <xf numFmtId="9" fontId="0" fillId="9" borderId="2" xfId="0" applyNumberFormat="1" applyFill="1" applyBorder="1" applyAlignment="1">
      <alignment horizontal="center"/>
    </xf>
    <xf numFmtId="9" fontId="4" fillId="9" borderId="2" xfId="0" applyNumberFormat="1" applyFont="1" applyFill="1" applyBorder="1" applyAlignment="1">
      <alignment horizontal="center"/>
    </xf>
    <xf numFmtId="9" fontId="0" fillId="9" borderId="2" xfId="0" applyNumberFormat="1" applyFill="1" applyBorder="1" applyAlignment="1">
      <alignment horizontal="center" wrapText="1"/>
    </xf>
    <xf numFmtId="0" fontId="0" fillId="13" borderId="2" xfId="0" applyFill="1" applyBorder="1" applyAlignment="1">
      <alignment horizontal="center" wrapText="1"/>
    </xf>
    <xf numFmtId="165" fontId="0" fillId="9" borderId="2" xfId="0" applyNumberFormat="1" applyFill="1" applyBorder="1" applyAlignment="1">
      <alignment horizontal="center" vertical="center"/>
    </xf>
    <xf numFmtId="165" fontId="0" fillId="9" borderId="2" xfId="0" applyNumberFormat="1" applyFill="1" applyBorder="1" applyAlignment="1">
      <alignment horizontal="fill" vertical="center"/>
    </xf>
    <xf numFmtId="9" fontId="0" fillId="9" borderId="2" xfId="0" applyNumberFormat="1" applyFill="1" applyBorder="1" applyAlignment="1">
      <alignment horizontal="center" vertical="center"/>
    </xf>
    <xf numFmtId="0" fontId="9" fillId="14" borderId="2" xfId="0" applyFont="1" applyFill="1" applyBorder="1" applyAlignment="1">
      <alignment horizontal="center" vertical="center"/>
    </xf>
    <xf numFmtId="9" fontId="0" fillId="9" borderId="4" xfId="0" applyNumberFormat="1" applyFill="1" applyBorder="1" applyAlignment="1">
      <alignment horizontal="center"/>
    </xf>
    <xf numFmtId="9" fontId="0" fillId="9" borderId="0" xfId="0" applyNumberFormat="1" applyFill="1" applyAlignment="1">
      <alignment horizontal="center" vertical="center"/>
    </xf>
    <xf numFmtId="9" fontId="5" fillId="18" borderId="2" xfId="2" applyFont="1" applyFill="1" applyBorder="1" applyAlignment="1">
      <alignment horizontal="center" vertical="center" wrapText="1"/>
    </xf>
    <xf numFmtId="9" fontId="0" fillId="9" borderId="2" xfId="2" applyFont="1" applyFill="1" applyBorder="1" applyAlignment="1">
      <alignment horizontal="center" vertical="center"/>
    </xf>
    <xf numFmtId="2" fontId="0" fillId="13" borderId="2" xfId="1" applyNumberFormat="1" applyFont="1" applyFill="1" applyBorder="1" applyAlignment="1">
      <alignment horizontal="center" vertical="center"/>
    </xf>
    <xf numFmtId="9" fontId="0" fillId="9" borderId="4" xfId="0" applyNumberFormat="1" applyFill="1" applyBorder="1" applyAlignment="1">
      <alignment horizontal="center" vertical="center"/>
    </xf>
    <xf numFmtId="9" fontId="0" fillId="9" borderId="9" xfId="0" applyNumberFormat="1" applyFill="1" applyBorder="1" applyAlignment="1">
      <alignment horizontal="center" vertical="center"/>
    </xf>
    <xf numFmtId="9" fontId="0" fillId="9" borderId="2" xfId="0" applyNumberFormat="1" applyFill="1" applyBorder="1" applyAlignment="1">
      <alignment horizontal="center" vertical="center" wrapText="1"/>
    </xf>
    <xf numFmtId="0" fontId="0" fillId="9" borderId="2" xfId="0" applyFill="1" applyBorder="1" applyAlignment="1">
      <alignment horizontal="center" vertical="center" wrapText="1"/>
    </xf>
    <xf numFmtId="10" fontId="0" fillId="9" borderId="2" xfId="0" applyNumberFormat="1" applyFill="1" applyBorder="1" applyAlignment="1">
      <alignment horizontal="center" vertical="center"/>
    </xf>
    <xf numFmtId="0" fontId="0" fillId="20" borderId="0" xfId="0" applyFill="1" applyAlignment="1">
      <alignment horizontal="center" vertical="center"/>
    </xf>
    <xf numFmtId="0" fontId="0" fillId="20" borderId="9" xfId="0" applyFill="1" applyBorder="1" applyAlignment="1">
      <alignment horizontal="center" vertical="center"/>
    </xf>
    <xf numFmtId="0" fontId="0" fillId="20" borderId="4" xfId="0" applyFill="1" applyBorder="1" applyAlignment="1">
      <alignment horizontal="center" vertical="center"/>
    </xf>
    <xf numFmtId="0" fontId="0" fillId="20" borderId="2" xfId="0" applyFill="1" applyBorder="1" applyAlignment="1">
      <alignment horizontal="center" vertical="center"/>
    </xf>
    <xf numFmtId="0" fontId="9" fillId="21" borderId="2" xfId="0" applyFont="1" applyFill="1" applyBorder="1" applyAlignment="1">
      <alignment horizontal="center" vertical="center"/>
    </xf>
    <xf numFmtId="166" fontId="0" fillId="13" borderId="2" xfId="0" applyNumberFormat="1" applyFill="1" applyBorder="1" applyAlignment="1">
      <alignment horizontal="center"/>
    </xf>
    <xf numFmtId="0" fontId="0" fillId="10" borderId="2" xfId="0" applyFill="1" applyBorder="1" applyAlignment="1" applyProtection="1">
      <alignment horizontal="center" wrapText="1"/>
      <protection locked="0"/>
    </xf>
    <xf numFmtId="166" fontId="0" fillId="10" borderId="2" xfId="0" applyNumberFormat="1" applyFill="1" applyBorder="1" applyAlignment="1">
      <alignment horizontal="center" wrapText="1"/>
    </xf>
    <xf numFmtId="0" fontId="0" fillId="7" borderId="2" xfId="0" applyFill="1" applyBorder="1" applyAlignment="1" applyProtection="1">
      <alignment horizontal="center" vertical="center" wrapText="1"/>
      <protection locked="0"/>
    </xf>
    <xf numFmtId="0" fontId="0" fillId="20" borderId="0" xfId="2" applyNumberFormat="1" applyFont="1" applyFill="1" applyAlignment="1">
      <alignment horizontal="center" vertical="center"/>
    </xf>
    <xf numFmtId="2" fontId="0" fillId="20" borderId="21" xfId="0" applyNumberFormat="1" applyFill="1" applyBorder="1" applyAlignment="1">
      <alignment horizontal="center" vertical="center"/>
    </xf>
    <xf numFmtId="0" fontId="0" fillId="13" borderId="2" xfId="0" applyFill="1" applyBorder="1" applyAlignment="1" applyProtection="1">
      <alignment horizontal="center" vertical="center"/>
      <protection locked="0"/>
    </xf>
    <xf numFmtId="0" fontId="0" fillId="13" borderId="2" xfId="2" applyNumberFormat="1" applyFont="1" applyFill="1" applyBorder="1" applyAlignment="1">
      <alignment horizontal="center" vertical="center"/>
    </xf>
    <xf numFmtId="0" fontId="0" fillId="13" borderId="2" xfId="2" applyNumberFormat="1" applyFont="1" applyFill="1" applyBorder="1" applyAlignment="1">
      <alignment horizontal="center" vertical="center" wrapText="1"/>
    </xf>
    <xf numFmtId="0" fontId="0" fillId="10" borderId="2" xfId="0"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17" borderId="4" xfId="0"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7" borderId="4" xfId="0" applyFill="1" applyBorder="1" applyAlignment="1" applyProtection="1">
      <alignment horizontal="center" vertical="center" wrapText="1"/>
      <protection locked="0"/>
    </xf>
    <xf numFmtId="0" fontId="0" fillId="17" borderId="2"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0" xfId="0" applyAlignment="1" applyProtection="1">
      <alignment horizontal="center"/>
      <protection locked="0"/>
    </xf>
    <xf numFmtId="1" fontId="0" fillId="0" borderId="0" xfId="0" applyNumberFormat="1" applyAlignment="1" applyProtection="1">
      <alignment horizontal="center"/>
      <protection locked="0"/>
    </xf>
    <xf numFmtId="0" fontId="0" fillId="0" borderId="0" xfId="0" applyProtection="1">
      <protection locked="0"/>
    </xf>
    <xf numFmtId="0" fontId="0" fillId="0" borderId="0" xfId="0" applyAlignment="1" applyProtection="1">
      <alignment horizontal="center" vertical="center"/>
      <protection locked="0"/>
    </xf>
    <xf numFmtId="9" fontId="0" fillId="0" borderId="0" xfId="0" applyNumberFormat="1" applyAlignment="1" applyProtection="1">
      <alignment horizontal="center" vertical="center"/>
      <protection locked="0"/>
    </xf>
    <xf numFmtId="0" fontId="0" fillId="0" borderId="0" xfId="0" applyAlignment="1" applyProtection="1">
      <alignment vertical="top" wrapText="1"/>
      <protection locked="0"/>
    </xf>
    <xf numFmtId="9" fontId="0" fillId="0" borderId="0" xfId="0" applyNumberFormat="1" applyAlignment="1" applyProtection="1">
      <alignment horizontal="center" vertical="center" wrapText="1"/>
      <protection locked="0"/>
    </xf>
    <xf numFmtId="0" fontId="0" fillId="0" borderId="0" xfId="0" applyAlignment="1" applyProtection="1">
      <alignment horizontal="center" wrapText="1"/>
      <protection locked="0"/>
    </xf>
    <xf numFmtId="1" fontId="0" fillId="0" borderId="0" xfId="0" applyNumberFormat="1" applyAlignment="1" applyProtection="1">
      <alignment horizontal="center" wrapText="1"/>
      <protection locked="0"/>
    </xf>
    <xf numFmtId="0" fontId="8" fillId="6" borderId="0" xfId="0" applyFont="1" applyFill="1" applyAlignment="1">
      <alignment horizontal="center" wrapText="1"/>
    </xf>
    <xf numFmtId="0" fontId="0" fillId="6" borderId="0" xfId="0" applyFill="1" applyAlignment="1">
      <alignment horizontal="center" wrapText="1"/>
    </xf>
    <xf numFmtId="0" fontId="0" fillId="0" borderId="0" xfId="0" applyAlignment="1">
      <alignment wrapText="1"/>
    </xf>
    <xf numFmtId="0" fontId="5" fillId="0" borderId="0" xfId="0" applyFont="1" applyAlignment="1">
      <alignment horizontal="right" wrapText="1"/>
    </xf>
    <xf numFmtId="0" fontId="0" fillId="0" borderId="0" xfId="0" applyAlignment="1" applyProtection="1">
      <alignment wrapText="1"/>
      <protection locked="0"/>
    </xf>
    <xf numFmtId="0" fontId="0" fillId="0" borderId="0" xfId="0" applyAlignment="1">
      <alignment horizontal="right" wrapText="1"/>
    </xf>
    <xf numFmtId="0" fontId="0" fillId="20" borderId="0" xfId="0" applyFill="1" applyAlignment="1">
      <alignment horizontal="center" wrapText="1"/>
    </xf>
    <xf numFmtId="0" fontId="0" fillId="0" borderId="0" xfId="0" applyAlignment="1" applyProtection="1">
      <alignment horizontal="left" vertical="center" wrapText="1"/>
      <protection locked="0"/>
    </xf>
    <xf numFmtId="10" fontId="0" fillId="9" borderId="20" xfId="0" applyNumberFormat="1" applyFill="1" applyBorder="1" applyAlignment="1">
      <alignment horizontal="center" vertical="center" wrapText="1"/>
    </xf>
    <xf numFmtId="0" fontId="0" fillId="20" borderId="20" xfId="0" applyFill="1" applyBorder="1" applyAlignment="1">
      <alignment horizontal="center" vertical="center" wrapText="1"/>
    </xf>
    <xf numFmtId="0" fontId="0" fillId="0" borderId="18" xfId="0" applyBorder="1" applyAlignment="1">
      <alignment wrapText="1"/>
    </xf>
    <xf numFmtId="0" fontId="7" fillId="0" borderId="0" xfId="0" applyFont="1" applyAlignment="1" applyProtection="1">
      <alignment horizontal="left" vertical="center" wrapText="1"/>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vertical="center" wrapText="1"/>
      <protection locked="0"/>
    </xf>
    <xf numFmtId="0" fontId="0" fillId="22" borderId="22" xfId="0" applyFill="1" applyBorder="1" applyAlignment="1">
      <alignment horizontal="center" vertical="center"/>
    </xf>
    <xf numFmtId="0" fontId="0" fillId="22" borderId="0" xfId="0" applyFill="1" applyAlignment="1">
      <alignment horizontal="center" vertical="center"/>
    </xf>
    <xf numFmtId="165" fontId="0" fillId="9" borderId="2" xfId="0" applyNumberFormat="1" applyFill="1" applyBorder="1" applyAlignment="1">
      <alignment horizontal="center" vertical="center" wrapText="1"/>
    </xf>
    <xf numFmtId="165" fontId="0" fillId="13" borderId="2" xfId="0" applyNumberFormat="1" applyFill="1" applyBorder="1" applyAlignment="1" applyProtection="1">
      <alignment horizontal="center" vertical="center"/>
      <protection locked="0"/>
    </xf>
    <xf numFmtId="1" fontId="0" fillId="13" borderId="2" xfId="1" applyNumberFormat="1" applyFont="1" applyFill="1" applyBorder="1" applyAlignment="1">
      <alignment horizontal="center" vertical="center"/>
    </xf>
    <xf numFmtId="166" fontId="0" fillId="20" borderId="4" xfId="0" applyNumberFormat="1" applyFill="1" applyBorder="1" applyAlignment="1">
      <alignment horizontal="center" vertical="center" wrapText="1"/>
    </xf>
    <xf numFmtId="167" fontId="0" fillId="3" borderId="10" xfId="0" applyNumberFormat="1" applyFill="1" applyBorder="1" applyAlignment="1">
      <alignment horizontal="center" vertical="center"/>
    </xf>
    <xf numFmtId="0" fontId="0" fillId="10" borderId="2" xfId="0" applyFill="1" applyBorder="1" applyAlignment="1" applyProtection="1">
      <alignment horizontal="left" vertical="center" wrapText="1"/>
      <protection locked="0"/>
    </xf>
    <xf numFmtId="0" fontId="15" fillId="10" borderId="2" xfId="0" applyFont="1" applyFill="1" applyBorder="1" applyAlignment="1" applyProtection="1">
      <alignment horizontal="left" vertical="center" wrapText="1"/>
      <protection locked="0"/>
    </xf>
    <xf numFmtId="9" fontId="0" fillId="0" borderId="0" xfId="0" applyNumberFormat="1" applyAlignment="1" applyProtection="1">
      <alignment horizontal="left" vertical="center" wrapText="1"/>
      <protection locked="0"/>
    </xf>
    <xf numFmtId="0" fontId="0" fillId="7" borderId="2" xfId="0" applyFill="1" applyBorder="1" applyAlignment="1" applyProtection="1">
      <alignment horizontal="left" vertical="center" wrapText="1"/>
      <protection locked="0"/>
    </xf>
    <xf numFmtId="0" fontId="5" fillId="17" borderId="4" xfId="0" applyFont="1" applyFill="1" applyBorder="1" applyAlignment="1" applyProtection="1">
      <alignment horizontal="left" vertical="center" wrapText="1"/>
      <protection locked="0"/>
    </xf>
    <xf numFmtId="0" fontId="9" fillId="4" borderId="2" xfId="0" applyFont="1" applyFill="1" applyBorder="1" applyAlignment="1">
      <alignment horizontal="center" vertical="center" wrapText="1"/>
    </xf>
    <xf numFmtId="0" fontId="0" fillId="15" borderId="8" xfId="0" applyFill="1" applyBorder="1" applyAlignment="1">
      <alignment horizontal="center"/>
    </xf>
    <xf numFmtId="0" fontId="8" fillId="15" borderId="14" xfId="0" applyFont="1" applyFill="1" applyBorder="1" applyAlignment="1">
      <alignment horizontal="center" vertical="center"/>
    </xf>
    <xf numFmtId="0" fontId="8" fillId="15" borderId="15" xfId="0" applyFont="1" applyFill="1" applyBorder="1" applyAlignment="1">
      <alignment horizontal="center" vertical="center"/>
    </xf>
    <xf numFmtId="0" fontId="8" fillId="15" borderId="16" xfId="0" applyFont="1" applyFill="1" applyBorder="1" applyAlignment="1">
      <alignment horizontal="center" vertical="center"/>
    </xf>
    <xf numFmtId="0" fontId="8" fillId="15" borderId="17" xfId="0" applyFont="1" applyFill="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166" fontId="12" fillId="20" borderId="0" xfId="0" applyNumberFormat="1" applyFont="1" applyFill="1" applyAlignment="1">
      <alignment horizontal="center" vertical="center" wrapText="1"/>
    </xf>
    <xf numFmtId="0" fontId="0" fillId="0" borderId="0" xfId="0" applyAlignment="1" applyProtection="1">
      <alignment horizontal="center" wrapText="1"/>
      <protection locked="0"/>
    </xf>
    <xf numFmtId="0" fontId="0" fillId="0" borderId="0" xfId="0" applyAlignment="1" applyProtection="1">
      <alignment horizontal="center" vertical="center" wrapText="1"/>
      <protection locked="0"/>
    </xf>
    <xf numFmtId="0" fontId="0" fillId="2" borderId="4" xfId="0" applyFill="1" applyBorder="1" applyAlignment="1">
      <alignment horizontal="center"/>
    </xf>
    <xf numFmtId="0" fontId="0" fillId="0" borderId="18" xfId="0" applyBorder="1" applyAlignment="1" applyProtection="1">
      <alignment horizontal="center" vertical="center" wrapText="1"/>
      <protection locked="0"/>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0" borderId="0" xfId="0" applyAlignment="1">
      <alignment horizontal="lef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2" borderId="2" xfId="0" applyFill="1" applyBorder="1" applyAlignment="1">
      <alignment horizontal="center" vertical="center"/>
    </xf>
    <xf numFmtId="0" fontId="0" fillId="0" borderId="0" xfId="0" applyAlignment="1" applyProtection="1">
      <alignment horizontal="left" vertical="center" wrapText="1"/>
      <protection locked="0"/>
    </xf>
    <xf numFmtId="0" fontId="0" fillId="2" borderId="0" xfId="0" applyFill="1" applyAlignment="1">
      <alignment horizontal="center" vertical="center"/>
    </xf>
    <xf numFmtId="0" fontId="0" fillId="4" borderId="0" xfId="0" applyFill="1" applyAlignment="1">
      <alignment horizontal="center" vertical="center"/>
    </xf>
    <xf numFmtId="167" fontId="0" fillId="0" borderId="8" xfId="0" applyNumberFormat="1" applyBorder="1" applyAlignment="1">
      <alignment horizontal="center"/>
    </xf>
  </cellXfs>
  <cellStyles count="4">
    <cellStyle name="Komma 2" xfId="3" xr:uid="{19D53BAF-5F57-441D-8A82-4FF11912334A}"/>
    <cellStyle name="Normal" xfId="0" builtinId="0"/>
    <cellStyle name="Porcentagem" xfId="2" builtinId="5"/>
    <cellStyle name="Vírgula" xfId="1" builtinId="3"/>
  </cellStyles>
  <dxfs count="0"/>
  <tableStyles count="0" defaultTableStyle="TableStyleMedium2" defaultPivotStyle="PivotStyleLight16"/>
  <colors>
    <mruColors>
      <color rgb="FFFFCCCC"/>
      <color rgb="FFFF99CC"/>
      <color rgb="FFE258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ersons/person.xml><?xml version="1.0" encoding="utf-8"?>
<personList xmlns="http://schemas.microsoft.com/office/spreadsheetml/2018/threadedcomments" xmlns:x="http://schemas.openxmlformats.org/spreadsheetml/2006/main">
  <person displayName="Gabriel Kuriyama" id="{811F9F78-3DC8-42E9-9C72-6852C4B4BE99}" userId="6d0b8988e7e94de4"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9" dT="2023-10-17T19:09:55.73" personId="{811F9F78-3DC8-42E9-9C72-6852C4B4BE99}" id="{33D6B08E-0E07-4FC5-B121-7D48009BCA43}">
    <text>Boa prática!</text>
  </threadedComment>
</ThreadedComments>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93D6D-772C-4DC5-B928-9AFAB5038865}">
  <dimension ref="A2:O70"/>
  <sheetViews>
    <sheetView tabSelected="1" zoomScale="70" zoomScaleNormal="70" workbookViewId="0">
      <selection activeCell="A9" sqref="A9"/>
    </sheetView>
  </sheetViews>
  <sheetFormatPr defaultColWidth="8.5" defaultRowHeight="15.6"/>
  <cols>
    <col min="2" max="15" width="16.5" customWidth="1"/>
  </cols>
  <sheetData>
    <row r="2" spans="1:15" ht="21">
      <c r="B2" s="60" t="s">
        <v>0</v>
      </c>
      <c r="C2" s="60"/>
    </row>
    <row r="7" spans="1:15">
      <c r="A7" s="4"/>
      <c r="B7" s="1"/>
      <c r="C7" s="1"/>
    </row>
    <row r="8" spans="1:15" ht="45.75" customHeight="1">
      <c r="A8" s="1"/>
      <c r="B8" s="1"/>
      <c r="C8" s="1"/>
      <c r="D8" s="58" t="s">
        <v>1</v>
      </c>
      <c r="E8" s="58" t="s">
        <v>2</v>
      </c>
      <c r="F8" s="58" t="s">
        <v>3</v>
      </c>
      <c r="G8" s="58" t="s">
        <v>4</v>
      </c>
      <c r="H8" s="58" t="s">
        <v>5</v>
      </c>
      <c r="I8" s="58" t="s">
        <v>6</v>
      </c>
      <c r="J8" s="58" t="s">
        <v>7</v>
      </c>
      <c r="K8" s="58" t="s">
        <v>8</v>
      </c>
      <c r="L8" s="58" t="s">
        <v>9</v>
      </c>
      <c r="M8" s="58" t="s">
        <v>10</v>
      </c>
      <c r="N8" s="58" t="s">
        <v>11</v>
      </c>
      <c r="O8" s="58" t="s">
        <v>12</v>
      </c>
    </row>
    <row r="9" spans="1:15">
      <c r="A9" s="1"/>
      <c r="B9" s="150" t="s">
        <v>13</v>
      </c>
      <c r="C9" s="150"/>
      <c r="D9" s="63">
        <f>'Temas nas políticas gerais'!D62</f>
        <v>0.995</v>
      </c>
      <c r="E9" s="39">
        <f>'Temas nas políticas setoriais'!D62</f>
        <v>0</v>
      </c>
      <c r="F9" s="39">
        <f>'Bases de dados'!H96</f>
        <v>1.17</v>
      </c>
      <c r="G9" s="39">
        <f>'Monitoramento de riscos'!E15</f>
        <v>7.2899999999999991</v>
      </c>
      <c r="H9" s="39">
        <f>'Relevância processo decisório'!B8</f>
        <v>0</v>
      </c>
      <c r="I9" s="39">
        <f>'Ações de mitigação de riscos'!G16</f>
        <v>2.3749999999999996</v>
      </c>
      <c r="J9" s="39">
        <f>'Investimentos impacto positivo'!E64</f>
        <v>0</v>
      </c>
      <c r="K9" s="39">
        <f>'Portfólio (setor)'!F9</f>
        <v>0</v>
      </c>
      <c r="L9" s="39">
        <f>'Portfólio (localização)'!F9</f>
        <v>0</v>
      </c>
      <c r="M9" s="39">
        <f>'Portfólio (empresa)'!H19</f>
        <v>0</v>
      </c>
      <c r="N9" s="39">
        <f>Governança!G22</f>
        <v>1.2250000000000001</v>
      </c>
      <c r="O9" s="173">
        <f>' Controvérsias socioambientais'!G19</f>
        <v>-0.30000000000000004</v>
      </c>
    </row>
    <row r="10" spans="1:15">
      <c r="A10" s="1"/>
      <c r="B10" s="150" t="s">
        <v>14</v>
      </c>
      <c r="C10" s="150"/>
      <c r="D10" s="64">
        <v>3</v>
      </c>
      <c r="E10" s="62">
        <v>7</v>
      </c>
      <c r="F10" s="62">
        <v>20</v>
      </c>
      <c r="G10" s="62">
        <v>10</v>
      </c>
      <c r="H10" s="62">
        <v>5</v>
      </c>
      <c r="I10" s="62">
        <v>10</v>
      </c>
      <c r="J10" s="62">
        <v>10</v>
      </c>
      <c r="K10" s="62">
        <v>10</v>
      </c>
      <c r="L10" s="62">
        <v>10</v>
      </c>
      <c r="M10" s="62">
        <v>5</v>
      </c>
      <c r="N10" s="62">
        <v>10</v>
      </c>
      <c r="O10" s="62">
        <v>0</v>
      </c>
    </row>
    <row r="11" spans="1:15">
      <c r="A11" s="1"/>
      <c r="B11" s="1"/>
    </row>
    <row r="12" spans="1:15">
      <c r="A12" s="1"/>
      <c r="B12" s="1"/>
      <c r="C12" s="1"/>
    </row>
    <row r="13" spans="1:15">
      <c r="A13" s="1"/>
      <c r="B13" s="151" t="s">
        <v>15</v>
      </c>
      <c r="C13" s="152"/>
      <c r="D13" s="155">
        <f>SUM(D9:O9)</f>
        <v>12.754999999999997</v>
      </c>
    </row>
    <row r="14" spans="1:15">
      <c r="A14" s="1"/>
      <c r="B14" s="153"/>
      <c r="C14" s="154"/>
      <c r="D14" s="156"/>
    </row>
    <row r="15" spans="1:15">
      <c r="A15" s="1"/>
      <c r="B15" s="1"/>
      <c r="C15" s="1"/>
    </row>
    <row r="16" spans="1:15">
      <c r="A16" s="1"/>
      <c r="B16" s="1"/>
      <c r="C16" s="1"/>
    </row>
    <row r="17" spans="1:3">
      <c r="A17" s="1"/>
      <c r="B17" s="1"/>
      <c r="C17" s="1"/>
    </row>
    <row r="18" spans="1:3">
      <c r="A18" s="1"/>
      <c r="B18" s="1"/>
      <c r="C18" s="1"/>
    </row>
    <row r="19" spans="1:3">
      <c r="A19" s="1"/>
      <c r="B19" s="1"/>
      <c r="C19" s="1"/>
    </row>
    <row r="20" spans="1:3">
      <c r="A20" s="1"/>
      <c r="B20" s="1"/>
      <c r="C20" s="1"/>
    </row>
    <row r="21" spans="1:3">
      <c r="A21" s="1"/>
      <c r="B21" s="1"/>
      <c r="C21" s="1"/>
    </row>
    <row r="22" spans="1:3">
      <c r="A22" s="1"/>
      <c r="B22" s="1"/>
      <c r="C22" s="1"/>
    </row>
    <row r="23" spans="1:3">
      <c r="A23" s="1"/>
      <c r="B23" s="1"/>
      <c r="C23" s="1"/>
    </row>
    <row r="24" spans="1:3">
      <c r="A24" s="1"/>
      <c r="B24" s="1"/>
      <c r="C24" s="1"/>
    </row>
    <row r="25" spans="1:3">
      <c r="A25" s="1"/>
      <c r="B25" s="1"/>
      <c r="C25" s="1"/>
    </row>
    <row r="26" spans="1:3">
      <c r="A26" s="1"/>
      <c r="B26" s="1"/>
      <c r="C26" s="1"/>
    </row>
    <row r="27" spans="1:3">
      <c r="A27" s="1"/>
      <c r="B27" s="1"/>
      <c r="C27" s="1"/>
    </row>
    <row r="28" spans="1:3">
      <c r="A28" s="1"/>
      <c r="B28" s="1"/>
      <c r="C28" s="1"/>
    </row>
    <row r="29" spans="1:3">
      <c r="A29" s="1"/>
      <c r="B29" s="1"/>
      <c r="C29" s="1"/>
    </row>
    <row r="30" spans="1:3">
      <c r="A30" s="1"/>
      <c r="B30" s="1"/>
      <c r="C30" s="1"/>
    </row>
    <row r="31" spans="1:3">
      <c r="A31" s="1"/>
      <c r="B31" s="1"/>
      <c r="C31" s="1"/>
    </row>
    <row r="32" spans="1:3">
      <c r="A32" s="1"/>
      <c r="B32" s="1"/>
      <c r="C32" s="1"/>
    </row>
    <row r="33" spans="1:3">
      <c r="A33" s="1"/>
      <c r="B33" s="1"/>
      <c r="C33" s="1"/>
    </row>
    <row r="34" spans="1:3">
      <c r="A34" s="1"/>
      <c r="B34" s="1"/>
      <c r="C34" s="1"/>
    </row>
    <row r="35" spans="1:3">
      <c r="A35" s="1"/>
      <c r="B35" s="1"/>
      <c r="C35" s="1"/>
    </row>
    <row r="36" spans="1:3">
      <c r="A36" s="1"/>
      <c r="B36" s="1"/>
      <c r="C36" s="1"/>
    </row>
    <row r="37" spans="1:3">
      <c r="A37" s="1"/>
      <c r="B37" s="1"/>
      <c r="C37" s="1"/>
    </row>
    <row r="38" spans="1:3">
      <c r="A38" s="1"/>
      <c r="B38" s="1"/>
      <c r="C38" s="1"/>
    </row>
    <row r="39" spans="1:3">
      <c r="A39" s="1"/>
      <c r="B39" s="1"/>
      <c r="C39" s="1"/>
    </row>
    <row r="40" spans="1:3">
      <c r="A40" s="1"/>
      <c r="B40" s="1"/>
      <c r="C40" s="1"/>
    </row>
    <row r="41" spans="1:3">
      <c r="A41" s="1"/>
      <c r="B41" s="1"/>
      <c r="C41" s="1"/>
    </row>
    <row r="42" spans="1:3">
      <c r="A42" s="1"/>
      <c r="B42" s="1"/>
      <c r="C42" s="1"/>
    </row>
    <row r="43" spans="1:3">
      <c r="A43" s="1"/>
      <c r="B43" s="1"/>
      <c r="C43" s="1"/>
    </row>
    <row r="44" spans="1:3">
      <c r="A44" s="1"/>
      <c r="B44" s="1"/>
      <c r="C44" s="1"/>
    </row>
    <row r="45" spans="1:3">
      <c r="A45" s="1"/>
      <c r="B45" s="1"/>
      <c r="C45" s="1"/>
    </row>
    <row r="46" spans="1:3">
      <c r="A46" s="1"/>
      <c r="B46" s="1"/>
      <c r="C46" s="1"/>
    </row>
    <row r="47" spans="1:3">
      <c r="A47" s="1"/>
      <c r="B47" s="1"/>
      <c r="C47" s="1"/>
    </row>
    <row r="48" spans="1:3">
      <c r="A48" s="1"/>
      <c r="B48" s="1"/>
      <c r="C48" s="1"/>
    </row>
    <row r="49" spans="1:3">
      <c r="A49" s="1"/>
      <c r="B49" s="1"/>
      <c r="C49" s="1"/>
    </row>
    <row r="50" spans="1:3">
      <c r="A50" s="1"/>
      <c r="B50" s="1"/>
      <c r="C50" s="1"/>
    </row>
    <row r="51" spans="1:3">
      <c r="A51" s="1"/>
      <c r="B51" s="1"/>
      <c r="C51" s="1"/>
    </row>
    <row r="52" spans="1:3">
      <c r="A52" s="1"/>
      <c r="B52" s="1"/>
      <c r="C52" s="1"/>
    </row>
    <row r="53" spans="1:3">
      <c r="A53" s="1"/>
      <c r="B53" s="1"/>
      <c r="C53" s="1"/>
    </row>
    <row r="54" spans="1:3">
      <c r="A54" s="1"/>
      <c r="B54" s="1"/>
      <c r="C54" s="1"/>
    </row>
    <row r="55" spans="1:3">
      <c r="A55" s="1"/>
      <c r="B55" s="1"/>
      <c r="C55" s="1"/>
    </row>
    <row r="56" spans="1:3">
      <c r="A56" s="1"/>
      <c r="B56" s="1"/>
      <c r="C56" s="1"/>
    </row>
    <row r="57" spans="1:3">
      <c r="A57" s="1"/>
      <c r="B57" s="1"/>
      <c r="C57" s="1"/>
    </row>
    <row r="58" spans="1:3">
      <c r="A58" s="1"/>
      <c r="B58" s="1"/>
      <c r="C58" s="1"/>
    </row>
    <row r="59" spans="1:3">
      <c r="A59" s="1"/>
      <c r="B59" s="1"/>
      <c r="C59" s="1"/>
    </row>
    <row r="60" spans="1:3">
      <c r="A60" s="1"/>
      <c r="B60" s="1"/>
      <c r="C60" s="1"/>
    </row>
    <row r="61" spans="1:3">
      <c r="A61" s="1"/>
      <c r="B61" s="1"/>
      <c r="C61" s="1"/>
    </row>
    <row r="62" spans="1:3">
      <c r="A62" s="1"/>
      <c r="B62" s="1"/>
      <c r="C62" s="1"/>
    </row>
    <row r="63" spans="1:3" ht="18.600000000000001">
      <c r="A63" s="6"/>
      <c r="B63" s="6"/>
      <c r="C63" s="6"/>
    </row>
    <row r="64" spans="1:3" ht="18.600000000000001">
      <c r="A64" s="6"/>
      <c r="B64" s="6"/>
      <c r="C64" s="6"/>
    </row>
    <row r="65" spans="1:3" ht="21">
      <c r="A65" s="3"/>
      <c r="B65" s="3"/>
      <c r="C65" s="3"/>
    </row>
    <row r="66" spans="1:3" ht="21">
      <c r="A66" s="3"/>
      <c r="B66" s="3"/>
      <c r="C66" s="3"/>
    </row>
    <row r="67" spans="1:3" ht="21">
      <c r="A67" s="3"/>
      <c r="B67" s="3"/>
      <c r="C67" s="3"/>
    </row>
    <row r="68" spans="1:3" ht="21">
      <c r="A68" s="3"/>
      <c r="B68" s="3"/>
      <c r="C68" s="3"/>
    </row>
    <row r="69" spans="1:3" ht="21">
      <c r="A69" s="5"/>
      <c r="B69" s="3"/>
      <c r="C69" s="3"/>
    </row>
    <row r="70" spans="1:3" ht="93">
      <c r="A70" s="10" t="s">
        <v>16</v>
      </c>
      <c r="B70" s="10" t="s">
        <v>17</v>
      </c>
      <c r="C70" s="10"/>
    </row>
  </sheetData>
  <mergeCells count="4">
    <mergeCell ref="B9:C9"/>
    <mergeCell ref="B10:C10"/>
    <mergeCell ref="B13:C14"/>
    <mergeCell ref="D13:D14"/>
  </mergeCells>
  <conditionalFormatting sqref="D9">
    <cfRule type="colorScale" priority="9">
      <colorScale>
        <cfvo type="num" val="0"/>
        <cfvo type="num" val="3"/>
        <color rgb="FFFFCCCC"/>
        <color theme="9" tint="0.79998168889431442"/>
      </colorScale>
    </cfRule>
  </conditionalFormatting>
  <conditionalFormatting sqref="D13:D14">
    <cfRule type="colorScale" priority="1">
      <colorScale>
        <cfvo type="num" val="0"/>
        <cfvo type="num" val="100"/>
        <color rgb="FFFFCCCC"/>
        <color theme="9" tint="0.79998168889431442"/>
      </colorScale>
    </cfRule>
  </conditionalFormatting>
  <conditionalFormatting sqref="E9">
    <cfRule type="colorScale" priority="10">
      <colorScale>
        <cfvo type="num" val="0"/>
        <cfvo type="num" val="7"/>
        <color rgb="FFFFCCCC"/>
        <color theme="9" tint="0.79998168889431442"/>
      </colorScale>
    </cfRule>
  </conditionalFormatting>
  <conditionalFormatting sqref="F9">
    <cfRule type="colorScale" priority="8">
      <colorScale>
        <cfvo type="num" val="0"/>
        <cfvo type="num" val="20"/>
        <color rgb="FFFFCCCC"/>
        <color theme="9" tint="0.79998168889431442"/>
      </colorScale>
    </cfRule>
  </conditionalFormatting>
  <conditionalFormatting sqref="G9">
    <cfRule type="colorScale" priority="7">
      <colorScale>
        <cfvo type="num" val="0"/>
        <cfvo type="num" val="10"/>
        <color rgb="FFFFCCCC"/>
        <color theme="9" tint="0.79998168889431442"/>
      </colorScale>
    </cfRule>
  </conditionalFormatting>
  <conditionalFormatting sqref="H9:L9">
    <cfRule type="colorScale" priority="6">
      <colorScale>
        <cfvo type="num" val="0"/>
        <cfvo type="num" val="7"/>
        <color rgb="FFFFCCCC"/>
        <color theme="9" tint="0.79998168889431442"/>
      </colorScale>
    </cfRule>
  </conditionalFormatting>
  <conditionalFormatting sqref="M9">
    <cfRule type="colorScale" priority="3">
      <colorScale>
        <cfvo type="num" val="0"/>
        <cfvo type="num" val="5"/>
        <color rgb="FFFFCCCC"/>
        <color theme="9" tint="0.79998168889431442"/>
      </colorScale>
    </cfRule>
  </conditionalFormatting>
  <conditionalFormatting sqref="N9">
    <cfRule type="colorScale" priority="5">
      <colorScale>
        <cfvo type="num" val="0"/>
        <cfvo type="num" val="10"/>
        <color rgb="FFFFCCCC"/>
        <color theme="9" tint="0.79998168889431442"/>
      </colorScale>
    </cfRule>
  </conditionalFormatting>
  <conditionalFormatting sqref="O9">
    <cfRule type="colorScale" priority="2">
      <colorScale>
        <cfvo type="num" val="-5"/>
        <cfvo type="num" val="0"/>
        <color rgb="FFFFCCCC"/>
        <color theme="9" tint="0.79998168889431442"/>
      </colorScale>
    </cfRule>
  </conditionalFormatting>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CB951-26A3-43FC-981F-1AA89DD7782F}">
  <dimension ref="A1:F87"/>
  <sheetViews>
    <sheetView zoomScale="70" zoomScaleNormal="70" workbookViewId="0">
      <pane xSplit="1" ySplit="1" topLeftCell="B58" activePane="bottomRight" state="frozen"/>
      <selection pane="bottomRight" activeCell="C66" sqref="C66"/>
      <selection pane="bottomLeft" activeCell="A2" sqref="A2"/>
      <selection pane="topRight" activeCell="B1" sqref="B1"/>
    </sheetView>
  </sheetViews>
  <sheetFormatPr defaultColWidth="10.875" defaultRowHeight="15.75" customHeight="1"/>
  <cols>
    <col min="1" max="1" width="64.5" style="110" customWidth="1"/>
    <col min="2" max="3" width="64.5" style="117" customWidth="1"/>
    <col min="4" max="5" width="16.5" style="117" customWidth="1"/>
    <col min="6" max="6" width="18.5" style="117" customWidth="1"/>
    <col min="7" max="16384" width="10.875" style="8"/>
  </cols>
  <sheetData>
    <row r="1" spans="1:6" ht="77.45">
      <c r="A1" s="37" t="s">
        <v>21</v>
      </c>
      <c r="B1" s="27" t="s">
        <v>181</v>
      </c>
      <c r="C1" s="27" t="s">
        <v>182</v>
      </c>
      <c r="D1" s="37" t="s">
        <v>25</v>
      </c>
      <c r="E1" s="37" t="s">
        <v>61</v>
      </c>
      <c r="F1" s="8"/>
    </row>
    <row r="2" spans="1:6" ht="32.25" customHeight="1">
      <c r="A2" s="27" t="s">
        <v>183</v>
      </c>
      <c r="B2" s="107"/>
      <c r="C2" s="107"/>
      <c r="D2" s="86">
        <v>0.04</v>
      </c>
      <c r="E2" s="48">
        <f>SUM(B2:C2)*D2</f>
        <v>0</v>
      </c>
      <c r="F2" s="9"/>
    </row>
    <row r="3" spans="1:6" ht="32.25" customHeight="1">
      <c r="A3" s="27"/>
      <c r="B3" s="107"/>
      <c r="C3" s="107"/>
      <c r="D3" s="86"/>
      <c r="E3" s="48"/>
      <c r="F3" s="9"/>
    </row>
    <row r="4" spans="1:6" ht="32.25" customHeight="1">
      <c r="A4" s="27" t="s">
        <v>184</v>
      </c>
      <c r="B4" s="112"/>
      <c r="C4" s="112"/>
      <c r="D4" s="81">
        <v>0.04</v>
      </c>
      <c r="E4" s="48">
        <f>SUM(B4:C4)*D4</f>
        <v>0</v>
      </c>
      <c r="F4" s="8"/>
    </row>
    <row r="5" spans="1:6" ht="32.25" customHeight="1">
      <c r="A5" s="27"/>
      <c r="B5" s="112"/>
      <c r="C5" s="112"/>
      <c r="D5" s="81"/>
      <c r="E5" s="48"/>
      <c r="F5" s="8"/>
    </row>
    <row r="6" spans="1:6" ht="32.25" customHeight="1">
      <c r="A6" s="27" t="s">
        <v>185</v>
      </c>
      <c r="B6" s="107"/>
      <c r="C6" s="107"/>
      <c r="D6" s="81">
        <v>0.04</v>
      </c>
      <c r="E6" s="48">
        <f>SUM(B6:C6)*D6</f>
        <v>0</v>
      </c>
      <c r="F6" s="8"/>
    </row>
    <row r="7" spans="1:6" ht="32.25" customHeight="1">
      <c r="A7" s="27"/>
      <c r="B7" s="107"/>
      <c r="C7" s="107"/>
      <c r="D7" s="81"/>
      <c r="E7" s="48"/>
      <c r="F7" s="8"/>
    </row>
    <row r="8" spans="1:6" ht="32.25" customHeight="1">
      <c r="A8" s="27" t="s">
        <v>31</v>
      </c>
      <c r="B8" s="112"/>
      <c r="C8" s="112"/>
      <c r="D8" s="81">
        <v>0.04</v>
      </c>
      <c r="E8" s="48">
        <f>SUM(B8:C8)*D8</f>
        <v>0</v>
      </c>
      <c r="F8" s="8"/>
    </row>
    <row r="9" spans="1:6" ht="32.25" customHeight="1">
      <c r="A9" s="27"/>
      <c r="B9" s="112"/>
      <c r="C9" s="112"/>
      <c r="D9" s="81"/>
      <c r="E9" s="48"/>
      <c r="F9" s="8"/>
    </row>
    <row r="10" spans="1:6" ht="32.25" customHeight="1">
      <c r="A10" s="27" t="s">
        <v>186</v>
      </c>
      <c r="B10" s="107"/>
      <c r="C10" s="107"/>
      <c r="D10" s="81">
        <v>0.05</v>
      </c>
      <c r="E10" s="48">
        <f>SUM(B10:C10)*D10</f>
        <v>0</v>
      </c>
      <c r="F10" s="8"/>
    </row>
    <row r="11" spans="1:6" ht="32.25" customHeight="1">
      <c r="A11" s="27"/>
      <c r="B11" s="107"/>
      <c r="C11" s="107"/>
      <c r="D11" s="81"/>
      <c r="E11" s="48"/>
      <c r="F11" s="8"/>
    </row>
    <row r="12" spans="1:6" ht="32.25" customHeight="1">
      <c r="A12" s="27" t="s">
        <v>187</v>
      </c>
      <c r="B12" s="112"/>
      <c r="C12" s="112"/>
      <c r="D12" s="81">
        <v>0.04</v>
      </c>
      <c r="E12" s="48">
        <f>SUM(B12:C12)*D12</f>
        <v>0</v>
      </c>
      <c r="F12" s="8"/>
    </row>
    <row r="13" spans="1:6" ht="32.25" customHeight="1">
      <c r="A13" s="27"/>
      <c r="B13" s="112"/>
      <c r="C13" s="112"/>
      <c r="D13" s="81"/>
      <c r="E13" s="48"/>
      <c r="F13" s="8"/>
    </row>
    <row r="14" spans="1:6" ht="32.25" customHeight="1">
      <c r="A14" s="27" t="s">
        <v>188</v>
      </c>
      <c r="B14" s="107"/>
      <c r="C14" s="107"/>
      <c r="D14" s="81">
        <v>0.04</v>
      </c>
      <c r="E14" s="48">
        <f>SUM(B14:C14)*D14</f>
        <v>0</v>
      </c>
      <c r="F14" s="8"/>
    </row>
    <row r="15" spans="1:6" ht="32.25" customHeight="1">
      <c r="A15" s="27"/>
      <c r="B15" s="107"/>
      <c r="C15" s="107"/>
      <c r="D15" s="81"/>
      <c r="E15" s="48"/>
      <c r="F15" s="8"/>
    </row>
    <row r="16" spans="1:6" ht="32.25" customHeight="1">
      <c r="A16" s="27" t="s">
        <v>189</v>
      </c>
      <c r="B16" s="112"/>
      <c r="C16" s="112"/>
      <c r="D16" s="81">
        <v>0.04</v>
      </c>
      <c r="E16" s="48">
        <f>SUM(B16:C16)*D16</f>
        <v>0</v>
      </c>
      <c r="F16" s="8"/>
    </row>
    <row r="17" spans="1:6" ht="32.25" customHeight="1">
      <c r="A17" s="27"/>
      <c r="B17" s="112"/>
      <c r="C17" s="112"/>
      <c r="D17" s="81"/>
      <c r="E17" s="48"/>
      <c r="F17" s="8"/>
    </row>
    <row r="18" spans="1:6" ht="32.25" customHeight="1">
      <c r="A18" s="27" t="s">
        <v>34</v>
      </c>
      <c r="B18" s="107"/>
      <c r="C18" s="107"/>
      <c r="D18" s="81">
        <v>0.04</v>
      </c>
      <c r="E18" s="48">
        <f>SUM(B18:C18)*D18</f>
        <v>0</v>
      </c>
      <c r="F18" s="8"/>
    </row>
    <row r="19" spans="1:6" ht="32.25" customHeight="1">
      <c r="A19" s="27"/>
      <c r="B19" s="107"/>
      <c r="C19" s="107"/>
      <c r="D19" s="81"/>
      <c r="E19" s="48"/>
      <c r="F19" s="8"/>
    </row>
    <row r="20" spans="1:6" ht="32.25" customHeight="1">
      <c r="A20" s="27" t="s">
        <v>190</v>
      </c>
      <c r="B20" s="112"/>
      <c r="C20" s="112"/>
      <c r="D20" s="81">
        <v>0.04</v>
      </c>
      <c r="E20" s="48">
        <f>SUM(B20:C20)*D20</f>
        <v>0</v>
      </c>
      <c r="F20" s="8"/>
    </row>
    <row r="21" spans="1:6" ht="32.25" customHeight="1">
      <c r="A21" s="27"/>
      <c r="B21" s="112"/>
      <c r="C21" s="112"/>
      <c r="D21" s="81"/>
      <c r="E21" s="48"/>
      <c r="F21" s="8"/>
    </row>
    <row r="22" spans="1:6" ht="32.25" customHeight="1">
      <c r="A22" s="27" t="s">
        <v>191</v>
      </c>
      <c r="B22" s="107"/>
      <c r="C22" s="107"/>
      <c r="D22" s="81">
        <v>0.04</v>
      </c>
      <c r="E22" s="48">
        <f>SUM(B22:C22)*D22</f>
        <v>0</v>
      </c>
      <c r="F22" s="8"/>
    </row>
    <row r="23" spans="1:6" ht="32.25" customHeight="1">
      <c r="A23" s="27"/>
      <c r="B23" s="107"/>
      <c r="C23" s="107"/>
      <c r="D23" s="81"/>
      <c r="E23" s="48"/>
      <c r="F23" s="8"/>
    </row>
    <row r="24" spans="1:6" ht="32.25" customHeight="1">
      <c r="A24" s="27" t="s">
        <v>192</v>
      </c>
      <c r="B24" s="112"/>
      <c r="C24" s="112"/>
      <c r="D24" s="81">
        <v>0.04</v>
      </c>
      <c r="E24" s="48">
        <f>SUM(B24:C24)*D24</f>
        <v>0</v>
      </c>
      <c r="F24" s="8"/>
    </row>
    <row r="25" spans="1:6" ht="32.25" customHeight="1">
      <c r="A25" s="27"/>
      <c r="B25" s="112"/>
      <c r="C25" s="112"/>
      <c r="D25" s="81"/>
      <c r="E25" s="48"/>
      <c r="F25" s="8"/>
    </row>
    <row r="26" spans="1:6" ht="32.25" customHeight="1">
      <c r="A26" s="27" t="s">
        <v>193</v>
      </c>
      <c r="B26" s="107"/>
      <c r="C26" s="107"/>
      <c r="D26" s="81">
        <v>0.03</v>
      </c>
      <c r="E26" s="48">
        <f>SUM(B26:C26)*D26</f>
        <v>0</v>
      </c>
      <c r="F26" s="8"/>
    </row>
    <row r="27" spans="1:6" ht="32.25" customHeight="1">
      <c r="A27" s="27"/>
      <c r="B27" s="107"/>
      <c r="C27" s="107"/>
      <c r="D27" s="81"/>
      <c r="E27" s="48"/>
      <c r="F27" s="8"/>
    </row>
    <row r="28" spans="1:6" ht="32.25" customHeight="1">
      <c r="A28" s="27" t="s">
        <v>194</v>
      </c>
      <c r="B28" s="112"/>
      <c r="C28" s="112"/>
      <c r="D28" s="81">
        <v>0.02</v>
      </c>
      <c r="E28" s="48">
        <f>SUM(B28:C28)*D28</f>
        <v>0</v>
      </c>
      <c r="F28" s="9"/>
    </row>
    <row r="29" spans="1:6" ht="32.25" customHeight="1">
      <c r="A29" s="27"/>
      <c r="B29" s="112"/>
      <c r="C29" s="112"/>
      <c r="D29" s="81"/>
      <c r="E29" s="48"/>
      <c r="F29" s="9"/>
    </row>
    <row r="30" spans="1:6" ht="32.25" customHeight="1">
      <c r="A30" s="27" t="s">
        <v>195</v>
      </c>
      <c r="B30" s="107"/>
      <c r="C30" s="107"/>
      <c r="D30" s="81">
        <v>0.03</v>
      </c>
      <c r="E30" s="48">
        <f>SUM(B30:C30)*D30</f>
        <v>0</v>
      </c>
      <c r="F30" s="9"/>
    </row>
    <row r="31" spans="1:6" ht="32.25" customHeight="1">
      <c r="A31" s="27"/>
      <c r="B31" s="107"/>
      <c r="C31" s="107"/>
      <c r="D31" s="81"/>
      <c r="E31" s="48"/>
      <c r="F31" s="9"/>
    </row>
    <row r="32" spans="1:6" ht="32.25" customHeight="1">
      <c r="A32" s="27" t="s">
        <v>196</v>
      </c>
      <c r="B32" s="112"/>
      <c r="C32" s="112"/>
      <c r="D32" s="81">
        <v>0.02</v>
      </c>
      <c r="E32" s="48">
        <f>SUM(B32:C32)*D32</f>
        <v>0</v>
      </c>
      <c r="F32" s="9"/>
    </row>
    <row r="33" spans="1:6" ht="32.25" customHeight="1">
      <c r="A33" s="27"/>
      <c r="B33" s="112"/>
      <c r="C33" s="112"/>
      <c r="D33" s="81"/>
      <c r="E33" s="48"/>
      <c r="F33" s="9"/>
    </row>
    <row r="34" spans="1:6" ht="32.25" customHeight="1">
      <c r="A34" s="27" t="s">
        <v>197</v>
      </c>
      <c r="B34" s="107"/>
      <c r="C34" s="107"/>
      <c r="D34" s="81">
        <v>0.03</v>
      </c>
      <c r="E34" s="48">
        <f>SUM(B34:C34)*D34</f>
        <v>0</v>
      </c>
      <c r="F34" s="9"/>
    </row>
    <row r="35" spans="1:6" ht="32.25" customHeight="1">
      <c r="A35" s="27"/>
      <c r="B35" s="107"/>
      <c r="C35" s="107"/>
      <c r="D35" s="81"/>
      <c r="E35" s="48"/>
      <c r="F35" s="9"/>
    </row>
    <row r="36" spans="1:6" ht="32.25" customHeight="1">
      <c r="A36" s="27" t="s">
        <v>198</v>
      </c>
      <c r="B36" s="112"/>
      <c r="C36" s="112"/>
      <c r="D36" s="81">
        <v>0.03</v>
      </c>
      <c r="E36" s="48">
        <f>SUM(B36:C36)*D36</f>
        <v>0</v>
      </c>
      <c r="F36" s="9"/>
    </row>
    <row r="37" spans="1:6" ht="32.25" customHeight="1">
      <c r="A37" s="27"/>
      <c r="B37" s="112"/>
      <c r="C37" s="112"/>
      <c r="D37" s="81"/>
      <c r="E37" s="48"/>
      <c r="F37" s="9"/>
    </row>
    <row r="38" spans="1:6" ht="32.25" customHeight="1">
      <c r="A38" s="27" t="s">
        <v>199</v>
      </c>
      <c r="B38" s="107"/>
      <c r="C38" s="107"/>
      <c r="D38" s="81">
        <v>0.03</v>
      </c>
      <c r="E38" s="48">
        <f>SUM(B38:C38)*D38</f>
        <v>0</v>
      </c>
      <c r="F38" s="9"/>
    </row>
    <row r="39" spans="1:6" ht="32.25" customHeight="1">
      <c r="A39" s="27"/>
      <c r="B39" s="107"/>
      <c r="C39" s="107"/>
      <c r="D39" s="81"/>
      <c r="E39" s="48"/>
      <c r="F39" s="9"/>
    </row>
    <row r="40" spans="1:6" ht="32.25" customHeight="1">
      <c r="A40" s="27" t="s">
        <v>200</v>
      </c>
      <c r="B40" s="112"/>
      <c r="C40" s="112"/>
      <c r="D40" s="81">
        <v>0.03</v>
      </c>
      <c r="E40" s="48">
        <f>SUM(B40:C40)*D40</f>
        <v>0</v>
      </c>
      <c r="F40" s="9"/>
    </row>
    <row r="41" spans="1:6" ht="32.25" customHeight="1">
      <c r="A41" s="27"/>
      <c r="B41" s="112"/>
      <c r="C41" s="112"/>
      <c r="D41" s="81"/>
      <c r="E41" s="48"/>
      <c r="F41" s="9"/>
    </row>
    <row r="42" spans="1:6" ht="32.25" customHeight="1">
      <c r="A42" s="27" t="s">
        <v>201</v>
      </c>
      <c r="B42" s="107"/>
      <c r="C42" s="107"/>
      <c r="D42" s="81">
        <v>0.02</v>
      </c>
      <c r="E42" s="48">
        <f>SUM(B42:C42)*D42</f>
        <v>0</v>
      </c>
      <c r="F42" s="9"/>
    </row>
    <row r="43" spans="1:6" ht="32.25" customHeight="1">
      <c r="A43" s="27"/>
      <c r="B43" s="107"/>
      <c r="C43" s="107"/>
      <c r="D43" s="81"/>
      <c r="E43" s="48"/>
      <c r="F43" s="9"/>
    </row>
    <row r="44" spans="1:6" ht="32.25" customHeight="1">
      <c r="A44" s="27" t="s">
        <v>202</v>
      </c>
      <c r="B44" s="112"/>
      <c r="C44" s="112"/>
      <c r="D44" s="81">
        <v>0.03</v>
      </c>
      <c r="E44" s="48">
        <f>SUM(B44:C44)*D44</f>
        <v>0</v>
      </c>
      <c r="F44" s="9"/>
    </row>
    <row r="45" spans="1:6" ht="32.25" customHeight="1">
      <c r="A45" s="27"/>
      <c r="B45" s="112"/>
      <c r="C45" s="112"/>
      <c r="D45" s="81"/>
      <c r="E45" s="48"/>
      <c r="F45" s="9"/>
    </row>
    <row r="46" spans="1:6" ht="32.25" customHeight="1">
      <c r="A46" s="27" t="s">
        <v>203</v>
      </c>
      <c r="B46" s="107"/>
      <c r="C46" s="107"/>
      <c r="D46" s="81">
        <v>0.02</v>
      </c>
      <c r="E46" s="48">
        <f>SUM(B46:C46)*D46</f>
        <v>0</v>
      </c>
      <c r="F46" s="9"/>
    </row>
    <row r="47" spans="1:6" ht="32.25" customHeight="1">
      <c r="A47" s="27"/>
      <c r="B47" s="107"/>
      <c r="C47" s="107"/>
      <c r="D47" s="81"/>
      <c r="E47" s="48"/>
      <c r="F47" s="9"/>
    </row>
    <row r="48" spans="1:6" ht="32.25" customHeight="1">
      <c r="A48" s="27" t="s">
        <v>204</v>
      </c>
      <c r="B48" s="112"/>
      <c r="C48" s="112"/>
      <c r="D48" s="81">
        <v>0.03</v>
      </c>
      <c r="E48" s="48">
        <f>SUM(B48:C48)*D48</f>
        <v>0</v>
      </c>
      <c r="F48" s="9"/>
    </row>
    <row r="49" spans="1:6" ht="32.25" customHeight="1">
      <c r="A49" s="27"/>
      <c r="B49" s="112"/>
      <c r="C49" s="112"/>
      <c r="D49" s="81"/>
      <c r="E49" s="48"/>
      <c r="F49" s="9"/>
    </row>
    <row r="50" spans="1:6" ht="32.25" customHeight="1">
      <c r="A50" s="27" t="s">
        <v>205</v>
      </c>
      <c r="B50" s="107"/>
      <c r="C50" s="107"/>
      <c r="D50" s="81">
        <v>0.03</v>
      </c>
      <c r="E50" s="48">
        <f>SUM(B50:C50)*D50</f>
        <v>0</v>
      </c>
      <c r="F50" s="9"/>
    </row>
    <row r="51" spans="1:6" ht="32.25" customHeight="1">
      <c r="A51" s="27"/>
      <c r="B51" s="107"/>
      <c r="C51" s="107"/>
      <c r="D51" s="81"/>
      <c r="E51" s="48"/>
      <c r="F51" s="9"/>
    </row>
    <row r="52" spans="1:6" ht="32.25" customHeight="1">
      <c r="A52" s="27" t="s">
        <v>206</v>
      </c>
      <c r="B52" s="112"/>
      <c r="C52" s="112"/>
      <c r="D52" s="81">
        <v>0.03</v>
      </c>
      <c r="E52" s="48">
        <f>SUM(B52:C52)*D52</f>
        <v>0</v>
      </c>
      <c r="F52" s="9"/>
    </row>
    <row r="53" spans="1:6" ht="32.25" customHeight="1">
      <c r="A53" s="27"/>
      <c r="B53" s="112"/>
      <c r="C53" s="112"/>
      <c r="D53" s="81"/>
      <c r="E53" s="48"/>
      <c r="F53" s="9"/>
    </row>
    <row r="54" spans="1:6" ht="32.25" customHeight="1">
      <c r="A54" s="27" t="s">
        <v>207</v>
      </c>
      <c r="B54" s="107"/>
      <c r="C54" s="107"/>
      <c r="D54" s="81">
        <v>0.03</v>
      </c>
      <c r="E54" s="48">
        <f>SUM(B54:C54)*D54</f>
        <v>0</v>
      </c>
      <c r="F54" s="9"/>
    </row>
    <row r="55" spans="1:6" ht="32.25" customHeight="1">
      <c r="A55" s="27"/>
      <c r="B55" s="107"/>
      <c r="C55" s="107"/>
      <c r="D55" s="81"/>
      <c r="E55" s="48"/>
      <c r="F55" s="9"/>
    </row>
    <row r="56" spans="1:6" ht="32.25" customHeight="1">
      <c r="A56" s="27" t="s">
        <v>208</v>
      </c>
      <c r="B56" s="112"/>
      <c r="C56" s="112"/>
      <c r="D56" s="81">
        <v>0.03</v>
      </c>
      <c r="E56" s="48">
        <f>SUM(B56:C56)*D56</f>
        <v>0</v>
      </c>
      <c r="F56" s="9"/>
    </row>
    <row r="57" spans="1:6" ht="32.25" customHeight="1">
      <c r="A57" s="27"/>
      <c r="B57" s="112"/>
      <c r="C57" s="112"/>
      <c r="D57" s="81"/>
      <c r="E57" s="48"/>
      <c r="F57" s="9"/>
    </row>
    <row r="58" spans="1:6" ht="32.25" customHeight="1">
      <c r="A58" s="27" t="s">
        <v>209</v>
      </c>
      <c r="B58" s="107"/>
      <c r="C58" s="107"/>
      <c r="D58" s="81">
        <v>0.02</v>
      </c>
      <c r="E58" s="48">
        <f>SUM(B58:C58)*D58</f>
        <v>0</v>
      </c>
      <c r="F58" s="9"/>
    </row>
    <row r="59" spans="1:6" ht="32.25" customHeight="1">
      <c r="A59" s="27"/>
      <c r="B59" s="107"/>
      <c r="C59" s="107"/>
      <c r="D59" s="81"/>
      <c r="E59" s="48"/>
      <c r="F59" s="9"/>
    </row>
    <row r="60" spans="1:6" ht="32.25" customHeight="1">
      <c r="A60" s="27" t="s">
        <v>210</v>
      </c>
      <c r="B60" s="112"/>
      <c r="C60" s="112"/>
      <c r="D60" s="81">
        <v>0.02</v>
      </c>
      <c r="E60" s="48">
        <f>SUM(B60:C60)*D60</f>
        <v>0</v>
      </c>
      <c r="F60" s="9"/>
    </row>
    <row r="61" spans="1:6" ht="32.25" customHeight="1">
      <c r="A61" s="27"/>
      <c r="B61" s="112"/>
      <c r="C61" s="112"/>
      <c r="D61" s="81"/>
      <c r="E61" s="48"/>
      <c r="F61" s="9"/>
    </row>
    <row r="62" spans="1:6" ht="32.25" customHeight="1">
      <c r="A62" s="27" t="s">
        <v>211</v>
      </c>
      <c r="B62" s="107"/>
      <c r="C62" s="107"/>
      <c r="D62" s="81">
        <v>0.03</v>
      </c>
      <c r="E62" s="48">
        <f>SUM(B62:C62)*D62</f>
        <v>0</v>
      </c>
      <c r="F62" s="9"/>
    </row>
    <row r="63" spans="1:6" ht="15.6">
      <c r="A63" s="27"/>
      <c r="B63" s="107"/>
      <c r="C63" s="107"/>
      <c r="D63" s="81"/>
      <c r="E63" s="48"/>
      <c r="F63" s="8"/>
    </row>
    <row r="64" spans="1:6" ht="15.6">
      <c r="A64" s="10"/>
      <c r="B64" s="10"/>
      <c r="C64" s="10"/>
      <c r="D64" s="131">
        <f>SUM(D2:D62)</f>
        <v>1.0000000000000002</v>
      </c>
      <c r="E64" s="132">
        <f>SUM(E2:E63)</f>
        <v>0</v>
      </c>
      <c r="F64" s="15" t="s">
        <v>153</v>
      </c>
    </row>
    <row r="65" spans="2:5" ht="15.6">
      <c r="B65" s="110"/>
      <c r="C65" s="110"/>
      <c r="D65" s="110"/>
      <c r="E65" s="110"/>
    </row>
    <row r="66" spans="2:5" ht="29.25" customHeight="1">
      <c r="B66" s="110"/>
      <c r="C66" s="110" t="s">
        <v>212</v>
      </c>
      <c r="D66" s="110"/>
      <c r="E66" s="110"/>
    </row>
    <row r="67" spans="2:5" ht="15" customHeight="1">
      <c r="B67" s="135"/>
      <c r="C67" s="110"/>
      <c r="D67" s="110"/>
      <c r="E67" s="110"/>
    </row>
    <row r="68" spans="2:5" ht="15.6">
      <c r="B68" s="110"/>
      <c r="C68" s="110"/>
      <c r="D68" s="110"/>
      <c r="E68" s="110"/>
    </row>
    <row r="69" spans="2:5" ht="15.6">
      <c r="B69" s="110"/>
      <c r="C69" s="110"/>
      <c r="D69" s="110"/>
      <c r="E69" s="110"/>
    </row>
    <row r="70" spans="2:5" ht="15.6">
      <c r="B70" s="110"/>
      <c r="C70" s="110"/>
      <c r="D70" s="110"/>
      <c r="E70" s="110"/>
    </row>
    <row r="71" spans="2:5" ht="15.6">
      <c r="B71" s="110"/>
      <c r="C71" s="110"/>
      <c r="D71" s="110"/>
      <c r="E71" s="110"/>
    </row>
    <row r="72" spans="2:5" ht="15.6">
      <c r="B72" s="110"/>
      <c r="C72" s="110"/>
      <c r="D72" s="110"/>
      <c r="E72" s="110"/>
    </row>
    <row r="73" spans="2:5" ht="15.6">
      <c r="B73" s="110"/>
      <c r="C73" s="110"/>
      <c r="D73" s="110"/>
      <c r="E73" s="110"/>
    </row>
    <row r="74" spans="2:5" ht="15.6">
      <c r="B74" s="110"/>
      <c r="C74" s="110"/>
      <c r="D74" s="110"/>
      <c r="E74" s="110"/>
    </row>
    <row r="75" spans="2:5" ht="15.6">
      <c r="B75" s="110"/>
      <c r="C75" s="110"/>
      <c r="D75" s="110"/>
      <c r="E75" s="110"/>
    </row>
    <row r="76" spans="2:5" ht="15.6">
      <c r="B76" s="110"/>
      <c r="C76" s="110"/>
      <c r="D76" s="110"/>
      <c r="E76" s="110"/>
    </row>
    <row r="77" spans="2:5" ht="15.6">
      <c r="B77" s="110"/>
      <c r="C77" s="110"/>
      <c r="D77" s="110"/>
      <c r="E77" s="110"/>
    </row>
    <row r="78" spans="2:5" ht="15.6">
      <c r="B78" s="110"/>
      <c r="C78" s="110"/>
      <c r="D78" s="110"/>
      <c r="E78" s="110"/>
    </row>
    <row r="79" spans="2:5" ht="15.6">
      <c r="B79" s="110"/>
      <c r="C79" s="110"/>
      <c r="D79" s="110"/>
      <c r="E79" s="110"/>
    </row>
    <row r="80" spans="2:5" ht="15.6">
      <c r="B80" s="110"/>
      <c r="C80" s="110"/>
      <c r="D80" s="110"/>
      <c r="E80" s="110"/>
    </row>
    <row r="81" spans="1:5" ht="15.6">
      <c r="B81" s="110"/>
      <c r="C81" s="110"/>
      <c r="D81" s="110"/>
      <c r="E81" s="110"/>
    </row>
    <row r="82" spans="1:5" ht="15.6">
      <c r="B82" s="110"/>
      <c r="C82" s="110"/>
      <c r="D82" s="110"/>
      <c r="E82" s="110"/>
    </row>
    <row r="83" spans="1:5" ht="15.6">
      <c r="A83" s="117"/>
    </row>
    <row r="84" spans="1:5" ht="15.6"/>
    <row r="85" spans="1:5" ht="15.6"/>
    <row r="86" spans="1:5" ht="15.6"/>
    <row r="87" spans="1:5" ht="15.6"/>
  </sheetData>
  <sheetProtection formatRows="0"/>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04460-0317-5644-BBC4-C01BCDA37074}">
  <dimension ref="A1:I28"/>
  <sheetViews>
    <sheetView zoomScale="60" zoomScaleNormal="60" workbookViewId="0">
      <pane xSplit="1" ySplit="2" topLeftCell="B19" activePane="bottomRight" state="frozen"/>
      <selection pane="bottomRight" activeCell="B20" sqref="B20"/>
      <selection pane="bottomLeft" activeCell="A3" sqref="A3"/>
      <selection pane="topRight" activeCell="B1" sqref="B1"/>
    </sheetView>
  </sheetViews>
  <sheetFormatPr defaultColWidth="10.875" defaultRowHeight="15.6"/>
  <cols>
    <col min="1" max="5" width="32.5" style="114" customWidth="1"/>
    <col min="6" max="6" width="29.5" style="114" customWidth="1"/>
    <col min="7" max="7" width="15" style="114" customWidth="1"/>
    <col min="8" max="8" width="17" style="114" customWidth="1"/>
    <col min="9" max="9" width="16.5" style="114" customWidth="1"/>
    <col min="10" max="16384" width="10.875" style="1"/>
  </cols>
  <sheetData>
    <row r="1" spans="1:9">
      <c r="A1" s="34"/>
      <c r="B1" s="166" t="s">
        <v>213</v>
      </c>
      <c r="C1" s="167"/>
      <c r="D1" s="167"/>
      <c r="E1" s="168"/>
      <c r="F1" s="34"/>
      <c r="G1" s="34"/>
      <c r="H1" s="34"/>
      <c r="I1" s="1"/>
    </row>
    <row r="2" spans="1:9" ht="92.45" customHeight="1">
      <c r="A2" s="34" t="s">
        <v>214</v>
      </c>
      <c r="B2" s="46" t="s">
        <v>215</v>
      </c>
      <c r="C2" s="46" t="s">
        <v>216</v>
      </c>
      <c r="D2" s="46" t="s">
        <v>217</v>
      </c>
      <c r="E2" s="46" t="s">
        <v>218</v>
      </c>
      <c r="F2" s="34" t="s">
        <v>152</v>
      </c>
      <c r="G2" s="34" t="s">
        <v>25</v>
      </c>
      <c r="H2" s="34" t="s">
        <v>61</v>
      </c>
      <c r="I2" s="35"/>
    </row>
    <row r="3" spans="1:9" ht="32.25" customHeight="1">
      <c r="A3" s="36" t="s">
        <v>219</v>
      </c>
      <c r="B3" s="108"/>
      <c r="C3" s="108"/>
      <c r="D3" s="108"/>
      <c r="E3" s="108"/>
      <c r="F3" s="51">
        <f>SUM(B3:E3)</f>
        <v>0</v>
      </c>
      <c r="G3" s="88">
        <v>0.2</v>
      </c>
      <c r="H3" s="51">
        <f>SUM(B3:E3)*G3</f>
        <v>0</v>
      </c>
      <c r="I3" s="1"/>
    </row>
    <row r="4" spans="1:9" ht="32.25" customHeight="1">
      <c r="A4" s="36"/>
      <c r="B4" s="108"/>
      <c r="C4" s="108"/>
      <c r="D4" s="108"/>
      <c r="E4" s="108"/>
      <c r="F4" s="51"/>
      <c r="G4" s="40"/>
      <c r="H4" s="51"/>
      <c r="I4" s="1"/>
    </row>
    <row r="5" spans="1:9" ht="32.25" customHeight="1">
      <c r="A5" s="36" t="s">
        <v>220</v>
      </c>
      <c r="B5" s="109"/>
      <c r="C5" s="109"/>
      <c r="D5" s="109"/>
      <c r="E5" s="109"/>
      <c r="F5" s="51">
        <f t="shared" ref="F5:F17" si="0">SUM(B5:E5)</f>
        <v>0</v>
      </c>
      <c r="G5" s="88">
        <v>0.1</v>
      </c>
      <c r="H5" s="51">
        <f t="shared" ref="H5:H17" si="1">SUM(B5:E5)*G5</f>
        <v>0</v>
      </c>
      <c r="I5" s="1"/>
    </row>
    <row r="6" spans="1:9" ht="32.25" customHeight="1">
      <c r="A6" s="12"/>
      <c r="B6" s="109"/>
      <c r="C6" s="109"/>
      <c r="D6" s="109"/>
      <c r="E6" s="109"/>
      <c r="F6" s="51"/>
      <c r="G6" s="40"/>
      <c r="H6" s="51"/>
      <c r="I6" s="1"/>
    </row>
    <row r="7" spans="1:9" ht="32.25" customHeight="1">
      <c r="A7" s="13" t="s">
        <v>221</v>
      </c>
      <c r="B7" s="108"/>
      <c r="C7" s="108"/>
      <c r="D7" s="108"/>
      <c r="E7" s="108"/>
      <c r="F7" s="51">
        <f t="shared" si="0"/>
        <v>0</v>
      </c>
      <c r="G7" s="88">
        <v>0.05</v>
      </c>
      <c r="H7" s="51">
        <f t="shared" si="1"/>
        <v>0</v>
      </c>
      <c r="I7" s="1"/>
    </row>
    <row r="8" spans="1:9" ht="32.25" customHeight="1">
      <c r="A8" s="12"/>
      <c r="B8" s="108"/>
      <c r="C8" s="108"/>
      <c r="D8" s="108"/>
      <c r="E8" s="108"/>
      <c r="F8" s="51"/>
      <c r="G8" s="40"/>
      <c r="H8" s="51"/>
      <c r="I8" s="1"/>
    </row>
    <row r="9" spans="1:9" ht="51" customHeight="1">
      <c r="A9" s="13" t="s">
        <v>222</v>
      </c>
      <c r="B9" s="109"/>
      <c r="C9" s="109"/>
      <c r="D9" s="109"/>
      <c r="E9" s="109"/>
      <c r="F9" s="51">
        <f t="shared" si="0"/>
        <v>0</v>
      </c>
      <c r="G9" s="88">
        <v>0.25</v>
      </c>
      <c r="H9" s="51">
        <f t="shared" si="1"/>
        <v>0</v>
      </c>
      <c r="I9" s="1"/>
    </row>
    <row r="10" spans="1:9" ht="32.25" customHeight="1">
      <c r="A10" s="12"/>
      <c r="B10" s="109"/>
      <c r="C10" s="109"/>
      <c r="D10" s="109"/>
      <c r="E10" s="109"/>
      <c r="F10" s="51"/>
      <c r="G10" s="40"/>
      <c r="H10" s="51"/>
      <c r="I10" s="1"/>
    </row>
    <row r="11" spans="1:9" ht="32.25" customHeight="1">
      <c r="A11" s="36" t="s">
        <v>223</v>
      </c>
      <c r="B11" s="108"/>
      <c r="C11" s="108"/>
      <c r="D11" s="108"/>
      <c r="E11" s="108"/>
      <c r="F11" s="51">
        <f t="shared" si="0"/>
        <v>0</v>
      </c>
      <c r="G11" s="88">
        <v>0.1</v>
      </c>
      <c r="H11" s="51">
        <f t="shared" si="1"/>
        <v>0</v>
      </c>
      <c r="I11" s="1"/>
    </row>
    <row r="12" spans="1:9" ht="32.25" customHeight="1">
      <c r="A12" s="12"/>
      <c r="B12" s="108"/>
      <c r="C12" s="108"/>
      <c r="D12" s="108"/>
      <c r="E12" s="108"/>
      <c r="F12" s="51"/>
      <c r="G12" s="40"/>
      <c r="H12" s="51"/>
      <c r="I12" s="1"/>
    </row>
    <row r="13" spans="1:9" ht="32.25" customHeight="1">
      <c r="A13" s="13" t="s">
        <v>224</v>
      </c>
      <c r="B13" s="109"/>
      <c r="C13" s="109"/>
      <c r="D13" s="109"/>
      <c r="E13" s="109"/>
      <c r="F13" s="51">
        <f t="shared" si="0"/>
        <v>0</v>
      </c>
      <c r="G13" s="88">
        <v>0.05</v>
      </c>
      <c r="H13" s="51">
        <f t="shared" si="1"/>
        <v>0</v>
      </c>
      <c r="I13" s="1"/>
    </row>
    <row r="14" spans="1:9" ht="32.25" customHeight="1">
      <c r="A14" s="12"/>
      <c r="B14" s="109"/>
      <c r="C14" s="109"/>
      <c r="D14" s="109"/>
      <c r="E14" s="109"/>
      <c r="F14" s="51"/>
      <c r="G14" s="40"/>
      <c r="H14" s="51"/>
      <c r="I14" s="1"/>
    </row>
    <row r="15" spans="1:9" ht="66" customHeight="1">
      <c r="A15" s="13" t="s">
        <v>225</v>
      </c>
      <c r="B15" s="108"/>
      <c r="C15" s="108"/>
      <c r="D15" s="108"/>
      <c r="E15" s="108"/>
      <c r="F15" s="51">
        <f t="shared" si="0"/>
        <v>0</v>
      </c>
      <c r="G15" s="88">
        <v>0.1</v>
      </c>
      <c r="H15" s="51">
        <f t="shared" si="1"/>
        <v>0</v>
      </c>
      <c r="I15" s="1"/>
    </row>
    <row r="16" spans="1:9" ht="54.75" customHeight="1">
      <c r="A16" s="12"/>
      <c r="B16" s="108"/>
      <c r="C16" s="108"/>
      <c r="D16" s="108"/>
      <c r="E16" s="108"/>
      <c r="F16" s="51"/>
      <c r="G16" s="40"/>
      <c r="H16" s="51"/>
      <c r="I16" s="1"/>
    </row>
    <row r="17" spans="1:9" ht="48.75" customHeight="1">
      <c r="A17" s="13" t="s">
        <v>226</v>
      </c>
      <c r="B17" s="109"/>
      <c r="C17" s="109"/>
      <c r="D17" s="109"/>
      <c r="E17" s="109"/>
      <c r="F17" s="51">
        <f t="shared" si="0"/>
        <v>0</v>
      </c>
      <c r="G17" s="88">
        <v>0.15</v>
      </c>
      <c r="H17" s="51">
        <f t="shared" si="1"/>
        <v>0</v>
      </c>
      <c r="I17" s="1"/>
    </row>
    <row r="18" spans="1:9" ht="48.75" customHeight="1">
      <c r="A18" s="13"/>
      <c r="B18" s="109"/>
      <c r="C18" s="109"/>
      <c r="D18" s="109"/>
      <c r="E18" s="109"/>
      <c r="F18" s="51"/>
      <c r="G18" s="88"/>
      <c r="H18" s="51"/>
      <c r="I18" s="1"/>
    </row>
    <row r="19" spans="1:9" ht="26.25" customHeight="1">
      <c r="A19" s="165"/>
      <c r="B19" s="165"/>
      <c r="C19" s="11"/>
      <c r="D19" s="11"/>
      <c r="E19" s="11"/>
      <c r="F19" s="42" t="s">
        <v>74</v>
      </c>
      <c r="G19" s="89">
        <f>SUM(G3:G17)</f>
        <v>1</v>
      </c>
      <c r="H19" s="94">
        <f>SUM(H3:H17)</f>
        <v>0</v>
      </c>
      <c r="I19" s="15" t="s">
        <v>227</v>
      </c>
    </row>
    <row r="20" spans="1:9" ht="167.1" customHeight="1">
      <c r="A20" s="110"/>
      <c r="B20" s="159" t="s">
        <v>228</v>
      </c>
      <c r="C20" s="159"/>
      <c r="D20" s="159"/>
      <c r="E20" s="110"/>
      <c r="F20" s="110"/>
      <c r="G20" s="110"/>
      <c r="H20" s="110"/>
    </row>
    <row r="21" spans="1:9">
      <c r="A21" s="110"/>
      <c r="B21" s="110"/>
      <c r="C21" s="110"/>
      <c r="D21" s="135"/>
      <c r="E21" s="110"/>
      <c r="F21" s="110"/>
      <c r="G21" s="110"/>
      <c r="H21" s="110"/>
    </row>
    <row r="22" spans="1:9">
      <c r="A22" s="110"/>
      <c r="B22" s="110"/>
      <c r="C22" s="134"/>
      <c r="D22" s="110"/>
      <c r="E22" s="110"/>
      <c r="F22" s="110"/>
      <c r="G22" s="110"/>
      <c r="H22" s="110"/>
    </row>
    <row r="23" spans="1:9">
      <c r="A23" s="110"/>
      <c r="B23" s="110"/>
      <c r="C23" s="110"/>
      <c r="D23" s="110"/>
      <c r="E23" s="110"/>
      <c r="F23" s="110"/>
      <c r="G23" s="110"/>
      <c r="H23" s="110"/>
    </row>
    <row r="24" spans="1:9">
      <c r="A24" s="110"/>
      <c r="B24" s="110"/>
      <c r="C24" s="110"/>
      <c r="D24" s="110"/>
      <c r="E24" s="110"/>
      <c r="F24" s="110"/>
      <c r="G24" s="110"/>
      <c r="H24" s="110"/>
    </row>
    <row r="25" spans="1:9">
      <c r="A25" s="110"/>
      <c r="B25" s="110"/>
      <c r="C25" s="110"/>
      <c r="D25" s="110"/>
      <c r="E25" s="110"/>
      <c r="F25" s="110"/>
      <c r="G25" s="110"/>
      <c r="H25" s="110"/>
    </row>
    <row r="26" spans="1:9">
      <c r="A26" s="110"/>
      <c r="B26" s="110"/>
      <c r="C26" s="110"/>
      <c r="D26" s="110"/>
      <c r="E26" s="110"/>
      <c r="F26" s="110"/>
      <c r="G26" s="110"/>
      <c r="H26" s="110"/>
    </row>
    <row r="27" spans="1:9">
      <c r="A27" s="110"/>
      <c r="B27" s="110"/>
      <c r="C27" s="110"/>
      <c r="D27" s="110"/>
      <c r="E27" s="110"/>
      <c r="F27" s="110"/>
      <c r="G27" s="110"/>
      <c r="H27" s="110"/>
    </row>
    <row r="28" spans="1:9">
      <c r="A28" s="110"/>
      <c r="B28" s="110"/>
      <c r="C28" s="110"/>
      <c r="D28" s="110"/>
      <c r="E28" s="110"/>
      <c r="F28" s="110"/>
      <c r="G28" s="110"/>
      <c r="H28" s="110"/>
    </row>
  </sheetData>
  <sheetProtection formatRows="0"/>
  <mergeCells count="3">
    <mergeCell ref="A19:B19"/>
    <mergeCell ref="B1:E1"/>
    <mergeCell ref="B20:D2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20D40-097A-1F4A-B273-D5D5BE667EE7}">
  <dimension ref="A1:G22"/>
  <sheetViews>
    <sheetView zoomScale="70" zoomScaleNormal="70" workbookViewId="0">
      <pane xSplit="1" ySplit="2" topLeftCell="B3" activePane="bottomRight" state="frozen"/>
      <selection pane="bottomRight" activeCell="B11" sqref="B11:D11"/>
      <selection pane="bottomLeft" activeCell="A3" sqref="A3"/>
      <selection pane="topRight" activeCell="B1" sqref="B1"/>
    </sheetView>
  </sheetViews>
  <sheetFormatPr defaultColWidth="10.875" defaultRowHeight="15.6"/>
  <cols>
    <col min="1" max="5" width="32.5" style="114" customWidth="1"/>
    <col min="6" max="6" width="15" style="114" customWidth="1"/>
    <col min="7" max="7" width="17" style="114" customWidth="1"/>
    <col min="8" max="16384" width="10.875" style="1"/>
  </cols>
  <sheetData>
    <row r="1" spans="1:7" ht="15.95" customHeight="1">
      <c r="A1" s="74"/>
      <c r="B1" s="169" t="s">
        <v>229</v>
      </c>
      <c r="C1" s="169"/>
      <c r="D1" s="169"/>
      <c r="E1" s="169"/>
      <c r="F1" s="44" t="s">
        <v>74</v>
      </c>
      <c r="G1" s="35"/>
    </row>
    <row r="2" spans="1:7" ht="30.95">
      <c r="A2" s="37" t="s">
        <v>230</v>
      </c>
      <c r="B2" s="27" t="s">
        <v>215</v>
      </c>
      <c r="C2" s="27" t="s">
        <v>216</v>
      </c>
      <c r="D2" s="27" t="s">
        <v>231</v>
      </c>
      <c r="E2" s="27" t="s">
        <v>218</v>
      </c>
      <c r="F2" s="44"/>
      <c r="G2" s="1"/>
    </row>
    <row r="3" spans="1:7">
      <c r="A3" s="21" t="s">
        <v>232</v>
      </c>
      <c r="B3" s="113"/>
      <c r="C3" s="113"/>
      <c r="D3" s="113"/>
      <c r="E3" s="113"/>
      <c r="F3" s="43">
        <f>SUM(B3:E3)</f>
        <v>0</v>
      </c>
      <c r="G3" s="1"/>
    </row>
    <row r="4" spans="1:7">
      <c r="A4" s="21"/>
      <c r="B4" s="113"/>
      <c r="C4" s="113"/>
      <c r="D4" s="113"/>
      <c r="E4" s="113"/>
      <c r="F4" s="43"/>
      <c r="G4" s="1"/>
    </row>
    <row r="5" spans="1:7">
      <c r="A5" s="21" t="s">
        <v>233</v>
      </c>
      <c r="B5" s="101"/>
      <c r="C5" s="101"/>
      <c r="D5" s="101"/>
      <c r="E5" s="101"/>
      <c r="F5" s="43">
        <f>SUM(B5:E5)</f>
        <v>0</v>
      </c>
      <c r="G5" s="1"/>
    </row>
    <row r="6" spans="1:7">
      <c r="A6" s="21"/>
      <c r="B6" s="101"/>
      <c r="C6" s="101"/>
      <c r="D6" s="101"/>
      <c r="E6" s="101"/>
      <c r="F6" s="43"/>
      <c r="G6" s="1"/>
    </row>
    <row r="7" spans="1:7" ht="30.95">
      <c r="A7" s="72" t="s">
        <v>234</v>
      </c>
      <c r="B7" s="113"/>
      <c r="C7" s="113"/>
      <c r="D7" s="113"/>
      <c r="E7" s="113"/>
      <c r="F7" s="43">
        <f>SUM(B7:E7)</f>
        <v>0</v>
      </c>
      <c r="G7" s="1"/>
    </row>
    <row r="8" spans="1:7" ht="14.45" customHeight="1">
      <c r="A8" s="21"/>
      <c r="B8" s="113"/>
      <c r="C8" s="113"/>
      <c r="D8" s="113"/>
      <c r="E8" s="113"/>
      <c r="F8" s="43"/>
      <c r="G8" s="1"/>
    </row>
    <row r="9" spans="1:7">
      <c r="A9" s="37" t="s">
        <v>74</v>
      </c>
      <c r="B9" s="48">
        <f>SUM(B3:B7)</f>
        <v>0</v>
      </c>
      <c r="C9" s="48">
        <f t="shared" ref="C9:E9" si="0">SUM(C3:C7)</f>
        <v>0</v>
      </c>
      <c r="D9" s="48">
        <f t="shared" si="0"/>
        <v>0</v>
      </c>
      <c r="E9" s="48">
        <f t="shared" si="0"/>
        <v>0</v>
      </c>
      <c r="F9" s="96">
        <f>MIN(SUM(F3:F8),8)</f>
        <v>0</v>
      </c>
      <c r="G9" s="15" t="s">
        <v>153</v>
      </c>
    </row>
    <row r="10" spans="1:7" ht="13.5" customHeight="1">
      <c r="A10" s="127"/>
      <c r="B10" s="127"/>
      <c r="C10" s="121"/>
      <c r="D10" s="121"/>
      <c r="E10" s="121"/>
      <c r="F10" s="121"/>
      <c r="G10" s="121"/>
    </row>
    <row r="11" spans="1:7" ht="29.1" customHeight="1">
      <c r="A11" s="121"/>
      <c r="B11" s="170" t="s">
        <v>235</v>
      </c>
      <c r="C11" s="170"/>
      <c r="D11" s="170"/>
      <c r="E11" s="121"/>
      <c r="F11" s="121"/>
      <c r="G11" s="121"/>
    </row>
    <row r="12" spans="1:7" ht="13.5" customHeight="1">
      <c r="A12" s="121"/>
      <c r="B12" s="121"/>
      <c r="C12" s="136"/>
      <c r="D12" s="121"/>
      <c r="E12" s="121"/>
      <c r="F12" s="121"/>
      <c r="G12" s="121"/>
    </row>
    <row r="13" spans="1:7">
      <c r="A13" s="121"/>
      <c r="B13" s="121"/>
      <c r="C13" s="135"/>
      <c r="D13" s="121"/>
      <c r="E13" s="121"/>
      <c r="F13" s="110"/>
      <c r="G13" s="110"/>
    </row>
    <row r="14" spans="1:7">
      <c r="A14" s="121"/>
      <c r="B14" s="121"/>
      <c r="C14" s="121"/>
      <c r="D14" s="121"/>
      <c r="E14" s="121"/>
      <c r="F14" s="121"/>
      <c r="G14" s="121"/>
    </row>
    <row r="15" spans="1:7">
      <c r="A15" s="121"/>
      <c r="B15" s="121"/>
      <c r="C15" s="121"/>
      <c r="D15" s="121"/>
      <c r="E15" s="121"/>
      <c r="F15" s="121"/>
      <c r="G15" s="121"/>
    </row>
    <row r="16" spans="1:7">
      <c r="A16" s="121"/>
      <c r="B16" s="121"/>
      <c r="C16" s="121"/>
      <c r="D16" s="121"/>
      <c r="E16" s="121"/>
      <c r="F16" s="121"/>
      <c r="G16" s="121"/>
    </row>
    <row r="17" spans="1:7">
      <c r="A17" s="121"/>
      <c r="B17" s="121"/>
      <c r="C17" s="121"/>
      <c r="D17" s="121"/>
      <c r="E17" s="121"/>
      <c r="F17" s="121"/>
      <c r="G17" s="121"/>
    </row>
    <row r="18" spans="1:7">
      <c r="A18" s="121"/>
      <c r="B18" s="121"/>
      <c r="C18" s="121"/>
      <c r="D18" s="121"/>
      <c r="E18" s="121"/>
      <c r="F18" s="121"/>
      <c r="G18" s="121"/>
    </row>
    <row r="19" spans="1:7">
      <c r="A19" s="121"/>
      <c r="B19" s="121"/>
      <c r="C19" s="121"/>
      <c r="D19" s="121"/>
      <c r="E19" s="121"/>
      <c r="F19" s="121"/>
      <c r="G19" s="121"/>
    </row>
    <row r="20" spans="1:7">
      <c r="A20" s="121"/>
      <c r="B20" s="121"/>
      <c r="C20" s="121"/>
      <c r="D20" s="121"/>
      <c r="E20" s="121"/>
      <c r="F20" s="121"/>
      <c r="G20" s="121"/>
    </row>
    <row r="21" spans="1:7">
      <c r="A21" s="121"/>
      <c r="B21" s="121"/>
      <c r="C21" s="121"/>
      <c r="D21" s="121"/>
      <c r="E21" s="121"/>
      <c r="F21" s="121"/>
      <c r="G21" s="121"/>
    </row>
    <row r="22" spans="1:7">
      <c r="A22" s="121"/>
      <c r="B22" s="121"/>
      <c r="C22" s="121"/>
      <c r="D22" s="121"/>
      <c r="E22" s="121"/>
      <c r="F22" s="121"/>
      <c r="G22" s="121"/>
    </row>
  </sheetData>
  <sheetProtection formatRows="0"/>
  <mergeCells count="2">
    <mergeCell ref="B1:E1"/>
    <mergeCell ref="B11:D11"/>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72F38-DC1A-5E42-AD4D-1D808F707F90}">
  <dimension ref="A1:G18"/>
  <sheetViews>
    <sheetView zoomScale="70" zoomScaleNormal="70" workbookViewId="0">
      <pane xSplit="1" ySplit="2" topLeftCell="B11" activePane="bottomRight" state="frozen"/>
      <selection pane="bottomRight" activeCell="B11" sqref="B11"/>
      <selection pane="bottomLeft" activeCell="A3" sqref="A3"/>
      <selection pane="topRight" activeCell="B1" sqref="B1"/>
    </sheetView>
  </sheetViews>
  <sheetFormatPr defaultColWidth="10.875" defaultRowHeight="15.6"/>
  <cols>
    <col min="1" max="4" width="32.5" style="114" customWidth="1"/>
    <col min="5" max="5" width="15" style="114" customWidth="1"/>
    <col min="6" max="6" width="12.5" style="114" customWidth="1"/>
    <col min="7" max="7" width="15" style="114" customWidth="1"/>
    <col min="8" max="16384" width="10.875" style="1"/>
  </cols>
  <sheetData>
    <row r="1" spans="1:7">
      <c r="A1" s="2"/>
      <c r="B1" s="171" t="s">
        <v>236</v>
      </c>
      <c r="C1" s="171"/>
      <c r="D1" s="171"/>
      <c r="E1" s="2"/>
      <c r="F1" s="2"/>
      <c r="G1" s="1"/>
    </row>
    <row r="2" spans="1:7" ht="89.25" customHeight="1">
      <c r="A2" s="34" t="s">
        <v>237</v>
      </c>
      <c r="B2" s="46" t="s">
        <v>238</v>
      </c>
      <c r="C2" s="46" t="s">
        <v>239</v>
      </c>
      <c r="D2" s="46" t="s">
        <v>240</v>
      </c>
      <c r="E2" s="20" t="s">
        <v>25</v>
      </c>
      <c r="F2" s="20" t="s">
        <v>74</v>
      </c>
      <c r="G2" s="35"/>
    </row>
    <row r="3" spans="1:7" ht="15.95" customHeight="1">
      <c r="A3" s="12" t="s">
        <v>241</v>
      </c>
      <c r="B3" s="108"/>
      <c r="C3" s="108"/>
      <c r="D3" s="108"/>
      <c r="E3" s="83">
        <v>0.45</v>
      </c>
      <c r="F3" s="51">
        <f>SUM(B3:D3)*E3</f>
        <v>0</v>
      </c>
      <c r="G3" s="1"/>
    </row>
    <row r="4" spans="1:7" ht="15.95" customHeight="1">
      <c r="A4" s="12"/>
      <c r="B4" s="108"/>
      <c r="C4" s="108"/>
      <c r="D4" s="108"/>
      <c r="E4" s="41"/>
      <c r="F4" s="51"/>
      <c r="G4" s="1"/>
    </row>
    <row r="5" spans="1:7" ht="15.95" customHeight="1">
      <c r="A5" s="12" t="s">
        <v>242</v>
      </c>
      <c r="B5" s="111"/>
      <c r="C5" s="111"/>
      <c r="D5" s="111"/>
      <c r="E5" s="83">
        <v>0.3</v>
      </c>
      <c r="F5" s="51">
        <f>SUM(B5:D5)*E5</f>
        <v>0</v>
      </c>
      <c r="G5" s="1"/>
    </row>
    <row r="6" spans="1:7" ht="15.95" customHeight="1">
      <c r="A6" s="12"/>
      <c r="B6" s="111"/>
      <c r="C6" s="111"/>
      <c r="D6" s="111"/>
      <c r="E6" s="41"/>
      <c r="F6" s="51"/>
      <c r="G6" s="1"/>
    </row>
    <row r="7" spans="1:7" ht="15.95" customHeight="1">
      <c r="A7" s="13" t="s">
        <v>243</v>
      </c>
      <c r="B7" s="108"/>
      <c r="C7" s="108"/>
      <c r="D7" s="108"/>
      <c r="E7" s="83">
        <v>0.25</v>
      </c>
      <c r="F7" s="51">
        <f>SUM(B7:D7)*E7</f>
        <v>0</v>
      </c>
      <c r="G7" s="1"/>
    </row>
    <row r="8" spans="1:7" ht="15.95" customHeight="1">
      <c r="A8" s="12"/>
      <c r="B8" s="108"/>
      <c r="C8" s="108"/>
      <c r="D8" s="108"/>
      <c r="E8" s="41"/>
      <c r="F8" s="51"/>
      <c r="G8" s="1"/>
    </row>
    <row r="9" spans="1:7" ht="15.95" customHeight="1">
      <c r="A9" s="34" t="s">
        <v>152</v>
      </c>
      <c r="B9" s="40">
        <f>SUM(B3:B8)</f>
        <v>0</v>
      </c>
      <c r="C9" s="40">
        <f t="shared" ref="C9:D9" si="0">SUM(C3:C8)</f>
        <v>0</v>
      </c>
      <c r="D9" s="40">
        <f t="shared" si="0"/>
        <v>0</v>
      </c>
      <c r="E9" s="40"/>
      <c r="F9" s="95">
        <f>MIN(SUM(F3:F8),7)</f>
        <v>0</v>
      </c>
      <c r="G9" s="15" t="s">
        <v>153</v>
      </c>
    </row>
    <row r="10" spans="1:7">
      <c r="A10" s="133"/>
      <c r="B10" s="133"/>
      <c r="C10" s="73"/>
      <c r="D10" s="73"/>
      <c r="E10" s="73"/>
      <c r="F10" s="73"/>
      <c r="G10" s="1"/>
    </row>
    <row r="11" spans="1:7">
      <c r="A11" s="121"/>
      <c r="B11" s="110" t="s">
        <v>244</v>
      </c>
      <c r="C11" s="121"/>
      <c r="D11" s="121"/>
      <c r="E11" s="121"/>
      <c r="F11" s="121"/>
    </row>
    <row r="12" spans="1:7">
      <c r="A12" s="121"/>
      <c r="B12" s="121"/>
      <c r="C12" s="121"/>
      <c r="D12" s="121"/>
      <c r="E12" s="121"/>
      <c r="F12" s="121"/>
    </row>
    <row r="13" spans="1:7" ht="17.25" customHeight="1">
      <c r="A13" s="121"/>
      <c r="B13" s="121"/>
      <c r="C13" s="135"/>
      <c r="D13" s="121"/>
      <c r="E13" s="110"/>
      <c r="F13" s="110"/>
    </row>
    <row r="14" spans="1:7">
      <c r="A14" s="121"/>
      <c r="B14" s="121"/>
      <c r="C14" s="121"/>
      <c r="D14" s="121"/>
      <c r="E14" s="121"/>
      <c r="F14" s="121"/>
    </row>
    <row r="15" spans="1:7">
      <c r="A15" s="121"/>
      <c r="B15" s="121"/>
      <c r="C15" s="121"/>
      <c r="D15" s="121"/>
      <c r="E15" s="121"/>
      <c r="F15" s="121"/>
    </row>
    <row r="16" spans="1:7">
      <c r="A16" s="121"/>
      <c r="B16" s="121"/>
      <c r="C16" s="121"/>
      <c r="D16" s="121"/>
      <c r="E16" s="121"/>
      <c r="F16" s="121"/>
    </row>
    <row r="17" spans="1:6">
      <c r="A17" s="121"/>
      <c r="B17" s="121"/>
      <c r="C17" s="121"/>
      <c r="D17" s="121"/>
      <c r="E17" s="121"/>
      <c r="F17" s="121"/>
    </row>
    <row r="18" spans="1:6">
      <c r="A18" s="121"/>
      <c r="B18" s="121"/>
      <c r="C18" s="121"/>
      <c r="D18" s="121"/>
      <c r="E18" s="121"/>
      <c r="F18" s="121"/>
    </row>
  </sheetData>
  <sheetProtection formatRows="0"/>
  <mergeCells count="1">
    <mergeCell ref="B1:D1"/>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221AC-B78D-B747-9C63-6B77AFABAB08}">
  <dimension ref="A1:H32"/>
  <sheetViews>
    <sheetView zoomScale="70" zoomScaleNormal="70" workbookViewId="0">
      <pane xSplit="1" ySplit="1" topLeftCell="E19" activePane="bottomRight" state="frozen"/>
      <selection pane="bottomRight" activeCell="G18" sqref="G18"/>
      <selection pane="bottomLeft" activeCell="A2" sqref="A2"/>
      <selection pane="topRight" activeCell="B1" sqref="B1"/>
    </sheetView>
  </sheetViews>
  <sheetFormatPr defaultColWidth="10.875" defaultRowHeight="15.6"/>
  <cols>
    <col min="1" max="1" width="48.5" style="117" customWidth="1"/>
    <col min="2" max="2" width="32.5" style="117" customWidth="1"/>
    <col min="3" max="3" width="36.875" style="117" customWidth="1"/>
    <col min="4" max="4" width="32.5" style="117" customWidth="1"/>
    <col min="5" max="5" width="21.5" style="117" customWidth="1"/>
    <col min="6" max="6" width="15.375" style="117" customWidth="1"/>
    <col min="7" max="7" width="15.5" style="117" customWidth="1"/>
    <col min="8" max="8" width="21.875" style="117" customWidth="1"/>
    <col min="9" max="16384" width="10.875" style="8"/>
  </cols>
  <sheetData>
    <row r="1" spans="1:7" s="8" customFormat="1" ht="67.5" customHeight="1">
      <c r="A1" s="44" t="s">
        <v>245</v>
      </c>
      <c r="B1" s="27" t="s">
        <v>246</v>
      </c>
      <c r="C1" s="27" t="s">
        <v>247</v>
      </c>
      <c r="D1" s="27" t="s">
        <v>248</v>
      </c>
      <c r="E1" s="37" t="s">
        <v>152</v>
      </c>
      <c r="F1" s="37" t="s">
        <v>25</v>
      </c>
      <c r="G1" s="37" t="s">
        <v>61</v>
      </c>
    </row>
    <row r="2" spans="1:7" s="8" customFormat="1" ht="54" customHeight="1">
      <c r="A2" s="27" t="s">
        <v>249</v>
      </c>
      <c r="B2" s="107">
        <v>0</v>
      </c>
      <c r="C2" s="107"/>
      <c r="D2" s="107"/>
      <c r="E2" s="105">
        <f>SUM(B2:D2)</f>
        <v>0</v>
      </c>
      <c r="F2" s="81">
        <v>0.1</v>
      </c>
      <c r="G2" s="48">
        <f>(B2*F2)+(C2*F2)+(D2*F2)</f>
        <v>0</v>
      </c>
    </row>
    <row r="3" spans="1:7" s="8" customFormat="1" ht="36" customHeight="1">
      <c r="A3" s="25"/>
      <c r="B3" s="107" t="s">
        <v>250</v>
      </c>
      <c r="C3" s="107"/>
      <c r="D3" s="107"/>
      <c r="E3" s="105"/>
      <c r="F3" s="38"/>
      <c r="G3" s="48"/>
    </row>
    <row r="4" spans="1:7" s="8" customFormat="1" ht="32.25" customHeight="1">
      <c r="A4" s="25" t="s">
        <v>251</v>
      </c>
      <c r="B4" s="101"/>
      <c r="C4" s="101">
        <v>3</v>
      </c>
      <c r="D4" s="101"/>
      <c r="E4" s="105">
        <f t="shared" ref="E4:E20" si="0">SUM(B4:D4)</f>
        <v>3</v>
      </c>
      <c r="F4" s="92">
        <v>7.4999999999999997E-2</v>
      </c>
      <c r="G4" s="48">
        <f>(B4*F4)+(C4*F4)+(D4*F4)</f>
        <v>0.22499999999999998</v>
      </c>
    </row>
    <row r="5" spans="1:7" s="8" customFormat="1" ht="54" customHeight="1">
      <c r="A5" s="25"/>
      <c r="B5" s="101"/>
      <c r="C5" s="147" t="s">
        <v>252</v>
      </c>
      <c r="D5" s="101"/>
      <c r="E5" s="105"/>
      <c r="F5" s="38"/>
      <c r="G5" s="48"/>
    </row>
    <row r="6" spans="1:7" s="8" customFormat="1" ht="32.25" customHeight="1">
      <c r="A6" s="25" t="s">
        <v>253</v>
      </c>
      <c r="B6" s="107">
        <v>0</v>
      </c>
      <c r="C6" s="107"/>
      <c r="D6" s="107"/>
      <c r="E6" s="105">
        <f t="shared" si="0"/>
        <v>0</v>
      </c>
      <c r="F6" s="92">
        <v>7.4999999999999997E-2</v>
      </c>
      <c r="G6" s="48">
        <f>(B6*F6)+(C6*F6)+(D6*F6)</f>
        <v>0</v>
      </c>
    </row>
    <row r="7" spans="1:7" s="8" customFormat="1" ht="32.25" customHeight="1">
      <c r="A7" s="25"/>
      <c r="B7" s="107" t="s">
        <v>250</v>
      </c>
      <c r="C7" s="107"/>
      <c r="D7" s="107"/>
      <c r="E7" s="105"/>
      <c r="F7" s="38"/>
      <c r="G7" s="48"/>
    </row>
    <row r="8" spans="1:7" s="8" customFormat="1" ht="53.25" customHeight="1">
      <c r="A8" s="27" t="s">
        <v>254</v>
      </c>
      <c r="B8" s="101">
        <v>0</v>
      </c>
      <c r="C8" s="101"/>
      <c r="D8" s="101"/>
      <c r="E8" s="106">
        <f t="shared" si="0"/>
        <v>0</v>
      </c>
      <c r="F8" s="90">
        <v>0.1</v>
      </c>
      <c r="G8" s="48">
        <f>(B8*F8)+(C8*F8)+(D8*F8)</f>
        <v>0</v>
      </c>
    </row>
    <row r="9" spans="1:7" s="8" customFormat="1" ht="32.25" customHeight="1">
      <c r="A9" s="27"/>
      <c r="B9" s="101" t="s">
        <v>250</v>
      </c>
      <c r="C9" s="101"/>
      <c r="D9" s="101"/>
      <c r="E9" s="106"/>
      <c r="F9" s="91"/>
      <c r="G9" s="48"/>
    </row>
    <row r="10" spans="1:7" s="8" customFormat="1" ht="47.25" customHeight="1">
      <c r="A10" s="27" t="s">
        <v>255</v>
      </c>
      <c r="B10" s="107"/>
      <c r="C10" s="107">
        <v>3</v>
      </c>
      <c r="D10" s="107"/>
      <c r="E10" s="106">
        <f t="shared" si="0"/>
        <v>3</v>
      </c>
      <c r="F10" s="90">
        <v>0.2</v>
      </c>
      <c r="G10" s="48">
        <f>(B10*F10)+(C10*F10)+(D10*F10)</f>
        <v>0.60000000000000009</v>
      </c>
    </row>
    <row r="11" spans="1:7" s="8" customFormat="1" ht="49.5" customHeight="1">
      <c r="A11" s="27"/>
      <c r="B11" s="107"/>
      <c r="C11" s="144" t="s">
        <v>256</v>
      </c>
      <c r="D11" s="107"/>
      <c r="E11" s="106"/>
      <c r="F11" s="91"/>
      <c r="G11" s="48"/>
    </row>
    <row r="12" spans="1:7" s="8" customFormat="1" ht="32.25" customHeight="1">
      <c r="A12" s="27" t="s">
        <v>257</v>
      </c>
      <c r="B12" s="101">
        <v>0</v>
      </c>
      <c r="C12" s="101"/>
      <c r="D12" s="101"/>
      <c r="E12" s="106">
        <f t="shared" si="0"/>
        <v>0</v>
      </c>
      <c r="F12" s="90">
        <v>0.1</v>
      </c>
      <c r="G12" s="48">
        <f>(B12*F12)+(C12*F12)+(D12*F12)</f>
        <v>0</v>
      </c>
    </row>
    <row r="13" spans="1:7" s="8" customFormat="1" ht="32.25" customHeight="1">
      <c r="A13" s="27"/>
      <c r="B13" s="101" t="s">
        <v>250</v>
      </c>
      <c r="C13" s="101"/>
      <c r="D13" s="101"/>
      <c r="E13" s="106"/>
      <c r="F13" s="91"/>
      <c r="G13" s="48"/>
    </row>
    <row r="14" spans="1:7" s="8" customFormat="1" ht="32.25" customHeight="1">
      <c r="A14" s="27" t="s">
        <v>258</v>
      </c>
      <c r="B14" s="107">
        <v>0</v>
      </c>
      <c r="C14" s="107"/>
      <c r="D14" s="107"/>
      <c r="E14" s="106">
        <f t="shared" si="0"/>
        <v>0</v>
      </c>
      <c r="F14" s="90">
        <v>0.1</v>
      </c>
      <c r="G14" s="48">
        <f>(B14*F14)+(C14*F14)+(D14*F14)</f>
        <v>0</v>
      </c>
    </row>
    <row r="15" spans="1:7" s="8" customFormat="1" ht="32.25" customHeight="1">
      <c r="A15" s="25"/>
      <c r="B15" s="107" t="s">
        <v>250</v>
      </c>
      <c r="C15" s="107"/>
      <c r="D15" s="107"/>
      <c r="E15" s="105"/>
      <c r="F15" s="38"/>
      <c r="G15" s="48"/>
    </row>
    <row r="16" spans="1:7" s="8" customFormat="1" ht="32.25" customHeight="1">
      <c r="A16" s="27" t="s">
        <v>259</v>
      </c>
      <c r="B16" s="101">
        <v>0</v>
      </c>
      <c r="C16" s="101"/>
      <c r="D16" s="101"/>
      <c r="E16" s="106">
        <f t="shared" si="0"/>
        <v>0</v>
      </c>
      <c r="F16" s="90">
        <v>0.1</v>
      </c>
      <c r="G16" s="48">
        <f>(B16*F16)+(C16*F16)+(D16*F16)</f>
        <v>0</v>
      </c>
    </row>
    <row r="17" spans="1:8" ht="32.25" customHeight="1">
      <c r="A17" s="25"/>
      <c r="B17" s="101" t="s">
        <v>250</v>
      </c>
      <c r="C17" s="101"/>
      <c r="D17" s="101"/>
      <c r="E17" s="105"/>
      <c r="F17" s="38"/>
      <c r="G17" s="48"/>
      <c r="H17" s="8"/>
    </row>
    <row r="18" spans="1:8" ht="57.75" customHeight="1">
      <c r="A18" s="149" t="s">
        <v>260</v>
      </c>
      <c r="B18" s="107"/>
      <c r="C18" s="107">
        <v>5</v>
      </c>
      <c r="D18" s="107"/>
      <c r="E18" s="106">
        <f t="shared" si="0"/>
        <v>5</v>
      </c>
      <c r="F18" s="90">
        <v>0.08</v>
      </c>
      <c r="G18" s="48">
        <f>(B18*F18)+(C18*F18)+(D18*F18)</f>
        <v>0.4</v>
      </c>
      <c r="H18" s="8"/>
    </row>
    <row r="19" spans="1:8" ht="183" customHeight="1">
      <c r="A19" s="25"/>
      <c r="B19" s="107"/>
      <c r="C19" s="144" t="s">
        <v>261</v>
      </c>
      <c r="D19" s="107"/>
      <c r="E19" s="105"/>
      <c r="F19" s="38"/>
      <c r="G19" s="48"/>
      <c r="H19" s="8"/>
    </row>
    <row r="20" spans="1:8" ht="54.75" customHeight="1">
      <c r="A20" s="27" t="s">
        <v>262</v>
      </c>
      <c r="B20" s="101">
        <v>0</v>
      </c>
      <c r="C20" s="101"/>
      <c r="D20" s="101"/>
      <c r="E20" s="106">
        <f t="shared" si="0"/>
        <v>0</v>
      </c>
      <c r="F20" s="90">
        <v>7.0000000000000007E-2</v>
      </c>
      <c r="G20" s="48">
        <f>(B20*F20)+(C20*F20)+(D20*F20)</f>
        <v>0</v>
      </c>
      <c r="H20" s="8"/>
    </row>
    <row r="21" spans="1:8" ht="32.25" customHeight="1">
      <c r="A21" s="25"/>
      <c r="B21" s="101" t="s">
        <v>263</v>
      </c>
      <c r="C21" s="101"/>
      <c r="D21" s="101"/>
      <c r="E21" s="105"/>
      <c r="F21" s="81"/>
      <c r="G21" s="48"/>
      <c r="H21" s="8"/>
    </row>
    <row r="22" spans="1:8">
      <c r="A22" s="8"/>
      <c r="B22" s="8"/>
      <c r="C22" s="8"/>
      <c r="D22" s="8"/>
      <c r="E22" s="42" t="s">
        <v>74</v>
      </c>
      <c r="F22" s="81"/>
      <c r="G22" s="93">
        <f>SUM(G2:G21)</f>
        <v>1.2250000000000001</v>
      </c>
      <c r="H22" s="15" t="s">
        <v>153</v>
      </c>
    </row>
    <row r="23" spans="1:8">
      <c r="A23" s="110"/>
      <c r="B23" s="110"/>
      <c r="C23" s="110"/>
      <c r="D23" s="110"/>
      <c r="E23" s="110"/>
      <c r="F23" s="110"/>
      <c r="G23" s="110"/>
    </row>
    <row r="24" spans="1:8">
      <c r="A24" s="110"/>
      <c r="B24" s="110"/>
      <c r="C24" s="110"/>
      <c r="D24" s="110"/>
      <c r="E24" s="110"/>
      <c r="F24" s="110"/>
      <c r="G24" s="110"/>
    </row>
    <row r="25" spans="1:8">
      <c r="A25" s="110"/>
      <c r="B25" s="110"/>
      <c r="C25" s="110"/>
      <c r="D25" s="110"/>
      <c r="E25" s="110"/>
      <c r="F25" s="110"/>
      <c r="G25" s="110"/>
    </row>
    <row r="26" spans="1:8">
      <c r="A26" s="110"/>
      <c r="B26" s="110"/>
      <c r="C26" s="135"/>
      <c r="D26" s="110"/>
      <c r="E26" s="110"/>
      <c r="F26" s="110"/>
      <c r="G26" s="110"/>
    </row>
    <row r="27" spans="1:8">
      <c r="A27" s="110"/>
      <c r="B27" s="110"/>
      <c r="C27" s="110"/>
      <c r="D27" s="110"/>
      <c r="E27" s="110"/>
      <c r="F27" s="110"/>
      <c r="G27" s="110"/>
    </row>
    <row r="28" spans="1:8">
      <c r="A28" s="110"/>
      <c r="B28" s="110"/>
      <c r="C28" s="110"/>
      <c r="D28" s="110"/>
      <c r="E28" s="110"/>
      <c r="F28" s="110"/>
      <c r="G28" s="110"/>
    </row>
    <row r="29" spans="1:8">
      <c r="A29" s="110"/>
      <c r="B29" s="110"/>
      <c r="C29" s="110"/>
      <c r="D29" s="110"/>
      <c r="E29" s="110"/>
      <c r="F29" s="110"/>
      <c r="G29" s="110"/>
    </row>
    <row r="30" spans="1:8">
      <c r="A30" s="110"/>
      <c r="B30" s="110"/>
      <c r="C30" s="110"/>
      <c r="D30" s="110"/>
      <c r="E30" s="110"/>
      <c r="F30" s="110"/>
      <c r="G30" s="110"/>
    </row>
    <row r="31" spans="1:8">
      <c r="A31" s="110"/>
      <c r="B31" s="110"/>
      <c r="C31" s="110"/>
      <c r="D31" s="110"/>
      <c r="E31" s="110"/>
      <c r="F31" s="110"/>
      <c r="G31" s="110"/>
    </row>
    <row r="32" spans="1:8">
      <c r="A32" s="110"/>
      <c r="B32" s="110"/>
      <c r="C32" s="110"/>
      <c r="D32" s="110"/>
      <c r="E32" s="110"/>
      <c r="F32" s="110"/>
      <c r="G32" s="110"/>
    </row>
  </sheetData>
  <sheetProtection formatRows="0"/>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EB651-E7BE-A64C-89E6-706E2FD0EF0E}">
  <dimension ref="A1:T34"/>
  <sheetViews>
    <sheetView zoomScale="70" zoomScaleNormal="70" workbookViewId="0">
      <pane xSplit="1" ySplit="2" topLeftCell="B14" activePane="bottomRight" state="frozen"/>
      <selection pane="bottomRight" activeCell="B24" sqref="B24"/>
      <selection pane="bottomLeft" activeCell="A3" sqref="A3"/>
      <selection pane="topRight" activeCell="B1" sqref="B1"/>
    </sheetView>
  </sheetViews>
  <sheetFormatPr defaultColWidth="10.875" defaultRowHeight="15.6"/>
  <cols>
    <col min="1" max="1" width="64.5" style="117" customWidth="1"/>
    <col min="2" max="4" width="25" style="117" customWidth="1"/>
    <col min="5" max="8" width="16.5" style="117" customWidth="1"/>
    <col min="9" max="16384" width="10.875" style="8"/>
  </cols>
  <sheetData>
    <row r="1" spans="1:20">
      <c r="A1" s="7"/>
      <c r="B1" s="172" t="s">
        <v>264</v>
      </c>
      <c r="C1" s="172"/>
      <c r="D1" s="172"/>
      <c r="E1" s="7"/>
      <c r="F1" s="7"/>
      <c r="G1" s="7"/>
      <c r="H1" s="8"/>
    </row>
    <row r="2" spans="1:20" ht="111.95" customHeight="1">
      <c r="A2" s="44" t="s">
        <v>265</v>
      </c>
      <c r="B2" s="27" t="s">
        <v>266</v>
      </c>
      <c r="C2" s="27" t="s">
        <v>267</v>
      </c>
      <c r="D2" s="27" t="s">
        <v>268</v>
      </c>
      <c r="E2" s="37" t="s">
        <v>152</v>
      </c>
      <c r="F2" s="37" t="s">
        <v>25</v>
      </c>
      <c r="G2" s="37" t="s">
        <v>61</v>
      </c>
      <c r="H2" s="8"/>
    </row>
    <row r="3" spans="1:20" ht="32.25" customHeight="1">
      <c r="A3" s="25" t="s">
        <v>269</v>
      </c>
      <c r="B3" s="107">
        <v>0</v>
      </c>
      <c r="C3" s="107"/>
      <c r="D3" s="107"/>
      <c r="E3" s="54">
        <f>SUM(B3:D3)</f>
        <v>0</v>
      </c>
      <c r="F3" s="81">
        <v>-0.15</v>
      </c>
      <c r="G3" s="54">
        <f>(B3*F3)+(C3*F3)+(D3*F3)</f>
        <v>0</v>
      </c>
      <c r="H3" s="8"/>
      <c r="T3" s="8">
        <v>-2</v>
      </c>
    </row>
    <row r="4" spans="1:20" ht="32.25" customHeight="1">
      <c r="A4" s="25"/>
      <c r="B4" s="107" t="s">
        <v>270</v>
      </c>
      <c r="C4" s="107"/>
      <c r="D4" s="107"/>
      <c r="E4" s="54"/>
      <c r="F4" s="81"/>
      <c r="G4" s="54"/>
      <c r="H4" s="8"/>
    </row>
    <row r="5" spans="1:20" ht="32.25" customHeight="1">
      <c r="A5" s="25" t="s">
        <v>271</v>
      </c>
      <c r="B5" s="112">
        <v>0</v>
      </c>
      <c r="C5" s="112"/>
      <c r="D5" s="112"/>
      <c r="E5" s="54">
        <f t="shared" ref="E5:E17" si="0">SUM(B5:D5)</f>
        <v>0</v>
      </c>
      <c r="F5" s="81">
        <v>-0.2</v>
      </c>
      <c r="G5" s="54">
        <f>(B5*F5)+(C5*F5)+(D5*F5)</f>
        <v>0</v>
      </c>
      <c r="H5" s="8"/>
    </row>
    <row r="6" spans="1:20" ht="32.25" customHeight="1">
      <c r="A6" s="25"/>
      <c r="B6" s="112" t="s">
        <v>270</v>
      </c>
      <c r="C6" s="112"/>
      <c r="D6" s="112"/>
      <c r="E6" s="54"/>
      <c r="F6" s="81"/>
      <c r="G6" s="54"/>
      <c r="H6" s="8"/>
    </row>
    <row r="7" spans="1:20" ht="32.25" customHeight="1">
      <c r="A7" s="27" t="s">
        <v>272</v>
      </c>
      <c r="B7" s="107">
        <v>1</v>
      </c>
      <c r="C7" s="107"/>
      <c r="D7" s="107"/>
      <c r="E7" s="54">
        <f t="shared" si="0"/>
        <v>1</v>
      </c>
      <c r="F7" s="81">
        <v>-0.2</v>
      </c>
      <c r="G7" s="54">
        <f>(B7*F7)+(C7*F7)+(D7*F7)</f>
        <v>-0.2</v>
      </c>
      <c r="H7" s="8"/>
    </row>
    <row r="8" spans="1:20" ht="32.25" customHeight="1">
      <c r="A8" s="25"/>
      <c r="B8" s="107" t="s">
        <v>273</v>
      </c>
      <c r="C8" s="107"/>
      <c r="D8" s="107"/>
      <c r="E8" s="54"/>
      <c r="F8" s="81"/>
      <c r="G8" s="54"/>
      <c r="H8" s="8"/>
    </row>
    <row r="9" spans="1:20" ht="32.25" customHeight="1">
      <c r="A9" s="27" t="s">
        <v>274</v>
      </c>
      <c r="B9" s="112">
        <v>0</v>
      </c>
      <c r="C9" s="112"/>
      <c r="D9" s="112"/>
      <c r="E9" s="54">
        <f t="shared" si="0"/>
        <v>0</v>
      </c>
      <c r="F9" s="90">
        <v>-0.1</v>
      </c>
      <c r="G9" s="54">
        <f>(B9*F9)+(C9*F9)+(D9*F9)</f>
        <v>0</v>
      </c>
      <c r="H9" s="8"/>
    </row>
    <row r="10" spans="1:20" ht="45" customHeight="1">
      <c r="A10" s="27"/>
      <c r="B10" s="112" t="s">
        <v>275</v>
      </c>
      <c r="C10" s="112"/>
      <c r="D10" s="112"/>
      <c r="E10" s="54"/>
      <c r="F10" s="90"/>
      <c r="G10" s="54"/>
      <c r="H10" s="8"/>
    </row>
    <row r="11" spans="1:20" ht="32.25" customHeight="1">
      <c r="A11" s="27" t="s">
        <v>276</v>
      </c>
      <c r="B11" s="107"/>
      <c r="C11" s="107">
        <v>1</v>
      </c>
      <c r="D11" s="107"/>
      <c r="E11" s="54">
        <f t="shared" si="0"/>
        <v>1</v>
      </c>
      <c r="F11" s="90">
        <f>-10%</f>
        <v>-0.1</v>
      </c>
      <c r="G11" s="54">
        <f t="shared" ref="G11:G13" si="1">(B11*F11)+(C11*F11)+(D11*F11)</f>
        <v>-0.1</v>
      </c>
      <c r="H11" s="8"/>
    </row>
    <row r="12" spans="1:20" ht="46.5">
      <c r="A12" s="27"/>
      <c r="B12" s="107"/>
      <c r="C12" s="107" t="s">
        <v>277</v>
      </c>
      <c r="D12" s="107"/>
      <c r="E12" s="54"/>
      <c r="F12" s="90"/>
      <c r="G12" s="54"/>
      <c r="H12" s="8"/>
    </row>
    <row r="13" spans="1:20" ht="32.25" customHeight="1">
      <c r="A13" s="27" t="s">
        <v>278</v>
      </c>
      <c r="B13" s="112">
        <v>0</v>
      </c>
      <c r="C13" s="112"/>
      <c r="D13" s="112"/>
      <c r="E13" s="54">
        <f t="shared" si="0"/>
        <v>0</v>
      </c>
      <c r="F13" s="90">
        <f>-10%</f>
        <v>-0.1</v>
      </c>
      <c r="G13" s="54">
        <f t="shared" si="1"/>
        <v>0</v>
      </c>
      <c r="H13" s="8"/>
    </row>
    <row r="14" spans="1:20" ht="32.25" customHeight="1">
      <c r="A14" s="27"/>
      <c r="B14" s="112" t="s">
        <v>279</v>
      </c>
      <c r="C14" s="112"/>
      <c r="D14" s="112"/>
      <c r="E14" s="54"/>
      <c r="F14" s="90"/>
      <c r="G14" s="54"/>
      <c r="H14" s="8"/>
    </row>
    <row r="15" spans="1:20" ht="32.25" customHeight="1">
      <c r="A15" s="27" t="s">
        <v>280</v>
      </c>
      <c r="B15" s="107">
        <v>0</v>
      </c>
      <c r="C15" s="107"/>
      <c r="D15" s="107"/>
      <c r="E15" s="54">
        <f t="shared" si="0"/>
        <v>0</v>
      </c>
      <c r="F15" s="90">
        <v>-0.1</v>
      </c>
      <c r="G15" s="54">
        <f>(B15*F15)+(C15*F15)+(D15*F15)</f>
        <v>0</v>
      </c>
      <c r="H15" s="8"/>
    </row>
    <row r="16" spans="1:20" ht="32.25" customHeight="1">
      <c r="A16" s="25"/>
      <c r="B16" s="107" t="s">
        <v>281</v>
      </c>
      <c r="C16" s="107"/>
      <c r="D16" s="107"/>
      <c r="E16" s="54"/>
      <c r="F16" s="81"/>
      <c r="G16" s="54"/>
      <c r="H16" s="8"/>
    </row>
    <row r="17" spans="1:8" ht="32.25" customHeight="1">
      <c r="A17" s="27" t="s">
        <v>282</v>
      </c>
      <c r="B17" s="112">
        <v>0</v>
      </c>
      <c r="C17" s="112"/>
      <c r="D17" s="112"/>
      <c r="E17" s="54">
        <f t="shared" si="0"/>
        <v>0</v>
      </c>
      <c r="F17" s="90">
        <v>-0.05</v>
      </c>
      <c r="G17" s="54">
        <f>(B17*F17)+(C17*F17)+(D17*F17)</f>
        <v>0</v>
      </c>
      <c r="H17" s="8"/>
    </row>
    <row r="18" spans="1:8" ht="32.25" customHeight="1">
      <c r="A18" s="25"/>
      <c r="B18" s="112" t="s">
        <v>281</v>
      </c>
      <c r="C18" s="112"/>
      <c r="D18" s="112"/>
      <c r="E18" s="54"/>
      <c r="F18" s="81"/>
      <c r="G18" s="54"/>
      <c r="H18" s="8"/>
    </row>
    <row r="19" spans="1:8">
      <c r="A19" s="8"/>
      <c r="B19" s="8"/>
      <c r="C19" s="8"/>
      <c r="D19" s="8"/>
      <c r="E19" s="42" t="s">
        <v>74</v>
      </c>
      <c r="F19" s="81">
        <f>SUM(F3:F18)</f>
        <v>-1</v>
      </c>
      <c r="G19" s="143">
        <f>SUM(G3:G18)</f>
        <v>-0.30000000000000004</v>
      </c>
      <c r="H19" s="15" t="s">
        <v>283</v>
      </c>
    </row>
    <row r="20" spans="1:8">
      <c r="A20" s="110"/>
      <c r="B20" s="110"/>
      <c r="C20" s="110"/>
      <c r="D20" s="110"/>
      <c r="E20" s="110"/>
      <c r="F20" s="120"/>
      <c r="G20" s="110"/>
    </row>
    <row r="21" spans="1:8">
      <c r="A21" s="110"/>
      <c r="B21" s="110"/>
      <c r="C21" s="110"/>
      <c r="D21" s="110"/>
      <c r="E21" s="110"/>
      <c r="F21" s="110"/>
      <c r="G21" s="110"/>
    </row>
    <row r="22" spans="1:8" ht="64.5">
      <c r="A22" s="110"/>
      <c r="B22" s="110" t="s">
        <v>284</v>
      </c>
      <c r="C22" s="110"/>
      <c r="D22" s="110"/>
      <c r="E22" s="110"/>
      <c r="F22" s="110"/>
      <c r="G22" s="110"/>
    </row>
    <row r="23" spans="1:8" ht="16.5">
      <c r="A23" s="110"/>
      <c r="B23" s="110" t="s">
        <v>285</v>
      </c>
      <c r="C23" s="110"/>
      <c r="D23" s="110"/>
      <c r="E23" s="110"/>
      <c r="F23" s="110"/>
      <c r="G23" s="110"/>
    </row>
    <row r="24" spans="1:8">
      <c r="A24" s="110"/>
      <c r="B24" s="110"/>
      <c r="C24" s="110"/>
      <c r="D24" s="110"/>
      <c r="E24" s="110"/>
      <c r="F24" s="110"/>
      <c r="G24" s="110"/>
    </row>
    <row r="25" spans="1:8">
      <c r="A25" s="110"/>
      <c r="B25" s="110"/>
      <c r="C25" s="110"/>
      <c r="D25" s="110"/>
      <c r="E25" s="110"/>
      <c r="F25" s="110"/>
      <c r="G25" s="110"/>
    </row>
    <row r="26" spans="1:8">
      <c r="A26" s="110"/>
      <c r="B26" s="110"/>
      <c r="C26" s="110"/>
      <c r="D26" s="110"/>
      <c r="E26" s="110"/>
      <c r="F26" s="110"/>
      <c r="G26" s="110"/>
    </row>
    <row r="27" spans="1:8">
      <c r="A27" s="110"/>
      <c r="B27" s="110"/>
      <c r="C27" s="110"/>
      <c r="D27" s="110"/>
      <c r="E27" s="110"/>
      <c r="F27" s="110"/>
      <c r="G27" s="110"/>
    </row>
    <row r="28" spans="1:8">
      <c r="A28" s="110"/>
      <c r="B28" s="110"/>
      <c r="C28" s="135"/>
      <c r="D28" s="110"/>
      <c r="E28" s="110"/>
      <c r="F28" s="110"/>
      <c r="G28" s="110"/>
    </row>
    <row r="29" spans="1:8">
      <c r="A29" s="110"/>
      <c r="B29" s="110"/>
      <c r="C29" s="110"/>
      <c r="D29" s="110"/>
      <c r="E29" s="110"/>
      <c r="F29" s="110"/>
      <c r="G29" s="110"/>
    </row>
    <row r="30" spans="1:8">
      <c r="A30" s="110"/>
      <c r="B30" s="110"/>
      <c r="C30" s="110"/>
      <c r="D30" s="110"/>
      <c r="E30" s="110"/>
      <c r="F30" s="110"/>
      <c r="G30" s="110"/>
    </row>
    <row r="31" spans="1:8">
      <c r="A31" s="110"/>
      <c r="B31" s="110"/>
      <c r="C31" s="110"/>
      <c r="D31" s="110"/>
      <c r="E31" s="110"/>
      <c r="F31" s="110"/>
      <c r="G31" s="110"/>
    </row>
    <row r="32" spans="1:8">
      <c r="A32" s="110"/>
      <c r="B32" s="110"/>
      <c r="C32" s="110"/>
      <c r="D32" s="110"/>
      <c r="E32" s="110"/>
      <c r="F32" s="110"/>
      <c r="G32" s="110"/>
    </row>
    <row r="33" spans="1:7">
      <c r="A33" s="110"/>
      <c r="B33" s="110"/>
      <c r="C33" s="110"/>
      <c r="D33" s="110"/>
      <c r="E33" s="110"/>
      <c r="F33" s="110"/>
      <c r="G33" s="110"/>
    </row>
    <row r="34" spans="1:7">
      <c r="A34" s="110"/>
      <c r="B34" s="110"/>
      <c r="C34" s="110"/>
      <c r="D34" s="110"/>
      <c r="E34" s="110"/>
      <c r="F34" s="110"/>
      <c r="G34" s="110"/>
    </row>
  </sheetData>
  <sheetProtection algorithmName="SHA-512" hashValue="mfPLd6kbx813gq7trwm3Uu919XehFfIUpYd4I0RCa4RzVB2KY/b8ZlcPVZQb0yt1qWEwdkxNzBtqFzhAy3FnQw==" saltValue="BS6caPAZShL10XDgWKcV0A==" spinCount="100000" sheet="1" formatRows="0"/>
  <mergeCells count="1">
    <mergeCell ref="B1:D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4E62-A3CA-46AD-998A-56BDAAA7EC34}">
  <dimension ref="B2:D3"/>
  <sheetViews>
    <sheetView workbookViewId="0">
      <selection activeCell="D3" sqref="D2:D3"/>
    </sheetView>
  </sheetViews>
  <sheetFormatPr defaultColWidth="10.5" defaultRowHeight="15.6"/>
  <cols>
    <col min="2" max="4" width="16.5" customWidth="1"/>
  </cols>
  <sheetData>
    <row r="2" spans="2:4">
      <c r="B2" s="59" t="s">
        <v>18</v>
      </c>
      <c r="C2" s="59" t="s">
        <v>19</v>
      </c>
      <c r="D2" s="59"/>
    </row>
    <row r="3" spans="2:4">
      <c r="B3" s="1" t="s">
        <v>20</v>
      </c>
      <c r="C3" s="67">
        <v>44946</v>
      </c>
      <c r="D3" s="1"/>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41743-A562-ED41-B0ED-0E5C3BA65486}">
  <dimension ref="A1:F78"/>
  <sheetViews>
    <sheetView zoomScale="60" zoomScaleNormal="60" workbookViewId="0">
      <selection activeCell="G78" sqref="G78"/>
    </sheetView>
  </sheetViews>
  <sheetFormatPr defaultColWidth="10.875" defaultRowHeight="15.6"/>
  <cols>
    <col min="1" max="1" width="65.5" style="114" customWidth="1"/>
    <col min="2" max="2" width="24.5" style="115" customWidth="1"/>
    <col min="3" max="3" width="21.875" style="114" customWidth="1"/>
    <col min="4" max="4" width="20.5" style="114" customWidth="1"/>
    <col min="5" max="5" width="14.875" style="114" customWidth="1"/>
    <col min="6" max="6" width="10.875" style="114" customWidth="1"/>
    <col min="7" max="16384" width="10.875" style="1"/>
  </cols>
  <sheetData>
    <row r="1" spans="1:6" ht="165.75" customHeight="1">
      <c r="A1" s="68" t="s">
        <v>21</v>
      </c>
      <c r="B1" s="69" t="s">
        <v>22</v>
      </c>
      <c r="C1" s="70" t="s">
        <v>23</v>
      </c>
      <c r="D1" s="70" t="s">
        <v>24</v>
      </c>
      <c r="E1" s="68" t="s">
        <v>25</v>
      </c>
      <c r="F1" s="71" t="s">
        <v>26</v>
      </c>
    </row>
    <row r="2" spans="1:6" ht="24.95" customHeight="1">
      <c r="A2" s="26" t="s">
        <v>27</v>
      </c>
      <c r="B2" s="56">
        <v>0.03</v>
      </c>
      <c r="C2" s="53">
        <v>7.0000000000000007E-2</v>
      </c>
      <c r="D2" s="53">
        <v>0.2</v>
      </c>
      <c r="E2" s="26"/>
      <c r="F2" s="30"/>
    </row>
    <row r="3" spans="1:6">
      <c r="A3" s="57" t="s">
        <v>28</v>
      </c>
      <c r="B3" s="100">
        <f>'Temas nas políticas gerais'!B2</f>
        <v>1.5</v>
      </c>
      <c r="C3" s="100">
        <f>'Temas nas políticas setoriais'!B2</f>
        <v>0</v>
      </c>
      <c r="D3" s="99"/>
      <c r="E3" s="75">
        <v>0.05</v>
      </c>
      <c r="F3" s="43">
        <f>SUM(B3:D3)*E3</f>
        <v>7.5000000000000011E-2</v>
      </c>
    </row>
    <row r="4" spans="1:6" hidden="1">
      <c r="A4" s="57"/>
      <c r="B4" s="100"/>
      <c r="C4" s="100"/>
      <c r="D4" s="99"/>
      <c r="E4" s="75"/>
      <c r="F4" s="43">
        <f t="shared" ref="F4:F61" si="0">SUM(B4:D4)*E4</f>
        <v>0</v>
      </c>
    </row>
    <row r="5" spans="1:6">
      <c r="A5" s="57" t="s">
        <v>29</v>
      </c>
      <c r="B5" s="100">
        <f>'Temas nas políticas gerais'!B4</f>
        <v>1</v>
      </c>
      <c r="C5" s="100">
        <f>'Temas nas políticas setoriais'!B4</f>
        <v>0</v>
      </c>
      <c r="D5" s="99"/>
      <c r="E5" s="75">
        <v>0.05</v>
      </c>
      <c r="F5" s="43">
        <f t="shared" si="0"/>
        <v>0.05</v>
      </c>
    </row>
    <row r="6" spans="1:6" hidden="1">
      <c r="A6" s="57"/>
      <c r="B6" s="100"/>
      <c r="C6" s="100"/>
      <c r="D6" s="99"/>
      <c r="E6" s="75"/>
      <c r="F6" s="43">
        <f t="shared" si="0"/>
        <v>0</v>
      </c>
    </row>
    <row r="7" spans="1:6">
      <c r="A7" s="57" t="s">
        <v>30</v>
      </c>
      <c r="B7" s="100">
        <f>'Temas nas políticas gerais'!B6</f>
        <v>2.5</v>
      </c>
      <c r="C7" s="100">
        <f>'Temas nas políticas setoriais'!B6</f>
        <v>0</v>
      </c>
      <c r="D7" s="99"/>
      <c r="E7" s="75">
        <v>0.04</v>
      </c>
      <c r="F7" s="43">
        <f t="shared" si="0"/>
        <v>0.1</v>
      </c>
    </row>
    <row r="8" spans="1:6" hidden="1">
      <c r="A8" s="57"/>
      <c r="B8" s="100"/>
      <c r="C8" s="100"/>
      <c r="D8" s="99"/>
      <c r="E8" s="75"/>
      <c r="F8" s="43">
        <f t="shared" si="0"/>
        <v>0</v>
      </c>
    </row>
    <row r="9" spans="1:6">
      <c r="A9" s="57" t="s">
        <v>31</v>
      </c>
      <c r="B9" s="100">
        <f>'Temas nas políticas gerais'!B8</f>
        <v>2</v>
      </c>
      <c r="C9" s="100">
        <f>'Temas nas políticas setoriais'!B8</f>
        <v>0</v>
      </c>
      <c r="D9" s="99"/>
      <c r="E9" s="75">
        <v>0.04</v>
      </c>
      <c r="F9" s="43">
        <f t="shared" si="0"/>
        <v>0.08</v>
      </c>
    </row>
    <row r="10" spans="1:6" hidden="1">
      <c r="A10" s="57"/>
      <c r="B10" s="100"/>
      <c r="C10" s="100"/>
      <c r="D10" s="99"/>
      <c r="E10" s="75"/>
      <c r="F10" s="43">
        <f t="shared" si="0"/>
        <v>0</v>
      </c>
    </row>
    <row r="11" spans="1:6">
      <c r="A11" s="57" t="s">
        <v>32</v>
      </c>
      <c r="B11" s="100">
        <f>'Temas nas políticas gerais'!B10</f>
        <v>0</v>
      </c>
      <c r="C11" s="100">
        <f>'Temas nas políticas setoriais'!B10</f>
        <v>0</v>
      </c>
      <c r="D11" s="99"/>
      <c r="E11" s="75">
        <v>0.05</v>
      </c>
      <c r="F11" s="43">
        <f t="shared" si="0"/>
        <v>0</v>
      </c>
    </row>
    <row r="12" spans="1:6" hidden="1">
      <c r="A12" s="57"/>
      <c r="B12" s="100"/>
      <c r="C12" s="100"/>
      <c r="D12" s="99"/>
      <c r="E12" s="75"/>
      <c r="F12" s="43">
        <f t="shared" si="0"/>
        <v>0</v>
      </c>
    </row>
    <row r="13" spans="1:6">
      <c r="A13" s="57" t="s">
        <v>33</v>
      </c>
      <c r="B13" s="100">
        <f>'Temas nas políticas gerais'!B12</f>
        <v>0</v>
      </c>
      <c r="C13" s="100">
        <f>'Temas nas políticas setoriais'!B12</f>
        <v>0</v>
      </c>
      <c r="D13" s="99"/>
      <c r="E13" s="75">
        <v>0.04</v>
      </c>
      <c r="F13" s="43">
        <f t="shared" si="0"/>
        <v>0</v>
      </c>
    </row>
    <row r="14" spans="1:6" hidden="1">
      <c r="A14" s="57"/>
      <c r="B14" s="100"/>
      <c r="C14" s="100"/>
      <c r="D14" s="99"/>
      <c r="E14" s="75"/>
      <c r="F14" s="43">
        <f t="shared" si="0"/>
        <v>0</v>
      </c>
    </row>
    <row r="15" spans="1:6">
      <c r="A15" s="57" t="s">
        <v>34</v>
      </c>
      <c r="B15" s="100">
        <f>'Temas nas políticas gerais'!B14</f>
        <v>2</v>
      </c>
      <c r="C15" s="100">
        <f>'Temas nas políticas setoriais'!B14</f>
        <v>0</v>
      </c>
      <c r="D15" s="99"/>
      <c r="E15" s="75">
        <v>0.05</v>
      </c>
      <c r="F15" s="43">
        <f t="shared" si="0"/>
        <v>0.1</v>
      </c>
    </row>
    <row r="16" spans="1:6" hidden="1">
      <c r="A16" s="57"/>
      <c r="B16" s="100"/>
      <c r="C16" s="100"/>
      <c r="D16" s="99"/>
      <c r="E16" s="75"/>
      <c r="F16" s="43">
        <f t="shared" si="0"/>
        <v>0</v>
      </c>
    </row>
    <row r="17" spans="1:6">
      <c r="A17" s="57" t="s">
        <v>35</v>
      </c>
      <c r="B17" s="100">
        <f>'Temas nas políticas gerais'!B16</f>
        <v>0</v>
      </c>
      <c r="C17" s="100">
        <f>'Temas nas políticas setoriais'!B16</f>
        <v>0</v>
      </c>
      <c r="D17" s="99"/>
      <c r="E17" s="75">
        <v>0.03</v>
      </c>
      <c r="F17" s="43">
        <f t="shared" si="0"/>
        <v>0</v>
      </c>
    </row>
    <row r="18" spans="1:6" hidden="1">
      <c r="A18" s="57"/>
      <c r="B18" s="100"/>
      <c r="C18" s="100"/>
      <c r="D18" s="99"/>
      <c r="E18" s="75"/>
      <c r="F18" s="43">
        <f t="shared" si="0"/>
        <v>0</v>
      </c>
    </row>
    <row r="19" spans="1:6">
      <c r="A19" s="57" t="s">
        <v>36</v>
      </c>
      <c r="B19" s="100">
        <f>'Temas nas políticas gerais'!B18</f>
        <v>0</v>
      </c>
      <c r="C19" s="100">
        <f>'Temas nas políticas setoriais'!B18</f>
        <v>0</v>
      </c>
      <c r="D19" s="99"/>
      <c r="E19" s="75">
        <v>0.03</v>
      </c>
      <c r="F19" s="43">
        <f t="shared" si="0"/>
        <v>0</v>
      </c>
    </row>
    <row r="20" spans="1:6" hidden="1">
      <c r="A20" s="57"/>
      <c r="B20" s="100"/>
      <c r="C20" s="100"/>
      <c r="D20" s="99"/>
      <c r="E20" s="75"/>
      <c r="F20" s="43">
        <f t="shared" si="0"/>
        <v>0</v>
      </c>
    </row>
    <row r="21" spans="1:6">
      <c r="A21" s="57" t="s">
        <v>37</v>
      </c>
      <c r="B21" s="100">
        <f>'Temas nas políticas gerais'!B20</f>
        <v>0</v>
      </c>
      <c r="C21" s="100">
        <f>'Temas nas políticas setoriais'!B20</f>
        <v>0</v>
      </c>
      <c r="D21" s="99"/>
      <c r="E21" s="75">
        <v>0.02</v>
      </c>
      <c r="F21" s="43">
        <f t="shared" si="0"/>
        <v>0</v>
      </c>
    </row>
    <row r="22" spans="1:6" hidden="1">
      <c r="A22" s="57"/>
      <c r="B22" s="100"/>
      <c r="C22" s="100"/>
      <c r="D22" s="99"/>
      <c r="E22" s="75"/>
      <c r="F22" s="43">
        <f t="shared" si="0"/>
        <v>0</v>
      </c>
    </row>
    <row r="23" spans="1:6">
      <c r="A23" s="57" t="s">
        <v>38</v>
      </c>
      <c r="B23" s="100">
        <f>'Temas nas políticas gerais'!B22</f>
        <v>0</v>
      </c>
      <c r="C23" s="100">
        <f>'Temas nas políticas setoriais'!B22</f>
        <v>0</v>
      </c>
      <c r="D23" s="99"/>
      <c r="E23" s="75">
        <v>0.03</v>
      </c>
      <c r="F23" s="43">
        <f t="shared" si="0"/>
        <v>0</v>
      </c>
    </row>
    <row r="24" spans="1:6" hidden="1">
      <c r="A24" s="57"/>
      <c r="B24" s="100"/>
      <c r="C24" s="100"/>
      <c r="D24" s="99"/>
      <c r="E24" s="75"/>
      <c r="F24" s="43">
        <f t="shared" si="0"/>
        <v>0</v>
      </c>
    </row>
    <row r="25" spans="1:6" ht="18.75" customHeight="1">
      <c r="A25" s="23" t="s">
        <v>39</v>
      </c>
      <c r="B25" s="100">
        <f>'Temas nas políticas gerais'!B24</f>
        <v>3</v>
      </c>
      <c r="C25" s="100">
        <f>'Temas nas políticas setoriais'!B24</f>
        <v>0</v>
      </c>
      <c r="D25" s="99"/>
      <c r="E25" s="75">
        <v>0.04</v>
      </c>
      <c r="F25" s="43">
        <f t="shared" si="0"/>
        <v>0.12</v>
      </c>
    </row>
    <row r="26" spans="1:6" hidden="1">
      <c r="A26" s="57"/>
      <c r="B26" s="100"/>
      <c r="C26" s="100"/>
      <c r="D26" s="99"/>
      <c r="E26" s="75"/>
      <c r="F26" s="43">
        <f t="shared" si="0"/>
        <v>0</v>
      </c>
    </row>
    <row r="27" spans="1:6">
      <c r="A27" s="57" t="s">
        <v>40</v>
      </c>
      <c r="B27" s="100">
        <f>'Temas nas políticas gerais'!B26</f>
        <v>0</v>
      </c>
      <c r="C27" s="100">
        <f>'Temas nas políticas setoriais'!B26</f>
        <v>0</v>
      </c>
      <c r="D27" s="99"/>
      <c r="E27" s="75">
        <v>0.02</v>
      </c>
      <c r="F27" s="43">
        <f t="shared" si="0"/>
        <v>0</v>
      </c>
    </row>
    <row r="28" spans="1:6" hidden="1">
      <c r="A28" s="57"/>
      <c r="B28" s="100"/>
      <c r="C28" s="100"/>
      <c r="D28" s="99"/>
      <c r="E28" s="75"/>
      <c r="F28" s="43">
        <f t="shared" si="0"/>
        <v>0</v>
      </c>
    </row>
    <row r="29" spans="1:6">
      <c r="A29" s="57" t="s">
        <v>41</v>
      </c>
      <c r="B29" s="100">
        <f>'Temas nas políticas gerais'!B28</f>
        <v>3</v>
      </c>
      <c r="C29" s="100">
        <f>'Temas nas políticas setoriais'!B28</f>
        <v>0</v>
      </c>
      <c r="D29" s="99"/>
      <c r="E29" s="75">
        <v>0.04</v>
      </c>
      <c r="F29" s="43">
        <f t="shared" si="0"/>
        <v>0.12</v>
      </c>
    </row>
    <row r="30" spans="1:6" hidden="1">
      <c r="A30" s="57"/>
      <c r="B30" s="100"/>
      <c r="C30" s="100"/>
      <c r="D30" s="99"/>
      <c r="E30" s="75"/>
      <c r="F30" s="43">
        <f t="shared" si="0"/>
        <v>0</v>
      </c>
    </row>
    <row r="31" spans="1:6">
      <c r="A31" s="57" t="s">
        <v>42</v>
      </c>
      <c r="B31" s="100">
        <f>'Temas nas políticas gerais'!B30</f>
        <v>3</v>
      </c>
      <c r="C31" s="100">
        <f>'Temas nas políticas setoriais'!B30</f>
        <v>0</v>
      </c>
      <c r="D31" s="99"/>
      <c r="E31" s="75">
        <v>0.03</v>
      </c>
      <c r="F31" s="43">
        <f t="shared" si="0"/>
        <v>0.09</v>
      </c>
    </row>
    <row r="32" spans="1:6" hidden="1">
      <c r="A32" s="57"/>
      <c r="B32" s="100"/>
      <c r="C32" s="100"/>
      <c r="D32" s="99"/>
      <c r="E32" s="75"/>
      <c r="F32" s="43">
        <f t="shared" si="0"/>
        <v>0</v>
      </c>
    </row>
    <row r="33" spans="1:6">
      <c r="A33" s="57" t="s">
        <v>43</v>
      </c>
      <c r="B33" s="100">
        <f>'Temas nas políticas gerais'!B32</f>
        <v>1.3</v>
      </c>
      <c r="C33" s="100">
        <f>'Temas nas políticas setoriais'!B32</f>
        <v>0</v>
      </c>
      <c r="D33" s="99"/>
      <c r="E33" s="75">
        <v>0.04</v>
      </c>
      <c r="F33" s="43">
        <f t="shared" si="0"/>
        <v>5.2000000000000005E-2</v>
      </c>
    </row>
    <row r="34" spans="1:6" hidden="1">
      <c r="A34" s="57"/>
      <c r="B34" s="100"/>
      <c r="C34" s="100"/>
      <c r="D34" s="99"/>
      <c r="E34" s="75"/>
      <c r="F34" s="43">
        <f t="shared" si="0"/>
        <v>0</v>
      </c>
    </row>
    <row r="35" spans="1:6">
      <c r="A35" s="57" t="s">
        <v>44</v>
      </c>
      <c r="B35" s="100">
        <f>'Temas nas políticas gerais'!B34</f>
        <v>1.3</v>
      </c>
      <c r="C35" s="100">
        <f>'Temas nas políticas setoriais'!B34</f>
        <v>0</v>
      </c>
      <c r="D35" s="99"/>
      <c r="E35" s="75">
        <v>0.04</v>
      </c>
      <c r="F35" s="43">
        <f t="shared" si="0"/>
        <v>5.2000000000000005E-2</v>
      </c>
    </row>
    <row r="36" spans="1:6" hidden="1">
      <c r="A36" s="57"/>
      <c r="B36" s="100"/>
      <c r="C36" s="100"/>
      <c r="D36" s="99"/>
      <c r="E36" s="75"/>
      <c r="F36" s="43">
        <f t="shared" si="0"/>
        <v>0</v>
      </c>
    </row>
    <row r="37" spans="1:6">
      <c r="A37" s="57" t="s">
        <v>45</v>
      </c>
      <c r="B37" s="100">
        <f>'Temas nas políticas gerais'!B36</f>
        <v>0</v>
      </c>
      <c r="C37" s="100">
        <f>'Temas nas políticas setoriais'!B36</f>
        <v>0</v>
      </c>
      <c r="D37" s="99"/>
      <c r="E37" s="75">
        <v>0.04</v>
      </c>
      <c r="F37" s="43">
        <f t="shared" si="0"/>
        <v>0</v>
      </c>
    </row>
    <row r="38" spans="1:6" hidden="1">
      <c r="A38" s="57"/>
      <c r="B38" s="100"/>
      <c r="C38" s="100"/>
      <c r="D38" s="99"/>
      <c r="E38" s="75"/>
      <c r="F38" s="43">
        <f t="shared" si="0"/>
        <v>0</v>
      </c>
    </row>
    <row r="39" spans="1:6">
      <c r="A39" s="57" t="s">
        <v>46</v>
      </c>
      <c r="B39" s="100">
        <f>'Temas nas políticas gerais'!B38</f>
        <v>0</v>
      </c>
      <c r="C39" s="100">
        <f>'Temas nas políticas setoriais'!B38</f>
        <v>0</v>
      </c>
      <c r="D39" s="99"/>
      <c r="E39" s="75">
        <v>0.04</v>
      </c>
      <c r="F39" s="43">
        <f t="shared" si="0"/>
        <v>0</v>
      </c>
    </row>
    <row r="40" spans="1:6" hidden="1">
      <c r="A40" s="57"/>
      <c r="B40" s="100"/>
      <c r="C40" s="100"/>
      <c r="D40" s="99"/>
      <c r="E40" s="75"/>
      <c r="F40" s="43">
        <f t="shared" si="0"/>
        <v>0</v>
      </c>
    </row>
    <row r="41" spans="1:6" ht="18.95" customHeight="1">
      <c r="A41" s="23" t="s">
        <v>47</v>
      </c>
      <c r="B41" s="100">
        <f>'Temas nas políticas gerais'!B40</f>
        <v>0</v>
      </c>
      <c r="C41" s="100">
        <f>'Temas nas políticas setoriais'!B40</f>
        <v>0</v>
      </c>
      <c r="D41" s="99"/>
      <c r="E41" s="75">
        <v>0.02</v>
      </c>
      <c r="F41" s="43">
        <f t="shared" si="0"/>
        <v>0</v>
      </c>
    </row>
    <row r="42" spans="1:6" hidden="1">
      <c r="A42" s="57"/>
      <c r="B42" s="100"/>
      <c r="C42" s="100"/>
      <c r="D42" s="99"/>
      <c r="E42" s="75"/>
      <c r="F42" s="43">
        <f t="shared" si="0"/>
        <v>0</v>
      </c>
    </row>
    <row r="43" spans="1:6">
      <c r="A43" s="57" t="s">
        <v>48</v>
      </c>
      <c r="B43" s="100">
        <f>'Temas nas políticas gerais'!B42</f>
        <v>0</v>
      </c>
      <c r="C43" s="100">
        <f>'Temas nas políticas setoriais'!B42</f>
        <v>0</v>
      </c>
      <c r="D43" s="99"/>
      <c r="E43" s="75">
        <v>0.04</v>
      </c>
      <c r="F43" s="43">
        <f t="shared" si="0"/>
        <v>0</v>
      </c>
    </row>
    <row r="44" spans="1:6" hidden="1">
      <c r="A44" s="57"/>
      <c r="B44" s="100"/>
      <c r="C44" s="100"/>
      <c r="D44" s="99"/>
      <c r="E44" s="75"/>
      <c r="F44" s="43">
        <f t="shared" si="0"/>
        <v>0</v>
      </c>
    </row>
    <row r="45" spans="1:6">
      <c r="A45" s="57" t="s">
        <v>49</v>
      </c>
      <c r="B45" s="100">
        <f>'Temas nas políticas gerais'!B44</f>
        <v>0</v>
      </c>
      <c r="C45" s="100">
        <f>'Temas nas políticas setoriais'!B44</f>
        <v>0</v>
      </c>
      <c r="D45" s="99"/>
      <c r="E45" s="75">
        <v>0.03</v>
      </c>
      <c r="F45" s="43">
        <f t="shared" si="0"/>
        <v>0</v>
      </c>
    </row>
    <row r="46" spans="1:6" hidden="1">
      <c r="A46" s="57"/>
      <c r="B46" s="100"/>
      <c r="C46" s="100"/>
      <c r="D46" s="99"/>
      <c r="E46" s="75"/>
      <c r="F46" s="43">
        <f t="shared" si="0"/>
        <v>0</v>
      </c>
    </row>
    <row r="47" spans="1:6">
      <c r="A47" s="57" t="s">
        <v>50</v>
      </c>
      <c r="B47" s="100">
        <f>'Temas nas políticas gerais'!B46</f>
        <v>0</v>
      </c>
      <c r="C47" s="100">
        <f>'Temas nas políticas setoriais'!B46</f>
        <v>0</v>
      </c>
      <c r="D47" s="99"/>
      <c r="E47" s="75">
        <v>0.02</v>
      </c>
      <c r="F47" s="43">
        <f t="shared" si="0"/>
        <v>0</v>
      </c>
    </row>
    <row r="48" spans="1:6" hidden="1">
      <c r="A48" s="57"/>
      <c r="B48" s="100"/>
      <c r="C48" s="100"/>
      <c r="D48" s="99"/>
      <c r="E48" s="75"/>
      <c r="F48" s="43">
        <f t="shared" si="0"/>
        <v>0</v>
      </c>
    </row>
    <row r="49" spans="1:6">
      <c r="A49" s="57" t="s">
        <v>51</v>
      </c>
      <c r="B49" s="100">
        <f>'Temas nas políticas gerais'!B48</f>
        <v>2.7</v>
      </c>
      <c r="C49" s="100">
        <f>'Temas nas políticas setoriais'!B48</f>
        <v>0</v>
      </c>
      <c r="D49" s="99"/>
      <c r="E49" s="75">
        <v>0.03</v>
      </c>
      <c r="F49" s="43">
        <f t="shared" si="0"/>
        <v>8.1000000000000003E-2</v>
      </c>
    </row>
    <row r="50" spans="1:6" hidden="1">
      <c r="A50" s="57"/>
      <c r="B50" s="100"/>
      <c r="C50" s="100"/>
      <c r="D50" s="99"/>
      <c r="E50" s="75"/>
      <c r="F50" s="43">
        <f t="shared" si="0"/>
        <v>0</v>
      </c>
    </row>
    <row r="51" spans="1:6">
      <c r="A51" s="57" t="s">
        <v>52</v>
      </c>
      <c r="B51" s="100">
        <f>'Temas nas políticas gerais'!B50</f>
        <v>0</v>
      </c>
      <c r="C51" s="100">
        <f>'Temas nas políticas setoriais'!B50</f>
        <v>0</v>
      </c>
      <c r="D51" s="99"/>
      <c r="E51" s="75">
        <v>0.03</v>
      </c>
      <c r="F51" s="43">
        <f t="shared" si="0"/>
        <v>0</v>
      </c>
    </row>
    <row r="52" spans="1:6" hidden="1">
      <c r="A52" s="57"/>
      <c r="B52" s="100"/>
      <c r="C52" s="100"/>
      <c r="D52" s="99"/>
      <c r="E52" s="75"/>
      <c r="F52" s="43">
        <f t="shared" si="0"/>
        <v>0</v>
      </c>
    </row>
    <row r="53" spans="1:6">
      <c r="A53" s="57" t="s">
        <v>53</v>
      </c>
      <c r="B53" s="100">
        <f>'Temas nas políticas gerais'!B52</f>
        <v>0</v>
      </c>
      <c r="C53" s="100">
        <f>'Temas nas políticas setoriais'!B52</f>
        <v>0</v>
      </c>
      <c r="D53" s="99"/>
      <c r="E53" s="75">
        <v>0.02</v>
      </c>
      <c r="F53" s="43">
        <f t="shared" si="0"/>
        <v>0</v>
      </c>
    </row>
    <row r="54" spans="1:6" hidden="1">
      <c r="A54" s="57"/>
      <c r="B54" s="100"/>
      <c r="C54" s="100"/>
      <c r="D54" s="99"/>
      <c r="E54" s="75"/>
      <c r="F54" s="43">
        <f t="shared" si="0"/>
        <v>0</v>
      </c>
    </row>
    <row r="55" spans="1:6">
      <c r="A55" s="57" t="s">
        <v>54</v>
      </c>
      <c r="B55" s="100">
        <f>'Temas nas políticas gerais'!B54</f>
        <v>0</v>
      </c>
      <c r="C55" s="100">
        <f>'Temas nas políticas setoriais'!B54</f>
        <v>0</v>
      </c>
      <c r="D55" s="99"/>
      <c r="E55" s="75">
        <v>0.02</v>
      </c>
      <c r="F55" s="43">
        <f t="shared" si="0"/>
        <v>0</v>
      </c>
    </row>
    <row r="56" spans="1:6" hidden="1">
      <c r="A56" s="57"/>
      <c r="B56" s="100"/>
      <c r="C56" s="100"/>
      <c r="D56" s="99"/>
      <c r="E56" s="75"/>
      <c r="F56" s="43">
        <f t="shared" si="0"/>
        <v>0</v>
      </c>
    </row>
    <row r="57" spans="1:6">
      <c r="A57" s="57" t="s">
        <v>55</v>
      </c>
      <c r="B57" s="100">
        <f>'Temas nas políticas gerais'!B56</f>
        <v>0</v>
      </c>
      <c r="C57" s="100">
        <f>'Temas nas políticas setoriais'!B56</f>
        <v>0</v>
      </c>
      <c r="D57" s="99"/>
      <c r="E57" s="75">
        <v>0.02</v>
      </c>
      <c r="F57" s="43">
        <f t="shared" si="0"/>
        <v>0</v>
      </c>
    </row>
    <row r="58" spans="1:6" hidden="1">
      <c r="A58" s="57"/>
      <c r="B58" s="100"/>
      <c r="C58" s="100"/>
      <c r="D58" s="99"/>
      <c r="E58" s="75"/>
      <c r="F58" s="43">
        <f t="shared" si="0"/>
        <v>0</v>
      </c>
    </row>
    <row r="59" spans="1:6" ht="18.95" customHeight="1">
      <c r="A59" s="57" t="s">
        <v>56</v>
      </c>
      <c r="B59" s="100">
        <f>'Temas nas políticas gerais'!B58</f>
        <v>0</v>
      </c>
      <c r="C59" s="100">
        <f>'Temas nas políticas setoriais'!B58</f>
        <v>0</v>
      </c>
      <c r="D59" s="99"/>
      <c r="E59" s="75">
        <v>0.02</v>
      </c>
      <c r="F59" s="43">
        <f t="shared" si="0"/>
        <v>0</v>
      </c>
    </row>
    <row r="60" spans="1:6" ht="18.95" hidden="1" customHeight="1">
      <c r="A60" s="57"/>
      <c r="B60" s="100"/>
      <c r="C60" s="100"/>
      <c r="D60" s="99"/>
      <c r="E60" s="75"/>
      <c r="F60" s="43">
        <f t="shared" si="0"/>
        <v>0</v>
      </c>
    </row>
    <row r="61" spans="1:6" ht="18.95" customHeight="1">
      <c r="A61" s="57" t="s">
        <v>57</v>
      </c>
      <c r="B61" s="100">
        <f>'Temas nas políticas gerais'!B60</f>
        <v>2.5</v>
      </c>
      <c r="C61" s="100">
        <f>'Temas nas políticas setoriais'!B60</f>
        <v>0</v>
      </c>
      <c r="D61" s="99"/>
      <c r="E61" s="76">
        <v>0.03</v>
      </c>
      <c r="F61" s="43">
        <f t="shared" si="0"/>
        <v>7.4999999999999997E-2</v>
      </c>
    </row>
    <row r="62" spans="1:6" ht="17.25" hidden="1" customHeight="1">
      <c r="A62" s="21"/>
      <c r="B62" s="100"/>
      <c r="C62" s="24"/>
      <c r="D62" s="99"/>
      <c r="E62" s="65"/>
      <c r="F62" s="43">
        <f t="shared" ref="F62" si="1">SUMPRODUCT(B62:D62,$B$2:$D$2)</f>
        <v>0</v>
      </c>
    </row>
    <row r="63" spans="1:6" ht="17.25" customHeight="1">
      <c r="A63" s="66" t="s">
        <v>58</v>
      </c>
      <c r="B63" s="98">
        <f>SUMPRODUCT(B3:B61,$E$3:$E$61)</f>
        <v>0.995</v>
      </c>
      <c r="C63" s="98">
        <f t="shared" ref="C63:D63" si="2">SUMPRODUCT(C3:C61,$E$3:$E$61)</f>
        <v>0</v>
      </c>
      <c r="D63" s="98">
        <f t="shared" si="2"/>
        <v>0</v>
      </c>
      <c r="E63" s="1"/>
      <c r="F63" s="1"/>
    </row>
    <row r="64" spans="1:6" ht="24.75" customHeight="1">
      <c r="A64" s="1"/>
      <c r="B64" s="14"/>
      <c r="C64" s="1"/>
      <c r="D64" s="1"/>
      <c r="E64" s="1"/>
      <c r="F64" s="1"/>
    </row>
    <row r="65" spans="1:6" ht="15.75" customHeight="1">
      <c r="A65" s="123" t="s">
        <v>15</v>
      </c>
      <c r="B65" s="157">
        <f>SUM(F3:F61)</f>
        <v>0.995</v>
      </c>
      <c r="C65" s="73"/>
      <c r="D65" s="73"/>
      <c r="E65" s="73"/>
      <c r="F65" s="1"/>
    </row>
    <row r="66" spans="1:6" ht="15.75" customHeight="1">
      <c r="A66" s="124" t="s">
        <v>59</v>
      </c>
      <c r="B66" s="157"/>
      <c r="C66" s="73"/>
      <c r="D66" s="73"/>
      <c r="E66" s="73"/>
      <c r="F66" s="1"/>
    </row>
    <row r="67" spans="1:6">
      <c r="A67" s="121"/>
      <c r="B67" s="122"/>
      <c r="C67" s="121"/>
      <c r="D67" s="121"/>
      <c r="E67" s="121"/>
      <c r="F67" s="121"/>
    </row>
    <row r="68" spans="1:6">
      <c r="A68" s="121"/>
      <c r="B68" s="122"/>
      <c r="C68" s="121"/>
      <c r="D68" s="121"/>
      <c r="E68" s="121"/>
      <c r="F68" s="121"/>
    </row>
    <row r="69" spans="1:6">
      <c r="A69" s="121"/>
      <c r="B69" s="122"/>
      <c r="C69" s="121"/>
      <c r="D69" s="121"/>
      <c r="E69" s="121"/>
      <c r="F69" s="121"/>
    </row>
    <row r="70" spans="1:6">
      <c r="A70" s="121"/>
      <c r="B70" s="122"/>
      <c r="C70" s="121"/>
      <c r="D70" s="121"/>
      <c r="E70" s="121"/>
      <c r="F70" s="121"/>
    </row>
    <row r="71" spans="1:6">
      <c r="A71" s="121"/>
      <c r="B71" s="122"/>
      <c r="C71" s="121"/>
      <c r="D71" s="121"/>
      <c r="E71" s="121"/>
      <c r="F71" s="121"/>
    </row>
    <row r="72" spans="1:6">
      <c r="A72" s="121"/>
      <c r="B72" s="122"/>
      <c r="C72" s="121"/>
      <c r="D72" s="121"/>
      <c r="E72" s="121"/>
      <c r="F72" s="121"/>
    </row>
    <row r="73" spans="1:6">
      <c r="A73" s="121"/>
      <c r="B73" s="122"/>
      <c r="C73" s="121"/>
      <c r="D73" s="121"/>
      <c r="E73" s="121"/>
      <c r="F73" s="121"/>
    </row>
    <row r="74" spans="1:6">
      <c r="A74" s="121"/>
      <c r="B74" s="122"/>
      <c r="C74" s="121"/>
      <c r="D74" s="121"/>
      <c r="E74" s="121"/>
      <c r="F74" s="121"/>
    </row>
    <row r="75" spans="1:6">
      <c r="A75" s="121"/>
      <c r="B75" s="122"/>
      <c r="C75" s="121"/>
      <c r="D75" s="121"/>
      <c r="E75" s="121"/>
      <c r="F75" s="121"/>
    </row>
    <row r="76" spans="1:6">
      <c r="A76" s="121"/>
      <c r="B76" s="122"/>
      <c r="C76" s="121"/>
      <c r="D76" s="121"/>
      <c r="E76" s="121"/>
      <c r="F76" s="121"/>
    </row>
    <row r="77" spans="1:6">
      <c r="A77" s="121"/>
      <c r="B77" s="122"/>
      <c r="C77" s="121"/>
      <c r="D77" s="121"/>
      <c r="E77" s="121"/>
    </row>
    <row r="78" spans="1:6">
      <c r="A78" s="121"/>
      <c r="B78" s="122"/>
      <c r="C78" s="121"/>
      <c r="D78" s="121"/>
      <c r="E78" s="121"/>
    </row>
  </sheetData>
  <sheetProtection algorithmName="SHA-512" hashValue="DBaafYOd2Jeo0fwAVj3Cpbma8gSk+USXVfGz23kVkhvds6AUm1tWD7GpSpepcGBEJErrOHWjsldvcLZ/QS+wFw==" saltValue="WF+TwH/U7nxX3yVFdkHqrg==" spinCount="100000" sheet="1" objects="1" scenarios="1"/>
  <mergeCells count="1">
    <mergeCell ref="B65:B66"/>
  </mergeCells>
  <conditionalFormatting sqref="B3:B62">
    <cfRule type="colorScale" priority="3">
      <colorScale>
        <cfvo type="num" val="0"/>
        <cfvo type="num" val="3"/>
        <color rgb="FFFFCCCC"/>
        <color theme="9" tint="0.79998168889431442"/>
      </colorScale>
    </cfRule>
  </conditionalFormatting>
  <conditionalFormatting sqref="B65:B66">
    <cfRule type="colorScale" priority="1">
      <colorScale>
        <cfvo type="num" val="0"/>
        <cfvo type="num" val="30"/>
        <color rgb="FFFFCCCC"/>
        <color theme="9" tint="0.79998168889431442"/>
      </colorScale>
    </cfRule>
    <cfRule type="colorScale" priority="7">
      <colorScale>
        <cfvo type="num" val="0"/>
        <cfvo type="num" val="30"/>
        <color rgb="FFFFCCCC"/>
        <color theme="9" tint="0.79998168889431442"/>
      </colorScale>
    </cfRule>
  </conditionalFormatting>
  <conditionalFormatting sqref="C3:C61">
    <cfRule type="colorScale" priority="4">
      <colorScale>
        <cfvo type="num" val="0"/>
        <cfvo type="num" val="7"/>
        <color rgb="FFFFCCCC"/>
        <color theme="9" tint="0.79998168889431442"/>
      </colorScale>
    </cfRule>
  </conditionalFormatting>
  <conditionalFormatting sqref="D3:D62">
    <cfRule type="colorScale" priority="2">
      <colorScale>
        <cfvo type="num" val="0"/>
        <cfvo type="num" val="20"/>
        <color rgb="FFFFCCCC"/>
        <color theme="9" tint="0.79998168889431442"/>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EB9F7-4B6D-9A42-A866-4306FA3D07F1}">
  <dimension ref="A1:E74"/>
  <sheetViews>
    <sheetView zoomScale="80" zoomScaleNormal="80" workbookViewId="0">
      <pane xSplit="1" ySplit="1" topLeftCell="B56" activePane="bottomRight" state="frozen"/>
      <selection pane="bottomRight" activeCell="D64" sqref="D64"/>
      <selection pane="bottomLeft" activeCell="A2" sqref="A2"/>
      <selection pane="topRight" activeCell="B1" sqref="B1"/>
    </sheetView>
  </sheetViews>
  <sheetFormatPr defaultColWidth="10.5" defaultRowHeight="15.6"/>
  <cols>
    <col min="1" max="1" width="48.5" style="116" customWidth="1"/>
    <col min="2" max="2" width="64.5" style="117" customWidth="1"/>
    <col min="3" max="4" width="16.5" style="116" customWidth="1"/>
    <col min="5" max="5" width="12.375" customWidth="1"/>
  </cols>
  <sheetData>
    <row r="1" spans="1:4">
      <c r="A1" s="49" t="s">
        <v>21</v>
      </c>
      <c r="B1" s="49" t="s">
        <v>60</v>
      </c>
      <c r="C1" s="49" t="s">
        <v>25</v>
      </c>
      <c r="D1" s="49" t="s">
        <v>61</v>
      </c>
    </row>
    <row r="2" spans="1:4">
      <c r="A2" s="31" t="s">
        <v>28</v>
      </c>
      <c r="B2" s="107">
        <v>1.5</v>
      </c>
      <c r="C2" s="75">
        <f>'Temas políticas -bases de dados'!E3</f>
        <v>0.05</v>
      </c>
      <c r="D2" s="43">
        <f>B2*C2</f>
        <v>7.5000000000000011E-2</v>
      </c>
    </row>
    <row r="3" spans="1:4" ht="141.94999999999999" customHeight="1">
      <c r="A3" s="31"/>
      <c r="B3" s="144" t="s">
        <v>62</v>
      </c>
      <c r="C3" s="75"/>
      <c r="D3" s="43"/>
    </row>
    <row r="4" spans="1:4">
      <c r="A4" s="31" t="s">
        <v>29</v>
      </c>
      <c r="B4" s="107">
        <v>1</v>
      </c>
      <c r="C4" s="75">
        <f>'Temas políticas -bases de dados'!E5</f>
        <v>0.05</v>
      </c>
      <c r="D4" s="43">
        <f>B4*C4</f>
        <v>0.05</v>
      </c>
    </row>
    <row r="5" spans="1:4" ht="46.5">
      <c r="A5" s="31"/>
      <c r="B5" s="144" t="s">
        <v>63</v>
      </c>
      <c r="C5" s="75"/>
      <c r="D5" s="43"/>
    </row>
    <row r="6" spans="1:4">
      <c r="A6" s="31" t="s">
        <v>30</v>
      </c>
      <c r="B6" s="107">
        <v>2.5</v>
      </c>
      <c r="C6" s="75">
        <f>'Temas políticas -bases de dados'!E7</f>
        <v>0.04</v>
      </c>
      <c r="D6" s="43">
        <f>B6*C6</f>
        <v>0.1</v>
      </c>
    </row>
    <row r="7" spans="1:4" ht="77.45">
      <c r="A7" s="31"/>
      <c r="B7" s="144" t="s">
        <v>64</v>
      </c>
      <c r="C7" s="75"/>
      <c r="D7" s="43"/>
    </row>
    <row r="8" spans="1:4" ht="20.25" customHeight="1">
      <c r="A8" s="31" t="s">
        <v>31</v>
      </c>
      <c r="B8" s="107">
        <v>2</v>
      </c>
      <c r="C8" s="75">
        <f>'Temas políticas -bases de dados'!E9</f>
        <v>0.04</v>
      </c>
      <c r="D8" s="43">
        <f>B8*C8</f>
        <v>0.08</v>
      </c>
    </row>
    <row r="9" spans="1:4" ht="82.5" customHeight="1">
      <c r="A9" s="31"/>
      <c r="B9" s="144" t="s">
        <v>65</v>
      </c>
      <c r="C9" s="75"/>
      <c r="D9" s="43"/>
    </row>
    <row r="10" spans="1:4">
      <c r="A10" s="31" t="s">
        <v>32</v>
      </c>
      <c r="B10" s="107">
        <v>0</v>
      </c>
      <c r="C10" s="75">
        <f>'Temas políticas -bases de dados'!E11</f>
        <v>0.05</v>
      </c>
      <c r="D10" s="43">
        <f>B10*C10</f>
        <v>0</v>
      </c>
    </row>
    <row r="11" spans="1:4">
      <c r="A11" s="31"/>
      <c r="B11" s="107"/>
      <c r="C11" s="75"/>
      <c r="D11" s="43"/>
    </row>
    <row r="12" spans="1:4">
      <c r="A12" s="31" t="s">
        <v>66</v>
      </c>
      <c r="B12" s="107">
        <v>0</v>
      </c>
      <c r="C12" s="75">
        <f>'Temas políticas -bases de dados'!E13</f>
        <v>0.04</v>
      </c>
      <c r="D12" s="43">
        <f>B12*C12</f>
        <v>0</v>
      </c>
    </row>
    <row r="13" spans="1:4">
      <c r="A13" s="31"/>
      <c r="B13" s="107"/>
      <c r="C13" s="75"/>
      <c r="D13" s="43"/>
    </row>
    <row r="14" spans="1:4">
      <c r="A14" s="31" t="s">
        <v>34</v>
      </c>
      <c r="B14" s="107">
        <v>2</v>
      </c>
      <c r="C14" s="75">
        <f>'Temas políticas -bases de dados'!E15</f>
        <v>0.05</v>
      </c>
      <c r="D14" s="43">
        <f>B14*C14</f>
        <v>0.1</v>
      </c>
    </row>
    <row r="15" spans="1:4" ht="82.5" customHeight="1">
      <c r="A15" s="31"/>
      <c r="B15" s="144" t="s">
        <v>65</v>
      </c>
      <c r="C15" s="75"/>
      <c r="D15" s="43"/>
    </row>
    <row r="16" spans="1:4">
      <c r="A16" s="31" t="s">
        <v>67</v>
      </c>
      <c r="B16" s="107">
        <v>0</v>
      </c>
      <c r="C16" s="75">
        <f>'Temas políticas -bases de dados'!E17</f>
        <v>0.03</v>
      </c>
      <c r="D16" s="43">
        <f>B16*C16</f>
        <v>0</v>
      </c>
    </row>
    <row r="17" spans="1:4">
      <c r="A17" s="31"/>
      <c r="B17" s="107"/>
      <c r="C17" s="75"/>
      <c r="D17" s="43"/>
    </row>
    <row r="18" spans="1:4">
      <c r="A18" s="31" t="s">
        <v>36</v>
      </c>
      <c r="B18" s="107">
        <v>0</v>
      </c>
      <c r="C18" s="75">
        <f>'Temas políticas -bases de dados'!E19</f>
        <v>0.03</v>
      </c>
      <c r="D18" s="43">
        <f>B18*C18</f>
        <v>0</v>
      </c>
    </row>
    <row r="19" spans="1:4">
      <c r="A19" s="31"/>
      <c r="B19" s="107"/>
      <c r="C19" s="75"/>
      <c r="D19" s="43"/>
    </row>
    <row r="20" spans="1:4">
      <c r="A20" s="31" t="s">
        <v>68</v>
      </c>
      <c r="B20" s="107">
        <v>0</v>
      </c>
      <c r="C20" s="75">
        <f>'Temas políticas -bases de dados'!E21</f>
        <v>0.02</v>
      </c>
      <c r="D20" s="43">
        <f>B20*C20</f>
        <v>0</v>
      </c>
    </row>
    <row r="21" spans="1:4">
      <c r="A21" s="31"/>
      <c r="B21" s="107"/>
      <c r="C21" s="75"/>
      <c r="D21" s="43"/>
    </row>
    <row r="22" spans="1:4">
      <c r="A22" s="31" t="s">
        <v>38</v>
      </c>
      <c r="B22" s="107">
        <v>0</v>
      </c>
      <c r="C22" s="75">
        <f>'Temas políticas -bases de dados'!E23</f>
        <v>0.03</v>
      </c>
      <c r="D22" s="43">
        <f>B22*C22</f>
        <v>0</v>
      </c>
    </row>
    <row r="23" spans="1:4">
      <c r="A23" s="31"/>
      <c r="B23" s="107"/>
      <c r="C23" s="75"/>
      <c r="D23" s="43"/>
    </row>
    <row r="24" spans="1:4">
      <c r="A24" s="50" t="s">
        <v>39</v>
      </c>
      <c r="B24" s="107">
        <v>3</v>
      </c>
      <c r="C24" s="75">
        <f>'Temas políticas -bases de dados'!E25</f>
        <v>0.04</v>
      </c>
      <c r="D24" s="43">
        <f>B24*C24</f>
        <v>0.12</v>
      </c>
    </row>
    <row r="25" spans="1:4" ht="108" customHeight="1">
      <c r="A25" s="31"/>
      <c r="B25" s="144" t="s">
        <v>69</v>
      </c>
      <c r="C25" s="75"/>
      <c r="D25" s="43"/>
    </row>
    <row r="26" spans="1:4">
      <c r="A26" s="31" t="s">
        <v>40</v>
      </c>
      <c r="B26" s="107">
        <v>0</v>
      </c>
      <c r="C26" s="75">
        <f>'Temas políticas -bases de dados'!E27</f>
        <v>0.02</v>
      </c>
      <c r="D26" s="43">
        <f>B26*C26</f>
        <v>0</v>
      </c>
    </row>
    <row r="27" spans="1:4">
      <c r="A27" s="31"/>
      <c r="B27" s="107"/>
      <c r="C27" s="75"/>
      <c r="D27" s="43"/>
    </row>
    <row r="28" spans="1:4">
      <c r="A28" s="31" t="s">
        <v>41</v>
      </c>
      <c r="B28" s="107">
        <v>3</v>
      </c>
      <c r="C28" s="75">
        <f>'Temas políticas -bases de dados'!E29</f>
        <v>0.04</v>
      </c>
      <c r="D28" s="43">
        <f>B28*C28</f>
        <v>0.12</v>
      </c>
    </row>
    <row r="29" spans="1:4" ht="62.1">
      <c r="A29" s="31"/>
      <c r="B29" s="145" t="s">
        <v>70</v>
      </c>
      <c r="C29" s="75"/>
      <c r="D29" s="43"/>
    </row>
    <row r="30" spans="1:4" ht="17.25" customHeight="1">
      <c r="A30" s="31" t="s">
        <v>42</v>
      </c>
      <c r="B30" s="107">
        <v>3</v>
      </c>
      <c r="C30" s="75">
        <f>'Temas políticas -bases de dados'!E31</f>
        <v>0.03</v>
      </c>
      <c r="D30" s="43">
        <f>B30*C30</f>
        <v>0.09</v>
      </c>
    </row>
    <row r="31" spans="1:4" ht="63.75" customHeight="1">
      <c r="A31" s="31"/>
      <c r="B31" s="144" t="s">
        <v>70</v>
      </c>
      <c r="C31" s="75"/>
      <c r="D31" s="43"/>
    </row>
    <row r="32" spans="1:4">
      <c r="A32" s="31" t="s">
        <v>43</v>
      </c>
      <c r="B32" s="107">
        <v>1.3</v>
      </c>
      <c r="C32" s="75">
        <f>'Temas políticas -bases de dados'!E33</f>
        <v>0.04</v>
      </c>
      <c r="D32" s="43">
        <f>B32*C32</f>
        <v>5.2000000000000005E-2</v>
      </c>
    </row>
    <row r="33" spans="1:4" ht="71.25" customHeight="1">
      <c r="A33" s="31"/>
      <c r="B33" s="144" t="s">
        <v>71</v>
      </c>
      <c r="C33" s="75"/>
      <c r="D33" s="43"/>
    </row>
    <row r="34" spans="1:4">
      <c r="A34" s="31" t="s">
        <v>44</v>
      </c>
      <c r="B34" s="107">
        <v>1.3</v>
      </c>
      <c r="C34" s="75">
        <f>'Temas políticas -bases de dados'!E35</f>
        <v>0.04</v>
      </c>
      <c r="D34" s="43">
        <f>B34*C34</f>
        <v>5.2000000000000005E-2</v>
      </c>
    </row>
    <row r="35" spans="1:4" ht="64.5" customHeight="1">
      <c r="A35" s="31"/>
      <c r="B35" s="144" t="s">
        <v>71</v>
      </c>
      <c r="C35" s="75"/>
      <c r="D35" s="43"/>
    </row>
    <row r="36" spans="1:4">
      <c r="A36" s="31" t="s">
        <v>45</v>
      </c>
      <c r="B36" s="107">
        <v>0</v>
      </c>
      <c r="C36" s="75">
        <f>'Temas políticas -bases de dados'!E37</f>
        <v>0.04</v>
      </c>
      <c r="D36" s="43">
        <f>B36*C36</f>
        <v>0</v>
      </c>
    </row>
    <row r="37" spans="1:4">
      <c r="A37" s="31"/>
      <c r="B37" s="107"/>
      <c r="C37" s="75"/>
      <c r="D37" s="43"/>
    </row>
    <row r="38" spans="1:4">
      <c r="A38" s="31" t="s">
        <v>46</v>
      </c>
      <c r="B38" s="107">
        <v>0</v>
      </c>
      <c r="C38" s="75">
        <f>'Temas políticas -bases de dados'!E39</f>
        <v>0.04</v>
      </c>
      <c r="D38" s="43">
        <f>B38*C38</f>
        <v>0</v>
      </c>
    </row>
    <row r="39" spans="1:4">
      <c r="A39" s="31"/>
      <c r="B39" s="107"/>
      <c r="C39" s="75"/>
      <c r="D39" s="43"/>
    </row>
    <row r="40" spans="1:4" ht="30.95">
      <c r="A40" s="50" t="s">
        <v>47</v>
      </c>
      <c r="B40" s="107">
        <v>0</v>
      </c>
      <c r="C40" s="75">
        <f>'Temas políticas -bases de dados'!E41</f>
        <v>0.02</v>
      </c>
      <c r="D40" s="43">
        <f>B40*C40</f>
        <v>0</v>
      </c>
    </row>
    <row r="41" spans="1:4">
      <c r="A41" s="31"/>
      <c r="B41" s="107"/>
      <c r="C41" s="75"/>
      <c r="D41" s="43"/>
    </row>
    <row r="42" spans="1:4">
      <c r="A42" s="31" t="s">
        <v>48</v>
      </c>
      <c r="B42" s="107">
        <v>0</v>
      </c>
      <c r="C42" s="75">
        <f>'Temas políticas -bases de dados'!E43</f>
        <v>0.04</v>
      </c>
      <c r="D42" s="43">
        <f>B42*C42</f>
        <v>0</v>
      </c>
    </row>
    <row r="43" spans="1:4">
      <c r="A43" s="31"/>
      <c r="B43" s="107"/>
      <c r="C43" s="75"/>
      <c r="D43" s="43"/>
    </row>
    <row r="44" spans="1:4">
      <c r="A44" s="31" t="s">
        <v>49</v>
      </c>
      <c r="B44" s="107">
        <v>0</v>
      </c>
      <c r="C44" s="75">
        <f>'Temas políticas -bases de dados'!E45</f>
        <v>0.03</v>
      </c>
      <c r="D44" s="43">
        <f>B44*C44</f>
        <v>0</v>
      </c>
    </row>
    <row r="45" spans="1:4">
      <c r="A45" s="31"/>
      <c r="B45" s="107"/>
      <c r="C45" s="75"/>
      <c r="D45" s="43"/>
    </row>
    <row r="46" spans="1:4">
      <c r="A46" s="31" t="s">
        <v>50</v>
      </c>
      <c r="B46" s="107">
        <v>0</v>
      </c>
      <c r="C46" s="75">
        <f>'Temas políticas -bases de dados'!E47</f>
        <v>0.02</v>
      </c>
      <c r="D46" s="43">
        <f>B46*C46</f>
        <v>0</v>
      </c>
    </row>
    <row r="47" spans="1:4">
      <c r="A47" s="31"/>
      <c r="B47" s="107"/>
      <c r="C47" s="75"/>
      <c r="D47" s="43"/>
    </row>
    <row r="48" spans="1:4">
      <c r="A48" s="31" t="s">
        <v>51</v>
      </c>
      <c r="B48" s="107">
        <v>2.7</v>
      </c>
      <c r="C48" s="75">
        <f>'Temas políticas -bases de dados'!E49</f>
        <v>0.03</v>
      </c>
      <c r="D48" s="43">
        <f>B48*C48</f>
        <v>8.1000000000000003E-2</v>
      </c>
    </row>
    <row r="49" spans="1:5" ht="156" customHeight="1">
      <c r="A49" s="31"/>
      <c r="B49" s="144" t="s">
        <v>72</v>
      </c>
      <c r="C49" s="75"/>
      <c r="D49" s="43"/>
    </row>
    <row r="50" spans="1:5">
      <c r="A50" s="31" t="s">
        <v>52</v>
      </c>
      <c r="B50" s="107">
        <v>0</v>
      </c>
      <c r="C50" s="75">
        <f>'Temas políticas -bases de dados'!E51</f>
        <v>0.03</v>
      </c>
      <c r="D50" s="43">
        <f>B50*C50</f>
        <v>0</v>
      </c>
    </row>
    <row r="51" spans="1:5">
      <c r="A51" s="31"/>
      <c r="B51" s="107"/>
      <c r="C51" s="75"/>
      <c r="D51" s="43"/>
    </row>
    <row r="52" spans="1:5">
      <c r="A52" s="31" t="s">
        <v>53</v>
      </c>
      <c r="B52" s="107">
        <v>0</v>
      </c>
      <c r="C52" s="75">
        <f>'Temas políticas -bases de dados'!E53</f>
        <v>0.02</v>
      </c>
      <c r="D52" s="43">
        <f>B52*C52</f>
        <v>0</v>
      </c>
    </row>
    <row r="53" spans="1:5">
      <c r="A53" s="31"/>
      <c r="B53" s="107"/>
      <c r="C53" s="75"/>
      <c r="D53" s="43"/>
    </row>
    <row r="54" spans="1:5">
      <c r="A54" s="31" t="s">
        <v>54</v>
      </c>
      <c r="B54" s="107">
        <v>0</v>
      </c>
      <c r="C54" s="75">
        <f>'Temas políticas -bases de dados'!E55</f>
        <v>0.02</v>
      </c>
      <c r="D54" s="43">
        <f>B54*C54</f>
        <v>0</v>
      </c>
    </row>
    <row r="55" spans="1:5">
      <c r="A55" s="31"/>
      <c r="B55" s="107"/>
      <c r="C55" s="75"/>
      <c r="D55" s="43"/>
    </row>
    <row r="56" spans="1:5">
      <c r="A56" s="31" t="s">
        <v>55</v>
      </c>
      <c r="B56" s="107">
        <v>0</v>
      </c>
      <c r="C56" s="75">
        <f>'Temas políticas -bases de dados'!E57</f>
        <v>0.02</v>
      </c>
      <c r="D56" s="43">
        <f>B56*C56</f>
        <v>0</v>
      </c>
    </row>
    <row r="57" spans="1:5">
      <c r="A57" s="31"/>
      <c r="B57" s="107"/>
      <c r="C57" s="75"/>
      <c r="D57" s="43"/>
    </row>
    <row r="58" spans="1:5">
      <c r="A58" s="31" t="s">
        <v>56</v>
      </c>
      <c r="B58" s="107">
        <v>0</v>
      </c>
      <c r="C58" s="75">
        <f>'Temas políticas -bases de dados'!E59</f>
        <v>0.02</v>
      </c>
      <c r="D58" s="43">
        <f>B58*C58</f>
        <v>0</v>
      </c>
    </row>
    <row r="59" spans="1:5">
      <c r="A59" s="31"/>
      <c r="B59" s="107"/>
      <c r="C59" s="75"/>
      <c r="D59" s="43"/>
    </row>
    <row r="60" spans="1:5">
      <c r="A60" s="31" t="s">
        <v>57</v>
      </c>
      <c r="B60" s="107">
        <v>2.5</v>
      </c>
      <c r="C60" s="75">
        <f>'Temas políticas -bases de dados'!E61</f>
        <v>0.03</v>
      </c>
      <c r="D60" s="43">
        <f>B60*C60</f>
        <v>7.4999999999999997E-2</v>
      </c>
    </row>
    <row r="61" spans="1:5" ht="77.45">
      <c r="A61" s="31"/>
      <c r="B61" s="144" t="s">
        <v>73</v>
      </c>
      <c r="C61" s="75"/>
      <c r="D61" s="43"/>
    </row>
    <row r="62" spans="1:5">
      <c r="A62" s="125"/>
      <c r="B62" s="126" t="s">
        <v>74</v>
      </c>
      <c r="C62" s="77">
        <f>SUM(C2:C60)</f>
        <v>1.0000000000000004</v>
      </c>
      <c r="D62" s="129">
        <f>SUM(D2:D61)</f>
        <v>0.995</v>
      </c>
      <c r="E62" s="61" t="s">
        <v>75</v>
      </c>
    </row>
    <row r="63" spans="1:5">
      <c r="C63" s="127"/>
      <c r="D63" s="127"/>
    </row>
    <row r="64" spans="1:5" ht="49.5" customHeight="1">
      <c r="A64" s="127"/>
      <c r="B64" s="127" t="s">
        <v>76</v>
      </c>
      <c r="C64" s="127"/>
      <c r="D64" s="127"/>
    </row>
    <row r="65" spans="1:4">
      <c r="A65" s="158"/>
      <c r="B65" s="158"/>
      <c r="C65" s="127"/>
      <c r="D65" s="127"/>
    </row>
    <row r="66" spans="1:4">
      <c r="A66" s="158"/>
      <c r="B66" s="158"/>
      <c r="C66" s="127"/>
      <c r="D66" s="127"/>
    </row>
    <row r="67" spans="1:4">
      <c r="A67" s="158"/>
      <c r="B67" s="158"/>
      <c r="C67" s="127"/>
      <c r="D67" s="127"/>
    </row>
    <row r="68" spans="1:4">
      <c r="A68" s="158"/>
      <c r="B68" s="158"/>
      <c r="C68" s="127"/>
      <c r="D68" s="127"/>
    </row>
    <row r="69" spans="1:4">
      <c r="A69" s="158"/>
      <c r="B69" s="158"/>
      <c r="C69" s="127"/>
      <c r="D69" s="127"/>
    </row>
    <row r="70" spans="1:4">
      <c r="A70" s="158"/>
      <c r="B70" s="158"/>
      <c r="C70" s="127"/>
      <c r="D70" s="127"/>
    </row>
    <row r="71" spans="1:4">
      <c r="A71" s="121"/>
      <c r="B71" s="110"/>
      <c r="C71" s="127"/>
      <c r="D71" s="127"/>
    </row>
    <row r="72" spans="1:4">
      <c r="A72" s="121"/>
      <c r="B72" s="110"/>
      <c r="C72" s="127"/>
      <c r="D72" s="127"/>
    </row>
    <row r="73" spans="1:4">
      <c r="A73" s="114"/>
    </row>
    <row r="74" spans="1:4">
      <c r="A74" s="114"/>
    </row>
  </sheetData>
  <sheetProtection formatRows="0"/>
  <mergeCells count="6">
    <mergeCell ref="A69:B69"/>
    <mergeCell ref="A70:B70"/>
    <mergeCell ref="A65:B65"/>
    <mergeCell ref="A66:B66"/>
    <mergeCell ref="A67:B67"/>
    <mergeCell ref="A68:B6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CD614-DA37-BE45-8396-EA5DF8BDFA25}">
  <dimension ref="A1:E73"/>
  <sheetViews>
    <sheetView zoomScale="70" zoomScaleNormal="70" workbookViewId="0">
      <pane xSplit="1" ySplit="1" topLeftCell="B49" activePane="bottomRight" state="frozen"/>
      <selection pane="bottomRight" activeCell="B64" sqref="B64"/>
      <selection pane="bottomLeft" activeCell="A2" sqref="A2"/>
      <selection pane="topRight" activeCell="B1" sqref="B1"/>
    </sheetView>
  </sheetViews>
  <sheetFormatPr defaultColWidth="10.875" defaultRowHeight="15.6"/>
  <cols>
    <col min="1" max="1" width="48.5" style="114" customWidth="1"/>
    <col min="2" max="2" width="64.5" style="117" customWidth="1"/>
    <col min="3" max="4" width="16.5" style="114" customWidth="1"/>
    <col min="5" max="5" width="15.375" style="114" customWidth="1"/>
    <col min="6" max="16384" width="10.875" style="1"/>
  </cols>
  <sheetData>
    <row r="1" spans="1:4" s="1" customFormat="1">
      <c r="A1" s="44" t="s">
        <v>21</v>
      </c>
      <c r="B1" s="37" t="s">
        <v>77</v>
      </c>
      <c r="C1" s="44" t="s">
        <v>25</v>
      </c>
      <c r="D1" s="44" t="s">
        <v>61</v>
      </c>
    </row>
    <row r="2" spans="1:4" s="1" customFormat="1">
      <c r="A2" s="31" t="s">
        <v>28</v>
      </c>
      <c r="B2" s="107">
        <v>0</v>
      </c>
      <c r="C2" s="75">
        <f>'Temas políticas -bases de dados'!E3</f>
        <v>0.05</v>
      </c>
      <c r="D2" s="43">
        <f>B2*C2</f>
        <v>0</v>
      </c>
    </row>
    <row r="3" spans="1:4" s="1" customFormat="1">
      <c r="A3" s="31"/>
      <c r="B3" s="107"/>
      <c r="C3" s="75"/>
      <c r="D3" s="43"/>
    </row>
    <row r="4" spans="1:4" s="1" customFormat="1">
      <c r="A4" s="31" t="s">
        <v>29</v>
      </c>
      <c r="B4" s="107">
        <v>0</v>
      </c>
      <c r="C4" s="75">
        <f>'Temas políticas -bases de dados'!E5</f>
        <v>0.05</v>
      </c>
      <c r="D4" s="43">
        <f>B4*C4</f>
        <v>0</v>
      </c>
    </row>
    <row r="5" spans="1:4" s="1" customFormat="1">
      <c r="A5" s="31"/>
      <c r="B5" s="107"/>
      <c r="C5" s="75"/>
      <c r="D5" s="43"/>
    </row>
    <row r="6" spans="1:4" s="1" customFormat="1">
      <c r="A6" s="31" t="s">
        <v>30</v>
      </c>
      <c r="B6" s="107">
        <v>0</v>
      </c>
      <c r="C6" s="75">
        <f>'Temas políticas -bases de dados'!E7</f>
        <v>0.04</v>
      </c>
      <c r="D6" s="43">
        <f>B6*C6</f>
        <v>0</v>
      </c>
    </row>
    <row r="7" spans="1:4" s="1" customFormat="1">
      <c r="A7" s="31"/>
      <c r="B7" s="107"/>
      <c r="C7" s="75"/>
      <c r="D7" s="43"/>
    </row>
    <row r="8" spans="1:4" s="1" customFormat="1">
      <c r="A8" s="31" t="s">
        <v>31</v>
      </c>
      <c r="B8" s="107">
        <v>0</v>
      </c>
      <c r="C8" s="75">
        <f>'Temas políticas -bases de dados'!E9</f>
        <v>0.04</v>
      </c>
      <c r="D8" s="43">
        <f>B8*C8</f>
        <v>0</v>
      </c>
    </row>
    <row r="9" spans="1:4" s="1" customFormat="1">
      <c r="A9" s="31"/>
      <c r="B9" s="107"/>
      <c r="C9" s="75"/>
      <c r="D9" s="43"/>
    </row>
    <row r="10" spans="1:4" s="1" customFormat="1">
      <c r="A10" s="31" t="s">
        <v>32</v>
      </c>
      <c r="B10" s="107">
        <v>0</v>
      </c>
      <c r="C10" s="75">
        <f>'Temas políticas -bases de dados'!E11</f>
        <v>0.05</v>
      </c>
      <c r="D10" s="43">
        <f>B10*C10</f>
        <v>0</v>
      </c>
    </row>
    <row r="11" spans="1:4" s="1" customFormat="1">
      <c r="A11" s="31"/>
      <c r="B11" s="107"/>
      <c r="C11" s="75"/>
      <c r="D11" s="43"/>
    </row>
    <row r="12" spans="1:4" s="1" customFormat="1">
      <c r="A12" s="31" t="s">
        <v>66</v>
      </c>
      <c r="B12" s="107">
        <v>0</v>
      </c>
      <c r="C12" s="75">
        <f>'Temas políticas -bases de dados'!E13</f>
        <v>0.04</v>
      </c>
      <c r="D12" s="43">
        <f>B12*C12</f>
        <v>0</v>
      </c>
    </row>
    <row r="13" spans="1:4" s="1" customFormat="1">
      <c r="A13" s="31"/>
      <c r="B13" s="107"/>
      <c r="C13" s="75"/>
      <c r="D13" s="43"/>
    </row>
    <row r="14" spans="1:4" s="1" customFormat="1">
      <c r="A14" s="31" t="s">
        <v>34</v>
      </c>
      <c r="B14" s="107">
        <v>0</v>
      </c>
      <c r="C14" s="75">
        <f>'Temas políticas -bases de dados'!E15</f>
        <v>0.05</v>
      </c>
      <c r="D14" s="43">
        <f>B14*C14</f>
        <v>0</v>
      </c>
    </row>
    <row r="15" spans="1:4" s="1" customFormat="1">
      <c r="A15" s="31"/>
      <c r="B15" s="107"/>
      <c r="C15" s="75"/>
      <c r="D15" s="43"/>
    </row>
    <row r="16" spans="1:4" s="1" customFormat="1">
      <c r="A16" s="31" t="s">
        <v>67</v>
      </c>
      <c r="B16" s="107">
        <v>0</v>
      </c>
      <c r="C16" s="75">
        <f>'Temas políticas -bases de dados'!E17</f>
        <v>0.03</v>
      </c>
      <c r="D16" s="43">
        <f>B16*C16</f>
        <v>0</v>
      </c>
    </row>
    <row r="17" spans="1:4" s="1" customFormat="1">
      <c r="A17" s="31"/>
      <c r="B17" s="107"/>
      <c r="C17" s="75"/>
      <c r="D17" s="43"/>
    </row>
    <row r="18" spans="1:4" s="1" customFormat="1">
      <c r="A18" s="31" t="s">
        <v>36</v>
      </c>
      <c r="B18" s="107">
        <v>0</v>
      </c>
      <c r="C18" s="75">
        <f>'Temas políticas -bases de dados'!E19</f>
        <v>0.03</v>
      </c>
      <c r="D18" s="43">
        <f>B18*C18</f>
        <v>0</v>
      </c>
    </row>
    <row r="19" spans="1:4" s="1" customFormat="1">
      <c r="A19" s="31"/>
      <c r="B19" s="107"/>
      <c r="C19" s="75"/>
      <c r="D19" s="43"/>
    </row>
    <row r="20" spans="1:4" s="1" customFormat="1">
      <c r="A20" s="31" t="s">
        <v>68</v>
      </c>
      <c r="B20" s="107">
        <v>0</v>
      </c>
      <c r="C20" s="75">
        <f>'Temas políticas -bases de dados'!E21</f>
        <v>0.02</v>
      </c>
      <c r="D20" s="43">
        <f>B20*C20</f>
        <v>0</v>
      </c>
    </row>
    <row r="21" spans="1:4" s="1" customFormat="1">
      <c r="A21" s="31"/>
      <c r="B21" s="107"/>
      <c r="C21" s="75"/>
      <c r="D21" s="43"/>
    </row>
    <row r="22" spans="1:4" s="1" customFormat="1">
      <c r="A22" s="31" t="s">
        <v>38</v>
      </c>
      <c r="B22" s="107">
        <v>0</v>
      </c>
      <c r="C22" s="75">
        <f>'Temas políticas -bases de dados'!E23</f>
        <v>0.03</v>
      </c>
      <c r="D22" s="43">
        <f>B22*C22</f>
        <v>0</v>
      </c>
    </row>
    <row r="23" spans="1:4" s="1" customFormat="1">
      <c r="A23" s="31"/>
      <c r="B23" s="107"/>
      <c r="C23" s="75"/>
      <c r="D23" s="43"/>
    </row>
    <row r="24" spans="1:4" s="1" customFormat="1">
      <c r="A24" s="50" t="s">
        <v>39</v>
      </c>
      <c r="B24" s="107">
        <v>0</v>
      </c>
      <c r="C24" s="75">
        <f>'Temas políticas -bases de dados'!E25</f>
        <v>0.04</v>
      </c>
      <c r="D24" s="43">
        <f>B24*C24</f>
        <v>0</v>
      </c>
    </row>
    <row r="25" spans="1:4" s="1" customFormat="1">
      <c r="A25" s="31"/>
      <c r="B25" s="107"/>
      <c r="C25" s="75"/>
      <c r="D25" s="43"/>
    </row>
    <row r="26" spans="1:4" s="1" customFormat="1">
      <c r="A26" s="31" t="s">
        <v>40</v>
      </c>
      <c r="B26" s="107">
        <v>0</v>
      </c>
      <c r="C26" s="75">
        <f>'Temas políticas -bases de dados'!E27</f>
        <v>0.02</v>
      </c>
      <c r="D26" s="43">
        <f>B26*C26</f>
        <v>0</v>
      </c>
    </row>
    <row r="27" spans="1:4" s="1" customFormat="1">
      <c r="A27" s="31"/>
      <c r="B27" s="107"/>
      <c r="C27" s="75"/>
      <c r="D27" s="43"/>
    </row>
    <row r="28" spans="1:4" s="1" customFormat="1">
      <c r="A28" s="31" t="s">
        <v>41</v>
      </c>
      <c r="B28" s="107">
        <v>0</v>
      </c>
      <c r="C28" s="75">
        <f>'Temas políticas -bases de dados'!E29</f>
        <v>0.04</v>
      </c>
      <c r="D28" s="43">
        <f>B28*C28</f>
        <v>0</v>
      </c>
    </row>
    <row r="29" spans="1:4" s="1" customFormat="1">
      <c r="A29" s="31"/>
      <c r="B29" s="107"/>
      <c r="C29" s="75"/>
      <c r="D29" s="43"/>
    </row>
    <row r="30" spans="1:4" s="1" customFormat="1">
      <c r="A30" s="31" t="s">
        <v>42</v>
      </c>
      <c r="B30" s="107">
        <v>0</v>
      </c>
      <c r="C30" s="75">
        <f>'Temas políticas -bases de dados'!E31</f>
        <v>0.03</v>
      </c>
      <c r="D30" s="43">
        <f>B30*C30</f>
        <v>0</v>
      </c>
    </row>
    <row r="31" spans="1:4" s="1" customFormat="1">
      <c r="A31" s="31"/>
      <c r="B31" s="107"/>
      <c r="C31" s="75"/>
      <c r="D31" s="43"/>
    </row>
    <row r="32" spans="1:4" s="1" customFormat="1">
      <c r="A32" s="31" t="s">
        <v>43</v>
      </c>
      <c r="B32" s="107">
        <v>0</v>
      </c>
      <c r="C32" s="75">
        <f>'Temas políticas -bases de dados'!E33</f>
        <v>0.04</v>
      </c>
      <c r="D32" s="43">
        <f>B32*C32</f>
        <v>0</v>
      </c>
    </row>
    <row r="33" spans="1:4" s="1" customFormat="1">
      <c r="A33" s="31"/>
      <c r="B33" s="107"/>
      <c r="C33" s="75"/>
      <c r="D33" s="43"/>
    </row>
    <row r="34" spans="1:4" s="1" customFormat="1">
      <c r="A34" s="31" t="s">
        <v>44</v>
      </c>
      <c r="B34" s="107">
        <v>0</v>
      </c>
      <c r="C34" s="75">
        <f>'Temas políticas -bases de dados'!E35</f>
        <v>0.04</v>
      </c>
      <c r="D34" s="43">
        <f>B34*C34</f>
        <v>0</v>
      </c>
    </row>
    <row r="35" spans="1:4" s="1" customFormat="1">
      <c r="A35" s="31"/>
      <c r="B35" s="107"/>
      <c r="C35" s="75"/>
      <c r="D35" s="43"/>
    </row>
    <row r="36" spans="1:4" s="1" customFormat="1">
      <c r="A36" s="31" t="s">
        <v>45</v>
      </c>
      <c r="B36" s="107">
        <v>0</v>
      </c>
      <c r="C36" s="75">
        <f>'Temas políticas -bases de dados'!E37</f>
        <v>0.04</v>
      </c>
      <c r="D36" s="43">
        <f>B36*C36</f>
        <v>0</v>
      </c>
    </row>
    <row r="37" spans="1:4" s="1" customFormat="1">
      <c r="A37" s="31"/>
      <c r="B37" s="107"/>
      <c r="C37" s="75"/>
      <c r="D37" s="43"/>
    </row>
    <row r="38" spans="1:4" s="1" customFormat="1">
      <c r="A38" s="31" t="s">
        <v>46</v>
      </c>
      <c r="B38" s="107">
        <v>0</v>
      </c>
      <c r="C38" s="75">
        <f>'Temas políticas -bases de dados'!E39</f>
        <v>0.04</v>
      </c>
      <c r="D38" s="43">
        <f>B38*C38</f>
        <v>0</v>
      </c>
    </row>
    <row r="39" spans="1:4" s="1" customFormat="1">
      <c r="A39" s="31"/>
      <c r="B39" s="107"/>
      <c r="C39" s="75"/>
      <c r="D39" s="43"/>
    </row>
    <row r="40" spans="1:4" s="73" customFormat="1" ht="30.95">
      <c r="A40" s="50" t="s">
        <v>47</v>
      </c>
      <c r="B40" s="107">
        <v>0</v>
      </c>
      <c r="C40" s="77">
        <f>'Temas políticas -bases de dados'!E41</f>
        <v>0.02</v>
      </c>
      <c r="D40" s="78">
        <f>B40*C40</f>
        <v>0</v>
      </c>
    </row>
    <row r="41" spans="1:4" s="1" customFormat="1">
      <c r="A41" s="31"/>
      <c r="B41" s="107"/>
      <c r="C41" s="75"/>
      <c r="D41" s="43"/>
    </row>
    <row r="42" spans="1:4" s="1" customFormat="1">
      <c r="A42" s="31" t="s">
        <v>48</v>
      </c>
      <c r="B42" s="107">
        <v>0</v>
      </c>
      <c r="C42" s="75">
        <f>'Temas políticas -bases de dados'!E43</f>
        <v>0.04</v>
      </c>
      <c r="D42" s="43">
        <f>B42*C42</f>
        <v>0</v>
      </c>
    </row>
    <row r="43" spans="1:4" s="1" customFormat="1">
      <c r="A43" s="31"/>
      <c r="B43" s="107"/>
      <c r="C43" s="75"/>
      <c r="D43" s="43"/>
    </row>
    <row r="44" spans="1:4" s="1" customFormat="1">
      <c r="A44" s="31" t="s">
        <v>49</v>
      </c>
      <c r="B44" s="107">
        <v>0</v>
      </c>
      <c r="C44" s="75">
        <f>'Temas políticas -bases de dados'!E45</f>
        <v>0.03</v>
      </c>
      <c r="D44" s="43">
        <f>B44*C44</f>
        <v>0</v>
      </c>
    </row>
    <row r="45" spans="1:4" s="1" customFormat="1">
      <c r="A45" s="31"/>
      <c r="B45" s="107"/>
      <c r="C45" s="75"/>
      <c r="D45" s="43"/>
    </row>
    <row r="46" spans="1:4" s="1" customFormat="1">
      <c r="A46" s="31" t="s">
        <v>50</v>
      </c>
      <c r="B46" s="107">
        <v>0</v>
      </c>
      <c r="C46" s="75">
        <f>'Temas políticas -bases de dados'!E47</f>
        <v>0.02</v>
      </c>
      <c r="D46" s="43">
        <f>B46*C46</f>
        <v>0</v>
      </c>
    </row>
    <row r="47" spans="1:4" s="1" customFormat="1">
      <c r="A47" s="31"/>
      <c r="B47" s="107"/>
      <c r="C47" s="75"/>
      <c r="D47" s="43"/>
    </row>
    <row r="48" spans="1:4" s="1" customFormat="1">
      <c r="A48" s="31" t="s">
        <v>51</v>
      </c>
      <c r="B48" s="107">
        <v>0</v>
      </c>
      <c r="C48" s="75">
        <f>'Temas políticas -bases de dados'!E49</f>
        <v>0.03</v>
      </c>
      <c r="D48" s="43">
        <f>B48*C48</f>
        <v>0</v>
      </c>
    </row>
    <row r="49" spans="1:5">
      <c r="A49" s="31"/>
      <c r="B49" s="107"/>
      <c r="C49" s="75"/>
      <c r="D49" s="43"/>
      <c r="E49" s="1"/>
    </row>
    <row r="50" spans="1:5">
      <c r="A50" s="31" t="s">
        <v>52</v>
      </c>
      <c r="B50" s="107">
        <v>0</v>
      </c>
      <c r="C50" s="75">
        <f>'Temas políticas -bases de dados'!E51</f>
        <v>0.03</v>
      </c>
      <c r="D50" s="43">
        <f>B50*C50</f>
        <v>0</v>
      </c>
      <c r="E50" s="1"/>
    </row>
    <row r="51" spans="1:5">
      <c r="A51" s="31"/>
      <c r="B51" s="107"/>
      <c r="C51" s="75"/>
      <c r="D51" s="43"/>
      <c r="E51" s="1"/>
    </row>
    <row r="52" spans="1:5">
      <c r="A52" s="31" t="s">
        <v>53</v>
      </c>
      <c r="B52" s="107">
        <v>0</v>
      </c>
      <c r="C52" s="75">
        <f>'Temas políticas -bases de dados'!E53</f>
        <v>0.02</v>
      </c>
      <c r="D52" s="43">
        <f>B52*C52</f>
        <v>0</v>
      </c>
      <c r="E52" s="1"/>
    </row>
    <row r="53" spans="1:5">
      <c r="A53" s="31"/>
      <c r="B53" s="107"/>
      <c r="C53" s="75"/>
      <c r="D53" s="43"/>
      <c r="E53" s="1"/>
    </row>
    <row r="54" spans="1:5">
      <c r="A54" s="31" t="s">
        <v>54</v>
      </c>
      <c r="B54" s="107">
        <v>0</v>
      </c>
      <c r="C54" s="75">
        <f>'Temas políticas -bases de dados'!E55</f>
        <v>0.02</v>
      </c>
      <c r="D54" s="43">
        <f>B54*C54</f>
        <v>0</v>
      </c>
      <c r="E54" s="1"/>
    </row>
    <row r="55" spans="1:5">
      <c r="A55" s="31"/>
      <c r="B55" s="107"/>
      <c r="C55" s="75"/>
      <c r="D55" s="43"/>
      <c r="E55" s="1"/>
    </row>
    <row r="56" spans="1:5">
      <c r="A56" s="31" t="s">
        <v>55</v>
      </c>
      <c r="B56" s="107">
        <v>0</v>
      </c>
      <c r="C56" s="75">
        <f>'Temas políticas -bases de dados'!E57</f>
        <v>0.02</v>
      </c>
      <c r="D56" s="43">
        <f>B56*C56</f>
        <v>0</v>
      </c>
      <c r="E56" s="1"/>
    </row>
    <row r="57" spans="1:5">
      <c r="A57" s="31"/>
      <c r="B57" s="107"/>
      <c r="C57" s="75"/>
      <c r="D57" s="43"/>
      <c r="E57" s="1"/>
    </row>
    <row r="58" spans="1:5">
      <c r="A58" s="31" t="s">
        <v>56</v>
      </c>
      <c r="B58" s="107">
        <v>0</v>
      </c>
      <c r="C58" s="75">
        <f>'Temas políticas -bases de dados'!E59</f>
        <v>0.02</v>
      </c>
      <c r="D58" s="43">
        <f>B58*C58</f>
        <v>0</v>
      </c>
      <c r="E58" s="1"/>
    </row>
    <row r="59" spans="1:5">
      <c r="A59" s="31"/>
      <c r="B59" s="107"/>
      <c r="C59" s="75"/>
      <c r="D59" s="43"/>
      <c r="E59" s="1"/>
    </row>
    <row r="60" spans="1:5">
      <c r="A60" s="31" t="s">
        <v>57</v>
      </c>
      <c r="B60" s="107">
        <v>0</v>
      </c>
      <c r="C60" s="75">
        <f>'Temas políticas -bases de dados'!E61</f>
        <v>0.03</v>
      </c>
      <c r="D60" s="43">
        <f>B60*C60</f>
        <v>0</v>
      </c>
      <c r="E60" s="1"/>
    </row>
    <row r="61" spans="1:5">
      <c r="A61" s="31"/>
      <c r="B61" s="107"/>
      <c r="C61" s="75"/>
      <c r="D61" s="43"/>
      <c r="E61" s="1"/>
    </row>
    <row r="62" spans="1:5">
      <c r="A62" s="73"/>
      <c r="B62" s="128" t="s">
        <v>74</v>
      </c>
      <c r="C62" s="77">
        <f>SUM(C2:C61)</f>
        <v>1.0000000000000004</v>
      </c>
      <c r="D62" s="129">
        <f>SUM(D2:D61)</f>
        <v>0</v>
      </c>
      <c r="E62" s="61" t="s">
        <v>78</v>
      </c>
    </row>
    <row r="63" spans="1:5">
      <c r="A63" s="158"/>
      <c r="B63" s="158"/>
      <c r="C63" s="121"/>
      <c r="D63" s="121"/>
    </row>
    <row r="64" spans="1:5">
      <c r="B64" s="127" t="s">
        <v>79</v>
      </c>
      <c r="C64" s="121"/>
      <c r="D64" s="121"/>
    </row>
    <row r="65" spans="1:4">
      <c r="A65" s="158"/>
      <c r="B65" s="158"/>
      <c r="C65" s="121"/>
      <c r="D65" s="121"/>
    </row>
    <row r="66" spans="1:4">
      <c r="A66" s="158"/>
      <c r="B66" s="158"/>
      <c r="C66" s="121"/>
      <c r="D66" s="121"/>
    </row>
    <row r="67" spans="1:4">
      <c r="A67" s="158"/>
      <c r="B67" s="158"/>
      <c r="C67" s="121"/>
      <c r="D67" s="121"/>
    </row>
    <row r="68" spans="1:4">
      <c r="A68" s="158"/>
      <c r="B68" s="158"/>
      <c r="C68" s="121"/>
      <c r="D68" s="121"/>
    </row>
    <row r="69" spans="1:4">
      <c r="A69" s="158"/>
      <c r="B69" s="158"/>
      <c r="C69" s="121"/>
      <c r="D69" s="121"/>
    </row>
    <row r="70" spans="1:4">
      <c r="A70" s="121"/>
      <c r="B70" s="121"/>
      <c r="C70" s="121"/>
      <c r="D70" s="121"/>
    </row>
    <row r="71" spans="1:4">
      <c r="A71" s="121"/>
      <c r="B71" s="121"/>
      <c r="C71" s="121"/>
      <c r="D71" s="121"/>
    </row>
    <row r="72" spans="1:4">
      <c r="A72" s="121"/>
      <c r="B72" s="121"/>
      <c r="C72" s="121"/>
      <c r="D72" s="121"/>
    </row>
    <row r="73" spans="1:4">
      <c r="B73" s="114"/>
    </row>
  </sheetData>
  <sheetProtection formatRows="0"/>
  <mergeCells count="6">
    <mergeCell ref="A69:B69"/>
    <mergeCell ref="A63:B63"/>
    <mergeCell ref="A65:B65"/>
    <mergeCell ref="A66:B66"/>
    <mergeCell ref="A67:B67"/>
    <mergeCell ref="A68:B6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99EF4-12C7-4365-A997-D2AA0760E565}">
  <dimension ref="A1:I143"/>
  <sheetViews>
    <sheetView zoomScale="70" zoomScaleNormal="70" workbookViewId="0">
      <pane xSplit="1" ySplit="1" topLeftCell="F94" activePane="bottomRight" state="frozen"/>
      <selection pane="bottomRight" activeCell="H50" sqref="H50"/>
      <selection pane="bottomLeft" activeCell="A2" sqref="A2"/>
      <selection pane="topRight" activeCell="B1" sqref="B1"/>
    </sheetView>
  </sheetViews>
  <sheetFormatPr defaultColWidth="10.875" defaultRowHeight="15.6"/>
  <cols>
    <col min="1" max="1" width="80.5" style="117" customWidth="1"/>
    <col min="2" max="2" width="64.5" style="117" customWidth="1"/>
    <col min="3" max="3" width="8.5" style="117" customWidth="1"/>
    <col min="4" max="4" width="64.5" style="117" customWidth="1"/>
    <col min="5" max="5" width="8.5" style="117" customWidth="1"/>
    <col min="6" max="6" width="64.5" style="117" customWidth="1"/>
    <col min="7" max="7" width="8.5" style="117" customWidth="1"/>
    <col min="8" max="8" width="16.5" style="117" customWidth="1"/>
    <col min="9" max="9" width="15.375" style="8" customWidth="1"/>
    <col min="10" max="10" width="15.5" style="8" customWidth="1"/>
    <col min="11" max="16384" width="10.875" style="8"/>
  </cols>
  <sheetData>
    <row r="1" spans="1:9" ht="108" customHeight="1">
      <c r="A1" s="7" t="s">
        <v>80</v>
      </c>
      <c r="B1" s="27" t="s">
        <v>81</v>
      </c>
      <c r="C1" s="37" t="s">
        <v>82</v>
      </c>
      <c r="D1" s="27" t="s">
        <v>83</v>
      </c>
      <c r="E1" s="37" t="s">
        <v>84</v>
      </c>
      <c r="F1" s="27" t="s">
        <v>85</v>
      </c>
      <c r="G1" s="37" t="s">
        <v>82</v>
      </c>
      <c r="H1" s="45" t="s">
        <v>61</v>
      </c>
      <c r="I1" s="10"/>
    </row>
    <row r="2" spans="1:9">
      <c r="A2" s="29" t="s">
        <v>86</v>
      </c>
      <c r="B2" s="107"/>
      <c r="C2" s="139">
        <v>0.05</v>
      </c>
      <c r="D2" s="107"/>
      <c r="E2" s="139">
        <v>0.04</v>
      </c>
      <c r="F2" s="107"/>
      <c r="G2" s="79">
        <v>0.04</v>
      </c>
      <c r="H2" s="82">
        <f>B2*C2+D2*E2+F2*G2</f>
        <v>0</v>
      </c>
    </row>
    <row r="3" spans="1:9" s="16" customFormat="1">
      <c r="A3" s="33"/>
      <c r="B3" s="107"/>
      <c r="C3" s="139"/>
      <c r="D3" s="107"/>
      <c r="E3" s="139"/>
      <c r="F3" s="107"/>
      <c r="G3" s="80"/>
      <c r="H3" s="82"/>
    </row>
    <row r="4" spans="1:9" ht="30.95">
      <c r="A4" s="29" t="s">
        <v>87</v>
      </c>
      <c r="B4" s="101"/>
      <c r="C4" s="139">
        <v>0.03</v>
      </c>
      <c r="D4" s="101"/>
      <c r="E4" s="139">
        <v>3.5000000000000003E-2</v>
      </c>
      <c r="F4" s="101"/>
      <c r="G4" s="79">
        <v>3.5000000000000003E-2</v>
      </c>
      <c r="H4" s="82">
        <f t="shared" ref="H4:H70" si="0">B4*C4+D4*E4+F4*G4</f>
        <v>0</v>
      </c>
    </row>
    <row r="5" spans="1:9">
      <c r="A5" s="28"/>
      <c r="B5" s="101"/>
      <c r="C5" s="139"/>
      <c r="D5" s="101"/>
      <c r="E5" s="139"/>
      <c r="F5" s="101"/>
      <c r="G5" s="79"/>
      <c r="H5" s="82"/>
    </row>
    <row r="6" spans="1:9">
      <c r="A6" s="29" t="s">
        <v>88</v>
      </c>
      <c r="B6" s="107"/>
      <c r="C6" s="139">
        <v>0.04</v>
      </c>
      <c r="D6" s="107"/>
      <c r="E6" s="139">
        <v>0.04</v>
      </c>
      <c r="F6" s="107"/>
      <c r="G6" s="79">
        <v>0.04</v>
      </c>
      <c r="H6" s="82">
        <f t="shared" si="0"/>
        <v>0</v>
      </c>
    </row>
    <row r="7" spans="1:9">
      <c r="A7" s="28"/>
      <c r="B7" s="107"/>
      <c r="C7" s="139"/>
      <c r="D7" s="107"/>
      <c r="E7" s="139"/>
      <c r="F7" s="107"/>
      <c r="G7" s="79"/>
      <c r="H7" s="82"/>
    </row>
    <row r="8" spans="1:9">
      <c r="A8" s="29" t="s">
        <v>89</v>
      </c>
      <c r="B8" s="101"/>
      <c r="C8" s="139">
        <v>0.04</v>
      </c>
      <c r="D8" s="101"/>
      <c r="E8" s="139">
        <v>0.03</v>
      </c>
      <c r="F8" s="101"/>
      <c r="G8" s="79">
        <v>0.03</v>
      </c>
      <c r="H8" s="82">
        <f t="shared" si="0"/>
        <v>0</v>
      </c>
    </row>
    <row r="9" spans="1:9">
      <c r="A9" s="29"/>
      <c r="B9" s="101"/>
      <c r="C9" s="139"/>
      <c r="D9" s="101"/>
      <c r="E9" s="139"/>
      <c r="F9" s="101"/>
      <c r="G9" s="79"/>
      <c r="H9" s="82"/>
    </row>
    <row r="10" spans="1:9">
      <c r="A10" s="29" t="s">
        <v>90</v>
      </c>
      <c r="B10" s="107"/>
      <c r="C10" s="139">
        <v>0.05</v>
      </c>
      <c r="D10" s="107"/>
      <c r="E10" s="139">
        <v>0.05</v>
      </c>
      <c r="F10" s="107"/>
      <c r="G10" s="79">
        <v>0.05</v>
      </c>
      <c r="H10" s="82">
        <f t="shared" si="0"/>
        <v>0</v>
      </c>
    </row>
    <row r="11" spans="1:9">
      <c r="A11" s="29"/>
      <c r="B11" s="107"/>
      <c r="C11" s="139"/>
      <c r="D11" s="107"/>
      <c r="E11" s="139"/>
      <c r="F11" s="107"/>
      <c r="G11" s="79"/>
      <c r="H11" s="82"/>
    </row>
    <row r="12" spans="1:9" hidden="1">
      <c r="A12" s="29" t="s">
        <v>91</v>
      </c>
      <c r="B12" s="101"/>
      <c r="C12" s="139">
        <v>0</v>
      </c>
      <c r="D12" s="101"/>
      <c r="E12" s="139">
        <v>0</v>
      </c>
      <c r="F12" s="101"/>
      <c r="G12" s="79">
        <v>0</v>
      </c>
      <c r="H12" s="82"/>
    </row>
    <row r="13" spans="1:9" hidden="1">
      <c r="A13" s="29"/>
      <c r="B13" s="101"/>
      <c r="C13" s="139"/>
      <c r="D13" s="101"/>
      <c r="E13" s="139"/>
      <c r="F13" s="101"/>
      <c r="G13" s="79"/>
      <c r="H13" s="82"/>
    </row>
    <row r="14" spans="1:9" ht="30.95">
      <c r="A14" s="29" t="s">
        <v>92</v>
      </c>
      <c r="B14" s="107"/>
      <c r="C14" s="139">
        <v>0.04</v>
      </c>
      <c r="D14" s="107"/>
      <c r="E14" s="139">
        <v>3.5000000000000003E-2</v>
      </c>
      <c r="F14" s="107"/>
      <c r="G14" s="79">
        <v>3.5000000000000003E-2</v>
      </c>
      <c r="H14" s="82">
        <f t="shared" si="0"/>
        <v>0</v>
      </c>
    </row>
    <row r="15" spans="1:9">
      <c r="A15" s="29"/>
      <c r="B15" s="107"/>
      <c r="C15" s="139"/>
      <c r="D15" s="107"/>
      <c r="E15" s="139"/>
      <c r="F15" s="107"/>
      <c r="G15" s="79"/>
      <c r="H15" s="82"/>
    </row>
    <row r="16" spans="1:9">
      <c r="A16" s="27" t="s">
        <v>93</v>
      </c>
      <c r="B16" s="101"/>
      <c r="C16" s="139">
        <v>0.03</v>
      </c>
      <c r="D16" s="101"/>
      <c r="E16" s="139">
        <v>0.04</v>
      </c>
      <c r="F16" s="101"/>
      <c r="G16" s="79">
        <v>0.04</v>
      </c>
      <c r="H16" s="82">
        <f t="shared" si="0"/>
        <v>0</v>
      </c>
    </row>
    <row r="17" spans="1:8">
      <c r="A17" s="28"/>
      <c r="B17" s="101"/>
      <c r="C17" s="139"/>
      <c r="D17" s="101"/>
      <c r="E17" s="139"/>
      <c r="F17" s="101"/>
      <c r="G17" s="79"/>
      <c r="H17" s="82"/>
    </row>
    <row r="18" spans="1:8">
      <c r="A18" s="27" t="s">
        <v>94</v>
      </c>
      <c r="B18" s="107"/>
      <c r="C18" s="139">
        <v>0.03</v>
      </c>
      <c r="D18" s="107"/>
      <c r="E18" s="139">
        <v>0.03</v>
      </c>
      <c r="F18" s="107"/>
      <c r="G18" s="79">
        <v>0.03</v>
      </c>
      <c r="H18" s="82">
        <f t="shared" si="0"/>
        <v>0</v>
      </c>
    </row>
    <row r="19" spans="1:8">
      <c r="A19" s="28"/>
      <c r="B19" s="107"/>
      <c r="C19" s="139"/>
      <c r="D19" s="107"/>
      <c r="E19" s="139"/>
      <c r="F19" s="107"/>
      <c r="G19" s="79"/>
      <c r="H19" s="82"/>
    </row>
    <row r="20" spans="1:8">
      <c r="A20" s="27" t="s">
        <v>95</v>
      </c>
      <c r="B20" s="101"/>
      <c r="C20" s="139">
        <v>0.03</v>
      </c>
      <c r="D20" s="101"/>
      <c r="E20" s="139">
        <v>2.5000000000000001E-2</v>
      </c>
      <c r="F20" s="101"/>
      <c r="G20" s="79">
        <v>2.5000000000000001E-2</v>
      </c>
      <c r="H20" s="82">
        <f t="shared" si="0"/>
        <v>0</v>
      </c>
    </row>
    <row r="21" spans="1:8">
      <c r="A21" s="25"/>
      <c r="B21" s="101"/>
      <c r="C21" s="139"/>
      <c r="D21" s="101"/>
      <c r="E21" s="139"/>
      <c r="F21" s="101"/>
      <c r="G21" s="79"/>
      <c r="H21" s="82"/>
    </row>
    <row r="22" spans="1:8">
      <c r="A22" s="27" t="s">
        <v>96</v>
      </c>
      <c r="B22" s="107"/>
      <c r="C22" s="139">
        <v>0.03</v>
      </c>
      <c r="D22" s="107"/>
      <c r="E22" s="139">
        <v>3.5000000000000003E-2</v>
      </c>
      <c r="F22" s="107"/>
      <c r="G22" s="79">
        <v>3.5000000000000003E-2</v>
      </c>
      <c r="H22" s="82">
        <f t="shared" si="0"/>
        <v>0</v>
      </c>
    </row>
    <row r="23" spans="1:8">
      <c r="A23" s="25"/>
      <c r="B23" s="107"/>
      <c r="C23" s="139"/>
      <c r="D23" s="107"/>
      <c r="E23" s="139"/>
      <c r="F23" s="107"/>
      <c r="G23" s="79"/>
      <c r="H23" s="82"/>
    </row>
    <row r="24" spans="1:8">
      <c r="A24" s="25" t="s">
        <v>97</v>
      </c>
      <c r="B24" s="101"/>
      <c r="C24" s="139">
        <v>0.03</v>
      </c>
      <c r="D24" s="101"/>
      <c r="E24" s="139">
        <v>3.5000000000000003E-2</v>
      </c>
      <c r="F24" s="101"/>
      <c r="G24" s="79">
        <v>3.5000000000000003E-2</v>
      </c>
      <c r="H24" s="82">
        <f t="shared" si="0"/>
        <v>0</v>
      </c>
    </row>
    <row r="25" spans="1:8">
      <c r="A25" s="25"/>
      <c r="B25" s="101"/>
      <c r="C25" s="139"/>
      <c r="D25" s="101"/>
      <c r="E25" s="139"/>
      <c r="F25" s="101"/>
      <c r="G25" s="79"/>
      <c r="H25" s="82"/>
    </row>
    <row r="26" spans="1:8">
      <c r="A26" s="27" t="s">
        <v>98</v>
      </c>
      <c r="B26" s="107"/>
      <c r="C26" s="139">
        <v>0.02</v>
      </c>
      <c r="D26" s="107"/>
      <c r="E26" s="139">
        <v>1.4999999999999999E-2</v>
      </c>
      <c r="F26" s="107"/>
      <c r="G26" s="79">
        <v>1.4999999999999999E-2</v>
      </c>
      <c r="H26" s="82">
        <f t="shared" si="0"/>
        <v>0</v>
      </c>
    </row>
    <row r="27" spans="1:8">
      <c r="A27" s="25"/>
      <c r="B27" s="107"/>
      <c r="C27" s="139"/>
      <c r="D27" s="107"/>
      <c r="E27" s="139"/>
      <c r="F27" s="107"/>
      <c r="G27" s="79"/>
      <c r="H27" s="82"/>
    </row>
    <row r="28" spans="1:8">
      <c r="A28" s="27" t="s">
        <v>99</v>
      </c>
      <c r="B28" s="101"/>
      <c r="C28" s="139">
        <v>0.02</v>
      </c>
      <c r="D28" s="101"/>
      <c r="E28" s="139">
        <v>0.02</v>
      </c>
      <c r="F28" s="101"/>
      <c r="G28" s="79">
        <v>0.02</v>
      </c>
      <c r="H28" s="82">
        <f t="shared" si="0"/>
        <v>0</v>
      </c>
    </row>
    <row r="29" spans="1:8">
      <c r="A29" s="25"/>
      <c r="B29" s="101"/>
      <c r="C29" s="139"/>
      <c r="D29" s="101"/>
      <c r="E29" s="139"/>
      <c r="F29" s="101"/>
      <c r="G29" s="79"/>
      <c r="H29" s="82"/>
    </row>
    <row r="30" spans="1:8">
      <c r="A30" s="27" t="s">
        <v>100</v>
      </c>
      <c r="B30" s="107"/>
      <c r="C30" s="139">
        <v>0.03</v>
      </c>
      <c r="D30" s="107"/>
      <c r="E30" s="139">
        <v>0.02</v>
      </c>
      <c r="F30" s="107"/>
      <c r="G30" s="79">
        <v>2.5000000000000001E-2</v>
      </c>
      <c r="H30" s="82">
        <f t="shared" si="0"/>
        <v>0</v>
      </c>
    </row>
    <row r="31" spans="1:8">
      <c r="A31" s="25"/>
      <c r="B31" s="107"/>
      <c r="C31" s="139"/>
      <c r="D31" s="107"/>
      <c r="E31" s="139"/>
      <c r="F31" s="107"/>
      <c r="G31" s="79"/>
      <c r="H31" s="82"/>
    </row>
    <row r="32" spans="1:8">
      <c r="A32" s="25" t="s">
        <v>101</v>
      </c>
      <c r="B32" s="101"/>
      <c r="C32" s="139">
        <v>0.03</v>
      </c>
      <c r="D32" s="101"/>
      <c r="E32" s="139">
        <v>0.02</v>
      </c>
      <c r="F32" s="101"/>
      <c r="G32" s="79">
        <v>0.02</v>
      </c>
      <c r="H32" s="82">
        <f t="shared" si="0"/>
        <v>0</v>
      </c>
    </row>
    <row r="33" spans="1:8">
      <c r="A33" s="25"/>
      <c r="B33" s="101"/>
      <c r="C33" s="139"/>
      <c r="D33" s="101"/>
      <c r="E33" s="139"/>
      <c r="F33" s="101"/>
      <c r="G33" s="79"/>
      <c r="H33" s="82"/>
    </row>
    <row r="34" spans="1:8">
      <c r="A34" s="27" t="s">
        <v>102</v>
      </c>
      <c r="B34" s="107"/>
      <c r="C34" s="139">
        <v>0.03</v>
      </c>
      <c r="D34" s="107"/>
      <c r="E34" s="139">
        <v>0.02</v>
      </c>
      <c r="F34" s="107"/>
      <c r="G34" s="79">
        <v>0.02</v>
      </c>
      <c r="H34" s="82">
        <f t="shared" si="0"/>
        <v>0</v>
      </c>
    </row>
    <row r="35" spans="1:8">
      <c r="A35" s="25"/>
      <c r="B35" s="107"/>
      <c r="C35" s="139"/>
      <c r="D35" s="107"/>
      <c r="E35" s="139"/>
      <c r="F35" s="107"/>
      <c r="G35" s="79"/>
      <c r="H35" s="82"/>
    </row>
    <row r="36" spans="1:8">
      <c r="A36" s="27" t="s">
        <v>103</v>
      </c>
      <c r="B36" s="101"/>
      <c r="C36" s="139">
        <v>0.04</v>
      </c>
      <c r="D36" s="101"/>
      <c r="E36" s="139">
        <v>0.04</v>
      </c>
      <c r="F36" s="101"/>
      <c r="G36" s="79">
        <v>0.04</v>
      </c>
      <c r="H36" s="82">
        <f t="shared" si="0"/>
        <v>0</v>
      </c>
    </row>
    <row r="37" spans="1:8">
      <c r="A37" s="25"/>
      <c r="B37" s="101"/>
      <c r="C37" s="139"/>
      <c r="D37" s="101"/>
      <c r="E37" s="139"/>
      <c r="F37" s="101"/>
      <c r="G37" s="79"/>
      <c r="H37" s="82"/>
    </row>
    <row r="38" spans="1:8">
      <c r="A38" s="27" t="s">
        <v>104</v>
      </c>
      <c r="B38" s="107"/>
      <c r="C38" s="139">
        <v>0.03</v>
      </c>
      <c r="D38" s="107"/>
      <c r="E38" s="139">
        <v>2.5000000000000001E-2</v>
      </c>
      <c r="F38" s="107"/>
      <c r="G38" s="79">
        <v>2.5000000000000001E-2</v>
      </c>
      <c r="H38" s="82">
        <f t="shared" si="0"/>
        <v>0</v>
      </c>
    </row>
    <row r="39" spans="1:8">
      <c r="A39" s="25"/>
      <c r="B39" s="107"/>
      <c r="C39" s="139"/>
      <c r="D39" s="107"/>
      <c r="E39" s="139"/>
      <c r="F39" s="107"/>
      <c r="G39" s="79"/>
      <c r="H39" s="82"/>
    </row>
    <row r="40" spans="1:8">
      <c r="A40" s="27" t="s">
        <v>105</v>
      </c>
      <c r="B40" s="101"/>
      <c r="C40" s="139">
        <v>0.02</v>
      </c>
      <c r="D40" s="101"/>
      <c r="E40" s="139">
        <v>0.02</v>
      </c>
      <c r="F40" s="101"/>
      <c r="G40" s="79">
        <v>0.02</v>
      </c>
      <c r="H40" s="82">
        <f t="shared" si="0"/>
        <v>0</v>
      </c>
    </row>
    <row r="41" spans="1:8">
      <c r="A41" s="25"/>
      <c r="B41" s="101"/>
      <c r="C41" s="139"/>
      <c r="D41" s="101"/>
      <c r="E41" s="139"/>
      <c r="F41" s="101"/>
      <c r="G41" s="79"/>
      <c r="H41" s="82"/>
    </row>
    <row r="42" spans="1:8">
      <c r="A42" s="27" t="s">
        <v>106</v>
      </c>
      <c r="B42" s="107"/>
      <c r="C42" s="139">
        <v>0.02</v>
      </c>
      <c r="D42" s="107">
        <v>9</v>
      </c>
      <c r="E42" s="139">
        <v>0.02</v>
      </c>
      <c r="F42" s="107"/>
      <c r="G42" s="79">
        <v>0.02</v>
      </c>
      <c r="H42" s="82">
        <f t="shared" si="0"/>
        <v>0.18</v>
      </c>
    </row>
    <row r="43" spans="1:8" ht="62.1">
      <c r="A43" s="25"/>
      <c r="B43" s="107"/>
      <c r="C43" s="139"/>
      <c r="D43" s="146" t="s">
        <v>107</v>
      </c>
      <c r="E43" s="139"/>
      <c r="F43" s="107"/>
      <c r="G43" s="79"/>
      <c r="H43" s="82"/>
    </row>
    <row r="44" spans="1:8">
      <c r="A44" s="27" t="s">
        <v>108</v>
      </c>
      <c r="B44" s="101"/>
      <c r="C44" s="139">
        <v>0.02</v>
      </c>
      <c r="D44" s="101">
        <v>9</v>
      </c>
      <c r="E44" s="139">
        <v>0.02</v>
      </c>
      <c r="F44" s="101"/>
      <c r="G44" s="79">
        <v>0.02</v>
      </c>
      <c r="H44" s="82">
        <f t="shared" si="0"/>
        <v>0.18</v>
      </c>
    </row>
    <row r="45" spans="1:8" ht="62.1">
      <c r="A45" s="25"/>
      <c r="B45" s="101"/>
      <c r="C45" s="139"/>
      <c r="D45" s="146" t="s">
        <v>107</v>
      </c>
      <c r="E45" s="139"/>
      <c r="F45" s="101"/>
      <c r="G45" s="79"/>
      <c r="H45" s="82"/>
    </row>
    <row r="46" spans="1:8">
      <c r="A46" s="27" t="s">
        <v>109</v>
      </c>
      <c r="B46" s="107"/>
      <c r="C46" s="139">
        <v>0.02</v>
      </c>
      <c r="D46" s="107"/>
      <c r="E46" s="139">
        <v>0.02</v>
      </c>
      <c r="F46" s="107"/>
      <c r="G46" s="79">
        <v>0.02</v>
      </c>
      <c r="H46" s="82">
        <f t="shared" si="0"/>
        <v>0</v>
      </c>
    </row>
    <row r="47" spans="1:8">
      <c r="A47" s="27"/>
      <c r="B47" s="107"/>
      <c r="C47" s="139"/>
      <c r="D47" s="107"/>
      <c r="E47" s="139"/>
      <c r="F47" s="107"/>
      <c r="G47" s="79"/>
      <c r="H47" s="82"/>
    </row>
    <row r="48" spans="1:8">
      <c r="A48" s="27" t="s">
        <v>110</v>
      </c>
      <c r="B48" s="101"/>
      <c r="C48" s="139">
        <v>0.02</v>
      </c>
      <c r="D48" s="101"/>
      <c r="E48" s="139">
        <v>0.02</v>
      </c>
      <c r="F48" s="101"/>
      <c r="G48" s="79">
        <v>0.02</v>
      </c>
      <c r="H48" s="82">
        <f t="shared" si="0"/>
        <v>0</v>
      </c>
    </row>
    <row r="49" spans="1:8">
      <c r="A49" s="25"/>
      <c r="B49" s="101"/>
      <c r="C49" s="139"/>
      <c r="D49" s="101"/>
      <c r="E49" s="139"/>
      <c r="F49" s="101"/>
      <c r="G49" s="79"/>
      <c r="H49" s="82"/>
    </row>
    <row r="50" spans="1:8">
      <c r="A50" s="27" t="s">
        <v>111</v>
      </c>
      <c r="B50" s="107"/>
      <c r="C50" s="139">
        <v>0.02</v>
      </c>
      <c r="D50" s="107">
        <v>13.5</v>
      </c>
      <c r="E50" s="139">
        <v>0.02</v>
      </c>
      <c r="F50" s="107"/>
      <c r="G50" s="79">
        <v>0.02</v>
      </c>
      <c r="H50" s="82">
        <f t="shared" si="0"/>
        <v>0.27</v>
      </c>
    </row>
    <row r="51" spans="1:8" ht="223.5" customHeight="1">
      <c r="A51" s="25"/>
      <c r="B51" s="107"/>
      <c r="C51" s="139"/>
      <c r="D51" s="146" t="s">
        <v>112</v>
      </c>
      <c r="E51" s="139"/>
      <c r="F51" s="107"/>
      <c r="G51" s="79"/>
      <c r="H51" s="82"/>
    </row>
    <row r="52" spans="1:8">
      <c r="A52" s="27" t="s">
        <v>113</v>
      </c>
      <c r="B52" s="101"/>
      <c r="C52" s="139">
        <v>0.02</v>
      </c>
      <c r="D52" s="101">
        <v>13.5</v>
      </c>
      <c r="E52" s="139">
        <v>0.02</v>
      </c>
      <c r="F52" s="101"/>
      <c r="G52" s="79">
        <v>0.02</v>
      </c>
      <c r="H52" s="82">
        <f t="shared" si="0"/>
        <v>0.27</v>
      </c>
    </row>
    <row r="53" spans="1:8" ht="62.1">
      <c r="A53" s="25"/>
      <c r="B53" s="120"/>
      <c r="C53" s="139"/>
      <c r="D53" s="147" t="s">
        <v>114</v>
      </c>
      <c r="E53" s="139"/>
      <c r="F53" s="101"/>
      <c r="G53" s="79"/>
      <c r="H53" s="82"/>
    </row>
    <row r="54" spans="1:8" hidden="1">
      <c r="A54" s="25" t="s">
        <v>115</v>
      </c>
      <c r="B54" s="107"/>
      <c r="C54" s="139">
        <v>0</v>
      </c>
      <c r="D54" s="107"/>
      <c r="E54" s="139">
        <v>0</v>
      </c>
      <c r="F54" s="107"/>
      <c r="G54" s="79">
        <v>0</v>
      </c>
      <c r="H54" s="82"/>
    </row>
    <row r="55" spans="1:8" hidden="1">
      <c r="A55" s="25"/>
      <c r="B55" s="107"/>
      <c r="C55" s="139"/>
      <c r="D55" s="107"/>
      <c r="E55" s="139"/>
      <c r="F55" s="107"/>
      <c r="G55" s="79"/>
      <c r="H55" s="82"/>
    </row>
    <row r="56" spans="1:8">
      <c r="A56" s="27" t="s">
        <v>116</v>
      </c>
      <c r="B56" s="101"/>
      <c r="C56" s="139">
        <v>0.02</v>
      </c>
      <c r="D56" s="101">
        <v>13.5</v>
      </c>
      <c r="E56" s="139">
        <v>0.02</v>
      </c>
      <c r="F56" s="101"/>
      <c r="G56" s="79">
        <v>0.02</v>
      </c>
      <c r="H56" s="82">
        <f t="shared" si="0"/>
        <v>0.27</v>
      </c>
    </row>
    <row r="57" spans="1:8" ht="62.1">
      <c r="A57" s="25"/>
      <c r="B57" s="120"/>
      <c r="C57" s="139"/>
      <c r="D57" s="147" t="s">
        <v>117</v>
      </c>
      <c r="E57" s="139"/>
      <c r="F57" s="101"/>
      <c r="G57" s="79"/>
      <c r="H57" s="82"/>
    </row>
    <row r="58" spans="1:8">
      <c r="A58" s="27" t="s">
        <v>118</v>
      </c>
      <c r="B58" s="107"/>
      <c r="C58" s="139">
        <v>0.02</v>
      </c>
      <c r="D58" s="107"/>
      <c r="E58" s="139">
        <v>2.5000000000000001E-2</v>
      </c>
      <c r="F58" s="107"/>
      <c r="G58" s="79">
        <v>2.5000000000000001E-2</v>
      </c>
      <c r="H58" s="82">
        <f t="shared" si="0"/>
        <v>0</v>
      </c>
    </row>
    <row r="59" spans="1:8">
      <c r="A59" s="25"/>
      <c r="B59" s="107"/>
      <c r="C59" s="139"/>
      <c r="D59" s="107"/>
      <c r="E59" s="139"/>
      <c r="F59" s="107"/>
      <c r="G59" s="79"/>
      <c r="H59" s="82"/>
    </row>
    <row r="60" spans="1:8">
      <c r="A60" s="27" t="s">
        <v>119</v>
      </c>
      <c r="B60" s="101"/>
      <c r="C60" s="139">
        <v>0.02</v>
      </c>
      <c r="D60" s="101"/>
      <c r="E60" s="139">
        <v>1.4999999999999999E-2</v>
      </c>
      <c r="F60" s="101"/>
      <c r="G60" s="79">
        <v>1.4999999999999999E-2</v>
      </c>
      <c r="H60" s="82">
        <f t="shared" si="0"/>
        <v>0</v>
      </c>
    </row>
    <row r="61" spans="1:8">
      <c r="A61" s="25"/>
      <c r="B61" s="101"/>
      <c r="C61" s="139"/>
      <c r="D61" s="101"/>
      <c r="E61" s="139"/>
      <c r="F61" s="101"/>
      <c r="G61" s="79"/>
      <c r="H61" s="82"/>
    </row>
    <row r="62" spans="1:8">
      <c r="A62" s="27" t="s">
        <v>120</v>
      </c>
      <c r="B62" s="107"/>
      <c r="C62" s="139">
        <v>0.02</v>
      </c>
      <c r="D62" s="107"/>
      <c r="E62" s="139">
        <v>0.02</v>
      </c>
      <c r="F62" s="107"/>
      <c r="G62" s="79">
        <v>0.02</v>
      </c>
      <c r="H62" s="82">
        <f t="shared" si="0"/>
        <v>0</v>
      </c>
    </row>
    <row r="63" spans="1:8">
      <c r="A63" s="25"/>
      <c r="B63" s="107"/>
      <c r="C63" s="139"/>
      <c r="D63" s="107"/>
      <c r="E63" s="139"/>
      <c r="F63" s="107"/>
      <c r="G63" s="79"/>
      <c r="H63" s="82"/>
    </row>
    <row r="64" spans="1:8">
      <c r="A64" s="27" t="s">
        <v>121</v>
      </c>
      <c r="B64" s="101"/>
      <c r="C64" s="139">
        <v>0.02</v>
      </c>
      <c r="D64" s="101"/>
      <c r="E64" s="139">
        <v>0.02</v>
      </c>
      <c r="F64" s="101"/>
      <c r="G64" s="79">
        <v>0.02</v>
      </c>
      <c r="H64" s="82">
        <f t="shared" si="0"/>
        <v>0</v>
      </c>
    </row>
    <row r="65" spans="1:8">
      <c r="A65" s="25"/>
      <c r="B65" s="101"/>
      <c r="C65" s="139"/>
      <c r="D65" s="101"/>
      <c r="E65" s="139"/>
      <c r="F65" s="101"/>
      <c r="G65" s="79"/>
      <c r="H65" s="82"/>
    </row>
    <row r="66" spans="1:8">
      <c r="A66" s="25" t="s">
        <v>122</v>
      </c>
      <c r="B66" s="107"/>
      <c r="C66" s="139">
        <v>0.02</v>
      </c>
      <c r="D66" s="107"/>
      <c r="E66" s="139">
        <v>1.4999999999999999E-2</v>
      </c>
      <c r="F66" s="107"/>
      <c r="G66" s="79">
        <v>1.4999999999999999E-2</v>
      </c>
      <c r="H66" s="82">
        <f t="shared" si="0"/>
        <v>0</v>
      </c>
    </row>
    <row r="67" spans="1:8">
      <c r="A67" s="25"/>
      <c r="B67" s="107"/>
      <c r="C67" s="139"/>
      <c r="D67" s="107"/>
      <c r="E67" s="139"/>
      <c r="F67" s="107"/>
      <c r="G67" s="79"/>
      <c r="H67" s="82"/>
    </row>
    <row r="68" spans="1:8">
      <c r="A68" s="25" t="s">
        <v>123</v>
      </c>
      <c r="B68" s="101"/>
      <c r="C68" s="139">
        <v>0.02</v>
      </c>
      <c r="D68" s="101"/>
      <c r="E68" s="139">
        <v>1.4999999999999999E-2</v>
      </c>
      <c r="F68" s="101"/>
      <c r="G68" s="79">
        <v>1.4999999999999999E-2</v>
      </c>
      <c r="H68" s="82">
        <f t="shared" si="0"/>
        <v>0</v>
      </c>
    </row>
    <row r="69" spans="1:8">
      <c r="A69" s="25"/>
      <c r="B69" s="101"/>
      <c r="C69" s="139"/>
      <c r="D69" s="101"/>
      <c r="E69" s="139"/>
      <c r="F69" s="101"/>
      <c r="G69" s="79"/>
      <c r="H69" s="82"/>
    </row>
    <row r="70" spans="1:8">
      <c r="A70" s="27" t="s">
        <v>124</v>
      </c>
      <c r="B70" s="107"/>
      <c r="C70" s="139">
        <v>0.03</v>
      </c>
      <c r="D70" s="107"/>
      <c r="E70" s="139">
        <v>2.5000000000000001E-2</v>
      </c>
      <c r="F70" s="107"/>
      <c r="G70" s="79">
        <v>0.02</v>
      </c>
      <c r="H70" s="82">
        <f t="shared" si="0"/>
        <v>0</v>
      </c>
    </row>
    <row r="71" spans="1:8">
      <c r="A71" s="25"/>
      <c r="B71" s="107"/>
      <c r="C71" s="139"/>
      <c r="D71" s="107"/>
      <c r="E71" s="139"/>
      <c r="F71" s="107"/>
      <c r="G71" s="79"/>
      <c r="H71" s="82"/>
    </row>
    <row r="72" spans="1:8">
      <c r="A72" s="27" t="s">
        <v>125</v>
      </c>
      <c r="B72" s="101"/>
      <c r="C72" s="139">
        <v>1.4999999999999999E-2</v>
      </c>
      <c r="D72" s="101"/>
      <c r="E72" s="139">
        <v>0.01</v>
      </c>
      <c r="F72" s="101"/>
      <c r="G72" s="79">
        <v>0.01</v>
      </c>
      <c r="H72" s="82">
        <f t="shared" ref="H72:H84" si="1">B72*C72+D72*E72+F72*G72</f>
        <v>0</v>
      </c>
    </row>
    <row r="73" spans="1:8">
      <c r="A73" s="25"/>
      <c r="B73" s="101"/>
      <c r="C73" s="139"/>
      <c r="D73" s="101"/>
      <c r="E73" s="139"/>
      <c r="F73" s="101"/>
      <c r="G73" s="79"/>
      <c r="H73" s="82"/>
    </row>
    <row r="74" spans="1:8">
      <c r="A74" s="27" t="s">
        <v>126</v>
      </c>
      <c r="B74" s="107"/>
      <c r="C74" s="139">
        <v>0.02</v>
      </c>
      <c r="D74" s="107"/>
      <c r="E74" s="139">
        <v>1.4999999999999999E-2</v>
      </c>
      <c r="F74" s="107"/>
      <c r="G74" s="79">
        <v>1.4999999999999999E-2</v>
      </c>
      <c r="H74" s="82">
        <f t="shared" si="1"/>
        <v>0</v>
      </c>
    </row>
    <row r="75" spans="1:8">
      <c r="A75" s="25"/>
      <c r="B75" s="107"/>
      <c r="C75" s="139"/>
      <c r="D75" s="107"/>
      <c r="E75" s="139"/>
      <c r="F75" s="107"/>
      <c r="G75" s="79"/>
      <c r="H75" s="82"/>
    </row>
    <row r="76" spans="1:8">
      <c r="A76" s="25" t="s">
        <v>127</v>
      </c>
      <c r="B76" s="101"/>
      <c r="C76" s="139">
        <v>1.4999999999999999E-2</v>
      </c>
      <c r="D76" s="101"/>
      <c r="E76" s="139">
        <v>0.02</v>
      </c>
      <c r="F76" s="101"/>
      <c r="G76" s="79">
        <v>0.02</v>
      </c>
      <c r="H76" s="82">
        <f t="shared" si="1"/>
        <v>0</v>
      </c>
    </row>
    <row r="77" spans="1:8">
      <c r="A77" s="25"/>
      <c r="B77" s="101"/>
      <c r="C77" s="139"/>
      <c r="D77" s="101"/>
      <c r="E77" s="139"/>
      <c r="F77" s="101"/>
      <c r="G77" s="79"/>
      <c r="H77" s="82"/>
    </row>
    <row r="78" spans="1:8">
      <c r="A78" s="27" t="s">
        <v>128</v>
      </c>
      <c r="B78" s="107"/>
      <c r="C78" s="139">
        <v>0.01</v>
      </c>
      <c r="D78" s="107"/>
      <c r="E78" s="139">
        <v>0.02</v>
      </c>
      <c r="F78" s="107"/>
      <c r="G78" s="79">
        <v>0.02</v>
      </c>
      <c r="H78" s="82">
        <f t="shared" si="1"/>
        <v>0</v>
      </c>
    </row>
    <row r="79" spans="1:8">
      <c r="A79" s="25"/>
      <c r="B79" s="107"/>
      <c r="C79" s="139"/>
      <c r="D79" s="107"/>
      <c r="E79" s="139"/>
      <c r="F79" s="107"/>
      <c r="G79" s="79"/>
      <c r="H79" s="82"/>
    </row>
    <row r="80" spans="1:8">
      <c r="A80" s="25" t="s">
        <v>129</v>
      </c>
      <c r="B80" s="107"/>
      <c r="C80" s="139">
        <v>0</v>
      </c>
      <c r="D80" s="107"/>
      <c r="E80" s="139">
        <v>0.02</v>
      </c>
      <c r="F80" s="107"/>
      <c r="G80" s="79">
        <v>0.02</v>
      </c>
      <c r="H80" s="82">
        <f t="shared" si="1"/>
        <v>0</v>
      </c>
    </row>
    <row r="81" spans="1:9">
      <c r="A81" s="25"/>
      <c r="B81" s="101"/>
      <c r="C81" s="139"/>
      <c r="D81" s="101"/>
      <c r="E81" s="139"/>
      <c r="F81" s="101"/>
      <c r="G81" s="79"/>
      <c r="H81" s="82"/>
    </row>
    <row r="82" spans="1:9">
      <c r="A82" s="27" t="s">
        <v>130</v>
      </c>
      <c r="B82" s="101"/>
      <c r="C82" s="139">
        <v>0.01</v>
      </c>
      <c r="D82" s="101"/>
      <c r="E82" s="139">
        <v>0.01</v>
      </c>
      <c r="F82" s="101"/>
      <c r="G82" s="79">
        <v>0.01</v>
      </c>
      <c r="H82" s="82">
        <f t="shared" si="1"/>
        <v>0</v>
      </c>
    </row>
    <row r="83" spans="1:9">
      <c r="A83" s="25"/>
      <c r="B83" s="107"/>
      <c r="C83" s="139"/>
      <c r="D83" s="107"/>
      <c r="E83" s="139"/>
      <c r="F83" s="107"/>
      <c r="G83" s="79"/>
      <c r="H83" s="82"/>
    </row>
    <row r="84" spans="1:9">
      <c r="A84" s="27" t="s">
        <v>131</v>
      </c>
      <c r="B84" s="107"/>
      <c r="C84" s="139">
        <v>0</v>
      </c>
      <c r="D84" s="107"/>
      <c r="E84" s="139">
        <v>0.01</v>
      </c>
      <c r="F84" s="107"/>
      <c r="G84" s="79">
        <v>0.01</v>
      </c>
      <c r="H84" s="82">
        <f t="shared" si="1"/>
        <v>0</v>
      </c>
    </row>
    <row r="85" spans="1:9">
      <c r="A85" s="25"/>
      <c r="B85" s="101"/>
      <c r="C85" s="139"/>
      <c r="D85" s="101"/>
      <c r="E85" s="139"/>
      <c r="F85" s="101"/>
      <c r="G85" s="79"/>
      <c r="H85" s="82"/>
    </row>
    <row r="86" spans="1:9">
      <c r="A86" s="27" t="s">
        <v>132</v>
      </c>
      <c r="B86" s="101"/>
      <c r="C86" s="139">
        <v>0.02</v>
      </c>
      <c r="D86" s="101"/>
      <c r="E86" s="139">
        <v>0.01</v>
      </c>
      <c r="F86" s="101"/>
      <c r="G86" s="79">
        <v>0.01</v>
      </c>
      <c r="H86" s="82">
        <f>B86*C86+D86*E86+F86*G86</f>
        <v>0</v>
      </c>
    </row>
    <row r="87" spans="1:9">
      <c r="A87" s="25"/>
      <c r="B87" s="107"/>
      <c r="C87" s="139"/>
      <c r="D87" s="107"/>
      <c r="E87" s="139"/>
      <c r="F87" s="107"/>
      <c r="G87" s="79"/>
      <c r="H87" s="82"/>
    </row>
    <row r="88" spans="1:9" hidden="1">
      <c r="A88" s="25" t="s">
        <v>133</v>
      </c>
      <c r="B88" s="107"/>
      <c r="C88" s="139">
        <v>0</v>
      </c>
      <c r="D88" s="107"/>
      <c r="E88" s="139">
        <v>0</v>
      </c>
      <c r="F88" s="107"/>
      <c r="G88" s="139">
        <v>0</v>
      </c>
      <c r="H88" s="82">
        <f t="shared" ref="H88:H94" si="2">B88*C88+D88*E88+F88*G88</f>
        <v>0</v>
      </c>
    </row>
    <row r="89" spans="1:9" hidden="1">
      <c r="A89" s="25"/>
      <c r="B89" s="107"/>
      <c r="C89" s="139"/>
      <c r="D89" s="107"/>
      <c r="E89" s="139"/>
      <c r="F89" s="107"/>
      <c r="G89" s="79"/>
      <c r="H89" s="82">
        <f t="shared" si="2"/>
        <v>0</v>
      </c>
    </row>
    <row r="90" spans="1:9" hidden="1">
      <c r="A90" s="29" t="s">
        <v>134</v>
      </c>
      <c r="B90" s="101"/>
      <c r="C90" s="139">
        <v>0</v>
      </c>
      <c r="D90" s="101"/>
      <c r="E90" s="139">
        <v>0</v>
      </c>
      <c r="F90" s="101"/>
      <c r="G90" s="139">
        <v>0</v>
      </c>
      <c r="H90" s="82">
        <f t="shared" si="2"/>
        <v>0</v>
      </c>
    </row>
    <row r="91" spans="1:9" hidden="1">
      <c r="A91" s="47"/>
      <c r="B91" s="101"/>
      <c r="C91" s="139"/>
      <c r="D91" s="101"/>
      <c r="E91" s="139"/>
      <c r="F91" s="101"/>
      <c r="G91" s="79"/>
      <c r="H91" s="82">
        <f t="shared" si="2"/>
        <v>0</v>
      </c>
    </row>
    <row r="92" spans="1:9">
      <c r="A92" s="27" t="s">
        <v>135</v>
      </c>
      <c r="B92" s="101"/>
      <c r="C92" s="139"/>
      <c r="D92" s="101"/>
      <c r="E92" s="139">
        <v>0.02</v>
      </c>
      <c r="F92" s="101"/>
      <c r="G92" s="79">
        <v>0.02</v>
      </c>
      <c r="H92" s="82">
        <f t="shared" si="2"/>
        <v>0</v>
      </c>
    </row>
    <row r="93" spans="1:9">
      <c r="A93" s="25"/>
      <c r="B93" s="101"/>
      <c r="C93" s="139"/>
      <c r="D93" s="101"/>
      <c r="E93" s="139"/>
      <c r="F93" s="101"/>
      <c r="G93" s="79"/>
      <c r="H93" s="82"/>
    </row>
    <row r="94" spans="1:9">
      <c r="A94" s="27" t="s">
        <v>136</v>
      </c>
      <c r="B94" s="101"/>
      <c r="C94" s="139"/>
      <c r="D94" s="101"/>
      <c r="E94" s="139">
        <v>1.4999999999999999E-2</v>
      </c>
      <c r="F94" s="101"/>
      <c r="G94" s="79">
        <v>1.4999999999999999E-2</v>
      </c>
      <c r="H94" s="82">
        <f t="shared" si="2"/>
        <v>0</v>
      </c>
    </row>
    <row r="95" spans="1:9">
      <c r="A95" s="25"/>
      <c r="B95" s="101"/>
      <c r="C95" s="139"/>
      <c r="D95" s="101"/>
      <c r="E95" s="139"/>
      <c r="F95" s="101"/>
      <c r="G95" s="79"/>
      <c r="H95" s="82"/>
    </row>
    <row r="96" spans="1:9">
      <c r="A96" s="7" t="s">
        <v>137</v>
      </c>
      <c r="B96" s="104"/>
      <c r="C96" s="79">
        <f>SUM(C2:C90)</f>
        <v>1.0000000000000007</v>
      </c>
      <c r="D96" s="140"/>
      <c r="E96" s="79">
        <f>SUM(E2:E95)</f>
        <v>1.0000000000000007</v>
      </c>
      <c r="F96" s="140"/>
      <c r="G96" s="79">
        <f>SUM(G2:G95)</f>
        <v>1.0000000000000007</v>
      </c>
      <c r="H96" s="97">
        <f>SUM(H2:H95)</f>
        <v>1.17</v>
      </c>
      <c r="I96" s="15" t="s">
        <v>138</v>
      </c>
    </row>
    <row r="97" spans="1:8" ht="32.25" customHeight="1">
      <c r="A97" s="120"/>
      <c r="B97" s="120"/>
      <c r="C97" s="120"/>
      <c r="D97" s="120"/>
      <c r="E97" s="110"/>
      <c r="F97" s="120"/>
      <c r="G97" s="110"/>
      <c r="H97" s="110"/>
    </row>
    <row r="98" spans="1:8" ht="62.1">
      <c r="A98" s="146" t="s">
        <v>139</v>
      </c>
      <c r="B98" s="120" t="s">
        <v>140</v>
      </c>
      <c r="C98" s="120"/>
      <c r="D98" s="110"/>
      <c r="E98" s="110"/>
      <c r="F98" s="110"/>
      <c r="G98" s="110"/>
      <c r="H98" s="110"/>
    </row>
    <row r="99" spans="1:8">
      <c r="B99" s="120"/>
      <c r="C99" s="120"/>
      <c r="D99" s="110"/>
      <c r="E99" s="110"/>
      <c r="F99" s="135"/>
      <c r="G99" s="110"/>
      <c r="H99" s="110"/>
    </row>
    <row r="100" spans="1:8">
      <c r="A100" s="120"/>
      <c r="B100" s="120"/>
      <c r="C100" s="120"/>
      <c r="D100" s="110"/>
      <c r="E100" s="110"/>
      <c r="F100" s="110"/>
      <c r="G100" s="110"/>
      <c r="H100" s="110"/>
    </row>
    <row r="101" spans="1:8" ht="12.75" customHeight="1">
      <c r="A101" s="120"/>
      <c r="B101" s="120"/>
      <c r="C101" s="120"/>
      <c r="D101" s="110"/>
      <c r="E101" s="110"/>
      <c r="F101" s="110"/>
      <c r="G101" s="110"/>
      <c r="H101" s="110"/>
    </row>
    <row r="102" spans="1:8">
      <c r="A102" s="120"/>
      <c r="B102" s="120"/>
      <c r="C102" s="120"/>
      <c r="D102" s="110"/>
      <c r="E102" s="110"/>
      <c r="F102" s="110"/>
      <c r="G102" s="110"/>
      <c r="H102" s="110"/>
    </row>
    <row r="103" spans="1:8">
      <c r="A103" s="120"/>
      <c r="B103" s="120"/>
      <c r="C103" s="120"/>
      <c r="D103" s="110"/>
      <c r="E103" s="110"/>
      <c r="F103" s="110"/>
      <c r="G103" s="110"/>
      <c r="H103" s="110"/>
    </row>
    <row r="104" spans="1:8">
      <c r="A104" s="120"/>
      <c r="B104" s="120"/>
      <c r="C104" s="120"/>
      <c r="D104" s="110"/>
      <c r="E104" s="110"/>
      <c r="F104" s="110"/>
      <c r="G104" s="110"/>
      <c r="H104" s="110"/>
    </row>
    <row r="105" spans="1:8">
      <c r="A105" s="120"/>
      <c r="B105" s="120"/>
      <c r="C105" s="120"/>
      <c r="D105" s="110"/>
      <c r="E105" s="110"/>
      <c r="F105" s="110"/>
      <c r="G105" s="110"/>
      <c r="H105" s="110"/>
    </row>
    <row r="106" spans="1:8">
      <c r="A106" s="120"/>
      <c r="B106" s="120"/>
      <c r="C106" s="120"/>
      <c r="D106" s="110"/>
      <c r="E106" s="110"/>
      <c r="F106" s="110"/>
      <c r="G106" s="110"/>
      <c r="H106" s="110"/>
    </row>
    <row r="107" spans="1:8">
      <c r="A107" s="120"/>
      <c r="B107" s="120"/>
      <c r="C107" s="120"/>
      <c r="D107" s="110"/>
      <c r="E107" s="110"/>
      <c r="F107" s="110"/>
      <c r="G107" s="110"/>
      <c r="H107" s="110"/>
    </row>
    <row r="108" spans="1:8">
      <c r="A108" s="120"/>
      <c r="B108" s="120"/>
      <c r="C108" s="120"/>
      <c r="D108" s="110"/>
      <c r="E108" s="110"/>
      <c r="F108" s="110"/>
      <c r="G108" s="110"/>
      <c r="H108" s="110"/>
    </row>
    <row r="109" spans="1:8">
      <c r="A109" s="120"/>
      <c r="B109" s="120"/>
      <c r="C109" s="120"/>
      <c r="D109" s="110"/>
      <c r="E109" s="110"/>
      <c r="F109" s="110"/>
      <c r="G109" s="110"/>
      <c r="H109" s="110"/>
    </row>
    <row r="110" spans="1:8">
      <c r="A110" s="120"/>
      <c r="B110" s="120"/>
      <c r="C110" s="120"/>
      <c r="D110" s="110"/>
      <c r="E110" s="110"/>
      <c r="F110" s="110"/>
      <c r="G110" s="110"/>
      <c r="H110" s="110"/>
    </row>
    <row r="111" spans="1:8">
      <c r="A111" s="118"/>
      <c r="B111" s="118"/>
      <c r="C111" s="118"/>
    </row>
    <row r="112" spans="1:8">
      <c r="A112" s="118"/>
      <c r="B112" s="118"/>
      <c r="C112" s="118"/>
    </row>
    <row r="113" spans="1:3">
      <c r="A113" s="118"/>
      <c r="B113" s="118"/>
      <c r="C113" s="118"/>
    </row>
    <row r="114" spans="1:3">
      <c r="A114" s="118"/>
      <c r="B114" s="118"/>
      <c r="C114" s="118"/>
    </row>
    <row r="115" spans="1:3">
      <c r="A115" s="118"/>
      <c r="B115" s="118"/>
      <c r="C115" s="118"/>
    </row>
    <row r="116" spans="1:3">
      <c r="A116" s="118"/>
      <c r="B116" s="118"/>
      <c r="C116" s="118"/>
    </row>
    <row r="117" spans="1:3">
      <c r="A117" s="118"/>
      <c r="B117" s="118"/>
      <c r="C117" s="118"/>
    </row>
    <row r="118" spans="1:3">
      <c r="A118" s="118"/>
      <c r="B118" s="118"/>
      <c r="C118" s="118"/>
    </row>
    <row r="119" spans="1:3">
      <c r="A119" s="118"/>
      <c r="B119" s="118"/>
      <c r="C119" s="118"/>
    </row>
    <row r="120" spans="1:3">
      <c r="A120" s="118"/>
      <c r="B120" s="118"/>
      <c r="C120" s="118"/>
    </row>
    <row r="121" spans="1:3">
      <c r="A121" s="118"/>
      <c r="B121" s="118"/>
      <c r="C121" s="118"/>
    </row>
    <row r="122" spans="1:3">
      <c r="A122" s="118"/>
      <c r="B122" s="118"/>
      <c r="C122" s="118"/>
    </row>
    <row r="123" spans="1:3">
      <c r="A123" s="118"/>
      <c r="B123" s="118"/>
      <c r="C123" s="118"/>
    </row>
    <row r="124" spans="1:3">
      <c r="A124" s="118"/>
      <c r="B124" s="118"/>
      <c r="C124" s="118"/>
    </row>
    <row r="125" spans="1:3">
      <c r="A125" s="118"/>
      <c r="B125" s="118"/>
      <c r="C125" s="118"/>
    </row>
    <row r="126" spans="1:3">
      <c r="A126" s="118"/>
      <c r="B126" s="118"/>
      <c r="C126" s="118"/>
    </row>
    <row r="127" spans="1:3">
      <c r="A127" s="118"/>
      <c r="B127" s="118"/>
      <c r="C127" s="118"/>
    </row>
    <row r="128" spans="1:3">
      <c r="A128" s="118"/>
      <c r="B128" s="118"/>
      <c r="C128" s="118"/>
    </row>
    <row r="129" spans="1:3">
      <c r="A129" s="118"/>
      <c r="B129" s="118"/>
      <c r="C129" s="118"/>
    </row>
    <row r="130" spans="1:3">
      <c r="A130" s="118"/>
      <c r="B130" s="118"/>
      <c r="C130" s="118"/>
    </row>
    <row r="131" spans="1:3">
      <c r="A131" s="118"/>
      <c r="B131" s="118"/>
      <c r="C131" s="118"/>
    </row>
    <row r="132" spans="1:3">
      <c r="A132" s="118"/>
      <c r="B132" s="118"/>
      <c r="C132" s="118"/>
    </row>
    <row r="133" spans="1:3">
      <c r="A133" s="118"/>
      <c r="B133" s="118"/>
      <c r="C133" s="118"/>
    </row>
    <row r="134" spans="1:3">
      <c r="A134" s="118"/>
      <c r="B134" s="118"/>
      <c r="C134" s="118"/>
    </row>
    <row r="135" spans="1:3">
      <c r="A135" s="118"/>
      <c r="B135" s="118"/>
      <c r="C135" s="118"/>
    </row>
    <row r="136" spans="1:3">
      <c r="A136" s="118"/>
      <c r="B136" s="118"/>
      <c r="C136" s="118"/>
    </row>
    <row r="137" spans="1:3">
      <c r="A137" s="118"/>
      <c r="B137" s="118"/>
      <c r="C137" s="118"/>
    </row>
    <row r="138" spans="1:3">
      <c r="A138" s="118"/>
      <c r="B138" s="118"/>
      <c r="C138" s="118"/>
    </row>
    <row r="139" spans="1:3">
      <c r="A139" s="118"/>
      <c r="B139" s="118"/>
      <c r="C139" s="118"/>
    </row>
    <row r="140" spans="1:3">
      <c r="A140" s="118"/>
      <c r="B140" s="118"/>
      <c r="C140" s="118"/>
    </row>
    <row r="141" spans="1:3">
      <c r="A141" s="118"/>
      <c r="B141" s="118"/>
      <c r="C141" s="118"/>
    </row>
    <row r="142" spans="1:3">
      <c r="A142" s="118"/>
      <c r="B142" s="118"/>
      <c r="C142" s="118"/>
    </row>
    <row r="143" spans="1:3">
      <c r="A143" s="118"/>
      <c r="B143" s="118"/>
      <c r="C143" s="118"/>
    </row>
  </sheetData>
  <sheetProtection formatRows="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7E9A5-06FA-524A-B871-D67B0FA4F8F3}">
  <dimension ref="A1:F27"/>
  <sheetViews>
    <sheetView zoomScale="70" zoomScaleNormal="70" workbookViewId="0">
      <pane xSplit="1" ySplit="2" topLeftCell="B10" activePane="bottomRight" state="frozen"/>
      <selection pane="bottomRight" activeCell="C15" sqref="C15"/>
      <selection pane="bottomLeft" activeCell="A3" sqref="A3"/>
      <selection pane="topRight" activeCell="B1" sqref="B1"/>
    </sheetView>
  </sheetViews>
  <sheetFormatPr defaultColWidth="10.875" defaultRowHeight="15.6"/>
  <cols>
    <col min="1" max="1" width="32.375" style="114" customWidth="1"/>
    <col min="2" max="2" width="95" style="114" customWidth="1"/>
    <col min="3" max="4" width="48.5" style="114" customWidth="1"/>
    <col min="5" max="5" width="13.375" style="114" customWidth="1"/>
    <col min="6" max="6" width="14.875" style="1" customWidth="1"/>
    <col min="7" max="16384" width="10.875" style="1"/>
  </cols>
  <sheetData>
    <row r="1" spans="1:6">
      <c r="A1" s="2"/>
      <c r="B1" s="160" t="s">
        <v>141</v>
      </c>
      <c r="C1" s="160"/>
      <c r="D1" s="160"/>
      <c r="E1" s="1"/>
    </row>
    <row r="2" spans="1:6" ht="66" customHeight="1">
      <c r="A2" s="22" t="s">
        <v>142</v>
      </c>
      <c r="B2" s="46" t="s">
        <v>143</v>
      </c>
      <c r="C2" s="46" t="s">
        <v>144</v>
      </c>
      <c r="D2" s="46" t="s">
        <v>145</v>
      </c>
      <c r="E2" s="35"/>
      <c r="F2" s="11"/>
    </row>
    <row r="3" spans="1:6" ht="15.95" customHeight="1">
      <c r="A3" s="12" t="s">
        <v>146</v>
      </c>
      <c r="B3" s="108"/>
      <c r="C3" s="108"/>
      <c r="D3" s="108"/>
      <c r="E3" s="1"/>
    </row>
    <row r="4" spans="1:6" ht="15.95" customHeight="1">
      <c r="A4" s="12"/>
      <c r="B4" s="108"/>
      <c r="C4" s="108"/>
      <c r="D4" s="108"/>
      <c r="E4" s="1"/>
    </row>
    <row r="5" spans="1:6" ht="15.95" customHeight="1">
      <c r="A5" s="12" t="s">
        <v>147</v>
      </c>
      <c r="B5" s="109">
        <v>8.1</v>
      </c>
      <c r="C5" s="109">
        <v>7.2</v>
      </c>
      <c r="D5" s="109">
        <v>6.3</v>
      </c>
      <c r="E5" s="1"/>
    </row>
    <row r="6" spans="1:6" ht="170.45" customHeight="1">
      <c r="A6" s="12"/>
      <c r="B6" s="148" t="s">
        <v>148</v>
      </c>
      <c r="C6" s="148" t="s">
        <v>148</v>
      </c>
      <c r="D6" s="148" t="s">
        <v>148</v>
      </c>
      <c r="E6" s="1"/>
    </row>
    <row r="7" spans="1:6" ht="15.95" customHeight="1">
      <c r="A7" s="12" t="s">
        <v>149</v>
      </c>
      <c r="B7" s="108"/>
      <c r="C7" s="108"/>
      <c r="D7" s="108"/>
      <c r="E7" s="1"/>
    </row>
    <row r="8" spans="1:6" ht="15.95" customHeight="1">
      <c r="A8" s="12"/>
      <c r="B8" s="108"/>
      <c r="C8" s="108"/>
      <c r="D8" s="108"/>
      <c r="E8" s="1"/>
    </row>
    <row r="9" spans="1:6" ht="50.25" customHeight="1">
      <c r="A9" s="13" t="s">
        <v>150</v>
      </c>
      <c r="B9" s="109"/>
      <c r="C9" s="109"/>
      <c r="D9" s="109"/>
      <c r="E9" s="1"/>
    </row>
    <row r="10" spans="1:6" ht="15.95" customHeight="1">
      <c r="A10" s="12"/>
      <c r="B10" s="109"/>
      <c r="C10" s="109"/>
      <c r="D10" s="109"/>
      <c r="E10" s="1"/>
    </row>
    <row r="11" spans="1:6" ht="15.95" customHeight="1">
      <c r="A11" s="12" t="s">
        <v>151</v>
      </c>
      <c r="B11" s="108"/>
      <c r="C11" s="108"/>
      <c r="D11" s="108"/>
      <c r="E11" s="1"/>
    </row>
    <row r="12" spans="1:6" ht="15.95" customHeight="1">
      <c r="A12" s="12"/>
      <c r="B12" s="108"/>
      <c r="C12" s="108"/>
      <c r="D12" s="108"/>
      <c r="E12" s="1"/>
    </row>
    <row r="13" spans="1:6" ht="15.95" customHeight="1">
      <c r="A13" s="19" t="s">
        <v>152</v>
      </c>
      <c r="B13" s="55">
        <f>SUM(B3:B12)</f>
        <v>8.1</v>
      </c>
      <c r="C13" s="55">
        <f>C3+C5+C7+C9+C11</f>
        <v>7.2</v>
      </c>
      <c r="D13" s="55">
        <f>D3+D5+D7+D9+D11</f>
        <v>6.3</v>
      </c>
      <c r="E13" s="1" t="s">
        <v>74</v>
      </c>
    </row>
    <row r="14" spans="1:6" ht="15.95" customHeight="1">
      <c r="A14" s="19" t="s">
        <v>25</v>
      </c>
      <c r="B14" s="83">
        <v>0.3</v>
      </c>
      <c r="C14" s="83">
        <v>0.5</v>
      </c>
      <c r="D14" s="83">
        <v>0.2</v>
      </c>
      <c r="E14" s="84">
        <f>SUM(B14:D14)</f>
        <v>1</v>
      </c>
    </row>
    <row r="15" spans="1:6" ht="15.95" customHeight="1">
      <c r="A15" s="20" t="s">
        <v>61</v>
      </c>
      <c r="B15" s="52">
        <f>B13*B14</f>
        <v>2.4299999999999997</v>
      </c>
      <c r="C15" s="52">
        <f>C13*C14</f>
        <v>3.6</v>
      </c>
      <c r="D15" s="52">
        <f t="shared" ref="D15" si="0">D13*D14</f>
        <v>1.26</v>
      </c>
      <c r="E15" s="102">
        <f>SUM(B15:D15)</f>
        <v>7.2899999999999991</v>
      </c>
      <c r="F15" s="15" t="s">
        <v>153</v>
      </c>
    </row>
    <row r="16" spans="1:6">
      <c r="A16" s="130"/>
      <c r="B16" s="161"/>
      <c r="C16" s="161"/>
      <c r="D16" s="161"/>
      <c r="E16" s="121"/>
    </row>
    <row r="17" spans="1:5" ht="20.45" customHeight="1">
      <c r="A17" s="119"/>
      <c r="B17" s="159"/>
      <c r="C17" s="159"/>
      <c r="D17" s="159"/>
      <c r="E17" s="121"/>
    </row>
    <row r="18" spans="1:5">
      <c r="A18" s="121"/>
      <c r="B18" s="159"/>
      <c r="C18" s="159"/>
      <c r="D18" s="159"/>
      <c r="E18" s="121"/>
    </row>
    <row r="19" spans="1:5">
      <c r="A19" s="121"/>
      <c r="B19" s="159"/>
      <c r="C19" s="159"/>
      <c r="D19" s="159"/>
      <c r="E19" s="121"/>
    </row>
    <row r="20" spans="1:5">
      <c r="A20" s="121"/>
      <c r="B20" s="159"/>
      <c r="C20" s="159"/>
      <c r="D20" s="159"/>
      <c r="E20" s="121"/>
    </row>
    <row r="21" spans="1:5">
      <c r="A21" s="121"/>
      <c r="B21" s="110"/>
      <c r="C21" s="110"/>
      <c r="D21" s="110"/>
      <c r="E21" s="121"/>
    </row>
    <row r="22" spans="1:5">
      <c r="A22" s="121"/>
      <c r="B22" s="110"/>
      <c r="C22" s="110"/>
      <c r="D22" s="110"/>
      <c r="E22" s="121"/>
    </row>
    <row r="23" spans="1:5">
      <c r="A23" s="121"/>
      <c r="B23" s="110"/>
      <c r="C23" s="110"/>
      <c r="D23" s="110"/>
      <c r="E23" s="121"/>
    </row>
    <row r="24" spans="1:5">
      <c r="A24" s="121"/>
      <c r="B24" s="110"/>
      <c r="C24" s="110"/>
      <c r="D24" s="110"/>
      <c r="E24" s="121"/>
    </row>
    <row r="25" spans="1:5">
      <c r="A25" s="121"/>
      <c r="B25" s="110"/>
      <c r="C25" s="110"/>
      <c r="D25" s="110"/>
      <c r="E25" s="121"/>
    </row>
    <row r="26" spans="1:5">
      <c r="A26" s="121"/>
      <c r="B26" s="110"/>
      <c r="C26" s="110"/>
      <c r="D26" s="110"/>
      <c r="E26" s="121"/>
    </row>
    <row r="27" spans="1:5">
      <c r="A27" s="121"/>
      <c r="B27" s="121"/>
      <c r="C27" s="121"/>
      <c r="D27" s="121"/>
      <c r="E27" s="121"/>
    </row>
  </sheetData>
  <sheetProtection formatCells="0" formatColumns="0" formatRows="0"/>
  <mergeCells count="6">
    <mergeCell ref="B20:D20"/>
    <mergeCell ref="B1:D1"/>
    <mergeCell ref="B16:D16"/>
    <mergeCell ref="B17:D17"/>
    <mergeCell ref="B18:D18"/>
    <mergeCell ref="B19:D1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1120-3F81-2942-8241-ABFBFEDB5188}">
  <dimension ref="A1:J61"/>
  <sheetViews>
    <sheetView zoomScale="60" zoomScaleNormal="60" workbookViewId="0">
      <pane xSplit="1" ySplit="1" topLeftCell="F15" activePane="bottomRight" state="frozen"/>
      <selection pane="bottomRight" activeCell="G12" sqref="G12"/>
      <selection pane="bottomLeft" activeCell="A2" sqref="A2"/>
      <selection pane="topRight" activeCell="B1" sqref="B1"/>
    </sheetView>
  </sheetViews>
  <sheetFormatPr defaultColWidth="10.5" defaultRowHeight="15.6"/>
  <cols>
    <col min="1" max="1" width="80.5" style="116" customWidth="1"/>
    <col min="2" max="5" width="32.5" style="116" customWidth="1"/>
    <col min="6" max="7" width="26.5" style="116" customWidth="1"/>
    <col min="8" max="8" width="15.5" style="116" customWidth="1"/>
    <col min="9" max="9" width="21.875" customWidth="1"/>
  </cols>
  <sheetData>
    <row r="1" spans="1:10" ht="80.25" customHeight="1">
      <c r="A1" s="44" t="s">
        <v>154</v>
      </c>
      <c r="B1" s="27" t="s">
        <v>155</v>
      </c>
      <c r="C1" s="27" t="s">
        <v>156</v>
      </c>
      <c r="D1" s="27" t="s">
        <v>157</v>
      </c>
      <c r="E1" s="25" t="s">
        <v>158</v>
      </c>
      <c r="F1" s="37" t="s">
        <v>84</v>
      </c>
      <c r="G1" s="37" t="s">
        <v>61</v>
      </c>
      <c r="H1" s="10"/>
      <c r="I1" s="8"/>
    </row>
    <row r="2" spans="1:10" ht="32.25" customHeight="1">
      <c r="A2" s="137" t="s">
        <v>159</v>
      </c>
      <c r="B2" s="107"/>
      <c r="C2" s="107"/>
      <c r="D2" s="107"/>
      <c r="E2" s="107">
        <v>0</v>
      </c>
      <c r="F2" s="85">
        <v>0.3</v>
      </c>
      <c r="G2" s="87">
        <f>(SUM(B2:E2)*F2)</f>
        <v>0</v>
      </c>
      <c r="H2" s="18"/>
      <c r="I2" s="18"/>
      <c r="J2" s="17"/>
    </row>
    <row r="3" spans="1:10" ht="32.25" customHeight="1">
      <c r="A3" s="138"/>
      <c r="B3" s="107"/>
      <c r="C3" s="107"/>
      <c r="D3" s="107"/>
      <c r="E3" s="107"/>
      <c r="F3" s="85"/>
      <c r="G3" s="87"/>
      <c r="H3" s="18"/>
      <c r="I3" s="18"/>
      <c r="J3" s="17"/>
    </row>
    <row r="4" spans="1:10" ht="32.25" customHeight="1">
      <c r="A4" s="29" t="s">
        <v>160</v>
      </c>
      <c r="B4" s="101"/>
      <c r="C4" s="101"/>
      <c r="D4" s="101"/>
      <c r="E4" s="101">
        <v>0</v>
      </c>
      <c r="F4" s="86">
        <v>0.1</v>
      </c>
      <c r="G4" s="87">
        <f>(SUM(B4:E4)*F4)</f>
        <v>0</v>
      </c>
      <c r="H4" s="8"/>
      <c r="I4" s="8"/>
    </row>
    <row r="5" spans="1:10" ht="32.25" customHeight="1">
      <c r="A5" s="28"/>
      <c r="B5" s="101"/>
      <c r="C5" s="101"/>
      <c r="D5" s="101"/>
      <c r="E5" s="101"/>
      <c r="F5" s="86"/>
      <c r="G5" s="87"/>
      <c r="H5" s="8"/>
      <c r="I5" s="8"/>
    </row>
    <row r="6" spans="1:10" ht="32.25" customHeight="1">
      <c r="A6" s="29" t="s">
        <v>161</v>
      </c>
      <c r="B6" s="107"/>
      <c r="C6" s="107"/>
      <c r="D6" s="107"/>
      <c r="E6" s="107">
        <v>0</v>
      </c>
      <c r="F6" s="86">
        <v>0.15</v>
      </c>
      <c r="G6" s="87">
        <f>(SUM(B6:E6)*F6)</f>
        <v>0</v>
      </c>
      <c r="H6" s="8"/>
      <c r="I6" s="8"/>
    </row>
    <row r="7" spans="1:10" ht="32.25" customHeight="1">
      <c r="A7" s="28"/>
      <c r="B7" s="107"/>
      <c r="C7" s="107"/>
      <c r="D7" s="107"/>
      <c r="E7" s="107"/>
      <c r="F7" s="86"/>
      <c r="G7" s="87"/>
      <c r="H7" s="8"/>
      <c r="I7" s="8"/>
    </row>
    <row r="8" spans="1:10" ht="32.25" customHeight="1">
      <c r="A8" s="29" t="s">
        <v>162</v>
      </c>
      <c r="B8" s="101">
        <v>9</v>
      </c>
      <c r="C8" s="101"/>
      <c r="D8" s="101"/>
      <c r="E8" s="101"/>
      <c r="F8" s="86">
        <v>0.15</v>
      </c>
      <c r="G8" s="87">
        <f>(SUM(B8:E8)*F8)</f>
        <v>1.3499999999999999</v>
      </c>
      <c r="H8" s="8"/>
      <c r="I8" s="8"/>
    </row>
    <row r="9" spans="1:10" ht="328.5" customHeight="1">
      <c r="A9" s="28"/>
      <c r="B9" s="147" t="s">
        <v>163</v>
      </c>
      <c r="C9" s="101"/>
      <c r="D9" s="101"/>
      <c r="E9" s="101"/>
      <c r="F9" s="86"/>
      <c r="G9" s="87"/>
      <c r="H9" s="8"/>
      <c r="I9" s="8"/>
    </row>
    <row r="10" spans="1:10" ht="32.25" customHeight="1">
      <c r="A10" s="29" t="s">
        <v>164</v>
      </c>
      <c r="B10" s="107"/>
      <c r="C10" s="107"/>
      <c r="D10" s="107"/>
      <c r="E10" s="107">
        <v>0</v>
      </c>
      <c r="F10" s="86">
        <v>0.1</v>
      </c>
      <c r="G10" s="87">
        <f>(SUM(B10:E10)*F10)</f>
        <v>0</v>
      </c>
      <c r="H10" s="8"/>
      <c r="I10" s="8"/>
    </row>
    <row r="11" spans="1:10" ht="32.25" customHeight="1">
      <c r="A11" s="29"/>
      <c r="B11" s="107"/>
      <c r="C11" s="107"/>
      <c r="D11" s="107"/>
      <c r="E11" s="107"/>
      <c r="F11" s="38"/>
      <c r="G11" s="87"/>
      <c r="H11" s="8"/>
      <c r="I11" s="8"/>
    </row>
    <row r="12" spans="1:10" ht="32.25" customHeight="1">
      <c r="A12" s="29" t="s">
        <v>165</v>
      </c>
      <c r="B12" s="101"/>
      <c r="C12" s="101">
        <v>5</v>
      </c>
      <c r="D12" s="101"/>
      <c r="E12" s="101"/>
      <c r="F12" s="86">
        <v>0.15</v>
      </c>
      <c r="G12" s="87">
        <f>(SUM(B12:E12)*F12)</f>
        <v>0.75</v>
      </c>
      <c r="H12" s="8"/>
      <c r="I12" s="8"/>
    </row>
    <row r="13" spans="1:10" ht="406.5" customHeight="1">
      <c r="A13" s="29"/>
      <c r="B13" s="101"/>
      <c r="C13" s="147" t="s">
        <v>166</v>
      </c>
      <c r="D13" s="101"/>
      <c r="E13" s="101"/>
      <c r="F13" s="86"/>
      <c r="G13" s="87"/>
      <c r="H13" s="8"/>
      <c r="I13" s="8"/>
    </row>
    <row r="14" spans="1:10" ht="32.25" customHeight="1">
      <c r="A14" s="29" t="s">
        <v>167</v>
      </c>
      <c r="B14" s="107"/>
      <c r="C14" s="107">
        <v>5.5</v>
      </c>
      <c r="D14" s="107"/>
      <c r="E14" s="107"/>
      <c r="F14" s="86">
        <v>0.05</v>
      </c>
      <c r="G14" s="87">
        <f>(SUM(B14:E14)*F14)</f>
        <v>0.27500000000000002</v>
      </c>
      <c r="H14" s="8"/>
      <c r="I14" s="8"/>
    </row>
    <row r="15" spans="1:10" ht="393.95" customHeight="1">
      <c r="A15" s="29"/>
      <c r="B15" s="107"/>
      <c r="C15" s="144" t="s">
        <v>168</v>
      </c>
      <c r="D15" s="107"/>
      <c r="E15" s="107"/>
      <c r="F15" s="38"/>
      <c r="G15" s="87"/>
      <c r="H15" s="8"/>
      <c r="I15" s="8"/>
    </row>
    <row r="16" spans="1:10" ht="98.25" customHeight="1">
      <c r="A16"/>
      <c r="B16"/>
      <c r="C16"/>
      <c r="D16"/>
      <c r="E16" s="42" t="s">
        <v>74</v>
      </c>
      <c r="F16" s="9">
        <f>SUM(F2:F14)</f>
        <v>1</v>
      </c>
      <c r="G16" s="103">
        <f>SUM(G2:G15)</f>
        <v>2.3749999999999996</v>
      </c>
      <c r="H16" s="15" t="s">
        <v>153</v>
      </c>
      <c r="I16" s="8"/>
    </row>
    <row r="17" spans="1:9">
      <c r="A17" s="110"/>
      <c r="B17" s="110"/>
      <c r="C17" s="110"/>
      <c r="D17" s="110"/>
      <c r="E17" s="110"/>
      <c r="F17" s="110"/>
      <c r="G17" s="110"/>
      <c r="H17" s="117"/>
      <c r="I17" s="8"/>
    </row>
    <row r="18" spans="1:9">
      <c r="A18" s="110"/>
      <c r="B18" s="110"/>
      <c r="C18" s="110"/>
      <c r="D18" s="110"/>
      <c r="E18" s="110"/>
      <c r="F18" s="110"/>
      <c r="G18" s="120"/>
      <c r="H18" s="117"/>
      <c r="I18" s="8"/>
    </row>
    <row r="19" spans="1:9">
      <c r="A19" s="110"/>
      <c r="B19" s="110"/>
      <c r="C19" s="110"/>
      <c r="D19" s="110"/>
      <c r="E19" s="110"/>
      <c r="F19" s="110"/>
      <c r="G19" s="110"/>
      <c r="H19" s="117"/>
      <c r="I19" s="8"/>
    </row>
    <row r="20" spans="1:9">
      <c r="A20" s="110"/>
      <c r="B20" s="110"/>
      <c r="C20" s="110"/>
      <c r="D20" s="110"/>
      <c r="E20" s="110"/>
      <c r="F20" s="110"/>
      <c r="G20" s="120"/>
      <c r="H20" s="117"/>
      <c r="I20" s="8"/>
    </row>
    <row r="21" spans="1:9">
      <c r="A21" s="110"/>
      <c r="B21" s="110"/>
      <c r="C21" s="110"/>
      <c r="D21" s="110"/>
      <c r="E21" s="110"/>
      <c r="F21" s="120"/>
      <c r="G21" s="110"/>
      <c r="H21" s="117"/>
      <c r="I21" s="8"/>
    </row>
    <row r="22" spans="1:9">
      <c r="A22" s="110"/>
      <c r="B22" s="110"/>
      <c r="C22" s="110"/>
      <c r="D22" s="110"/>
      <c r="E22" s="110"/>
      <c r="F22" s="110"/>
      <c r="G22" s="120"/>
      <c r="H22" s="117"/>
      <c r="I22" s="8"/>
    </row>
    <row r="23" spans="1:9">
      <c r="A23" s="110"/>
      <c r="B23" s="110"/>
      <c r="C23" s="110"/>
      <c r="D23" s="110"/>
      <c r="E23" s="110"/>
      <c r="F23" s="120"/>
      <c r="G23" s="120"/>
      <c r="H23" s="117"/>
      <c r="I23" s="8"/>
    </row>
    <row r="24" spans="1:9">
      <c r="A24" s="110"/>
      <c r="B24" s="110"/>
      <c r="C24" s="110"/>
      <c r="D24" s="110"/>
      <c r="E24" s="110"/>
      <c r="F24" s="120"/>
      <c r="G24" s="110"/>
      <c r="H24" s="117"/>
      <c r="I24" s="8"/>
    </row>
    <row r="25" spans="1:9">
      <c r="A25" s="110"/>
      <c r="B25" s="110"/>
      <c r="C25" s="110"/>
      <c r="D25" s="110"/>
      <c r="E25" s="110"/>
      <c r="F25" s="110"/>
      <c r="G25" s="127"/>
    </row>
    <row r="26" spans="1:9">
      <c r="A26" s="110"/>
      <c r="B26" s="110"/>
      <c r="C26" s="110"/>
      <c r="D26" s="110"/>
      <c r="E26" s="110"/>
      <c r="F26" s="127"/>
      <c r="G26" s="127"/>
    </row>
    <row r="27" spans="1:9">
      <c r="A27" s="110"/>
      <c r="B27" s="110"/>
      <c r="C27" s="110"/>
      <c r="D27" s="110"/>
      <c r="E27" s="110"/>
      <c r="F27" s="127"/>
      <c r="G27" s="127"/>
    </row>
    <row r="28" spans="1:9">
      <c r="A28" s="110"/>
      <c r="B28" s="110"/>
      <c r="C28" s="110"/>
      <c r="D28" s="110"/>
      <c r="E28" s="110"/>
      <c r="F28" s="127"/>
      <c r="G28" s="127"/>
    </row>
    <row r="29" spans="1:9">
      <c r="A29" s="110"/>
      <c r="B29" s="110"/>
      <c r="C29" s="127"/>
      <c r="D29" s="127"/>
      <c r="E29" s="127"/>
      <c r="F29" s="127"/>
      <c r="G29" s="127"/>
    </row>
    <row r="30" spans="1:9">
      <c r="A30" s="110"/>
      <c r="B30" s="110"/>
      <c r="C30" s="127"/>
      <c r="D30" s="127"/>
      <c r="E30" s="127"/>
      <c r="F30" s="127"/>
      <c r="G30" s="127"/>
    </row>
    <row r="31" spans="1:9">
      <c r="A31" s="117"/>
      <c r="B31" s="117"/>
    </row>
    <row r="32" spans="1:9">
      <c r="A32" s="117"/>
      <c r="B32" s="117"/>
    </row>
    <row r="33" spans="1:2">
      <c r="A33" s="117"/>
      <c r="B33" s="117"/>
    </row>
    <row r="34" spans="1:2">
      <c r="B34" s="117"/>
    </row>
    <row r="35" spans="1:2">
      <c r="B35" s="117"/>
    </row>
    <row r="36" spans="1:2">
      <c r="B36" s="117"/>
    </row>
    <row r="37" spans="1:2">
      <c r="B37" s="117"/>
    </row>
    <row r="38" spans="1:2">
      <c r="B38" s="117"/>
    </row>
    <row r="39" spans="1:2">
      <c r="B39" s="117"/>
    </row>
    <row r="40" spans="1:2">
      <c r="B40" s="117"/>
    </row>
    <row r="41" spans="1:2">
      <c r="B41" s="117"/>
    </row>
    <row r="42" spans="1:2">
      <c r="B42" s="117"/>
    </row>
    <row r="43" spans="1:2">
      <c r="B43" s="117"/>
    </row>
    <row r="44" spans="1:2">
      <c r="B44" s="117"/>
    </row>
    <row r="45" spans="1:2">
      <c r="B45" s="117"/>
    </row>
    <row r="46" spans="1:2">
      <c r="B46" s="117"/>
    </row>
    <row r="47" spans="1:2">
      <c r="B47" s="117"/>
    </row>
    <row r="48" spans="1:2">
      <c r="B48" s="117"/>
    </row>
    <row r="49" spans="2:2">
      <c r="B49" s="117"/>
    </row>
    <row r="50" spans="2:2">
      <c r="B50" s="117"/>
    </row>
    <row r="51" spans="2:2">
      <c r="B51" s="117"/>
    </row>
    <row r="52" spans="2:2">
      <c r="B52" s="117"/>
    </row>
    <row r="53" spans="2:2">
      <c r="B53" s="117"/>
    </row>
    <row r="54" spans="2:2">
      <c r="B54" s="117"/>
    </row>
    <row r="55" spans="2:2">
      <c r="B55" s="117"/>
    </row>
    <row r="56" spans="2:2">
      <c r="B56" s="117"/>
    </row>
    <row r="57" spans="2:2">
      <c r="B57" s="117"/>
    </row>
    <row r="58" spans="2:2">
      <c r="B58" s="117"/>
    </row>
    <row r="59" spans="2:2">
      <c r="B59" s="117"/>
    </row>
    <row r="60" spans="2:2">
      <c r="B60" s="117"/>
    </row>
    <row r="61" spans="2:2">
      <c r="B61" s="117"/>
    </row>
  </sheetData>
  <sheetProtection formatRows="0"/>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53E67-BCB2-D64F-AC5B-F66372FB4628}">
  <dimension ref="A1:F10"/>
  <sheetViews>
    <sheetView workbookViewId="0">
      <selection activeCell="B10" sqref="B10"/>
    </sheetView>
  </sheetViews>
  <sheetFormatPr defaultColWidth="10.875" defaultRowHeight="15.6"/>
  <cols>
    <col min="1" max="1" width="39" style="114" customWidth="1"/>
    <col min="2" max="2" width="16" style="114" customWidth="1"/>
    <col min="3" max="4" width="16.5" style="114" customWidth="1"/>
    <col min="5" max="5" width="10.875" style="114" customWidth="1"/>
    <col min="6" max="6" width="14" style="114" customWidth="1"/>
    <col min="7" max="7" width="10.875" style="1" customWidth="1"/>
    <col min="8" max="16384" width="10.875" style="1"/>
  </cols>
  <sheetData>
    <row r="1" spans="1:6" ht="15.75" customHeight="1">
      <c r="A1" s="34"/>
      <c r="B1" s="162" t="s">
        <v>169</v>
      </c>
      <c r="C1" s="163"/>
      <c r="D1" s="164"/>
      <c r="E1" s="8"/>
      <c r="F1" s="8"/>
    </row>
    <row r="2" spans="1:6" ht="80.25" customHeight="1">
      <c r="A2" s="34" t="s">
        <v>170</v>
      </c>
      <c r="B2" s="46" t="s">
        <v>171</v>
      </c>
      <c r="C2" s="46" t="s">
        <v>172</v>
      </c>
      <c r="D2" s="46" t="s">
        <v>173</v>
      </c>
      <c r="E2" s="10"/>
      <c r="F2" s="32"/>
    </row>
    <row r="3" spans="1:6" ht="15.95" customHeight="1">
      <c r="A3" s="36" t="s">
        <v>174</v>
      </c>
      <c r="B3" s="108"/>
      <c r="C3" s="46"/>
      <c r="D3" s="46"/>
      <c r="E3" s="10"/>
      <c r="F3" s="8"/>
    </row>
    <row r="4" spans="1:6" ht="15.95" customHeight="1">
      <c r="A4" s="36" t="s">
        <v>175</v>
      </c>
      <c r="B4" s="46"/>
      <c r="C4" s="108"/>
      <c r="D4" s="46"/>
      <c r="E4" s="10" t="s">
        <v>74</v>
      </c>
      <c r="F4" s="8"/>
    </row>
    <row r="5" spans="1:6" ht="15.95" customHeight="1">
      <c r="A5" s="36" t="s">
        <v>176</v>
      </c>
      <c r="B5" s="46"/>
      <c r="C5" s="46"/>
      <c r="D5" s="108"/>
      <c r="E5" s="141">
        <f>B3+C4+D5</f>
        <v>0</v>
      </c>
      <c r="F5" s="15" t="s">
        <v>177</v>
      </c>
    </row>
    <row r="6" spans="1:6">
      <c r="A6" s="161" t="s">
        <v>178</v>
      </c>
      <c r="B6" s="161"/>
      <c r="C6" s="161"/>
      <c r="D6" s="161"/>
      <c r="E6" s="121"/>
    </row>
    <row r="7" spans="1:6">
      <c r="A7" s="159"/>
      <c r="B7" s="159"/>
      <c r="C7" s="159"/>
      <c r="D7" s="159"/>
      <c r="E7" s="121"/>
    </row>
    <row r="8" spans="1:6" ht="30.95">
      <c r="A8" s="121" t="s">
        <v>179</v>
      </c>
      <c r="B8" s="142">
        <f>E5</f>
        <v>0</v>
      </c>
      <c r="C8" s="121"/>
      <c r="D8" s="121"/>
      <c r="E8" s="121"/>
    </row>
    <row r="10" spans="1:6" ht="46.5">
      <c r="B10" s="121" t="s">
        <v>180</v>
      </c>
    </row>
  </sheetData>
  <sheetProtection formatRows="0"/>
  <mergeCells count="3">
    <mergeCell ref="A7:D7"/>
    <mergeCell ref="B1:D1"/>
    <mergeCell ref="A6:D6"/>
  </mergeCells>
  <phoneticPr fontId="10"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Daniel de Souza Araujo Souza</cp:lastModifiedBy>
  <cp:revision/>
  <dcterms:created xsi:type="dcterms:W3CDTF">2022-10-09T23:08:45Z</dcterms:created>
  <dcterms:modified xsi:type="dcterms:W3CDTF">2023-11-27T03:12:12Z</dcterms:modified>
  <cp:category/>
  <cp:contentStatus/>
</cp:coreProperties>
</file>