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3"/>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4o. ciclo - entidades de previdência - 2023/Entidades fechadas de previdência complementar/FUNCEF/"/>
    </mc:Choice>
  </mc:AlternateContent>
  <xr:revisionPtr revIDLastSave="445" documentId="13_ncr:1_{08A2B559-3AD0-4680-8D04-17A543B26D12}" xr6:coauthVersionLast="47" xr6:coauthVersionMax="47" xr10:uidLastSave="{A2984FD8-D539-4380-A344-CF5462A95DA8}"/>
  <bookViews>
    <workbookView xWindow="-110" yWindow="-110" windowWidth="19420" windowHeight="10300" firstSheet="14"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Investimentos impacto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3" i="5"/>
  <c r="F13" i="5"/>
  <c r="G13" i="5" s="1"/>
  <c r="F11" i="5"/>
  <c r="G11" i="5" s="1"/>
  <c r="E4" i="26"/>
  <c r="E6" i="26"/>
  <c r="E8" i="26"/>
  <c r="E10" i="26"/>
  <c r="E12" i="26"/>
  <c r="E14" i="26"/>
  <c r="E16" i="26"/>
  <c r="E18" i="26"/>
  <c r="E20" i="26"/>
  <c r="E22" i="26"/>
  <c r="E24" i="26"/>
  <c r="E26" i="26"/>
  <c r="E28" i="26"/>
  <c r="E30" i="26"/>
  <c r="E32" i="26"/>
  <c r="E34" i="26"/>
  <c r="E36" i="26"/>
  <c r="E38" i="26"/>
  <c r="E40" i="26"/>
  <c r="E42" i="26"/>
  <c r="E44" i="26"/>
  <c r="E46" i="26"/>
  <c r="E48" i="26"/>
  <c r="E50" i="26"/>
  <c r="E52" i="26"/>
  <c r="E54" i="26"/>
  <c r="E56" i="26"/>
  <c r="E58" i="26"/>
  <c r="E60" i="26"/>
  <c r="E62" i="26"/>
  <c r="E2" i="26"/>
  <c r="H66" i="22"/>
  <c r="H68" i="22"/>
  <c r="H88" i="22"/>
  <c r="H89" i="22"/>
  <c r="H90" i="22"/>
  <c r="H91" i="22"/>
  <c r="H92" i="22"/>
  <c r="H94" i="22"/>
  <c r="H86" i="22"/>
  <c r="G96" i="22"/>
  <c r="E96" i="22"/>
  <c r="H4" i="22" l="1"/>
  <c r="H6" i="22"/>
  <c r="H8" i="22"/>
  <c r="H10" i="22"/>
  <c r="H14" i="22"/>
  <c r="H16" i="22"/>
  <c r="H18" i="22"/>
  <c r="H20" i="22"/>
  <c r="H22" i="22"/>
  <c r="H24" i="22"/>
  <c r="H26" i="22"/>
  <c r="H28" i="22"/>
  <c r="H30" i="22"/>
  <c r="H32" i="22"/>
  <c r="H34" i="22"/>
  <c r="H36" i="22"/>
  <c r="H38" i="22"/>
  <c r="H40" i="22"/>
  <c r="H42" i="22"/>
  <c r="H44" i="22"/>
  <c r="H46" i="22"/>
  <c r="H48" i="22"/>
  <c r="H50" i="22"/>
  <c r="H52" i="22"/>
  <c r="H56" i="22"/>
  <c r="H58" i="22"/>
  <c r="H60" i="22"/>
  <c r="H62" i="22"/>
  <c r="H64" i="22"/>
  <c r="H70" i="22"/>
  <c r="H72" i="22"/>
  <c r="H74" i="22"/>
  <c r="H76" i="22"/>
  <c r="H78" i="22"/>
  <c r="H80" i="22"/>
  <c r="H82" i="22"/>
  <c r="H84" i="22"/>
  <c r="H2" i="22"/>
  <c r="H96" i="22" s="1"/>
  <c r="C12" i="9" l="1"/>
  <c r="C27" i="1"/>
  <c r="B5" i="1" l="1"/>
  <c r="B7" i="1"/>
  <c r="B9" i="1"/>
  <c r="B11" i="1"/>
  <c r="B13" i="1"/>
  <c r="B15" i="1"/>
  <c r="B17" i="1"/>
  <c r="B19" i="1"/>
  <c r="B21" i="1"/>
  <c r="B23" i="1"/>
  <c r="B25" i="1"/>
  <c r="B27" i="1"/>
  <c r="B29" i="1"/>
  <c r="B31" i="1"/>
  <c r="B33" i="1"/>
  <c r="B35" i="1"/>
  <c r="B37" i="1"/>
  <c r="B39" i="1"/>
  <c r="B41" i="1"/>
  <c r="B43" i="1"/>
  <c r="B45" i="1"/>
  <c r="B47" i="1"/>
  <c r="B49" i="1"/>
  <c r="B51" i="1"/>
  <c r="B53" i="1"/>
  <c r="B55" i="1"/>
  <c r="B57" i="1"/>
  <c r="B59" i="1"/>
  <c r="B61" i="1"/>
  <c r="C56" i="8"/>
  <c r="C61" i="1"/>
  <c r="B3" i="1"/>
  <c r="C3" i="1"/>
  <c r="C5" i="1"/>
  <c r="C7" i="1"/>
  <c r="C9" i="1"/>
  <c r="C11" i="1"/>
  <c r="C13" i="1"/>
  <c r="C15" i="1"/>
  <c r="C17" i="1"/>
  <c r="C19" i="1"/>
  <c r="C21" i="1"/>
  <c r="C23" i="1"/>
  <c r="C25" i="1"/>
  <c r="C29" i="1"/>
  <c r="C31" i="1"/>
  <c r="C33" i="1"/>
  <c r="C35" i="1"/>
  <c r="C37" i="1"/>
  <c r="C39" i="1"/>
  <c r="C41" i="1"/>
  <c r="C43" i="1"/>
  <c r="C45" i="1"/>
  <c r="C47" i="1"/>
  <c r="C49" i="1"/>
  <c r="C51" i="1"/>
  <c r="C53" i="1"/>
  <c r="C55" i="1"/>
  <c r="C57" i="1"/>
  <c r="C59" i="1"/>
  <c r="B13" i="10"/>
  <c r="B15" i="10" s="1"/>
  <c r="D63" i="1"/>
  <c r="E5" i="13"/>
  <c r="D13" i="10"/>
  <c r="C13" i="10"/>
  <c r="C15" i="10" s="1"/>
  <c r="B8" i="13" l="1"/>
  <c r="H9" i="20" s="1"/>
  <c r="F61" i="1"/>
  <c r="F4" i="1"/>
  <c r="F9" i="1"/>
  <c r="F10" i="1"/>
  <c r="F11" i="1"/>
  <c r="F12" i="1"/>
  <c r="F17" i="1"/>
  <c r="F18" i="1"/>
  <c r="F19" i="1"/>
  <c r="F20" i="1"/>
  <c r="F25" i="1"/>
  <c r="F26" i="1"/>
  <c r="F27" i="1"/>
  <c r="F28" i="1"/>
  <c r="F33" i="1"/>
  <c r="F34" i="1"/>
  <c r="F35" i="1"/>
  <c r="F36" i="1"/>
  <c r="F41" i="1"/>
  <c r="F42" i="1"/>
  <c r="F43" i="1"/>
  <c r="F44" i="1"/>
  <c r="F49" i="1"/>
  <c r="F50" i="1"/>
  <c r="F51" i="1"/>
  <c r="F52" i="1"/>
  <c r="F57" i="1"/>
  <c r="F58" i="1"/>
  <c r="F59" i="1"/>
  <c r="F60" i="1"/>
  <c r="D64" i="26"/>
  <c r="C96" i="22"/>
  <c r="F9" i="20" l="1"/>
  <c r="F56" i="1"/>
  <c r="F48" i="1"/>
  <c r="F40" i="1"/>
  <c r="F32" i="1"/>
  <c r="F24" i="1"/>
  <c r="F16" i="1"/>
  <c r="F8" i="1"/>
  <c r="E64" i="26"/>
  <c r="J9" i="20" s="1"/>
  <c r="C63" i="1"/>
  <c r="F55" i="1"/>
  <c r="F39" i="1"/>
  <c r="F23" i="1"/>
  <c r="F7" i="1"/>
  <c r="F54" i="1"/>
  <c r="F46" i="1"/>
  <c r="F38" i="1"/>
  <c r="F30" i="1"/>
  <c r="F22" i="1"/>
  <c r="F14" i="1"/>
  <c r="F6" i="1"/>
  <c r="F47" i="1"/>
  <c r="F31" i="1"/>
  <c r="F15" i="1"/>
  <c r="F53" i="1"/>
  <c r="F45" i="1"/>
  <c r="F37" i="1"/>
  <c r="F29" i="1"/>
  <c r="F21" i="1"/>
  <c r="F13" i="1"/>
  <c r="F5" i="1"/>
  <c r="F3" i="1"/>
  <c r="B63" i="1"/>
  <c r="B65" i="1" l="1"/>
  <c r="F3" i="15"/>
  <c r="D15" i="10"/>
  <c r="E5" i="5"/>
  <c r="E7" i="5"/>
  <c r="E9" i="5"/>
  <c r="E15" i="5"/>
  <c r="E17" i="5"/>
  <c r="E3" i="5"/>
  <c r="E4" i="2"/>
  <c r="E6" i="2"/>
  <c r="E8" i="2"/>
  <c r="E10" i="2"/>
  <c r="E12" i="2"/>
  <c r="E14" i="2"/>
  <c r="E16" i="2"/>
  <c r="E18" i="2"/>
  <c r="E20" i="2"/>
  <c r="E2" i="2"/>
  <c r="G19" i="16"/>
  <c r="F5" i="16"/>
  <c r="F7" i="16"/>
  <c r="F9" i="16"/>
  <c r="F11" i="16"/>
  <c r="F13" i="16"/>
  <c r="F15" i="16"/>
  <c r="F17" i="16"/>
  <c r="F3" i="16"/>
  <c r="F19" i="5"/>
  <c r="G3" i="5"/>
  <c r="G2" i="2"/>
  <c r="E14" i="10"/>
  <c r="F16" i="11"/>
  <c r="F62" i="1"/>
  <c r="G2" i="11"/>
  <c r="G4" i="11"/>
  <c r="G20" i="2"/>
  <c r="C9" i="15"/>
  <c r="D9" i="15"/>
  <c r="B9" i="15"/>
  <c r="C9" i="12"/>
  <c r="D9" i="12"/>
  <c r="E9" i="12"/>
  <c r="B9" i="12"/>
  <c r="C4" i="9"/>
  <c r="D4" i="9" s="1"/>
  <c r="C6" i="9"/>
  <c r="D6" i="9" s="1"/>
  <c r="C8" i="9"/>
  <c r="D8" i="9" s="1"/>
  <c r="C10" i="9"/>
  <c r="D10" i="9" s="1"/>
  <c r="D12" i="9"/>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D56" i="8"/>
  <c r="C58" i="8"/>
  <c r="D58" i="8" s="1"/>
  <c r="C60" i="8"/>
  <c r="D60" i="8" s="1"/>
  <c r="C2" i="8"/>
  <c r="D2" i="8" s="1"/>
  <c r="D62" i="8" l="1"/>
  <c r="D9" i="20" s="1"/>
  <c r="E15" i="10"/>
  <c r="G9" i="20" s="1"/>
  <c r="D62" i="9"/>
  <c r="E9" i="20" s="1"/>
  <c r="C62" i="8"/>
  <c r="C62" i="9"/>
  <c r="G18" i="2"/>
  <c r="G16" i="2"/>
  <c r="G14" i="2"/>
  <c r="G12" i="2"/>
  <c r="G10" i="2"/>
  <c r="G8" i="2"/>
  <c r="G6" i="2"/>
  <c r="G4" i="2"/>
  <c r="G22" i="2" l="1"/>
  <c r="N9" i="20" s="1"/>
  <c r="H5" i="16"/>
  <c r="H7" i="16"/>
  <c r="H9" i="16"/>
  <c r="H11" i="16"/>
  <c r="H13" i="16"/>
  <c r="H15" i="16"/>
  <c r="H17" i="16"/>
  <c r="H3" i="16"/>
  <c r="F5" i="15"/>
  <c r="F7" i="15"/>
  <c r="F5" i="12"/>
  <c r="F7" i="12"/>
  <c r="F3" i="12"/>
  <c r="F9" i="12" s="1"/>
  <c r="K9" i="20" s="1"/>
  <c r="G6" i="11"/>
  <c r="G8" i="11"/>
  <c r="G10" i="11"/>
  <c r="G12" i="11"/>
  <c r="G14" i="11"/>
  <c r="G17" i="5"/>
  <c r="G15" i="5"/>
  <c r="G9" i="5"/>
  <c r="G7" i="5"/>
  <c r="G5" i="5"/>
  <c r="G19" i="5" l="1"/>
  <c r="O9" i="20" s="1"/>
  <c r="F9" i="15"/>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9"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<sst xmlns="http://schemas.openxmlformats.org/spreadsheetml/2006/main" count="397" uniqueCount="282">
  <si>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</si>
  <si>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</si>
  <si>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</si>
  <si>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</si>
  <si>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</si>
  <si>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</si>
  <si>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</si>
  <si>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Investimentos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</si>
  <si>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</si>
  <si>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</si>
  <si>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</si>
  <si>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</si>
  <si>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</si>
  <si>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</si>
  <si>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</si>
  <si>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</si>
  <si>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</si>
  <si>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</si>
  <si>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</si>
  <si>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</si>
  <si>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</si>
  <si>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</si>
  <si>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</si>
  <si>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</si>
  <si>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</si>
  <si>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</si>
  <si>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</si>
  <si>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</si>
  <si>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</si>
  <si>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</si>
  <si>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</si>
  <si>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</si>
  <si>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</si>
  <si>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</si>
  <si>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</si>
  <si>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</si>
  <si>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</si>
  <si>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</si>
  <si>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</si>
  <si>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</si>
  <si>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</si>
  <si>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</si>
  <si>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</si>
  <si>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</si>
  <si>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</si>
  <si>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</si>
  <si>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</si>
  <si>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</si>
  <si>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</si>
  <si>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</si>
  <si>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</si>
  <si>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</si>
  <si>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</si>
  <si>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</si>
  <si>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</si>
  <si>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</si>
  <si>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</si>
  <si>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</si>
  <si>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</si>
  <si>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</si>
  <si>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</si>
  <si>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</si>
  <si>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Biodiversidade aquática e poluição da água doce</t>
  </si>
  <si>
    <t>Biodiversidade aquática e poluição marinha</t>
  </si>
  <si>
    <t>Eficiência uso agrícola do solo</t>
  </si>
  <si>
    <t>TOTAL</t>
  </si>
  <si>
    <t>Máximo de 3</t>
  </si>
  <si>
    <t xml:space="preserve">Não há informações
</t>
  </si>
  <si>
    <t>Inclusão em política setorial ou em política temática (0 a 7)</t>
  </si>
  <si>
    <t>Máximo de 7</t>
  </si>
  <si>
    <t xml:space="preserve">                    Não há Políticas setoriais ou temáticas</t>
  </si>
  <si>
    <t>BASE DE DADOS</t>
  </si>
  <si>
    <t>Todos os setores econômicos sujeitos a licenciamento ambiental - até 20 pontos</t>
  </si>
  <si>
    <t xml:space="preserve">Peso </t>
  </si>
  <si>
    <t>Apenas setores econômicos com maior risco socioambiental
(médio ou alto) - até 15 pontos</t>
  </si>
  <si>
    <t>Peso</t>
  </si>
  <si>
    <t>Apenas investimentos acima de certo patamar financeiro ou empresas acima de certo faturamento (nesse caso, será avaliado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</si>
  <si>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</si>
  <si>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</si>
  <si>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do cumprimento de condicionantes do licenciamento ambiental junto à empresa</t>
  </si>
  <si>
    <t>Prática de infrações – órgão ambiental estadual</t>
  </si>
  <si>
    <t>Áreas embargadas – órgão ambiental estadual/DF</t>
  </si>
  <si>
    <t>Cadastro Ambiental Rural - CAR</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</si>
  <si>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</si>
  <si>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</si>
  <si>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</si>
  <si>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</si>
  <si>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</si>
  <si>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</si>
  <si>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</si>
  <si>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</si>
  <si>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</si>
  <si>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</si>
  <si>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</si>
  <si>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</si>
  <si>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</si>
  <si>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</si>
  <si>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</si>
  <si>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</si>
  <si>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</si>
  <si>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</si>
  <si>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</si>
  <si>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</si>
  <si>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 xml:space="preserve">Outorga para utilização de recursos hídricos </t>
  </si>
  <si>
    <t>Dados da própria empresa relativos à eficiência hídrica</t>
  </si>
  <si>
    <t>Dados da própria empresa relativos à gestão de resíduos e efluentes</t>
  </si>
  <si>
    <t>Dados da própria empresa relativos ao uso de matéria-prima</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</si>
  <si>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</si>
  <si>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</si>
  <si>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</si>
  <si>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</si>
  <si>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</si>
  <si>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</si>
  <si>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</si>
  <si>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</si>
  <si>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</si>
  <si>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</si>
  <si>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Consta no Relatório Stewardship (pg. 15) que: "O monitoramento dos emissores de valores mobiliários investidos e empresas investidas, por meio da carteira de renda variável, se dá de forma contínua por meio da reavaliação dos dados utilizados nos modelos de análise fundamentalista, com base em informações setoriais e específicas das empresas, coletados pelos analistas por intermédio de formulários de referência, relatório de sustentabilidade, fatos relevantes e notícias em geral."</t>
  </si>
  <si>
    <t>Mídias online em geral</t>
  </si>
  <si>
    <t>Organizações da sociedade civil relevantes</t>
  </si>
  <si>
    <t>Mecanismo de recebimento de queixas</t>
  </si>
  <si>
    <t>Inspeções no local</t>
  </si>
  <si>
    <t>Contratação de auditoria socioambiental</t>
  </si>
  <si>
    <t>Inspeções no local (em situações especiais)</t>
  </si>
  <si>
    <t>Contratação de auditoria socioambiental (idem)</t>
  </si>
  <si>
    <t>TOTAL PONDERADO DA COLUNA</t>
  </si>
  <si>
    <t>Máximo de 20</t>
  </si>
  <si>
    <r>
      <t xml:space="preserve">Consta no Relatório Stewardship (pg. 11) a descrição da metodologia própria adotada pela FUNCEF utilizada para Análise de Rating ASG dos ativos da carteira de Renda Variável a Mercado e Crédito Corporativo pertencentes aos fundos sob gestão própria. Trata-se de questionário com 66 perguntas acerca de aspectos ambientais, sociais e de governança, que seguem as diretrizes do 'Guia Prático para Integração ASG na Avaliação de Gestores da ABRAPP'; </t>
    </r>
    <r>
      <rPr>
        <sz val="11"/>
        <color theme="9" tint="-0.249977111117893"/>
        <rFont val="Calibri"/>
        <family val="2"/>
        <scheme val="minor"/>
      </rPr>
      <t xml:space="preserve">não está claro, porém, quais  os temas tratados, que poderiam pontuar nos itens "dados da própria empresa".. </t>
    </r>
  </si>
  <si>
    <t>de voto ou posicionamento em eventos societários e não societários</t>
  </si>
  <si>
    <t>UNIVERSO DE EMPRESAS RECEPTORAS DE INVESTIMENTOS</t>
  </si>
  <si>
    <t>FREQUÊNCIA</t>
  </si>
  <si>
    <t>Todos os setores econômicos sujeitos a licenciamento ambiental</t>
  </si>
  <si>
    <t>Setores econômicos com risco médio ou alto</t>
  </si>
  <si>
    <t>Apenas investimentos acima de um certo patamar financeiro</t>
  </si>
  <si>
    <t>Semestral ou menor</t>
  </si>
  <si>
    <t>Consta no Relatório Stewardship (pg. 15) que "o monitoramento dos emissores de valores mobiliários investidos e empresas investidas, por meio da carteira de renda variável, se dá de forma contínua por meio da reavaliação dos dados utilizados nos modelos de análise fundamentalista, com base em informações setoriais e específicas das empresas, coletados pelos analistas por intermédio de formulários de referência, relatório de sustentabilidade, fatos relevantes e notícias em geral."; adiante, ainda consta: "Para os investimentos de renda variável, são elaborados relatórios trimestrais com base nos resultados das companhias e informações relevantes que justifiquem o desempenho das empresas." (Relatório Stewardship, pg. 18)</t>
  </si>
  <si>
    <t>Anual</t>
  </si>
  <si>
    <t>Bienal</t>
  </si>
  <si>
    <t>Apenas quando tem conhecimento de fato novo relevante ou quando se refere a único ou poucos temas</t>
  </si>
  <si>
    <t>Não adota</t>
  </si>
  <si>
    <t>Total</t>
  </si>
  <si>
    <t>Máximo de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</si>
  <si>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</si>
  <si>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</si>
  <si>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</si>
  <si>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</si>
  <si>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</si>
  <si>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</si>
  <si>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</si>
  <si>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</si>
  <si>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 pontos</t>
  </si>
  <si>
    <t>Pontua-se apenas uma das três células em branco</t>
  </si>
  <si>
    <t>Pontuação total: Relevância no processo decisório</t>
  </si>
  <si>
    <t>Não há informação disponível</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</si>
  <si>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</si>
  <si>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</si>
  <si>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</si>
  <si>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</si>
  <si>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</si>
  <si>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</si>
  <si>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 xml:space="preserve">Consta no Relatório Stweardship (pg. 17), seção 'Definir critérios de engajamento coletivo': "Como forma de aplicação prática, a partir da análise ASG das companhias cobertas pelos analistas da FUNCEF, caso haja uma baixa classificação da companhia nestes quesitos, estará passível de aumento da taxa requerida para o crédito corporativo e/ou limitação da exposição às ações conforme rating."; não há informação disponível sobre o universo de empresas contemplado pela ação. </t>
  </si>
  <si>
    <t>Plano de ação ou outro compromisso  com prazos e metas claros para operações da própria empresa investida</t>
  </si>
  <si>
    <t>Não foram encontradas informaçõe</t>
  </si>
  <si>
    <t>Plano de ação ou outro compromisso  com prazos e metas claros para cadeia de valor da empresa investida</t>
  </si>
  <si>
    <t>Transparência quanto ao voto em matérias ASG (presença + teor do voto)</t>
  </si>
  <si>
    <t>Proposições em matéria ASG em Assembleias-gerais</t>
  </si>
  <si>
    <t xml:space="preserve">Consta no Relatório Stweardship (pg. 7) que a FUNCEF segue como diretriz: "ser diligentes e ativistas nos exercícios de direitos de voto em assembleias e demais fóruns de acionistas ou cotistas sempre visando os melhores interesse dos nossos participantes, questões ASG e de integridade"; adiante, na página 17, consta: "O principal meio de engajamento nas empresas investidas se dá por meio das participações societárias relevantes, direta e indiretamente, por intermédio da atuação nas assembleias, da atuação dos conselheiros e dos gestores dos fundos de investimento, além de participação em eventos de mercado e visitas às empresas investidas."; não há informação disponível sobre o universo de empresas contemplado pela ação. </t>
  </si>
  <si>
    <t>Engajamento individual (Diretoria, Conselho de Administração, Depto. de Sustentabilidade)</t>
  </si>
  <si>
    <t xml:space="preserve">Consta no Relatório Stweardship (pg. 15), seção 'Monitorar Emissores de Valores Imobiliários Investidos': "São realizadas reuniões e conferência telefônicas ou virtuais com empresas, bancos estruturadores, assets e outros participantes do mercado, além da contratação de assessores para auxiliar em assuntos específicos"; adiante, na página 17, consta: "Assim, a FUNCEF realiza monitoramento constante junto aos investimentos a fim de verificar as medidas que vêm sendo adotadas para implementação dos princípios ASG. Portanto, questionamentos e solicitações de implementação são encaminhados, tanto aos executivos dos investimentos diretos, quanto aos gestores dos Fundos. De modo a estimular a implementação de práticas ASG pelos executivos e gestores, a área gestora da FUNCEF faz questionamento sobre implementações que vem sendo adotadas nos investimentos para disseminação dessas práticas."não há informação disponível sobre o universo de empresas contemplado pela ação. </t>
  </si>
  <si>
    <t>Engajamento coletivo com outros investidores</t>
  </si>
  <si>
    <t>Não foram encontradas informações</t>
  </si>
  <si>
    <t>Existência de
indicadores específicos
para mensuração de
impacto positivo
(investimentos) - 3 pontos</t>
  </si>
  <si>
    <t>Percentual de
investimentos com
impacto positivo no
portfólio de
investimentos em empresas - 7 pontos</t>
  </si>
  <si>
    <t>Educação e/ou empregabilidade para população de baixa renda</t>
  </si>
  <si>
    <t>Adaptação a riscos climáticos físicos</t>
  </si>
  <si>
    <t>Matriz energética de baixo carbono</t>
  </si>
  <si>
    <t>Biodiversidade terrestre (mitigação de riscos)</t>
  </si>
  <si>
    <t>Biodiversidade terrestre (restauração)</t>
  </si>
  <si>
    <t>Preservação da biodiversidade aquática ou mitigação de riscos de poluição de água doce</t>
  </si>
  <si>
    <t>Descontaminação de água doce</t>
  </si>
  <si>
    <t>Preservação da biodiversidade aquática ou mitigação de riscos de poluição marítima</t>
  </si>
  <si>
    <t>Restauração de ecossistemas marinhos</t>
  </si>
  <si>
    <t>Mitigação de riscos de poluição do solo</t>
  </si>
  <si>
    <t>Descontaminação do solo</t>
  </si>
  <si>
    <t>Uso eficiente do solo para fins agrícolas</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</si>
  <si>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</si>
  <si>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</si>
  <si>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</si>
  <si>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</si>
  <si>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</si>
  <si>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</si>
  <si>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</si>
  <si>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</si>
  <si>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</si>
  <si>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</si>
  <si>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</si>
  <si>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</si>
  <si>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</si>
  <si>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Promoção da equidade étnica</t>
  </si>
  <si>
    <t>Integração de pessoas com deficiência</t>
  </si>
  <si>
    <t>Proteção do patrimônio cultural</t>
  </si>
  <si>
    <t>Habitação para população de baixa renda</t>
  </si>
  <si>
    <t>Não foram encontradas informaçôes sobre investimentos com impacto positivo.</t>
  </si>
  <si>
    <t>Percentual no portfólio investido em títulos privados</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</si>
  <si>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</si>
  <si>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</si>
  <si>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</si>
  <si>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</si>
  <si>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</si>
  <si>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</si>
  <si>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</si>
  <si>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</si>
  <si>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 xml:space="preserve">Percentual no portfólio investido em títulos privados </t>
  </si>
  <si>
    <t>Nível de risco da empresa receptora de investimentos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</si>
  <si>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</si>
  <si>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</si>
  <si>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</si>
  <si>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</si>
  <si>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</si>
  <si>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</si>
  <si>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Não há informaçôes</t>
  </si>
  <si>
    <t>PERCENTUAL NO PORTFÓLIO INVESTIDO EM TÍTULOS PRIVADOS</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</si>
  <si>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</si>
  <si>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</si>
  <si>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</si>
  <si>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</si>
  <si>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</si>
  <si>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</si>
  <si>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</si>
  <si>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</si>
  <si>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</si>
  <si>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</si>
  <si>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Máximo de 5</t>
  </si>
  <si>
    <t>Consta no Rel. Stewardship (pg. 11): "Em 2022, foram realizadas as análises conjuntas pelas áreas de crédito e de renda variável à mercado para avaliação ASG das Companhias sob cobertura, para investimentos nos fundos de gestão própria. A metodologia é formatada a partir de um questionário de 66 perguntas que têm por objetivo gerar uma mensuração da Matriz de Notas tomando o devido cuidado de atribuir maior peso ao quesito de Governança, após o Ambiental e, por último, mas não menos importante, o quesito Social.". Não há detalhamento sobre critérios adotados ou resultados.</t>
  </si>
  <si>
    <t>SITUAÇÃO NA IF</t>
  </si>
  <si>
    <t>Deficiente – 0 ou 1 ponto</t>
  </si>
  <si>
    <t>Médio – 2 a 6 pontos</t>
  </si>
  <si>
    <t>Bom/ótimo – 7 a 10 pontos</t>
  </si>
  <si>
    <t>Tema tratado em Diretoria de área-fim ou existência de Diretoria específica para temas ASG (abrangendo gestão de investimentos)</t>
  </si>
  <si>
    <t>Não há informações</t>
  </si>
  <si>
    <t>Participação feminina na Diretoria</t>
  </si>
  <si>
    <t>Conforme consta no Relatório Anual de Informações 2022 (pg. 2), há 33% de participação feminina na Diretoria da FUNCEF.</t>
  </si>
  <si>
    <t>Participação negra na Diretoria</t>
  </si>
  <si>
    <t>Dimensão da área de Sustentabilidade (proporcionalidade em relação ao quadro de empregados da área de gestão de investimentos)</t>
  </si>
  <si>
    <t>Critérios ASG na seleção de gestoras de investimentos</t>
  </si>
  <si>
    <t>Consta no Relatório Stewardship (pg. 11) a descrição da metodologia própria adotada pela FUNCEF utilizada para Análise de Rating ASG de na seleção de gestoras de investimentos. Trata-se de um questionário com 66 perguntas acerca de aspectos ambientais, sociais e de governança, que seguem as diretrizes do 'Guia Prático para Integração ASG na Avaliação de Gestores da ABRAPP'.</t>
  </si>
  <si>
    <t>Treinamentos em sustentabilidade para áreas-fim (média por empregado)</t>
  </si>
  <si>
    <t>Integração de fatores de sustentabilidade na remuneração da Diretoria ou gerência</t>
  </si>
  <si>
    <t>Integração de fatores de sustentabilidade na remuneração de gestoras de investimentos</t>
  </si>
  <si>
    <r>
      <t xml:space="preserve">Frequência de atualização de Políticas, Planos e Manuais de Procedimentos e abrangência do universo de </t>
    </r>
    <r>
      <rPr>
        <i/>
        <sz val="12"/>
        <color rgb="FF000000"/>
        <rFont val="Calibri"/>
        <family val="2"/>
      </rPr>
      <t>stakeholders</t>
    </r>
  </si>
  <si>
    <t xml:space="preserve">A Política foi elaborada para 2023 a 2027. Conforme consta no Relatório Anual de Informações 2022 (pg. 28), são consideradas Partes Relacionadas à FUNCEF pessoas ou entidades nas seguintes condições: "Se forem conselheiros, dirigentes, empregados, estagiários, membros de comitês estatutários ou participantes da FUNCEF; Se tiverem influência significativa sobre a FUNCEF; Se a entidade for patrocinadora ou parte do mesmo grupo econômico do patrocinador da Fundação; Se a entidade for controlada, de modo pleno ou sob controle conjunto, por conselheiro, dirigente, empregado, membro dos comitês estatutários ou por parente em até 2o grau, consanguíneo ou afim, na linha reta ou colateral, das pessoas aqui mencionadas; Se a entidade for controlada, de modo pleno ou sob controle conjunto, pela Fundação; Se a entidade, federação, associação, sindicato e equivalentes, bem como respectivas empresas coligadas e/ou controladas, congregarem participantes". 
</t>
  </si>
  <si>
    <t>Canal específico para recebimento de reclamações quanto a impactos socioambientais de empresas receptoras de investimentos</t>
  </si>
  <si>
    <t>Não há</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</si>
  <si>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</si>
  <si>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</si>
  <si>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</si>
  <si>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</si>
  <si>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</si>
  <si>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</si>
  <si>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foram identificados casos</t>
  </si>
  <si>
    <t>Ministério Público Federal (inquéritos civis, TACs e ACPs)</t>
  </si>
  <si>
    <t>Foram identificados 4 casos</t>
  </si>
  <si>
    <t>Ministério Público Estadual (inquéritos civis, TACs e ACPs)</t>
  </si>
  <si>
    <t>PREVIC e CVM</t>
  </si>
  <si>
    <t>Quantidade de processos punitivos um pouco acima da média</t>
  </si>
  <si>
    <t>Consumidor.gov</t>
  </si>
  <si>
    <t>Não ha registro de reclamações</t>
  </si>
  <si>
    <t>SINDEC (base de dados dos PROCONs)</t>
  </si>
  <si>
    <t>Imprensa tradicional</t>
  </si>
  <si>
    <t>Não há controvérsias</t>
  </si>
  <si>
    <t>ONGs socioambientais e canal para recebimento de denúncias da SIS no que diz respeito ao descumprimento de Políticas e compromissos voluntários</t>
  </si>
  <si>
    <t>Mínimo de -5</t>
  </si>
  <si>
    <t>Processos encontrados no Portal Nacional de Direitos Coletivos do Ministério Público</t>
  </si>
  <si>
    <t>1.16.000.002344/2019-56</t>
  </si>
  <si>
    <t>2370482620088190000</t>
  </si>
  <si>
    <t>1.16.000.000375/2016-20</t>
  </si>
  <si>
    <t>00656984720208190001</t>
  </si>
  <si>
    <t>00918466620188190001</t>
  </si>
  <si>
    <t>00354671120104013400</t>
  </si>
  <si>
    <t>1.16.000.000393/2016-10</t>
  </si>
  <si>
    <t>01533006520075030086</t>
  </si>
  <si>
    <t>00351926220104013400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</si>
</sst>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8">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1"/>
      <color rgb="FFFFFFFF"/>
      <name val="OpenSans"/>
      <charset val="1"/>
    </font>
    <font>
      <sz val="11"/>
      <color rgb="FF000000"/>
      <name val="Calibri"/>
      <scheme val="minor"/>
    </font>
    <font>
      <sz val="12"/>
      <name val="Calibri"/>
      <family val="2"/>
      <scheme val="minor"/>
    </font>
    <font>
      <sz val="11"/>
      <color theme="9" tint="-0.249977111117893"/>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CE4D6"/>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s>
  <cellStyleXfs count="4">
    <xf numFmtId="0" fontId="0" fillId="0" borderId="0"/>
    <xf numFmtId="16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79">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7"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5" fillId="0" borderId="0" xfId="0" applyFont="1"/>
    <xf numFmtId="0" fontId="5"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7" borderId="2" xfId="0" applyFill="1" applyBorder="1" applyAlignment="1">
      <alignment horizontal="center" wrapText="1"/>
    </xf>
    <xf numFmtId="0" fontId="0" fillId="6" borderId="2" xfId="0" applyFill="1" applyBorder="1" applyAlignment="1">
      <alignment horizontal="center" wrapText="1"/>
    </xf>
    <xf numFmtId="0" fontId="0" fillId="4" borderId="2" xfId="0" applyFill="1" applyBorder="1" applyAlignment="1">
      <alignment horizontal="center" vertical="center"/>
    </xf>
    <xf numFmtId="0" fontId="0" fillId="6"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6" borderId="2" xfId="0" applyNumberFormat="1" applyFill="1" applyBorder="1" applyAlignment="1">
      <alignment horizontal="center" vertical="center"/>
    </xf>
    <xf numFmtId="0" fontId="5" fillId="12" borderId="2" xfId="0" applyFont="1" applyFill="1" applyBorder="1" applyAlignment="1">
      <alignment horizontal="center"/>
    </xf>
    <xf numFmtId="0" fontId="7" fillId="0" borderId="0" xfId="0" applyFont="1" applyAlignment="1">
      <alignment horizontal="center" vertical="center"/>
    </xf>
    <xf numFmtId="0" fontId="9"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7"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0" fillId="0" borderId="8" xfId="0" applyBorder="1" applyAlignment="1">
      <alignment horizontal="center"/>
    </xf>
    <xf numFmtId="0" fontId="0" fillId="9" borderId="4" xfId="0" applyFill="1" applyBorder="1" applyAlignment="1">
      <alignment horizontal="center" vertical="center"/>
    </xf>
    <xf numFmtId="0" fontId="0" fillId="9" borderId="4" xfId="0" applyFill="1" applyBorder="1" applyAlignment="1">
      <alignment horizontal="center"/>
    </xf>
    <xf numFmtId="0" fontId="0" fillId="0" borderId="0" xfId="0" applyAlignment="1">
      <alignment horizontal="right" vertical="center"/>
    </xf>
    <xf numFmtId="0" fontId="0" fillId="13" borderId="2" xfId="0" applyFill="1" applyBorder="1" applyAlignment="1">
      <alignment horizontal="center"/>
    </xf>
    <xf numFmtId="0" fontId="0" fillId="2" borderId="2" xfId="0" applyFill="1" applyBorder="1" applyAlignment="1">
      <alignment horizontal="center" vertical="center"/>
    </xf>
    <xf numFmtId="0" fontId="9" fillId="16"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3" borderId="2" xfId="0" applyFill="1" applyBorder="1" applyAlignment="1">
      <alignment horizontal="center" vertical="center"/>
    </xf>
    <xf numFmtId="0" fontId="5" fillId="11" borderId="2" xfId="0" applyFont="1" applyFill="1" applyBorder="1" applyAlignment="1">
      <alignment horizontal="center" vertical="center"/>
    </xf>
    <xf numFmtId="0" fontId="5" fillId="12" borderId="2" xfId="0" applyFont="1" applyFill="1" applyBorder="1" applyAlignment="1">
      <alignment horizontal="center" wrapText="1"/>
    </xf>
    <xf numFmtId="0" fontId="0" fillId="13" borderId="4" xfId="0" applyFill="1" applyBorder="1" applyAlignment="1">
      <alignment horizontal="center"/>
    </xf>
    <xf numFmtId="0" fontId="0" fillId="13" borderId="4" xfId="0" applyFill="1" applyBorder="1" applyAlignment="1">
      <alignment horizontal="center" vertical="center"/>
    </xf>
    <xf numFmtId="9" fontId="0" fillId="13" borderId="2" xfId="0" applyNumberFormat="1" applyFill="1" applyBorder="1" applyAlignment="1">
      <alignment horizontal="center" vertical="center"/>
    </xf>
    <xf numFmtId="0" fontId="0" fillId="19" borderId="2" xfId="0" applyFill="1" applyBorder="1" applyAlignment="1">
      <alignment horizontal="center" vertical="center"/>
    </xf>
    <xf numFmtId="0" fontId="0" fillId="8" borderId="4" xfId="0" applyFill="1" applyBorder="1" applyAlignment="1">
      <alignment horizontal="center"/>
    </xf>
    <xf numFmtId="9" fontId="0" fillId="13" borderId="2" xfId="2" applyFont="1" applyFill="1" applyBorder="1" applyAlignment="1">
      <alignment horizontal="center" vertical="center" wrapText="1"/>
    </xf>
    <xf numFmtId="0" fontId="0" fillId="7" borderId="2" xfId="0" applyFill="1" applyBorder="1" applyAlignment="1">
      <alignment horizontal="center"/>
    </xf>
    <xf numFmtId="0" fontId="0" fillId="15" borderId="8" xfId="0" applyFill="1" applyBorder="1" applyAlignment="1">
      <alignment horizontal="center" vertical="center" wrapText="1"/>
    </xf>
    <xf numFmtId="0" fontId="8" fillId="0" borderId="0" xfId="0" applyFont="1" applyAlignment="1">
      <alignment horizontal="center"/>
    </xf>
    <xf numFmtId="0" fontId="13" fillId="0" borderId="0" xfId="0" applyFont="1" applyAlignment="1">
      <alignment vertical="center"/>
    </xf>
    <xf numFmtId="0" fontId="0" fillId="0" borderId="0" xfId="0" applyAlignment="1">
      <alignment horizontal="left"/>
    </xf>
    <xf numFmtId="0" fontId="0" fillId="13" borderId="8" xfId="0" applyFill="1" applyBorder="1" applyAlignment="1">
      <alignment horizontal="center"/>
    </xf>
    <xf numFmtId="0" fontId="0" fillId="0" borderId="13" xfId="0" applyBorder="1" applyAlignment="1">
      <alignment horizontal="center"/>
    </xf>
    <xf numFmtId="0" fontId="0" fillId="13" borderId="13" xfId="0" applyFill="1" applyBorder="1" applyAlignment="1">
      <alignment horizontal="center"/>
    </xf>
    <xf numFmtId="9" fontId="4" fillId="5" borderId="2" xfId="0" applyNumberFormat="1" applyFont="1" applyFill="1" applyBorder="1" applyAlignment="1">
      <alignment horizontal="center"/>
    </xf>
    <xf numFmtId="0" fontId="0" fillId="6" borderId="2" xfId="0" applyFill="1" applyBorder="1" applyAlignment="1">
      <alignment horizontal="center"/>
    </xf>
    <xf numFmtId="14" fontId="0" fillId="0" borderId="0" xfId="0" applyNumberFormat="1" applyAlignment="1">
      <alignment horizontal="center"/>
    </xf>
    <xf numFmtId="0" fontId="0" fillId="6" borderId="19" xfId="0" applyFill="1" applyBorder="1" applyAlignment="1">
      <alignment horizontal="center" vertical="center"/>
    </xf>
    <xf numFmtId="1" fontId="0" fillId="7" borderId="19" xfId="0" applyNumberFormat="1" applyFill="1" applyBorder="1" applyAlignment="1">
      <alignment horizontal="center" vertical="center" wrapText="1"/>
    </xf>
    <xf numFmtId="0" fontId="0" fillId="7" borderId="19" xfId="0" applyFill="1" applyBorder="1" applyAlignment="1">
      <alignment horizontal="center" vertical="center" wrapText="1"/>
    </xf>
    <xf numFmtId="0" fontId="0" fillId="6"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2" borderId="2" xfId="0" applyFill="1" applyBorder="1" applyAlignment="1">
      <alignment horizontal="center"/>
    </xf>
    <xf numFmtId="9" fontId="0" fillId="9" borderId="2" xfId="0" applyNumberFormat="1" applyFill="1" applyBorder="1" applyAlignment="1">
      <alignment horizontal="center"/>
    </xf>
    <xf numFmtId="9" fontId="4" fillId="9" borderId="2" xfId="0" applyNumberFormat="1" applyFont="1" applyFill="1" applyBorder="1" applyAlignment="1">
      <alignment horizontal="center"/>
    </xf>
    <xf numFmtId="9" fontId="0" fillId="9" borderId="2" xfId="0" applyNumberFormat="1" applyFill="1" applyBorder="1" applyAlignment="1">
      <alignment horizontal="center" wrapText="1"/>
    </xf>
    <xf numFmtId="0" fontId="0" fillId="13" borderId="2" xfId="0" applyFill="1" applyBorder="1" applyAlignment="1">
      <alignment horizontal="center" wrapText="1"/>
    </xf>
    <xf numFmtId="165" fontId="0" fillId="9" borderId="2" xfId="0" applyNumberFormat="1" applyFill="1" applyBorder="1" applyAlignment="1">
      <alignment horizontal="center" vertical="center"/>
    </xf>
    <xf numFmtId="165" fontId="0" fillId="9" borderId="2" xfId="0" applyNumberFormat="1" applyFill="1" applyBorder="1" applyAlignment="1">
      <alignment horizontal="fill" vertical="center"/>
    </xf>
    <xf numFmtId="9" fontId="0" fillId="9" borderId="2" xfId="0" applyNumberFormat="1" applyFill="1" applyBorder="1" applyAlignment="1">
      <alignment horizontal="center" vertical="center"/>
    </xf>
    <xf numFmtId="0" fontId="9" fillId="14" borderId="2" xfId="0" applyFont="1" applyFill="1" applyBorder="1" applyAlignment="1">
      <alignment horizontal="center" vertical="center"/>
    </xf>
    <xf numFmtId="9" fontId="0" fillId="9" borderId="4" xfId="0" applyNumberFormat="1" applyFill="1" applyBorder="1" applyAlignment="1">
      <alignment horizontal="center"/>
    </xf>
    <xf numFmtId="9" fontId="0" fillId="9" borderId="0" xfId="0" applyNumberFormat="1" applyFill="1" applyAlignment="1">
      <alignment horizontal="center" vertical="center"/>
    </xf>
    <xf numFmtId="9" fontId="5" fillId="18" borderId="2" xfId="2" applyFont="1" applyFill="1" applyBorder="1" applyAlignment="1">
      <alignment horizontal="center" vertical="center" wrapText="1"/>
    </xf>
    <xf numFmtId="9" fontId="0" fillId="9" borderId="2" xfId="2" applyFont="1" applyFill="1" applyBorder="1" applyAlignment="1">
      <alignment horizontal="center" vertical="center"/>
    </xf>
    <xf numFmtId="2" fontId="0" fillId="13" borderId="2" xfId="1" applyNumberFormat="1" applyFont="1" applyFill="1" applyBorder="1" applyAlignment="1">
      <alignment horizontal="center" vertical="center"/>
    </xf>
    <xf numFmtId="9" fontId="0" fillId="9" borderId="4" xfId="0" applyNumberFormat="1" applyFill="1" applyBorder="1" applyAlignment="1">
      <alignment horizontal="center" vertical="center"/>
    </xf>
    <xf numFmtId="9" fontId="0" fillId="9" borderId="9" xfId="0" applyNumberFormat="1" applyFill="1" applyBorder="1" applyAlignment="1">
      <alignment horizontal="center" vertical="center"/>
    </xf>
    <xf numFmtId="9" fontId="0" fillId="9" borderId="2" xfId="0" applyNumberFormat="1" applyFill="1" applyBorder="1" applyAlignment="1">
      <alignment horizontal="center" vertical="center" wrapText="1"/>
    </xf>
    <xf numFmtId="0" fontId="0" fillId="9" borderId="2" xfId="0" applyFill="1" applyBorder="1" applyAlignment="1">
      <alignment horizontal="center" vertical="center" wrapText="1"/>
    </xf>
    <xf numFmtId="10" fontId="0" fillId="9" borderId="2" xfId="0" applyNumberFormat="1" applyFill="1" applyBorder="1" applyAlignment="1">
      <alignment horizontal="center" vertical="center"/>
    </xf>
    <xf numFmtId="0" fontId="0" fillId="20" borderId="0" xfId="0" applyFill="1" applyAlignment="1">
      <alignment horizontal="center" vertical="center"/>
    </xf>
    <xf numFmtId="0" fontId="0" fillId="20" borderId="9" xfId="0" applyFill="1" applyBorder="1" applyAlignment="1">
      <alignment horizontal="center" vertical="center"/>
    </xf>
    <xf numFmtId="0" fontId="0" fillId="20" borderId="4" xfId="0" applyFill="1" applyBorder="1" applyAlignment="1">
      <alignment horizontal="center" vertical="center"/>
    </xf>
    <xf numFmtId="0" fontId="0" fillId="20" borderId="2" xfId="0" applyFill="1" applyBorder="1" applyAlignment="1">
      <alignment horizontal="center" vertical="center"/>
    </xf>
    <xf numFmtId="0" fontId="9" fillId="21" borderId="2" xfId="0" applyFont="1" applyFill="1" applyBorder="1" applyAlignment="1">
      <alignment horizontal="center" vertical="center"/>
    </xf>
    <xf numFmtId="166" fontId="0" fillId="13" borderId="2" xfId="0" applyNumberFormat="1" applyFill="1" applyBorder="1" applyAlignment="1">
      <alignment horizontal="center"/>
    </xf>
    <xf numFmtId="0" fontId="0" fillId="10" borderId="2" xfId="0" applyFill="1" applyBorder="1" applyAlignment="1" applyProtection="1">
      <alignment horizontal="center" wrapText="1"/>
      <protection locked="0"/>
    </xf>
    <xf numFmtId="166" fontId="0" fillId="10" borderId="2" xfId="0" applyNumberFormat="1" applyFill="1" applyBorder="1" applyAlignment="1">
      <alignment horizontal="center" wrapText="1"/>
    </xf>
    <xf numFmtId="0" fontId="0" fillId="7" borderId="2" xfId="0" applyFill="1" applyBorder="1" applyAlignment="1" applyProtection="1">
      <alignment horizontal="center" vertical="center" wrapText="1"/>
      <protection locked="0"/>
    </xf>
    <xf numFmtId="0" fontId="0" fillId="20" borderId="0" xfId="2" applyNumberFormat="1" applyFont="1" applyFill="1" applyAlignment="1">
      <alignment horizontal="center" vertical="center"/>
    </xf>
    <xf numFmtId="2" fontId="0" fillId="20" borderId="21" xfId="0" applyNumberFormat="1"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2" applyNumberFormat="1" applyFont="1" applyFill="1" applyBorder="1" applyAlignment="1">
      <alignment horizontal="center" vertical="center"/>
    </xf>
    <xf numFmtId="0" fontId="0" fillId="13" borderId="2" xfId="2" applyNumberFormat="1" applyFont="1" applyFill="1" applyBorder="1" applyAlignment="1">
      <alignment horizontal="center" vertical="center" wrapText="1"/>
    </xf>
    <xf numFmtId="0" fontId="0" fillId="10"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7"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9" fontId="0" fillId="0" borderId="0" xfId="0" applyNumberFormat="1"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1" fontId="0" fillId="0" borderId="0" xfId="0" applyNumberFormat="1" applyAlignment="1" applyProtection="1">
      <alignment horizontal="center" wrapText="1"/>
      <protection locked="0"/>
    </xf>
    <xf numFmtId="0" fontId="8" fillId="6" borderId="0" xfId="0" applyFont="1" applyFill="1" applyAlignment="1">
      <alignment horizontal="center" wrapText="1"/>
    </xf>
    <xf numFmtId="0" fontId="0" fillId="6" borderId="0" xfId="0" applyFill="1" applyAlignment="1">
      <alignment horizontal="center" wrapText="1"/>
    </xf>
    <xf numFmtId="0" fontId="0" fillId="0" borderId="0" xfId="0" applyAlignment="1">
      <alignment wrapText="1"/>
    </xf>
    <xf numFmtId="0" fontId="5" fillId="0" borderId="0" xfId="0" applyFont="1" applyAlignment="1">
      <alignment horizontal="right" wrapText="1"/>
    </xf>
    <xf numFmtId="2" fontId="0" fillId="20" borderId="0" xfId="0" applyNumberFormat="1" applyFill="1" applyAlignment="1">
      <alignment horizontal="center" wrapText="1"/>
    </xf>
    <xf numFmtId="0" fontId="0" fillId="0" borderId="0" xfId="0" applyAlignment="1" applyProtection="1">
      <alignment wrapText="1"/>
      <protection locked="0"/>
    </xf>
    <xf numFmtId="0" fontId="0" fillId="0" borderId="0" xfId="0" applyAlignment="1">
      <alignment horizontal="right" wrapText="1"/>
    </xf>
    <xf numFmtId="0" fontId="0" fillId="20" borderId="0" xfId="0" applyFill="1" applyAlignment="1">
      <alignment horizontal="center" wrapText="1"/>
    </xf>
    <xf numFmtId="0" fontId="0" fillId="0" borderId="0" xfId="0" applyAlignment="1" applyProtection="1">
      <alignment horizontal="left" vertical="center" wrapText="1"/>
      <protection locked="0"/>
    </xf>
    <xf numFmtId="10" fontId="0" fillId="9" borderId="20" xfId="0" applyNumberFormat="1" applyFill="1" applyBorder="1" applyAlignment="1">
      <alignment horizontal="center" vertical="center" wrapText="1"/>
    </xf>
    <xf numFmtId="0" fontId="0" fillId="20" borderId="20" xfId="0" applyFill="1" applyBorder="1" applyAlignment="1">
      <alignment horizontal="center" vertical="center" wrapText="1"/>
    </xf>
    <xf numFmtId="0" fontId="0" fillId="0" borderId="18" xfId="0" applyBorder="1" applyAlignment="1">
      <alignment wrapText="1"/>
    </xf>
    <xf numFmtId="0" fontId="0" fillId="22" borderId="22" xfId="0" applyFill="1" applyBorder="1" applyAlignment="1">
      <alignment horizontal="center" vertical="center"/>
    </xf>
    <xf numFmtId="0" fontId="0" fillId="22" borderId="0" xfId="0" applyFill="1" applyAlignment="1">
      <alignment horizontal="center" vertical="center"/>
    </xf>
    <xf numFmtId="165" fontId="0" fillId="9" borderId="2" xfId="0" applyNumberFormat="1" applyFill="1" applyBorder="1" applyAlignment="1">
      <alignment horizontal="center" vertical="center" wrapText="1"/>
    </xf>
    <xf numFmtId="165" fontId="0" fillId="13" borderId="2" xfId="0" applyNumberFormat="1" applyFill="1" applyBorder="1" applyAlignment="1" applyProtection="1">
      <alignment horizontal="center" vertical="center"/>
      <protection locked="0"/>
    </xf>
    <xf numFmtId="1" fontId="0" fillId="13" borderId="2" xfId="1" applyNumberFormat="1" applyFont="1" applyFill="1" applyBorder="1" applyAlignment="1">
      <alignment horizontal="center" vertical="center"/>
    </xf>
    <xf numFmtId="166" fontId="0" fillId="20" borderId="4" xfId="0" applyNumberFormat="1" applyFill="1" applyBorder="1" applyAlignment="1">
      <alignment horizontal="center" vertical="center" wrapText="1"/>
    </xf>
    <xf numFmtId="167" fontId="0" fillId="3" borderId="10" xfId="0" applyNumberFormat="1" applyFill="1" applyBorder="1" applyAlignment="1">
      <alignment horizontal="center" vertical="center"/>
    </xf>
    <xf numFmtId="0" fontId="0" fillId="10" borderId="2" xfId="0" applyFill="1" applyBorder="1" applyAlignment="1" applyProtection="1">
      <alignment horizontal="left" vertical="center" wrapText="1"/>
      <protection locked="0"/>
    </xf>
    <xf numFmtId="0" fontId="14" fillId="0" borderId="0" xfId="0" applyFont="1"/>
    <xf numFmtId="0" fontId="15" fillId="0" borderId="0" xfId="0" applyFont="1" applyAlignment="1">
      <alignment wrapText="1"/>
    </xf>
    <xf numFmtId="0" fontId="14" fillId="10" borderId="2" xfId="0" applyFont="1" applyFill="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7" borderId="2" xfId="0" applyFill="1" applyBorder="1" applyAlignment="1" applyProtection="1">
      <alignment horizontal="left" vertical="center" wrapText="1"/>
      <protection locked="0"/>
    </xf>
    <xf numFmtId="0" fontId="16" fillId="0" borderId="0" xfId="0" applyFont="1" applyAlignment="1">
      <alignment horizontal="left"/>
    </xf>
    <xf numFmtId="0" fontId="1" fillId="0" borderId="0" xfId="0" applyFont="1" applyAlignment="1">
      <alignment wrapText="1"/>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vertical="center" wrapText="1"/>
      <protection locked="0"/>
    </xf>
    <xf numFmtId="0" fontId="0" fillId="0" borderId="0" xfId="0" quotePrefix="1" applyAlignment="1">
      <alignment horizontal="center" vertical="center"/>
    </xf>
    <xf numFmtId="0" fontId="0" fillId="15" borderId="8" xfId="0" applyFill="1" applyBorder="1" applyAlignment="1">
      <alignment horizontal="center"/>
    </xf>
    <xf numFmtId="0" fontId="8" fillId="15" borderId="14" xfId="0" applyFont="1" applyFill="1" applyBorder="1" applyAlignment="1">
      <alignment horizontal="center" vertical="center"/>
    </xf>
    <xf numFmtId="0" fontId="8" fillId="15" borderId="15" xfId="0" applyFont="1" applyFill="1" applyBorder="1" applyAlignment="1">
      <alignment horizontal="center" vertical="center"/>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166" fontId="13" fillId="20" borderId="0" xfId="0" applyNumberFormat="1" applyFont="1" applyFill="1" applyAlignment="1">
      <alignment horizontal="center" vertical="center" wrapText="1"/>
    </xf>
    <xf numFmtId="0" fontId="0" fillId="0" borderId="0" xfId="0" applyAlignment="1" applyProtection="1">
      <alignment horizont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pplyProtection="1">
      <alignment horizontal="left" vertical="center" wrapText="1"/>
      <protection locked="0"/>
    </xf>
    <xf numFmtId="0" fontId="0" fillId="4" borderId="0" xfId="0" applyFill="1" applyAlignment="1">
      <alignment horizontal="center" vertical="center"/>
    </xf>
    <xf numFmtId="167" fontId="0" fillId="0" borderId="8" xfId="0" applyNumberFormat="1" applyBorder="1" applyAlignment="1">
      <alignment horizont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abSelected="1" topLeftCell="D2" zoomScale="70" zoomScaleNormal="70" workbookViewId="0">
      <selection activeCell="O9" sqref="O9"/>
    </sheetView>
  </sheetViews>
  <sheetFormatPr defaultColWidth="8.625" defaultRowHeight="15.6"/>
  <cols>
    <col min="2" max="15" width="16.625" customWidth="1"/>
  </cols>
  <sheetData>
    <row r="2" spans="1:15" ht="21">
      <c r="B2" s="61" t="s">
        <v>0</v>
      </c>
      <c r="C2" s="61"/>
    </row>
    <row r="7" spans="1:15">
      <c r="A7" s="4"/>
      <c r="B7" s="1"/>
      <c r="C7" s="1"/>
    </row>
    <row r="8" spans="1:15" ht="45.6" customHeight="1">
      <c r="A8" s="1"/>
      <c r="B8" s="1"/>
      <c r="C8" s="1"/>
      <c r="D8" s="59" t="s">
        <v>1</v>
      </c>
      <c r="E8" s="59" t="s">
        <v>2</v>
      </c>
      <c r="F8" s="59" t="s">
        <v>3</v>
      </c>
      <c r="G8" s="59" t="s">
        <v>4</v>
      </c>
      <c r="H8" s="59" t="s">
        <v>5</v>
      </c>
      <c r="I8" s="59" t="s">
        <v>6</v>
      </c>
      <c r="J8" s="59" t="s">
        <v>7</v>
      </c>
      <c r="K8" s="59" t="s">
        <v>8</v>
      </c>
      <c r="L8" s="59" t="s">
        <v>9</v>
      </c>
      <c r="M8" s="59" t="s">
        <v>10</v>
      </c>
      <c r="N8" s="59" t="s">
        <v>11</v>
      </c>
      <c r="O8" s="59" t="s">
        <v>12</v>
      </c>
    </row>
    <row r="9" spans="1:15">
      <c r="A9" s="1"/>
      <c r="B9" s="155" t="s">
        <v>13</v>
      </c>
      <c r="C9" s="155"/>
      <c r="D9" s="64">
        <f>'Temas nas políticas gerais'!D62</f>
        <v>0</v>
      </c>
      <c r="E9" s="40">
        <f>'Temas nas políticas setoriais'!D62</f>
        <v>0</v>
      </c>
      <c r="F9" s="40">
        <f>'Bases de dados'!H96</f>
        <v>0</v>
      </c>
      <c r="G9" s="40">
        <f>'Monitoramento de riscos'!E15</f>
        <v>9.1</v>
      </c>
      <c r="H9" s="40">
        <f>'Relevância processo decisório'!B8</f>
        <v>0</v>
      </c>
      <c r="I9" s="40">
        <f>'Ações de mitigação de riscos'!G16</f>
        <v>3.55</v>
      </c>
      <c r="J9" s="40">
        <f>'Investimentos impacto positivo'!E64</f>
        <v>0</v>
      </c>
      <c r="K9" s="40">
        <f>'Portfólio (setor)'!F9</f>
        <v>0</v>
      </c>
      <c r="L9" s="40">
        <f>'Portfólio (localização)'!F9</f>
        <v>0</v>
      </c>
      <c r="M9" s="40">
        <f>'Portfólio (empresa)'!H19</f>
        <v>0</v>
      </c>
      <c r="N9" s="40">
        <f>Governança!G22</f>
        <v>3.085</v>
      </c>
      <c r="O9" s="178">
        <f>' Controvérsias socioambientais'!G19</f>
        <v>-1.3000000000000003</v>
      </c>
    </row>
    <row r="10" spans="1:15">
      <c r="A10" s="1"/>
      <c r="B10" s="155" t="s">
        <v>14</v>
      </c>
      <c r="C10" s="155"/>
      <c r="D10" s="65">
        <v>3</v>
      </c>
      <c r="E10" s="63">
        <v>7</v>
      </c>
      <c r="F10" s="63">
        <v>20</v>
      </c>
      <c r="G10" s="63">
        <v>10</v>
      </c>
      <c r="H10" s="63">
        <v>5</v>
      </c>
      <c r="I10" s="63">
        <v>10</v>
      </c>
      <c r="J10" s="63">
        <v>10</v>
      </c>
      <c r="K10" s="63">
        <v>10</v>
      </c>
      <c r="L10" s="63">
        <v>10</v>
      </c>
      <c r="M10" s="63">
        <v>5</v>
      </c>
      <c r="N10" s="63">
        <v>10</v>
      </c>
      <c r="O10" s="63">
        <v>0</v>
      </c>
    </row>
    <row r="11" spans="1:15">
      <c r="A11" s="1"/>
      <c r="B11" s="1"/>
    </row>
    <row r="12" spans="1:15">
      <c r="A12" s="1"/>
      <c r="B12" s="1"/>
      <c r="C12" s="1"/>
    </row>
    <row r="13" spans="1:15">
      <c r="A13" s="1"/>
      <c r="B13" s="156" t="s">
        <v>15</v>
      </c>
      <c r="C13" s="157"/>
      <c r="D13" s="160">
        <f>SUM(D9:O9)</f>
        <v>14.434999999999999</v>
      </c>
    </row>
    <row r="14" spans="1:15">
      <c r="A14" s="1"/>
      <c r="B14" s="158"/>
      <c r="C14" s="159"/>
      <c r="D14" s="161"/>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0" t="s">
        <v>16</v>
      </c>
      <c r="B70" s="10" t="s">
        <v>17</v>
      </c>
      <c r="C70" s="10"/>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
    <cfRule type="colorScale" priority="3">
      <colorScale>
        <cfvo type="num" val="0"/>
        <cfvo type="num" val="5"/>
        <color rgb="FFFFCCCC"/>
        <color theme="9" tint="0.79998168889431442"/>
      </colorScale>
    </cfRule>
  </conditionalFormatting>
  <conditionalFormatting sqref="N9">
    <cfRule type="colorScale" priority="5">
      <colorScale>
        <cfvo type="num" val="0"/>
        <cfvo type="num" val="10"/>
        <color rgb="FFFFCCCC"/>
        <color theme="9" tint="0.79998168889431442"/>
      </colorScale>
    </cfRule>
  </conditionalFormatting>
  <conditionalFormatting sqref="O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70" zoomScaleNormal="70" workbookViewId="0">
      <pane xSplit="1" ySplit="1" topLeftCell="B61" activePane="bottomRight" state="frozen"/>
      <selection pane="bottomRight" activeCell="C66" sqref="C66"/>
      <selection pane="bottomLeft" activeCell="A2" sqref="A2"/>
      <selection pane="topRight" activeCell="B1" sqref="B1"/>
    </sheetView>
  </sheetViews>
  <sheetFormatPr defaultColWidth="10.875" defaultRowHeight="15.75" customHeight="1"/>
  <cols>
    <col min="1" max="1" width="64.625" style="111" customWidth="1"/>
    <col min="2" max="3" width="64.625" style="118" customWidth="1"/>
    <col min="4" max="5" width="16.625" style="118" customWidth="1"/>
    <col min="6" max="6" width="18.5" style="118" customWidth="1"/>
    <col min="7" max="16384" width="10.875" style="8"/>
  </cols>
  <sheetData>
    <row r="1" spans="1:6" ht="77.45">
      <c r="A1" s="38" t="s">
        <v>21</v>
      </c>
      <c r="B1" s="27" t="s">
        <v>171</v>
      </c>
      <c r="C1" s="27" t="s">
        <v>172</v>
      </c>
      <c r="D1" s="38" t="s">
        <v>25</v>
      </c>
      <c r="E1" s="38" t="s">
        <v>61</v>
      </c>
      <c r="F1" s="8"/>
    </row>
    <row r="2" spans="1:6" ht="32.1" customHeight="1">
      <c r="A2" s="27" t="s">
        <v>173</v>
      </c>
      <c r="B2" s="108"/>
      <c r="C2" s="108"/>
      <c r="D2" s="87">
        <v>0.04</v>
      </c>
      <c r="E2" s="49">
        <f>SUM(B2:C2)*D2</f>
        <v>0</v>
      </c>
      <c r="F2" s="9"/>
    </row>
    <row r="3" spans="1:6" ht="32.1" customHeight="1">
      <c r="A3" s="27"/>
      <c r="B3" s="108"/>
      <c r="C3" s="108"/>
      <c r="D3" s="87"/>
      <c r="E3" s="49"/>
      <c r="F3" s="9"/>
    </row>
    <row r="4" spans="1:6" ht="32.1" customHeight="1">
      <c r="A4" s="27" t="s">
        <v>174</v>
      </c>
      <c r="B4" s="113"/>
      <c r="C4" s="113"/>
      <c r="D4" s="82">
        <v>0.04</v>
      </c>
      <c r="E4" s="49">
        <f>SUM(B4:C4)*D4</f>
        <v>0</v>
      </c>
      <c r="F4" s="8"/>
    </row>
    <row r="5" spans="1:6" ht="32.1" customHeight="1">
      <c r="A5" s="27"/>
      <c r="B5" s="113"/>
      <c r="C5" s="113"/>
      <c r="D5" s="82"/>
      <c r="E5" s="49"/>
      <c r="F5" s="8"/>
    </row>
    <row r="6" spans="1:6" ht="32.1" customHeight="1">
      <c r="A6" s="27" t="s">
        <v>175</v>
      </c>
      <c r="B6" s="108"/>
      <c r="C6" s="108"/>
      <c r="D6" s="82">
        <v>0.04</v>
      </c>
      <c r="E6" s="49">
        <f>SUM(B6:C6)*D6</f>
        <v>0</v>
      </c>
      <c r="F6" s="8"/>
    </row>
    <row r="7" spans="1:6" ht="32.1" customHeight="1">
      <c r="A7" s="27"/>
      <c r="B7" s="108"/>
      <c r="C7" s="108"/>
      <c r="D7" s="82"/>
      <c r="E7" s="49"/>
      <c r="F7" s="8"/>
    </row>
    <row r="8" spans="1:6" ht="32.1" customHeight="1">
      <c r="A8" s="27" t="s">
        <v>31</v>
      </c>
      <c r="B8" s="113"/>
      <c r="C8" s="113"/>
      <c r="D8" s="82">
        <v>0.04</v>
      </c>
      <c r="E8" s="49">
        <f>SUM(B8:C8)*D8</f>
        <v>0</v>
      </c>
      <c r="F8" s="8"/>
    </row>
    <row r="9" spans="1:6" ht="32.1" customHeight="1">
      <c r="A9" s="27"/>
      <c r="B9" s="113"/>
      <c r="C9" s="113"/>
      <c r="D9" s="82"/>
      <c r="E9" s="49"/>
      <c r="F9" s="8"/>
    </row>
    <row r="10" spans="1:6" ht="32.1" customHeight="1">
      <c r="A10" s="27" t="s">
        <v>176</v>
      </c>
      <c r="B10" s="108"/>
      <c r="C10" s="108"/>
      <c r="D10" s="82">
        <v>0.05</v>
      </c>
      <c r="E10" s="49">
        <f>SUM(B10:C10)*D10</f>
        <v>0</v>
      </c>
      <c r="F10" s="8"/>
    </row>
    <row r="11" spans="1:6" ht="32.1" customHeight="1">
      <c r="A11" s="27"/>
      <c r="B11" s="108"/>
      <c r="C11" s="108"/>
      <c r="D11" s="82"/>
      <c r="E11" s="49"/>
      <c r="F11" s="8"/>
    </row>
    <row r="12" spans="1:6" ht="32.1" customHeight="1">
      <c r="A12" s="27" t="s">
        <v>177</v>
      </c>
      <c r="B12" s="113"/>
      <c r="C12" s="113"/>
      <c r="D12" s="82">
        <v>0.04</v>
      </c>
      <c r="E12" s="49">
        <f>SUM(B12:C12)*D12</f>
        <v>0</v>
      </c>
      <c r="F12" s="8"/>
    </row>
    <row r="13" spans="1:6" ht="32.1" customHeight="1">
      <c r="A13" s="27"/>
      <c r="B13" s="113"/>
      <c r="C13" s="113"/>
      <c r="D13" s="82"/>
      <c r="E13" s="49"/>
      <c r="F13" s="8"/>
    </row>
    <row r="14" spans="1:6" ht="32.1" customHeight="1">
      <c r="A14" s="27" t="s">
        <v>178</v>
      </c>
      <c r="B14" s="108"/>
      <c r="C14" s="108"/>
      <c r="D14" s="82">
        <v>0.04</v>
      </c>
      <c r="E14" s="49">
        <f>SUM(B14:C14)*D14</f>
        <v>0</v>
      </c>
      <c r="F14" s="8"/>
    </row>
    <row r="15" spans="1:6" ht="32.1" customHeight="1">
      <c r="A15" s="27"/>
      <c r="B15" s="108"/>
      <c r="C15" s="108"/>
      <c r="D15" s="82"/>
      <c r="E15" s="49"/>
      <c r="F15" s="8"/>
    </row>
    <row r="16" spans="1:6" ht="32.1" customHeight="1">
      <c r="A16" s="27" t="s">
        <v>179</v>
      </c>
      <c r="B16" s="113"/>
      <c r="C16" s="113"/>
      <c r="D16" s="82">
        <v>0.04</v>
      </c>
      <c r="E16" s="49">
        <f>SUM(B16:C16)*D16</f>
        <v>0</v>
      </c>
      <c r="F16" s="8"/>
    </row>
    <row r="17" spans="1:6" ht="32.1" customHeight="1">
      <c r="A17" s="27"/>
      <c r="B17" s="113"/>
      <c r="C17" s="113"/>
      <c r="D17" s="82"/>
      <c r="E17" s="49"/>
      <c r="F17" s="8"/>
    </row>
    <row r="18" spans="1:6" ht="32.1" customHeight="1">
      <c r="A18" s="27" t="s">
        <v>34</v>
      </c>
      <c r="B18" s="108"/>
      <c r="C18" s="108"/>
      <c r="D18" s="82">
        <v>0.04</v>
      </c>
      <c r="E18" s="49">
        <f>SUM(B18:C18)*D18</f>
        <v>0</v>
      </c>
      <c r="F18" s="8"/>
    </row>
    <row r="19" spans="1:6" ht="32.1" customHeight="1">
      <c r="A19" s="27"/>
      <c r="B19" s="108"/>
      <c r="C19" s="108"/>
      <c r="D19" s="82"/>
      <c r="E19" s="49"/>
      <c r="F19" s="8"/>
    </row>
    <row r="20" spans="1:6" ht="32.1" customHeight="1">
      <c r="A20" s="27" t="s">
        <v>180</v>
      </c>
      <c r="B20" s="113"/>
      <c r="C20" s="113"/>
      <c r="D20" s="82">
        <v>0.04</v>
      </c>
      <c r="E20" s="49">
        <f>SUM(B20:C20)*D20</f>
        <v>0</v>
      </c>
      <c r="F20" s="8"/>
    </row>
    <row r="21" spans="1:6" ht="32.1" customHeight="1">
      <c r="A21" s="27"/>
      <c r="B21" s="113"/>
      <c r="C21" s="113"/>
      <c r="D21" s="82"/>
      <c r="E21" s="49"/>
      <c r="F21" s="8"/>
    </row>
    <row r="22" spans="1:6" ht="32.1" customHeight="1">
      <c r="A22" s="27" t="s">
        <v>181</v>
      </c>
      <c r="B22" s="108"/>
      <c r="C22" s="108"/>
      <c r="D22" s="82">
        <v>0.04</v>
      </c>
      <c r="E22" s="49">
        <f>SUM(B22:C22)*D22</f>
        <v>0</v>
      </c>
      <c r="F22" s="8"/>
    </row>
    <row r="23" spans="1:6" ht="32.1" customHeight="1">
      <c r="A23" s="27"/>
      <c r="B23" s="108"/>
      <c r="C23" s="108"/>
      <c r="D23" s="82"/>
      <c r="E23" s="49"/>
      <c r="F23" s="8"/>
    </row>
    <row r="24" spans="1:6" ht="32.1" customHeight="1">
      <c r="A24" s="27" t="s">
        <v>182</v>
      </c>
      <c r="B24" s="113"/>
      <c r="C24" s="113"/>
      <c r="D24" s="82">
        <v>0.04</v>
      </c>
      <c r="E24" s="49">
        <f>SUM(B24:C24)*D24</f>
        <v>0</v>
      </c>
      <c r="F24" s="8"/>
    </row>
    <row r="25" spans="1:6" ht="32.1" customHeight="1">
      <c r="A25" s="27"/>
      <c r="B25" s="113"/>
      <c r="C25" s="113"/>
      <c r="D25" s="82"/>
      <c r="E25" s="49"/>
      <c r="F25" s="8"/>
    </row>
    <row r="26" spans="1:6" ht="32.1" customHeight="1">
      <c r="A26" s="27" t="s">
        <v>183</v>
      </c>
      <c r="B26" s="108"/>
      <c r="C26" s="108"/>
      <c r="D26" s="82">
        <v>0.03</v>
      </c>
      <c r="E26" s="49">
        <f>SUM(B26:C26)*D26</f>
        <v>0</v>
      </c>
      <c r="F26" s="8"/>
    </row>
    <row r="27" spans="1:6" ht="32.1" customHeight="1">
      <c r="A27" s="27"/>
      <c r="B27" s="108"/>
      <c r="C27" s="108"/>
      <c r="D27" s="82"/>
      <c r="E27" s="49"/>
      <c r="F27" s="8"/>
    </row>
    <row r="28" spans="1:6" ht="32.1" customHeight="1">
      <c r="A28" s="27" t="s">
        <v>184</v>
      </c>
      <c r="B28" s="113"/>
      <c r="C28" s="113"/>
      <c r="D28" s="82">
        <v>0.02</v>
      </c>
      <c r="E28" s="49">
        <f>SUM(B28:C28)*D28</f>
        <v>0</v>
      </c>
      <c r="F28" s="9"/>
    </row>
    <row r="29" spans="1:6" ht="32.1" customHeight="1">
      <c r="A29" s="27"/>
      <c r="B29" s="113"/>
      <c r="C29" s="113"/>
      <c r="D29" s="82"/>
      <c r="E29" s="49"/>
      <c r="F29" s="9"/>
    </row>
    <row r="30" spans="1:6" ht="32.1" customHeight="1">
      <c r="A30" s="27" t="s">
        <v>185</v>
      </c>
      <c r="B30" s="108"/>
      <c r="C30" s="108"/>
      <c r="D30" s="82">
        <v>0.03</v>
      </c>
      <c r="E30" s="49">
        <f>SUM(B30:C30)*D30</f>
        <v>0</v>
      </c>
      <c r="F30" s="9"/>
    </row>
    <row r="31" spans="1:6" ht="32.1" customHeight="1">
      <c r="A31" s="27"/>
      <c r="B31" s="108"/>
      <c r="C31" s="108"/>
      <c r="D31" s="82"/>
      <c r="E31" s="49"/>
      <c r="F31" s="9"/>
    </row>
    <row r="32" spans="1:6" ht="32.1" customHeight="1">
      <c r="A32" s="27" t="s">
        <v>186</v>
      </c>
      <c r="B32" s="113"/>
      <c r="C32" s="113"/>
      <c r="D32" s="82">
        <v>0.02</v>
      </c>
      <c r="E32" s="49">
        <f>SUM(B32:C32)*D32</f>
        <v>0</v>
      </c>
      <c r="F32" s="9"/>
    </row>
    <row r="33" spans="1:6" ht="32.1" customHeight="1">
      <c r="A33" s="27"/>
      <c r="B33" s="113"/>
      <c r="C33" s="113"/>
      <c r="D33" s="82"/>
      <c r="E33" s="49"/>
      <c r="F33" s="9"/>
    </row>
    <row r="34" spans="1:6" ht="32.1" customHeight="1">
      <c r="A34" s="27" t="s">
        <v>187</v>
      </c>
      <c r="B34" s="108"/>
      <c r="C34" s="108"/>
      <c r="D34" s="82">
        <v>0.03</v>
      </c>
      <c r="E34" s="49">
        <f>SUM(B34:C34)*D34</f>
        <v>0</v>
      </c>
      <c r="F34" s="9"/>
    </row>
    <row r="35" spans="1:6" ht="32.1" customHeight="1">
      <c r="A35" s="27"/>
      <c r="B35" s="108"/>
      <c r="C35" s="108"/>
      <c r="D35" s="82"/>
      <c r="E35" s="49"/>
      <c r="F35" s="9"/>
    </row>
    <row r="36" spans="1:6" ht="32.1" customHeight="1">
      <c r="A36" s="27" t="s">
        <v>188</v>
      </c>
      <c r="B36" s="113"/>
      <c r="C36" s="113"/>
      <c r="D36" s="82">
        <v>0.03</v>
      </c>
      <c r="E36" s="49">
        <f>SUM(B36:C36)*D36</f>
        <v>0</v>
      </c>
      <c r="F36" s="9"/>
    </row>
    <row r="37" spans="1:6" ht="32.1" customHeight="1">
      <c r="A37" s="27"/>
      <c r="B37" s="113"/>
      <c r="C37" s="113"/>
      <c r="D37" s="82"/>
      <c r="E37" s="49"/>
      <c r="F37" s="9"/>
    </row>
    <row r="38" spans="1:6" ht="32.1" customHeight="1">
      <c r="A38" s="27" t="s">
        <v>189</v>
      </c>
      <c r="B38" s="108"/>
      <c r="C38" s="108"/>
      <c r="D38" s="82">
        <v>0.03</v>
      </c>
      <c r="E38" s="49">
        <f>SUM(B38:C38)*D38</f>
        <v>0</v>
      </c>
      <c r="F38" s="9"/>
    </row>
    <row r="39" spans="1:6" ht="32.1" customHeight="1">
      <c r="A39" s="27"/>
      <c r="B39" s="108"/>
      <c r="C39" s="108"/>
      <c r="D39" s="82"/>
      <c r="E39" s="49"/>
      <c r="F39" s="9"/>
    </row>
    <row r="40" spans="1:6" ht="32.1" customHeight="1">
      <c r="A40" s="27" t="s">
        <v>190</v>
      </c>
      <c r="B40" s="113"/>
      <c r="C40" s="113"/>
      <c r="D40" s="82">
        <v>0.03</v>
      </c>
      <c r="E40" s="49">
        <f>SUM(B40:C40)*D40</f>
        <v>0</v>
      </c>
      <c r="F40" s="9"/>
    </row>
    <row r="41" spans="1:6" ht="32.1" customHeight="1">
      <c r="A41" s="27"/>
      <c r="B41" s="113"/>
      <c r="C41" s="113"/>
      <c r="D41" s="82"/>
      <c r="E41" s="49"/>
      <c r="F41" s="9"/>
    </row>
    <row r="42" spans="1:6" ht="32.1" customHeight="1">
      <c r="A42" s="27" t="s">
        <v>191</v>
      </c>
      <c r="B42" s="108"/>
      <c r="C42" s="108"/>
      <c r="D42" s="82">
        <v>0.02</v>
      </c>
      <c r="E42" s="49">
        <f>SUM(B42:C42)*D42</f>
        <v>0</v>
      </c>
      <c r="F42" s="9"/>
    </row>
    <row r="43" spans="1:6" ht="32.1" customHeight="1">
      <c r="A43" s="27"/>
      <c r="B43" s="108"/>
      <c r="C43" s="108"/>
      <c r="D43" s="82"/>
      <c r="E43" s="49"/>
      <c r="F43" s="9"/>
    </row>
    <row r="44" spans="1:6" ht="32.1" customHeight="1">
      <c r="A44" s="27" t="s">
        <v>192</v>
      </c>
      <c r="B44" s="113"/>
      <c r="C44" s="113"/>
      <c r="D44" s="82">
        <v>0.03</v>
      </c>
      <c r="E44" s="49">
        <f>SUM(B44:C44)*D44</f>
        <v>0</v>
      </c>
      <c r="F44" s="9"/>
    </row>
    <row r="45" spans="1:6" ht="32.1" customHeight="1">
      <c r="A45" s="27"/>
      <c r="B45" s="113"/>
      <c r="C45" s="113"/>
      <c r="D45" s="82"/>
      <c r="E45" s="49"/>
      <c r="F45" s="9"/>
    </row>
    <row r="46" spans="1:6" ht="32.1" customHeight="1">
      <c r="A46" s="27" t="s">
        <v>193</v>
      </c>
      <c r="B46" s="108"/>
      <c r="C46" s="108"/>
      <c r="D46" s="82">
        <v>0.02</v>
      </c>
      <c r="E46" s="49">
        <f>SUM(B46:C46)*D46</f>
        <v>0</v>
      </c>
      <c r="F46" s="9"/>
    </row>
    <row r="47" spans="1:6" ht="32.1" customHeight="1">
      <c r="A47" s="27"/>
      <c r="B47" s="108"/>
      <c r="C47" s="108"/>
      <c r="D47" s="82"/>
      <c r="E47" s="49"/>
      <c r="F47" s="9"/>
    </row>
    <row r="48" spans="1:6" ht="32.1" customHeight="1">
      <c r="A48" s="27" t="s">
        <v>194</v>
      </c>
      <c r="B48" s="113"/>
      <c r="C48" s="113"/>
      <c r="D48" s="82">
        <v>0.03</v>
      </c>
      <c r="E48" s="49">
        <f>SUM(B48:C48)*D48</f>
        <v>0</v>
      </c>
      <c r="F48" s="9"/>
    </row>
    <row r="49" spans="1:6" ht="32.1" customHeight="1">
      <c r="A49" s="27"/>
      <c r="B49" s="113"/>
      <c r="C49" s="113"/>
      <c r="D49" s="82"/>
      <c r="E49" s="49"/>
      <c r="F49" s="9"/>
    </row>
    <row r="50" spans="1:6" ht="32.1" customHeight="1">
      <c r="A50" s="27" t="s">
        <v>195</v>
      </c>
      <c r="B50" s="108"/>
      <c r="C50" s="108"/>
      <c r="D50" s="82">
        <v>0.03</v>
      </c>
      <c r="E50" s="49">
        <f>SUM(B50:C50)*D50</f>
        <v>0</v>
      </c>
      <c r="F50" s="9"/>
    </row>
    <row r="51" spans="1:6" ht="32.1" customHeight="1">
      <c r="A51" s="27"/>
      <c r="B51" s="108"/>
      <c r="C51" s="108"/>
      <c r="D51" s="82"/>
      <c r="E51" s="49"/>
      <c r="F51" s="9"/>
    </row>
    <row r="52" spans="1:6" ht="32.1" customHeight="1">
      <c r="A52" s="27" t="s">
        <v>196</v>
      </c>
      <c r="B52" s="113"/>
      <c r="C52" s="113"/>
      <c r="D52" s="82">
        <v>0.03</v>
      </c>
      <c r="E52" s="49">
        <f>SUM(B52:C52)*D52</f>
        <v>0</v>
      </c>
      <c r="F52" s="9"/>
    </row>
    <row r="53" spans="1:6" ht="32.1" customHeight="1">
      <c r="A53" s="27"/>
      <c r="B53" s="113"/>
      <c r="C53" s="113"/>
      <c r="D53" s="82"/>
      <c r="E53" s="49"/>
      <c r="F53" s="9"/>
    </row>
    <row r="54" spans="1:6" ht="32.1" customHeight="1">
      <c r="A54" s="27" t="s">
        <v>197</v>
      </c>
      <c r="B54" s="108"/>
      <c r="C54" s="108"/>
      <c r="D54" s="82">
        <v>0.03</v>
      </c>
      <c r="E54" s="49">
        <f>SUM(B54:C54)*D54</f>
        <v>0</v>
      </c>
      <c r="F54" s="9"/>
    </row>
    <row r="55" spans="1:6" ht="32.1" customHeight="1">
      <c r="A55" s="27"/>
      <c r="B55" s="108"/>
      <c r="C55" s="108"/>
      <c r="D55" s="82"/>
      <c r="E55" s="49"/>
      <c r="F55" s="9"/>
    </row>
    <row r="56" spans="1:6" ht="32.1" customHeight="1">
      <c r="A56" s="27" t="s">
        <v>198</v>
      </c>
      <c r="B56" s="113"/>
      <c r="C56" s="113"/>
      <c r="D56" s="82">
        <v>0.03</v>
      </c>
      <c r="E56" s="49">
        <f>SUM(B56:C56)*D56</f>
        <v>0</v>
      </c>
      <c r="F56" s="9"/>
    </row>
    <row r="57" spans="1:6" ht="32.1" customHeight="1">
      <c r="A57" s="27"/>
      <c r="B57" s="113"/>
      <c r="C57" s="113"/>
      <c r="D57" s="82"/>
      <c r="E57" s="49"/>
      <c r="F57" s="9"/>
    </row>
    <row r="58" spans="1:6" ht="32.1" customHeight="1">
      <c r="A58" s="27" t="s">
        <v>199</v>
      </c>
      <c r="B58" s="108"/>
      <c r="C58" s="108"/>
      <c r="D58" s="82">
        <v>0.02</v>
      </c>
      <c r="E58" s="49">
        <f>SUM(B58:C58)*D58</f>
        <v>0</v>
      </c>
      <c r="F58" s="9"/>
    </row>
    <row r="59" spans="1:6" ht="32.1" customHeight="1">
      <c r="A59" s="27"/>
      <c r="B59" s="108"/>
      <c r="C59" s="108"/>
      <c r="D59" s="82"/>
      <c r="E59" s="49"/>
      <c r="F59" s="9"/>
    </row>
    <row r="60" spans="1:6" ht="32.1" customHeight="1">
      <c r="A60" s="27" t="s">
        <v>200</v>
      </c>
      <c r="B60" s="113"/>
      <c r="C60" s="113"/>
      <c r="D60" s="82">
        <v>0.02</v>
      </c>
      <c r="E60" s="49">
        <f>SUM(B60:C60)*D60</f>
        <v>0</v>
      </c>
      <c r="F60" s="9"/>
    </row>
    <row r="61" spans="1:6" ht="32.1" customHeight="1">
      <c r="A61" s="27"/>
      <c r="B61" s="113"/>
      <c r="C61" s="113"/>
      <c r="D61" s="82"/>
      <c r="E61" s="49"/>
      <c r="F61" s="9"/>
    </row>
    <row r="62" spans="1:6" ht="32.1" customHeight="1">
      <c r="A62" s="27" t="s">
        <v>201</v>
      </c>
      <c r="B62" s="108"/>
      <c r="C62" s="108"/>
      <c r="D62" s="82">
        <v>0.03</v>
      </c>
      <c r="E62" s="49">
        <f>SUM(B62:C62)*D62</f>
        <v>0</v>
      </c>
      <c r="F62" s="9"/>
    </row>
    <row r="63" spans="1:6" ht="15.6">
      <c r="A63" s="27"/>
      <c r="B63" s="108"/>
      <c r="C63" s="108"/>
      <c r="D63" s="82"/>
      <c r="E63" s="49"/>
      <c r="F63" s="8"/>
    </row>
    <row r="64" spans="1:6" ht="15.6">
      <c r="A64" s="10"/>
      <c r="B64" s="10"/>
      <c r="C64" s="10"/>
      <c r="D64" s="133">
        <f>SUM(D2:D62)</f>
        <v>1.0000000000000002</v>
      </c>
      <c r="E64" s="134">
        <f>SUM(E2:E63)</f>
        <v>0</v>
      </c>
      <c r="F64" s="15" t="s">
        <v>141</v>
      </c>
    </row>
    <row r="65" spans="2:5" ht="15.6">
      <c r="B65" s="111"/>
      <c r="C65" s="111"/>
      <c r="D65" s="111"/>
      <c r="E65" s="111"/>
    </row>
    <row r="66" spans="2:5" ht="29.25" customHeight="1">
      <c r="B66" s="111"/>
      <c r="C66" s="111" t="s">
        <v>202</v>
      </c>
      <c r="D66" s="111"/>
      <c r="E66" s="111"/>
    </row>
    <row r="67" spans="2:5" ht="15" customHeight="1">
      <c r="B67" s="151"/>
      <c r="C67" s="111"/>
      <c r="D67" s="111"/>
      <c r="E67" s="111"/>
    </row>
    <row r="68" spans="2:5" ht="15.6">
      <c r="B68" s="111"/>
      <c r="C68" s="111"/>
      <c r="D68" s="111"/>
      <c r="E68" s="111"/>
    </row>
    <row r="69" spans="2:5" ht="15.6">
      <c r="B69" s="111"/>
      <c r="C69" s="111"/>
      <c r="D69" s="111"/>
      <c r="E69" s="111"/>
    </row>
    <row r="70" spans="2:5" ht="15.6">
      <c r="B70" s="111"/>
      <c r="C70" s="111"/>
      <c r="D70" s="111"/>
      <c r="E70" s="111"/>
    </row>
    <row r="71" spans="2:5" ht="15.6">
      <c r="B71" s="111"/>
      <c r="C71" s="111"/>
      <c r="D71" s="111"/>
      <c r="E71" s="111"/>
    </row>
    <row r="72" spans="2:5" ht="15.6">
      <c r="B72" s="111"/>
      <c r="C72" s="111"/>
      <c r="D72" s="111"/>
      <c r="E72" s="111"/>
    </row>
    <row r="73" spans="2:5" ht="15.6">
      <c r="B73" s="111"/>
      <c r="C73" s="111"/>
      <c r="D73" s="111"/>
      <c r="E73" s="111"/>
    </row>
    <row r="74" spans="2:5" ht="15.6">
      <c r="B74" s="111"/>
      <c r="C74" s="111"/>
      <c r="D74" s="111"/>
      <c r="E74" s="111"/>
    </row>
    <row r="75" spans="2:5" ht="15.6">
      <c r="B75" s="111"/>
      <c r="C75" s="111"/>
      <c r="D75" s="111"/>
      <c r="E75" s="111"/>
    </row>
    <row r="76" spans="2:5" ht="15.6">
      <c r="B76" s="111"/>
      <c r="C76" s="111"/>
      <c r="D76" s="111"/>
      <c r="E76" s="111"/>
    </row>
    <row r="77" spans="2:5" ht="15.6">
      <c r="B77" s="111"/>
      <c r="C77" s="111"/>
      <c r="D77" s="111"/>
      <c r="E77" s="111"/>
    </row>
    <row r="78" spans="2:5" ht="15.6">
      <c r="B78" s="111"/>
      <c r="C78" s="111"/>
      <c r="D78" s="111"/>
      <c r="E78" s="111"/>
    </row>
    <row r="79" spans="2:5" ht="15.6">
      <c r="B79" s="111"/>
      <c r="C79" s="111"/>
      <c r="D79" s="111"/>
      <c r="E79" s="111"/>
    </row>
    <row r="80" spans="2:5" ht="15.6">
      <c r="B80" s="111"/>
      <c r="C80" s="111"/>
      <c r="D80" s="111"/>
      <c r="E80" s="111"/>
    </row>
    <row r="81" spans="1:5" ht="15.6">
      <c r="B81" s="111"/>
      <c r="C81" s="111"/>
      <c r="D81" s="111"/>
      <c r="E81" s="111"/>
    </row>
    <row r="82" spans="1:5" ht="15.6">
      <c r="B82" s="111"/>
      <c r="C82" s="111"/>
      <c r="D82" s="111"/>
      <c r="E82" s="111"/>
    </row>
    <row r="83" spans="1:5" ht="15.6">
      <c r="A83" s="118"/>
    </row>
    <row r="84" spans="1:5" ht="15.6"/>
    <row r="85" spans="1:5" ht="15.6"/>
    <row r="86" spans="1:5" ht="15.6"/>
    <row r="87" spans="1:5" ht="15.6"/>
  </sheetData>
  <sheetProtection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B11" sqref="B11"/>
      <selection pane="bottomLeft" activeCell="A3" sqref="A3"/>
      <selection pane="topRight" activeCell="B1" sqref="B1"/>
    </sheetView>
  </sheetViews>
  <sheetFormatPr defaultColWidth="10.875" defaultRowHeight="15.6"/>
  <cols>
    <col min="1" max="5" width="32.625" style="115" customWidth="1"/>
    <col min="6" max="6" width="15" style="115" customWidth="1"/>
    <col min="7" max="7" width="17" style="115" customWidth="1"/>
    <col min="8" max="16384" width="10.875" style="1"/>
  </cols>
  <sheetData>
    <row r="1" spans="1:7" ht="15.95" customHeight="1">
      <c r="A1" s="75"/>
      <c r="B1" s="170" t="s">
        <v>203</v>
      </c>
      <c r="C1" s="170"/>
      <c r="D1" s="170"/>
      <c r="E1" s="170"/>
      <c r="F1" s="45" t="s">
        <v>65</v>
      </c>
      <c r="G1" s="36"/>
    </row>
    <row r="2" spans="1:7" ht="30.95">
      <c r="A2" s="38" t="s">
        <v>204</v>
      </c>
      <c r="B2" s="27" t="s">
        <v>205</v>
      </c>
      <c r="C2" s="27" t="s">
        <v>206</v>
      </c>
      <c r="D2" s="27" t="s">
        <v>207</v>
      </c>
      <c r="E2" s="27" t="s">
        <v>208</v>
      </c>
      <c r="F2" s="45"/>
      <c r="G2" s="1"/>
    </row>
    <row r="3" spans="1:7">
      <c r="A3" s="21" t="s">
        <v>209</v>
      </c>
      <c r="B3" s="114"/>
      <c r="C3" s="114"/>
      <c r="D3" s="114"/>
      <c r="E3" s="114"/>
      <c r="F3" s="44">
        <f>SUM(B3:E3)</f>
        <v>0</v>
      </c>
      <c r="G3" s="1"/>
    </row>
    <row r="4" spans="1:7">
      <c r="A4" s="21"/>
      <c r="B4" s="114"/>
      <c r="C4" s="114"/>
      <c r="D4" s="114"/>
      <c r="E4" s="114"/>
      <c r="F4" s="44"/>
      <c r="G4" s="1"/>
    </row>
    <row r="5" spans="1:7">
      <c r="A5" s="21" t="s">
        <v>210</v>
      </c>
      <c r="B5" s="102"/>
      <c r="C5" s="102"/>
      <c r="D5" s="102"/>
      <c r="E5" s="102"/>
      <c r="F5" s="44">
        <f>SUM(B5:E5)</f>
        <v>0</v>
      </c>
      <c r="G5" s="1"/>
    </row>
    <row r="6" spans="1:7">
      <c r="A6" s="21"/>
      <c r="B6" s="102"/>
      <c r="C6" s="102"/>
      <c r="D6" s="102"/>
      <c r="E6" s="102"/>
      <c r="F6" s="44"/>
      <c r="G6" s="1"/>
    </row>
    <row r="7" spans="1:7" ht="30.95">
      <c r="A7" s="73" t="s">
        <v>211</v>
      </c>
      <c r="B7" s="114"/>
      <c r="C7" s="114"/>
      <c r="D7" s="114"/>
      <c r="E7" s="114"/>
      <c r="F7" s="44">
        <f>SUM(B7:E7)</f>
        <v>0</v>
      </c>
      <c r="G7" s="1"/>
    </row>
    <row r="8" spans="1:7" ht="14.45" customHeight="1">
      <c r="A8" s="21"/>
      <c r="B8" s="114"/>
      <c r="C8" s="114"/>
      <c r="D8" s="114"/>
      <c r="E8" s="114"/>
      <c r="F8" s="44"/>
      <c r="G8" s="1"/>
    </row>
    <row r="9" spans="1:7">
      <c r="A9" s="38" t="s">
        <v>65</v>
      </c>
      <c r="B9" s="49">
        <f>SUM(B3:B7)</f>
        <v>0</v>
      </c>
      <c r="C9" s="49">
        <f t="shared" ref="C9:E9" si="0">SUM(C3:C7)</f>
        <v>0</v>
      </c>
      <c r="D9" s="49">
        <f t="shared" si="0"/>
        <v>0</v>
      </c>
      <c r="E9" s="49">
        <f t="shared" si="0"/>
        <v>0</v>
      </c>
      <c r="F9" s="97">
        <f>MIN(SUM(F3:F8),8)</f>
        <v>0</v>
      </c>
      <c r="G9" s="15" t="s">
        <v>141</v>
      </c>
    </row>
    <row r="10" spans="1:7">
      <c r="A10" s="129"/>
      <c r="B10" s="129"/>
      <c r="C10" s="122"/>
      <c r="D10" s="122"/>
      <c r="E10" s="122"/>
      <c r="F10" s="122"/>
      <c r="G10" s="122"/>
    </row>
    <row r="11" spans="1:7">
      <c r="A11" s="122"/>
      <c r="B11" s="111"/>
      <c r="C11" s="152"/>
      <c r="D11" s="122"/>
      <c r="E11" s="122"/>
      <c r="F11" s="122"/>
      <c r="G11" s="122"/>
    </row>
    <row r="12" spans="1:7" ht="13.5" customHeight="1">
      <c r="A12" s="122"/>
      <c r="B12" s="122"/>
      <c r="C12" s="153"/>
      <c r="D12" s="122"/>
      <c r="E12" s="122"/>
      <c r="F12" s="122"/>
      <c r="G12" s="122"/>
    </row>
    <row r="13" spans="1:7">
      <c r="A13" s="122"/>
      <c r="B13" s="122"/>
      <c r="C13" s="151"/>
      <c r="D13" s="122"/>
      <c r="E13" s="122"/>
      <c r="F13" s="111"/>
      <c r="G13" s="111"/>
    </row>
    <row r="14" spans="1:7">
      <c r="A14" s="122"/>
      <c r="B14" s="122"/>
      <c r="C14" s="122"/>
      <c r="D14" s="122"/>
      <c r="E14" s="122"/>
      <c r="F14" s="122"/>
      <c r="G14" s="122"/>
    </row>
    <row r="15" spans="1:7">
      <c r="A15" s="122"/>
      <c r="B15" s="122"/>
      <c r="C15" s="122"/>
      <c r="D15" s="122"/>
      <c r="E15" s="122"/>
      <c r="F15" s="122"/>
      <c r="G15" s="122"/>
    </row>
    <row r="16" spans="1:7">
      <c r="A16" s="122"/>
      <c r="B16" s="122"/>
      <c r="C16" s="122"/>
      <c r="D16" s="122"/>
      <c r="E16" s="122"/>
      <c r="F16" s="122"/>
      <c r="G16" s="122"/>
    </row>
    <row r="17" spans="1:7">
      <c r="A17" s="122"/>
      <c r="B17" s="122"/>
      <c r="C17" s="122"/>
      <c r="D17" s="122"/>
      <c r="E17" s="122"/>
      <c r="F17" s="122"/>
      <c r="G17" s="122"/>
    </row>
    <row r="18" spans="1:7">
      <c r="A18" s="122"/>
      <c r="B18" s="122"/>
      <c r="C18" s="122"/>
      <c r="D18" s="122"/>
      <c r="E18" s="122"/>
      <c r="F18" s="122"/>
      <c r="G18" s="122"/>
    </row>
    <row r="19" spans="1:7">
      <c r="A19" s="122"/>
      <c r="B19" s="122"/>
      <c r="C19" s="122"/>
      <c r="D19" s="122"/>
      <c r="E19" s="122"/>
      <c r="F19" s="122"/>
      <c r="G19" s="122"/>
    </row>
    <row r="20" spans="1:7">
      <c r="A20" s="122"/>
      <c r="B20" s="122"/>
      <c r="C20" s="122"/>
      <c r="D20" s="122"/>
      <c r="E20" s="122"/>
      <c r="F20" s="122"/>
      <c r="G20" s="122"/>
    </row>
    <row r="21" spans="1:7">
      <c r="A21" s="122"/>
      <c r="B21" s="122"/>
      <c r="C21" s="122"/>
      <c r="D21" s="122"/>
      <c r="E21" s="122"/>
      <c r="F21" s="122"/>
      <c r="G21" s="122"/>
    </row>
    <row r="22" spans="1:7">
      <c r="A22" s="122"/>
      <c r="B22" s="122"/>
      <c r="C22" s="122"/>
      <c r="D22" s="122"/>
      <c r="E22" s="122"/>
      <c r="F22" s="122"/>
      <c r="G22" s="122"/>
    </row>
  </sheetData>
  <sheetProtection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4" activePane="bottomRight" state="frozen"/>
      <selection pane="bottomRight" activeCell="B15" sqref="B15"/>
      <selection pane="bottomLeft" activeCell="A3" sqref="A3"/>
      <selection pane="topRight" activeCell="B1" sqref="B1"/>
    </sheetView>
  </sheetViews>
  <sheetFormatPr defaultColWidth="10.875" defaultRowHeight="15.6"/>
  <cols>
    <col min="1" max="4" width="32.625" style="115" customWidth="1"/>
    <col min="5" max="5" width="15" style="115" customWidth="1"/>
    <col min="6" max="6" width="12.5" style="115" customWidth="1"/>
    <col min="7" max="7" width="15" style="115" customWidth="1"/>
    <col min="8" max="16384" width="10.875" style="1"/>
  </cols>
  <sheetData>
    <row r="1" spans="1:7">
      <c r="A1" s="2"/>
      <c r="B1" s="171" t="s">
        <v>212</v>
      </c>
      <c r="C1" s="171"/>
      <c r="D1" s="171"/>
      <c r="E1" s="2"/>
      <c r="F1" s="2"/>
      <c r="G1" s="1"/>
    </row>
    <row r="2" spans="1:7" ht="89.1" customHeight="1">
      <c r="A2" s="35" t="s">
        <v>213</v>
      </c>
      <c r="B2" s="47" t="s">
        <v>214</v>
      </c>
      <c r="C2" s="47" t="s">
        <v>215</v>
      </c>
      <c r="D2" s="47" t="s">
        <v>216</v>
      </c>
      <c r="E2" s="20" t="s">
        <v>25</v>
      </c>
      <c r="F2" s="20" t="s">
        <v>65</v>
      </c>
      <c r="G2" s="36"/>
    </row>
    <row r="3" spans="1:7" ht="15.95" customHeight="1">
      <c r="A3" s="12" t="s">
        <v>217</v>
      </c>
      <c r="B3" s="109"/>
      <c r="C3" s="109"/>
      <c r="D3" s="109"/>
      <c r="E3" s="84">
        <v>0.45</v>
      </c>
      <c r="F3" s="52">
        <f>SUM(B3:D3)*E3</f>
        <v>0</v>
      </c>
      <c r="G3" s="1"/>
    </row>
    <row r="4" spans="1:7" ht="15.95" customHeight="1">
      <c r="A4" s="12"/>
      <c r="B4" s="109"/>
      <c r="C4" s="109"/>
      <c r="D4" s="109"/>
      <c r="E4" s="42"/>
      <c r="F4" s="52"/>
      <c r="G4" s="1"/>
    </row>
    <row r="5" spans="1:7" ht="15.95" customHeight="1">
      <c r="A5" s="12" t="s">
        <v>218</v>
      </c>
      <c r="B5" s="112"/>
      <c r="C5" s="112"/>
      <c r="D5" s="112"/>
      <c r="E5" s="84">
        <v>0.3</v>
      </c>
      <c r="F5" s="52">
        <f>SUM(B5:D5)*E5</f>
        <v>0</v>
      </c>
      <c r="G5" s="1"/>
    </row>
    <row r="6" spans="1:7" ht="15.95" customHeight="1">
      <c r="A6" s="12"/>
      <c r="B6" s="112"/>
      <c r="C6" s="112"/>
      <c r="D6" s="112"/>
      <c r="E6" s="42"/>
      <c r="F6" s="52"/>
      <c r="G6" s="1"/>
    </row>
    <row r="7" spans="1:7" ht="15.95" customHeight="1">
      <c r="A7" s="13" t="s">
        <v>219</v>
      </c>
      <c r="B7" s="109"/>
      <c r="C7" s="109"/>
      <c r="D7" s="109"/>
      <c r="E7" s="84">
        <v>0.25</v>
      </c>
      <c r="F7" s="52">
        <f>SUM(B7:D7)*E7</f>
        <v>0</v>
      </c>
      <c r="G7" s="1"/>
    </row>
    <row r="8" spans="1:7" ht="15.95" customHeight="1">
      <c r="A8" s="12"/>
      <c r="B8" s="109"/>
      <c r="C8" s="109"/>
      <c r="D8" s="109"/>
      <c r="E8" s="42"/>
      <c r="F8" s="52"/>
      <c r="G8" s="1"/>
    </row>
    <row r="9" spans="1:7" ht="15.95" customHeight="1">
      <c r="A9" s="35" t="s">
        <v>140</v>
      </c>
      <c r="B9" s="41">
        <f>SUM(B3:B8)</f>
        <v>0</v>
      </c>
      <c r="C9" s="41">
        <f t="shared" ref="C9:D9" si="0">SUM(C3:C8)</f>
        <v>0</v>
      </c>
      <c r="D9" s="41">
        <f t="shared" si="0"/>
        <v>0</v>
      </c>
      <c r="E9" s="41"/>
      <c r="F9" s="96">
        <f>MIN(SUM(F3:F8),7)</f>
        <v>0</v>
      </c>
      <c r="G9" s="15" t="s">
        <v>141</v>
      </c>
    </row>
    <row r="10" spans="1:7">
      <c r="A10" s="135"/>
      <c r="B10" s="135"/>
      <c r="C10" s="74"/>
      <c r="D10" s="74"/>
      <c r="E10" s="74"/>
      <c r="F10" s="74"/>
      <c r="G10" s="1"/>
    </row>
    <row r="11" spans="1:7">
      <c r="A11" s="122"/>
      <c r="B11" s="111" t="s">
        <v>220</v>
      </c>
      <c r="C11" s="122"/>
      <c r="D11" s="122"/>
      <c r="E11" s="122"/>
      <c r="F11" s="122"/>
    </row>
    <row r="12" spans="1:7">
      <c r="A12" s="122"/>
      <c r="B12" s="122"/>
      <c r="C12" s="122"/>
      <c r="D12" s="122"/>
      <c r="E12" s="122"/>
      <c r="F12" s="122"/>
    </row>
    <row r="13" spans="1:7" ht="17.100000000000001" customHeight="1">
      <c r="A13" s="122"/>
      <c r="B13" s="122"/>
      <c r="C13" s="151"/>
      <c r="D13" s="122"/>
      <c r="E13" s="111"/>
      <c r="F13" s="111"/>
    </row>
    <row r="14" spans="1:7">
      <c r="A14" s="122"/>
      <c r="B14" s="122"/>
      <c r="C14" s="122"/>
      <c r="D14" s="122"/>
      <c r="E14" s="122"/>
      <c r="F14" s="122"/>
    </row>
    <row r="15" spans="1:7">
      <c r="A15" s="122"/>
      <c r="B15" s="122"/>
      <c r="C15" s="122"/>
      <c r="D15" s="122"/>
      <c r="E15" s="122"/>
      <c r="F15" s="122"/>
    </row>
    <row r="16" spans="1:7">
      <c r="A16" s="122"/>
      <c r="B16" s="122"/>
      <c r="C16" s="122"/>
      <c r="D16" s="122"/>
      <c r="E16" s="122"/>
      <c r="F16" s="122"/>
    </row>
    <row r="17" spans="1:6">
      <c r="A17" s="122"/>
      <c r="B17" s="122"/>
      <c r="C17" s="122"/>
      <c r="D17" s="122"/>
      <c r="E17" s="122"/>
      <c r="F17" s="122"/>
    </row>
    <row r="18" spans="1:6">
      <c r="A18" s="122"/>
      <c r="B18" s="122"/>
      <c r="C18" s="122"/>
      <c r="D18" s="122"/>
      <c r="E18" s="122"/>
      <c r="F18" s="122"/>
    </row>
  </sheetData>
  <sheetProtection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8" activePane="bottomRight" state="frozen"/>
      <selection pane="bottomRight" activeCell="B21" sqref="B21:D23"/>
      <selection pane="bottomLeft" activeCell="A3" sqref="A3"/>
      <selection pane="topRight" activeCell="B1" sqref="B1"/>
    </sheetView>
  </sheetViews>
  <sheetFormatPr defaultColWidth="10.875" defaultRowHeight="15.6"/>
  <cols>
    <col min="1" max="5" width="32.625" style="115" customWidth="1"/>
    <col min="6" max="6" width="29.5" style="115" customWidth="1"/>
    <col min="7" max="7" width="15" style="115" customWidth="1"/>
    <col min="8" max="8" width="17" style="115" customWidth="1"/>
    <col min="9" max="9" width="16.5" style="115" customWidth="1"/>
    <col min="10" max="16384" width="10.875" style="1"/>
  </cols>
  <sheetData>
    <row r="1" spans="1:9">
      <c r="A1" s="35"/>
      <c r="B1" s="173" t="s">
        <v>221</v>
      </c>
      <c r="C1" s="174"/>
      <c r="D1" s="174"/>
      <c r="E1" s="175"/>
      <c r="F1" s="35"/>
      <c r="G1" s="35"/>
      <c r="H1" s="35"/>
      <c r="I1" s="1"/>
    </row>
    <row r="2" spans="1:9" ht="92.45" customHeight="1">
      <c r="A2" s="35" t="s">
        <v>222</v>
      </c>
      <c r="B2" s="47" t="s">
        <v>205</v>
      </c>
      <c r="C2" s="47" t="s">
        <v>206</v>
      </c>
      <c r="D2" s="47" t="s">
        <v>223</v>
      </c>
      <c r="E2" s="47" t="s">
        <v>208</v>
      </c>
      <c r="F2" s="35" t="s">
        <v>140</v>
      </c>
      <c r="G2" s="35" t="s">
        <v>25</v>
      </c>
      <c r="H2" s="35" t="s">
        <v>61</v>
      </c>
      <c r="I2" s="36"/>
    </row>
    <row r="3" spans="1:9" ht="32.1" customHeight="1">
      <c r="A3" s="37" t="s">
        <v>224</v>
      </c>
      <c r="B3" s="109"/>
      <c r="C3" s="109"/>
      <c r="D3" s="109"/>
      <c r="E3" s="109"/>
      <c r="F3" s="52">
        <f>SUM(B3:E3)</f>
        <v>0</v>
      </c>
      <c r="G3" s="89">
        <v>0.2</v>
      </c>
      <c r="H3" s="52">
        <f>SUM(B3:E3)*G3</f>
        <v>0</v>
      </c>
      <c r="I3" s="1"/>
    </row>
    <row r="4" spans="1:9" ht="32.1" customHeight="1">
      <c r="A4" s="37"/>
      <c r="B4" s="109"/>
      <c r="C4" s="109"/>
      <c r="D4" s="109"/>
      <c r="E4" s="109"/>
      <c r="F4" s="52"/>
      <c r="G4" s="41"/>
      <c r="H4" s="52"/>
      <c r="I4" s="1"/>
    </row>
    <row r="5" spans="1:9" ht="32.1" customHeight="1">
      <c r="A5" s="37" t="s">
        <v>225</v>
      </c>
      <c r="B5" s="110"/>
      <c r="C5" s="110"/>
      <c r="D5" s="110"/>
      <c r="E5" s="110"/>
      <c r="F5" s="52">
        <f t="shared" ref="F5:F17" si="0">SUM(B5:E5)</f>
        <v>0</v>
      </c>
      <c r="G5" s="89">
        <v>0.1</v>
      </c>
      <c r="H5" s="52">
        <f t="shared" ref="H5:H17" si="1">SUM(B5:E5)*G5</f>
        <v>0</v>
      </c>
      <c r="I5" s="1"/>
    </row>
    <row r="6" spans="1:9" ht="32.1" customHeight="1">
      <c r="A6" s="12"/>
      <c r="B6" s="110"/>
      <c r="C6" s="110"/>
      <c r="D6" s="110"/>
      <c r="E6" s="110"/>
      <c r="F6" s="52"/>
      <c r="G6" s="41"/>
      <c r="H6" s="52"/>
      <c r="I6" s="1"/>
    </row>
    <row r="7" spans="1:9" ht="32.1" customHeight="1">
      <c r="A7" s="13" t="s">
        <v>226</v>
      </c>
      <c r="B7" s="109"/>
      <c r="C7" s="109"/>
      <c r="D7" s="109"/>
      <c r="E7" s="109"/>
      <c r="F7" s="52">
        <f t="shared" si="0"/>
        <v>0</v>
      </c>
      <c r="G7" s="89">
        <v>0.05</v>
      </c>
      <c r="H7" s="52">
        <f t="shared" si="1"/>
        <v>0</v>
      </c>
      <c r="I7" s="1"/>
    </row>
    <row r="8" spans="1:9" ht="32.1" customHeight="1">
      <c r="A8" s="12"/>
      <c r="B8" s="109"/>
      <c r="C8" s="109"/>
      <c r="D8" s="109"/>
      <c r="E8" s="109"/>
      <c r="F8" s="52"/>
      <c r="G8" s="41"/>
      <c r="H8" s="52"/>
      <c r="I8" s="1"/>
    </row>
    <row r="9" spans="1:9" ht="51" customHeight="1">
      <c r="A9" s="13" t="s">
        <v>227</v>
      </c>
      <c r="B9" s="110"/>
      <c r="C9" s="110"/>
      <c r="D9" s="110"/>
      <c r="E9" s="110"/>
      <c r="F9" s="52">
        <f t="shared" si="0"/>
        <v>0</v>
      </c>
      <c r="G9" s="89">
        <v>0.25</v>
      </c>
      <c r="H9" s="52">
        <f t="shared" si="1"/>
        <v>0</v>
      </c>
      <c r="I9" s="1"/>
    </row>
    <row r="10" spans="1:9" ht="32.1" customHeight="1">
      <c r="A10" s="12"/>
      <c r="B10" s="110"/>
      <c r="C10" s="110"/>
      <c r="D10" s="110"/>
      <c r="E10" s="110"/>
      <c r="F10" s="52"/>
      <c r="G10" s="41"/>
      <c r="H10" s="52"/>
      <c r="I10" s="1"/>
    </row>
    <row r="11" spans="1:9" ht="32.1" customHeight="1">
      <c r="A11" s="37" t="s">
        <v>228</v>
      </c>
      <c r="B11" s="109"/>
      <c r="C11" s="109"/>
      <c r="D11" s="109"/>
      <c r="E11" s="109"/>
      <c r="F11" s="52">
        <f t="shared" si="0"/>
        <v>0</v>
      </c>
      <c r="G11" s="89">
        <v>0.1</v>
      </c>
      <c r="H11" s="52">
        <f t="shared" si="1"/>
        <v>0</v>
      </c>
      <c r="I11" s="1"/>
    </row>
    <row r="12" spans="1:9" ht="32.1" customHeight="1">
      <c r="A12" s="12"/>
      <c r="B12" s="109"/>
      <c r="C12" s="109"/>
      <c r="D12" s="109"/>
      <c r="E12" s="109"/>
      <c r="F12" s="52"/>
      <c r="G12" s="41"/>
      <c r="H12" s="52"/>
      <c r="I12" s="1"/>
    </row>
    <row r="13" spans="1:9" ht="32.1" customHeight="1">
      <c r="A13" s="13" t="s">
        <v>229</v>
      </c>
      <c r="B13" s="110"/>
      <c r="C13" s="110"/>
      <c r="D13" s="110"/>
      <c r="E13" s="110"/>
      <c r="F13" s="52">
        <f t="shared" si="0"/>
        <v>0</v>
      </c>
      <c r="G13" s="89">
        <v>0.05</v>
      </c>
      <c r="H13" s="52">
        <f t="shared" si="1"/>
        <v>0</v>
      </c>
      <c r="I13" s="1"/>
    </row>
    <row r="14" spans="1:9" ht="32.1" customHeight="1">
      <c r="A14" s="12"/>
      <c r="B14" s="110"/>
      <c r="C14" s="110"/>
      <c r="D14" s="110"/>
      <c r="E14" s="110"/>
      <c r="F14" s="52"/>
      <c r="G14" s="41"/>
      <c r="H14" s="52"/>
      <c r="I14" s="1"/>
    </row>
    <row r="15" spans="1:9" ht="66" customHeight="1">
      <c r="A15" s="13" t="s">
        <v>230</v>
      </c>
      <c r="B15" s="109"/>
      <c r="C15" s="109"/>
      <c r="D15" s="109"/>
      <c r="E15" s="109"/>
      <c r="F15" s="52">
        <f t="shared" si="0"/>
        <v>0</v>
      </c>
      <c r="G15" s="89">
        <v>0.1</v>
      </c>
      <c r="H15" s="52">
        <f t="shared" si="1"/>
        <v>0</v>
      </c>
      <c r="I15" s="1"/>
    </row>
    <row r="16" spans="1:9" ht="54.6" customHeight="1">
      <c r="A16" s="12"/>
      <c r="B16" s="109"/>
      <c r="C16" s="109"/>
      <c r="D16" s="109"/>
      <c r="E16" s="109"/>
      <c r="F16" s="52"/>
      <c r="G16" s="41"/>
      <c r="H16" s="52"/>
      <c r="I16" s="1"/>
    </row>
    <row r="17" spans="1:9" ht="48.6" customHeight="1">
      <c r="A17" s="13" t="s">
        <v>231</v>
      </c>
      <c r="B17" s="110"/>
      <c r="C17" s="110"/>
      <c r="D17" s="110"/>
      <c r="E17" s="110"/>
      <c r="F17" s="52">
        <f t="shared" si="0"/>
        <v>0</v>
      </c>
      <c r="G17" s="89">
        <v>0.15</v>
      </c>
      <c r="H17" s="52">
        <f t="shared" si="1"/>
        <v>0</v>
      </c>
      <c r="I17" s="1"/>
    </row>
    <row r="18" spans="1:9" ht="48.6" customHeight="1">
      <c r="A18" s="13"/>
      <c r="B18" s="110"/>
      <c r="C18" s="110"/>
      <c r="D18" s="110"/>
      <c r="E18" s="110"/>
      <c r="F18" s="52"/>
      <c r="G18" s="89"/>
      <c r="H18" s="52"/>
      <c r="I18" s="1"/>
    </row>
    <row r="19" spans="1:9" ht="26.1" customHeight="1">
      <c r="A19" s="172"/>
      <c r="B19" s="172"/>
      <c r="C19" s="149"/>
      <c r="D19" s="11"/>
      <c r="E19" s="11"/>
      <c r="F19" s="43" t="s">
        <v>65</v>
      </c>
      <c r="G19" s="90">
        <f>SUM(G3:G17)</f>
        <v>1</v>
      </c>
      <c r="H19" s="95">
        <f>SUM(H3:H17)</f>
        <v>0</v>
      </c>
      <c r="I19" s="15" t="s">
        <v>232</v>
      </c>
    </row>
    <row r="20" spans="1:9">
      <c r="A20" s="111"/>
      <c r="B20" s="111"/>
      <c r="C20" s="111"/>
      <c r="D20" s="111"/>
      <c r="E20" s="111"/>
      <c r="F20" s="111"/>
      <c r="G20" s="111"/>
      <c r="H20" s="111"/>
    </row>
    <row r="21" spans="1:9" ht="62.45" customHeight="1">
      <c r="A21" s="111"/>
      <c r="B21" s="176" t="s">
        <v>233</v>
      </c>
      <c r="C21" s="176"/>
      <c r="D21" s="176"/>
      <c r="E21" s="111"/>
      <c r="F21" s="111"/>
      <c r="G21" s="111"/>
      <c r="H21" s="111"/>
    </row>
    <row r="22" spans="1:9">
      <c r="A22" s="111"/>
      <c r="B22" s="176"/>
      <c r="C22" s="176"/>
      <c r="D22" s="176"/>
      <c r="E22" s="111"/>
      <c r="F22" s="111"/>
      <c r="G22" s="111"/>
      <c r="H22" s="111"/>
    </row>
    <row r="23" spans="1:9">
      <c r="A23" s="111"/>
      <c r="B23" s="176"/>
      <c r="C23" s="176"/>
      <c r="D23" s="176"/>
      <c r="E23" s="111"/>
      <c r="F23" s="111"/>
      <c r="G23" s="111"/>
      <c r="H23" s="111"/>
    </row>
    <row r="24" spans="1:9">
      <c r="A24" s="111"/>
      <c r="B24" s="111"/>
      <c r="C24" s="111"/>
      <c r="D24" s="111"/>
      <c r="E24" s="111"/>
      <c r="F24" s="111"/>
      <c r="G24" s="111"/>
      <c r="H24" s="111"/>
    </row>
    <row r="25" spans="1:9">
      <c r="A25" s="111"/>
      <c r="B25" s="111"/>
      <c r="C25" s="111"/>
      <c r="D25" s="111"/>
      <c r="E25" s="111"/>
      <c r="F25" s="111"/>
      <c r="G25" s="111"/>
      <c r="H25" s="111"/>
    </row>
    <row r="26" spans="1:9">
      <c r="A26" s="111"/>
      <c r="B26" s="111"/>
      <c r="C26" s="111"/>
      <c r="D26" s="111"/>
      <c r="E26" s="111"/>
      <c r="F26" s="111"/>
      <c r="G26" s="111"/>
      <c r="H26" s="111"/>
    </row>
    <row r="27" spans="1:9">
      <c r="A27" s="111"/>
      <c r="B27" s="111"/>
      <c r="C27" s="111"/>
      <c r="D27" s="111"/>
      <c r="E27" s="111"/>
      <c r="F27" s="111"/>
      <c r="G27" s="111"/>
      <c r="H27" s="111"/>
    </row>
    <row r="28" spans="1:9">
      <c r="A28" s="111"/>
      <c r="B28" s="111"/>
      <c r="C28" s="111"/>
      <c r="D28" s="111"/>
      <c r="E28" s="111"/>
      <c r="F28" s="111"/>
      <c r="G28" s="111"/>
      <c r="H28" s="111"/>
    </row>
  </sheetData>
  <sheetProtection formatRows="0"/>
  <mergeCells count="3">
    <mergeCell ref="A19:B19"/>
    <mergeCell ref="B1:E1"/>
    <mergeCell ref="B21:D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B20" activePane="bottomRight" state="frozen"/>
      <selection pane="bottomRight" activeCell="D20" sqref="D20"/>
      <selection pane="bottomLeft" activeCell="A2" sqref="A2"/>
      <selection pane="topRight" activeCell="B1" sqref="B1"/>
    </sheetView>
  </sheetViews>
  <sheetFormatPr defaultColWidth="10.875" defaultRowHeight="15.6"/>
  <cols>
    <col min="1" max="1" width="48.625" style="118" customWidth="1"/>
    <col min="2" max="2" width="32.625" style="118" customWidth="1"/>
    <col min="3" max="3" width="36.875" style="118" customWidth="1"/>
    <col min="4" max="4" width="44.875" style="118" customWidth="1"/>
    <col min="5" max="5" width="21.5" style="118" customWidth="1"/>
    <col min="6" max="6" width="15.375" style="118" customWidth="1"/>
    <col min="7" max="7" width="15.5" style="118" customWidth="1"/>
    <col min="8" max="8" width="21.875" style="118" customWidth="1"/>
    <col min="9" max="16384" width="10.875" style="8"/>
  </cols>
  <sheetData>
    <row r="1" spans="1:7" s="8" customFormat="1" ht="67.5" customHeight="1">
      <c r="A1" s="45" t="s">
        <v>234</v>
      </c>
      <c r="B1" s="27" t="s">
        <v>235</v>
      </c>
      <c r="C1" s="27" t="s">
        <v>236</v>
      </c>
      <c r="D1" s="27" t="s">
        <v>237</v>
      </c>
      <c r="E1" s="38" t="s">
        <v>140</v>
      </c>
      <c r="F1" s="38" t="s">
        <v>25</v>
      </c>
      <c r="G1" s="38" t="s">
        <v>61</v>
      </c>
    </row>
    <row r="2" spans="1:7" s="8" customFormat="1" ht="52.5" customHeight="1">
      <c r="A2" s="27" t="s">
        <v>238</v>
      </c>
      <c r="B2" s="108">
        <v>0</v>
      </c>
      <c r="C2" s="108"/>
      <c r="D2" s="108"/>
      <c r="E2" s="106">
        <f>SUM(B2:D2)</f>
        <v>0</v>
      </c>
      <c r="F2" s="82">
        <v>0.1</v>
      </c>
      <c r="G2" s="49">
        <f>(B2*F2)+(C2*F2)+(D2*F2)</f>
        <v>0</v>
      </c>
    </row>
    <row r="3" spans="1:7" s="8" customFormat="1" ht="32.1" customHeight="1">
      <c r="A3" s="25"/>
      <c r="B3" s="108" t="s">
        <v>239</v>
      </c>
      <c r="C3" s="108"/>
      <c r="D3" s="108"/>
      <c r="E3" s="106"/>
      <c r="F3" s="39"/>
      <c r="G3" s="49"/>
    </row>
    <row r="4" spans="1:7" s="8" customFormat="1" ht="32.1" customHeight="1">
      <c r="A4" s="25" t="s">
        <v>240</v>
      </c>
      <c r="B4" s="102"/>
      <c r="C4" s="102"/>
      <c r="D4" s="102">
        <v>7</v>
      </c>
      <c r="E4" s="106">
        <f t="shared" ref="E4:E20" si="0">SUM(B4:D4)</f>
        <v>7</v>
      </c>
      <c r="F4" s="93">
        <v>7.4999999999999997E-2</v>
      </c>
      <c r="G4" s="49">
        <f>(B4*F4)+(C4*F4)+(D4*F4)</f>
        <v>0.52500000000000002</v>
      </c>
    </row>
    <row r="5" spans="1:7" s="8" customFormat="1" ht="46.5">
      <c r="A5" s="25"/>
      <c r="B5" s="102"/>
      <c r="C5" s="102"/>
      <c r="D5" s="148" t="s">
        <v>241</v>
      </c>
      <c r="E5" s="106"/>
      <c r="F5" s="39"/>
      <c r="G5" s="49"/>
    </row>
    <row r="6" spans="1:7" s="8" customFormat="1" ht="32.1" customHeight="1">
      <c r="A6" s="25" t="s">
        <v>242</v>
      </c>
      <c r="B6" s="108">
        <v>0</v>
      </c>
      <c r="C6" s="108"/>
      <c r="D6" s="108"/>
      <c r="E6" s="106">
        <f t="shared" si="0"/>
        <v>0</v>
      </c>
      <c r="F6" s="93">
        <v>7.4999999999999997E-2</v>
      </c>
      <c r="G6" s="49">
        <f>(B6*F6)+(C6*F6)+(D6*F6)</f>
        <v>0</v>
      </c>
    </row>
    <row r="7" spans="1:7" s="8" customFormat="1" ht="32.1" customHeight="1">
      <c r="A7" s="25"/>
      <c r="B7" s="108" t="s">
        <v>239</v>
      </c>
      <c r="C7" s="108"/>
      <c r="D7" s="108"/>
      <c r="E7" s="106"/>
      <c r="F7" s="39"/>
      <c r="G7" s="49"/>
    </row>
    <row r="8" spans="1:7" s="8" customFormat="1" ht="53.1" customHeight="1">
      <c r="A8" s="27" t="s">
        <v>243</v>
      </c>
      <c r="B8" s="102">
        <v>0</v>
      </c>
      <c r="C8" s="102"/>
      <c r="D8" s="102"/>
      <c r="E8" s="107">
        <f t="shared" si="0"/>
        <v>0</v>
      </c>
      <c r="F8" s="91">
        <v>0.1</v>
      </c>
      <c r="G8" s="49">
        <f>(B8*F8)+(C8*F8)+(D8*F8)</f>
        <v>0</v>
      </c>
    </row>
    <row r="9" spans="1:7" s="8" customFormat="1" ht="23.45" customHeight="1">
      <c r="A9" s="27"/>
      <c r="B9" s="102" t="s">
        <v>239</v>
      </c>
      <c r="C9" s="148"/>
      <c r="D9" s="102"/>
      <c r="E9" s="107"/>
      <c r="F9" s="92"/>
      <c r="G9" s="49"/>
    </row>
    <row r="10" spans="1:7" s="8" customFormat="1" ht="47.1" customHeight="1">
      <c r="A10" s="27" t="s">
        <v>244</v>
      </c>
      <c r="B10" s="108"/>
      <c r="C10" s="108"/>
      <c r="D10" s="108">
        <v>10</v>
      </c>
      <c r="E10" s="107">
        <f t="shared" si="0"/>
        <v>10</v>
      </c>
      <c r="F10" s="91">
        <v>0.2</v>
      </c>
      <c r="G10" s="49">
        <f>(B10*F10)+(C10*F10)+(D10*F10)</f>
        <v>2</v>
      </c>
    </row>
    <row r="11" spans="1:7" s="8" customFormat="1" ht="111.75" customHeight="1">
      <c r="A11" s="27"/>
      <c r="B11" s="108"/>
      <c r="C11" s="143"/>
      <c r="D11" s="145" t="s">
        <v>245</v>
      </c>
      <c r="E11" s="107"/>
      <c r="F11" s="92"/>
      <c r="G11" s="49"/>
    </row>
    <row r="12" spans="1:7" s="8" customFormat="1" ht="32.1" customHeight="1">
      <c r="A12" s="27" t="s">
        <v>246</v>
      </c>
      <c r="B12" s="102">
        <v>0</v>
      </c>
      <c r="C12" s="102"/>
      <c r="D12" s="102"/>
      <c r="E12" s="107">
        <f t="shared" si="0"/>
        <v>0</v>
      </c>
      <c r="F12" s="91">
        <v>0.1</v>
      </c>
      <c r="G12" s="49">
        <f>(B12*F12)+(C12*F12)+(D12*F12)</f>
        <v>0</v>
      </c>
    </row>
    <row r="13" spans="1:7" s="8" customFormat="1" ht="32.1" customHeight="1">
      <c r="A13" s="27"/>
      <c r="B13" s="102" t="s">
        <v>239</v>
      </c>
      <c r="C13" s="102"/>
      <c r="D13" s="102"/>
      <c r="E13" s="107"/>
      <c r="F13" s="92"/>
      <c r="G13" s="49"/>
    </row>
    <row r="14" spans="1:7" s="8" customFormat="1" ht="32.1" customHeight="1">
      <c r="A14" s="27" t="s">
        <v>247</v>
      </c>
      <c r="B14" s="108">
        <v>0</v>
      </c>
      <c r="C14" s="108"/>
      <c r="D14" s="108"/>
      <c r="E14" s="107">
        <f t="shared" si="0"/>
        <v>0</v>
      </c>
      <c r="F14" s="91">
        <v>0.1</v>
      </c>
      <c r="G14" s="49">
        <f>(B14*F14)+(C14*F14)+(D14*F14)</f>
        <v>0</v>
      </c>
    </row>
    <row r="15" spans="1:7" s="8" customFormat="1" ht="32.1" customHeight="1">
      <c r="A15" s="25"/>
      <c r="B15" s="108" t="s">
        <v>239</v>
      </c>
      <c r="C15" s="108"/>
      <c r="D15" s="108"/>
      <c r="E15" s="106"/>
      <c r="F15" s="39"/>
      <c r="G15" s="49"/>
    </row>
    <row r="16" spans="1:7" s="8" customFormat="1" ht="32.1" customHeight="1">
      <c r="A16" s="27" t="s">
        <v>248</v>
      </c>
      <c r="B16" s="102">
        <v>0</v>
      </c>
      <c r="C16" s="102"/>
      <c r="D16" s="102"/>
      <c r="E16" s="107">
        <f t="shared" si="0"/>
        <v>0</v>
      </c>
      <c r="F16" s="91">
        <v>0.1</v>
      </c>
      <c r="G16" s="49">
        <f>(B16*F16)+(C16*F16)+(D16*F16)</f>
        <v>0</v>
      </c>
    </row>
    <row r="17" spans="1:8" ht="32.1" customHeight="1">
      <c r="A17" s="25"/>
      <c r="B17" s="102" t="s">
        <v>239</v>
      </c>
      <c r="C17" s="102"/>
      <c r="D17" s="102"/>
      <c r="E17" s="106"/>
      <c r="F17" s="39"/>
      <c r="G17" s="49"/>
      <c r="H17" s="8"/>
    </row>
    <row r="18" spans="1:8" ht="57.6" customHeight="1">
      <c r="A18" s="33" t="s">
        <v>249</v>
      </c>
      <c r="B18" s="108"/>
      <c r="C18" s="108"/>
      <c r="D18" s="108">
        <v>7</v>
      </c>
      <c r="E18" s="107">
        <f t="shared" si="0"/>
        <v>7</v>
      </c>
      <c r="F18" s="91">
        <v>0.08</v>
      </c>
      <c r="G18" s="49">
        <f>(B18*F18)+(C18*F18)+(D18*F18)</f>
        <v>0.56000000000000005</v>
      </c>
      <c r="H18" s="8"/>
    </row>
    <row r="19" spans="1:8" ht="325.5">
      <c r="A19" s="25"/>
      <c r="B19" s="108"/>
      <c r="C19" s="108"/>
      <c r="D19" s="143" t="s">
        <v>250</v>
      </c>
      <c r="E19" s="106"/>
      <c r="F19" s="39"/>
      <c r="G19" s="49"/>
      <c r="H19" s="8"/>
    </row>
    <row r="20" spans="1:8" ht="54.6" customHeight="1">
      <c r="A20" s="27" t="s">
        <v>251</v>
      </c>
      <c r="B20" s="102">
        <v>0</v>
      </c>
      <c r="C20" s="102"/>
      <c r="D20" s="102"/>
      <c r="E20" s="107">
        <f t="shared" si="0"/>
        <v>0</v>
      </c>
      <c r="F20" s="91">
        <v>7.0000000000000007E-2</v>
      </c>
      <c r="G20" s="49">
        <f>(B20*F20)+(C20*F20)+(D20*F20)</f>
        <v>0</v>
      </c>
      <c r="H20" s="8"/>
    </row>
    <row r="21" spans="1:8" ht="32.1" customHeight="1">
      <c r="A21" s="25"/>
      <c r="B21" s="102" t="s">
        <v>252</v>
      </c>
      <c r="C21" s="102"/>
      <c r="D21" s="102"/>
      <c r="E21" s="106"/>
      <c r="F21" s="82"/>
      <c r="G21" s="49"/>
      <c r="H21" s="8"/>
    </row>
    <row r="22" spans="1:8">
      <c r="A22" s="8"/>
      <c r="B22" s="8"/>
      <c r="C22" s="8"/>
      <c r="D22" s="8"/>
      <c r="E22" s="43" t="s">
        <v>65</v>
      </c>
      <c r="F22" s="82"/>
      <c r="G22" s="94">
        <f>SUM(G2:G21)</f>
        <v>3.085</v>
      </c>
      <c r="H22" s="15" t="s">
        <v>141</v>
      </c>
    </row>
    <row r="23" spans="1:8">
      <c r="A23" s="111"/>
      <c r="B23" s="111"/>
      <c r="C23" s="111"/>
      <c r="D23" s="111"/>
      <c r="E23" s="111"/>
      <c r="F23" s="111"/>
      <c r="G23" s="111"/>
    </row>
    <row r="24" spans="1:8">
      <c r="A24" s="111"/>
      <c r="B24" s="111"/>
      <c r="C24" s="111"/>
      <c r="D24" s="111"/>
      <c r="E24" s="111"/>
      <c r="F24" s="111"/>
      <c r="G24" s="111"/>
    </row>
    <row r="25" spans="1:8">
      <c r="A25" s="111"/>
      <c r="B25" s="111"/>
      <c r="C25" s="111"/>
      <c r="D25" s="111"/>
      <c r="E25" s="111"/>
      <c r="F25" s="111"/>
      <c r="G25" s="111"/>
    </row>
    <row r="26" spans="1:8">
      <c r="A26" s="111"/>
      <c r="B26" s="111"/>
      <c r="C26" s="151"/>
      <c r="D26" s="111"/>
      <c r="E26" s="111"/>
      <c r="F26" s="111"/>
      <c r="G26" s="111"/>
    </row>
    <row r="27" spans="1:8">
      <c r="A27" s="111"/>
      <c r="B27" s="111"/>
      <c r="C27" s="111"/>
      <c r="D27" s="111"/>
      <c r="E27" s="111"/>
      <c r="F27" s="111"/>
      <c r="G27" s="111"/>
    </row>
    <row r="28" spans="1:8">
      <c r="A28" s="111"/>
      <c r="B28" s="111"/>
      <c r="C28" s="111"/>
      <c r="D28" s="111"/>
      <c r="E28" s="111"/>
      <c r="F28" s="111"/>
      <c r="G28" s="111"/>
    </row>
    <row r="29" spans="1:8">
      <c r="A29" s="111"/>
      <c r="B29" s="111"/>
      <c r="C29" s="111"/>
      <c r="D29" s="111"/>
      <c r="E29" s="111"/>
      <c r="F29" s="111"/>
      <c r="G29" s="111"/>
    </row>
    <row r="30" spans="1:8">
      <c r="A30" s="111"/>
      <c r="B30" s="111"/>
      <c r="C30" s="111"/>
      <c r="D30" s="111"/>
      <c r="E30" s="111"/>
      <c r="F30" s="111"/>
      <c r="G30" s="111"/>
    </row>
    <row r="31" spans="1:8">
      <c r="A31" s="111"/>
      <c r="B31" s="111"/>
      <c r="C31" s="111"/>
      <c r="D31" s="111"/>
      <c r="E31" s="111"/>
      <c r="F31" s="111"/>
      <c r="G31" s="111"/>
    </row>
    <row r="32" spans="1:8">
      <c r="A32" s="111"/>
      <c r="B32" s="111"/>
      <c r="C32" s="111"/>
      <c r="D32" s="111"/>
      <c r="E32" s="111"/>
      <c r="F32" s="111"/>
      <c r="G32" s="111"/>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4"/>
  <sheetViews>
    <sheetView zoomScale="70" zoomScaleNormal="70" workbookViewId="0">
      <pane xSplit="1" ySplit="2" topLeftCell="B16" activePane="bottomRight" state="frozen"/>
      <selection pane="bottomRight" activeCell="C23" sqref="C23"/>
      <selection pane="bottomLeft" activeCell="A3" sqref="A3"/>
      <selection pane="topRight" activeCell="B1" sqref="B1"/>
    </sheetView>
  </sheetViews>
  <sheetFormatPr defaultColWidth="10.875" defaultRowHeight="15.6"/>
  <cols>
    <col min="1" max="1" width="64.625" style="118" customWidth="1"/>
    <col min="2" max="4" width="25" style="118" customWidth="1"/>
    <col min="5" max="7" width="16.625" style="118" customWidth="1"/>
    <col min="8" max="8" width="16.5" style="118" customWidth="1"/>
    <col min="9" max="16384" width="10.875" style="8"/>
  </cols>
  <sheetData>
    <row r="1" spans="1:20">
      <c r="A1" s="7"/>
      <c r="B1" s="177" t="s">
        <v>253</v>
      </c>
      <c r="C1" s="177"/>
      <c r="D1" s="177"/>
      <c r="E1" s="7"/>
      <c r="F1" s="7"/>
      <c r="G1" s="7"/>
      <c r="H1" s="8"/>
    </row>
    <row r="2" spans="1:20" ht="111.95" customHeight="1">
      <c r="A2" s="45" t="s">
        <v>254</v>
      </c>
      <c r="B2" s="27" t="s">
        <v>255</v>
      </c>
      <c r="C2" s="27" t="s">
        <v>256</v>
      </c>
      <c r="D2" s="27" t="s">
        <v>257</v>
      </c>
      <c r="E2" s="38" t="s">
        <v>140</v>
      </c>
      <c r="F2" s="38" t="s">
        <v>25</v>
      </c>
      <c r="G2" s="38" t="s">
        <v>61</v>
      </c>
      <c r="H2" s="8"/>
    </row>
    <row r="3" spans="1:20" ht="32.1" customHeight="1">
      <c r="A3" s="25" t="s">
        <v>258</v>
      </c>
      <c r="B3" s="108">
        <v>0</v>
      </c>
      <c r="C3" s="108"/>
      <c r="D3" s="108"/>
      <c r="E3" s="55">
        <f>SUM(B3:D3)</f>
        <v>0</v>
      </c>
      <c r="F3" s="82">
        <v>-0.15</v>
      </c>
      <c r="G3" s="55">
        <f>(B3*F3)+(C3*F3)+(D3*F3)</f>
        <v>0</v>
      </c>
      <c r="H3" s="8"/>
      <c r="T3" s="8">
        <v>-2</v>
      </c>
    </row>
    <row r="4" spans="1:20" ht="32.1" customHeight="1">
      <c r="A4" s="25"/>
      <c r="B4" s="108" t="s">
        <v>259</v>
      </c>
      <c r="C4" s="108"/>
      <c r="D4" s="108"/>
      <c r="E4" s="55"/>
      <c r="F4" s="82"/>
      <c r="G4" s="55"/>
      <c r="H4" s="8"/>
    </row>
    <row r="5" spans="1:20" ht="32.1" customHeight="1">
      <c r="A5" s="25" t="s">
        <v>260</v>
      </c>
      <c r="B5" s="113"/>
      <c r="C5" s="113"/>
      <c r="D5" s="113">
        <v>3</v>
      </c>
      <c r="E5" s="55">
        <f t="shared" ref="E5:E17" si="0">SUM(B5:D5)</f>
        <v>3</v>
      </c>
      <c r="F5" s="82">
        <v>-0.2</v>
      </c>
      <c r="G5" s="55">
        <f>(B5*F5)+(C5*F5)+(D5*F5)</f>
        <v>-0.60000000000000009</v>
      </c>
      <c r="H5" s="8"/>
    </row>
    <row r="6" spans="1:20" ht="32.1" customHeight="1">
      <c r="A6" s="25"/>
      <c r="B6" s="113"/>
      <c r="C6" s="113"/>
      <c r="D6" s="113" t="s">
        <v>261</v>
      </c>
      <c r="E6" s="55"/>
      <c r="F6" s="82"/>
      <c r="G6" s="55"/>
      <c r="H6" s="8"/>
    </row>
    <row r="7" spans="1:20" ht="32.1" customHeight="1">
      <c r="A7" s="27" t="s">
        <v>262</v>
      </c>
      <c r="B7" s="108"/>
      <c r="C7" s="108"/>
      <c r="D7" s="108">
        <v>3</v>
      </c>
      <c r="E7" s="55">
        <f t="shared" si="0"/>
        <v>3</v>
      </c>
      <c r="F7" s="82">
        <v>-0.2</v>
      </c>
      <c r="G7" s="55">
        <f>(B7*F7)+(C7*F7)+(D7*F7)</f>
        <v>-0.60000000000000009</v>
      </c>
      <c r="H7" s="8"/>
    </row>
    <row r="8" spans="1:20" ht="32.1" customHeight="1">
      <c r="A8" s="25"/>
      <c r="B8" s="108"/>
      <c r="C8" s="108"/>
      <c r="D8" s="108" t="s">
        <v>261</v>
      </c>
      <c r="E8" s="55"/>
      <c r="F8" s="82"/>
      <c r="G8" s="55"/>
      <c r="H8" s="8"/>
    </row>
    <row r="9" spans="1:20" ht="32.1" customHeight="1">
      <c r="A9" s="27" t="s">
        <v>263</v>
      </c>
      <c r="B9" s="113"/>
      <c r="C9" s="113">
        <v>1</v>
      </c>
      <c r="D9" s="113"/>
      <c r="E9" s="55">
        <f t="shared" si="0"/>
        <v>1</v>
      </c>
      <c r="F9" s="91">
        <v>-0.1</v>
      </c>
      <c r="G9" s="55">
        <f>(B9*F9)+(C9*F9)+(D9*F9)</f>
        <v>-0.1</v>
      </c>
      <c r="H9" s="8"/>
    </row>
    <row r="10" spans="1:20" ht="45" customHeight="1">
      <c r="A10" s="27"/>
      <c r="B10" s="113"/>
      <c r="C10" s="113" t="s">
        <v>264</v>
      </c>
      <c r="D10" s="113"/>
      <c r="E10" s="55"/>
      <c r="F10" s="91"/>
      <c r="G10" s="55"/>
      <c r="H10" s="8"/>
    </row>
    <row r="11" spans="1:20" ht="32.1" customHeight="1">
      <c r="A11" s="27" t="s">
        <v>265</v>
      </c>
      <c r="B11" s="108">
        <v>0</v>
      </c>
      <c r="C11" s="108"/>
      <c r="D11" s="108"/>
      <c r="E11" s="55">
        <f t="shared" si="0"/>
        <v>0</v>
      </c>
      <c r="F11" s="91">
        <f>-10%</f>
        <v>-0.1</v>
      </c>
      <c r="G11" s="55">
        <f t="shared" ref="G11:G13" si="1">(B11*F11)+(C11*F11)+(D11*F11)</f>
        <v>0</v>
      </c>
      <c r="H11" s="8"/>
    </row>
    <row r="12" spans="1:20" ht="30.95">
      <c r="A12" s="27"/>
      <c r="B12" s="108" t="s">
        <v>266</v>
      </c>
      <c r="C12" s="108"/>
      <c r="D12" s="108"/>
      <c r="E12" s="55"/>
      <c r="F12" s="91"/>
      <c r="G12" s="55"/>
      <c r="H12" s="8"/>
    </row>
    <row r="13" spans="1:20" ht="32.1" customHeight="1">
      <c r="A13" s="27" t="s">
        <v>267</v>
      </c>
      <c r="B13" s="113">
        <v>0</v>
      </c>
      <c r="C13" s="113"/>
      <c r="D13" s="113"/>
      <c r="E13" s="55">
        <f t="shared" si="0"/>
        <v>0</v>
      </c>
      <c r="F13" s="91">
        <f>-10%</f>
        <v>-0.1</v>
      </c>
      <c r="G13" s="55">
        <f t="shared" si="1"/>
        <v>0</v>
      </c>
      <c r="H13" s="8"/>
    </row>
    <row r="14" spans="1:20" ht="32.1" customHeight="1">
      <c r="A14" s="27"/>
      <c r="B14" s="113" t="s">
        <v>266</v>
      </c>
      <c r="C14" s="113"/>
      <c r="D14" s="113"/>
      <c r="E14" s="55"/>
      <c r="F14" s="91"/>
      <c r="G14" s="55"/>
      <c r="H14" s="8"/>
    </row>
    <row r="15" spans="1:20" ht="32.1" customHeight="1">
      <c r="A15" s="27" t="s">
        <v>268</v>
      </c>
      <c r="B15" s="108">
        <v>0</v>
      </c>
      <c r="C15" s="108"/>
      <c r="D15" s="108"/>
      <c r="E15" s="55">
        <f t="shared" si="0"/>
        <v>0</v>
      </c>
      <c r="F15" s="91">
        <v>-0.1</v>
      </c>
      <c r="G15" s="55">
        <f>(B15*F15)+(C15*F15)+(D15*F15)</f>
        <v>0</v>
      </c>
      <c r="H15" s="8"/>
    </row>
    <row r="16" spans="1:20" ht="32.1" customHeight="1">
      <c r="A16" s="25"/>
      <c r="B16" s="108" t="s">
        <v>269</v>
      </c>
      <c r="C16" s="108"/>
      <c r="D16" s="108"/>
      <c r="E16" s="55"/>
      <c r="F16" s="82"/>
      <c r="G16" s="55"/>
      <c r="H16" s="8"/>
    </row>
    <row r="17" spans="1:8" ht="32.1" customHeight="1">
      <c r="A17" s="27" t="s">
        <v>270</v>
      </c>
      <c r="B17" s="113">
        <v>0</v>
      </c>
      <c r="C17" s="113"/>
      <c r="D17" s="113"/>
      <c r="E17" s="55">
        <f t="shared" si="0"/>
        <v>0</v>
      </c>
      <c r="F17" s="91">
        <v>-0.05</v>
      </c>
      <c r="G17" s="55">
        <f>(B17*F17)+(C17*F17)+(D17*F17)</f>
        <v>0</v>
      </c>
      <c r="H17" s="8"/>
    </row>
    <row r="18" spans="1:8" ht="32.1" customHeight="1">
      <c r="A18" s="25"/>
      <c r="B18" s="113" t="s">
        <v>269</v>
      </c>
      <c r="C18" s="113"/>
      <c r="D18" s="113"/>
      <c r="E18" s="55"/>
      <c r="F18" s="82"/>
      <c r="G18" s="55"/>
      <c r="H18" s="8"/>
    </row>
    <row r="19" spans="1:8">
      <c r="A19" s="8"/>
      <c r="B19" s="8"/>
      <c r="C19" s="8"/>
      <c r="D19" s="8"/>
      <c r="E19" s="43" t="s">
        <v>65</v>
      </c>
      <c r="F19" s="82">
        <f>SUM(F3:F18)</f>
        <v>-1</v>
      </c>
      <c r="G19" s="142">
        <f>SUM(G3:G18)</f>
        <v>-1.3000000000000003</v>
      </c>
      <c r="H19" s="15" t="s">
        <v>271</v>
      </c>
    </row>
    <row r="20" spans="1:8">
      <c r="A20" s="111"/>
      <c r="B20" s="111"/>
      <c r="C20" s="111"/>
      <c r="D20" s="111"/>
      <c r="E20" s="111"/>
      <c r="F20" s="121"/>
      <c r="G20" s="111"/>
    </row>
    <row r="21" spans="1:8">
      <c r="A21" s="111"/>
      <c r="B21" s="111"/>
      <c r="C21" s="111"/>
      <c r="D21" s="111"/>
      <c r="E21" s="111"/>
      <c r="F21" s="111"/>
      <c r="G21" s="111"/>
    </row>
    <row r="22" spans="1:8" ht="64.5">
      <c r="A22" s="111"/>
      <c r="B22" s="111" t="s">
        <v>272</v>
      </c>
      <c r="C22" s="111"/>
      <c r="D22" s="111"/>
      <c r="E22" s="111"/>
      <c r="F22" s="111"/>
      <c r="G22" s="111"/>
    </row>
    <row r="23" spans="1:8" ht="15.75">
      <c r="A23" s="111"/>
      <c r="B23" s="8" t="s">
        <v>273</v>
      </c>
      <c r="C23" s="111"/>
      <c r="D23" s="111"/>
      <c r="E23" s="111"/>
      <c r="F23" s="111"/>
      <c r="G23" s="111"/>
    </row>
    <row r="24" spans="1:8" ht="15.75">
      <c r="A24" s="111"/>
      <c r="B24" s="154" t="s">
        <v>274</v>
      </c>
      <c r="C24" s="111"/>
      <c r="D24" s="111"/>
      <c r="E24" s="111"/>
      <c r="F24" s="111"/>
      <c r="G24" s="111"/>
    </row>
    <row r="25" spans="1:8" ht="15.75">
      <c r="A25" s="111"/>
      <c r="B25" s="8" t="s">
        <v>275</v>
      </c>
      <c r="C25" s="111"/>
      <c r="D25" s="111"/>
      <c r="E25" s="111"/>
      <c r="F25" s="111"/>
      <c r="G25" s="111"/>
    </row>
    <row r="26" spans="1:8" ht="15.75">
      <c r="A26" s="111"/>
      <c r="B26" s="154" t="s">
        <v>276</v>
      </c>
      <c r="C26" s="111"/>
      <c r="D26" s="111"/>
      <c r="E26" s="111"/>
      <c r="F26" s="111"/>
      <c r="G26" s="111"/>
    </row>
    <row r="27" spans="1:8" ht="15.75">
      <c r="A27" s="111"/>
      <c r="B27" s="154" t="s">
        <v>277</v>
      </c>
      <c r="C27" s="111"/>
      <c r="D27" s="111"/>
      <c r="E27" s="111"/>
      <c r="F27" s="111"/>
      <c r="G27" s="111"/>
    </row>
    <row r="28" spans="1:8" ht="15.75">
      <c r="A28" s="111"/>
      <c r="B28" s="154" t="s">
        <v>278</v>
      </c>
      <c r="C28" s="151"/>
      <c r="D28" s="111"/>
      <c r="E28" s="111"/>
      <c r="F28" s="111"/>
      <c r="G28" s="111"/>
    </row>
    <row r="29" spans="1:8" ht="15.75">
      <c r="A29" s="111"/>
      <c r="B29" s="8" t="s">
        <v>279</v>
      </c>
      <c r="C29" s="111"/>
      <c r="D29" s="111"/>
      <c r="E29" s="111"/>
      <c r="F29" s="111"/>
      <c r="G29" s="111"/>
    </row>
    <row r="30" spans="1:8" ht="15.75">
      <c r="A30" s="111"/>
      <c r="B30" s="154" t="s">
        <v>280</v>
      </c>
      <c r="C30" s="111"/>
      <c r="D30" s="111"/>
      <c r="E30" s="111"/>
      <c r="F30" s="111"/>
      <c r="G30" s="111"/>
    </row>
    <row r="31" spans="1:8" ht="15.75">
      <c r="A31" s="111"/>
      <c r="B31" s="154" t="s">
        <v>281</v>
      </c>
      <c r="C31" s="111"/>
      <c r="D31" s="111"/>
      <c r="E31" s="111"/>
      <c r="F31" s="111"/>
      <c r="G31" s="111"/>
    </row>
    <row r="32" spans="1:8">
      <c r="A32" s="111"/>
      <c r="B32" s="111"/>
      <c r="C32" s="111"/>
      <c r="D32" s="111"/>
      <c r="E32" s="111"/>
      <c r="F32" s="111"/>
      <c r="G32" s="111"/>
    </row>
    <row r="33" spans="1:7">
      <c r="A33" s="111"/>
      <c r="B33" s="111"/>
      <c r="C33" s="111"/>
      <c r="D33" s="111"/>
      <c r="E33" s="111"/>
      <c r="F33" s="111"/>
      <c r="G33" s="111"/>
    </row>
    <row r="34" spans="1:7">
      <c r="A34" s="111"/>
      <c r="B34" s="111"/>
      <c r="C34" s="111"/>
      <c r="D34" s="111"/>
      <c r="E34" s="111"/>
      <c r="F34" s="111"/>
      <c r="G34" s="111"/>
    </row>
  </sheetData>
  <sheetProtection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0" t="s">
        <v>18</v>
      </c>
      <c r="C2" s="60" t="s">
        <v>19</v>
      </c>
      <c r="D2" s="60"/>
    </row>
    <row r="3" spans="2:4">
      <c r="B3" s="1" t="s">
        <v>20</v>
      </c>
      <c r="C3" s="68">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F78"/>
  <sheetViews>
    <sheetView zoomScale="60" zoomScaleNormal="60" workbookViewId="0">
      <selection activeCell="G78" sqref="G78"/>
    </sheetView>
  </sheetViews>
  <sheetFormatPr defaultColWidth="10.875" defaultRowHeight="15.6"/>
  <cols>
    <col min="1" max="1" width="65.625" style="115" customWidth="1"/>
    <col min="2" max="2" width="24.625" style="116" customWidth="1"/>
    <col min="3" max="3" width="21.875" style="115" customWidth="1"/>
    <col min="4" max="4" width="20.5" style="115" customWidth="1"/>
    <col min="5" max="5" width="14.875" style="115" customWidth="1"/>
    <col min="6" max="6" width="10.875" style="115" customWidth="1"/>
    <col min="7" max="16384" width="10.875" style="1"/>
  </cols>
  <sheetData>
    <row r="1" spans="1:6" ht="165.6" customHeight="1">
      <c r="A1" s="69" t="s">
        <v>21</v>
      </c>
      <c r="B1" s="70" t="s">
        <v>22</v>
      </c>
      <c r="C1" s="71" t="s">
        <v>23</v>
      </c>
      <c r="D1" s="71" t="s">
        <v>24</v>
      </c>
      <c r="E1" s="69" t="s">
        <v>25</v>
      </c>
      <c r="F1" s="72" t="s">
        <v>26</v>
      </c>
    </row>
    <row r="2" spans="1:6" ht="24.95" customHeight="1">
      <c r="A2" s="26" t="s">
        <v>27</v>
      </c>
      <c r="B2" s="57">
        <v>0.03</v>
      </c>
      <c r="C2" s="54">
        <v>7.0000000000000007E-2</v>
      </c>
      <c r="D2" s="54">
        <v>0.2</v>
      </c>
      <c r="E2" s="26"/>
      <c r="F2" s="30"/>
    </row>
    <row r="3" spans="1:6">
      <c r="A3" s="58" t="s">
        <v>28</v>
      </c>
      <c r="B3" s="101">
        <f>'Temas nas políticas gerais'!B2</f>
        <v>0</v>
      </c>
      <c r="C3" s="101">
        <f>'Temas nas políticas setoriais'!B2</f>
        <v>0</v>
      </c>
      <c r="D3" s="100"/>
      <c r="E3" s="76">
        <v>0.05</v>
      </c>
      <c r="F3" s="44">
        <f>SUM(B3:D3)*E3</f>
        <v>0</v>
      </c>
    </row>
    <row r="4" spans="1:6" hidden="1">
      <c r="A4" s="58"/>
      <c r="B4" s="101"/>
      <c r="C4" s="101"/>
      <c r="D4" s="100"/>
      <c r="E4" s="76"/>
      <c r="F4" s="44">
        <f t="shared" ref="F4:F61" si="0">SUM(B4:D4)*E4</f>
        <v>0</v>
      </c>
    </row>
    <row r="5" spans="1:6">
      <c r="A5" s="58" t="s">
        <v>29</v>
      </c>
      <c r="B5" s="101">
        <f>'Temas nas políticas gerais'!B4</f>
        <v>0</v>
      </c>
      <c r="C5" s="101">
        <f>'Temas nas políticas setoriais'!B4</f>
        <v>0</v>
      </c>
      <c r="D5" s="100"/>
      <c r="E5" s="76">
        <v>0.05</v>
      </c>
      <c r="F5" s="44">
        <f t="shared" si="0"/>
        <v>0</v>
      </c>
    </row>
    <row r="6" spans="1:6" hidden="1">
      <c r="A6" s="58"/>
      <c r="B6" s="101"/>
      <c r="C6" s="101"/>
      <c r="D6" s="100"/>
      <c r="E6" s="76"/>
      <c r="F6" s="44">
        <f t="shared" si="0"/>
        <v>0</v>
      </c>
    </row>
    <row r="7" spans="1:6">
      <c r="A7" s="58" t="s">
        <v>30</v>
      </c>
      <c r="B7" s="101">
        <f>'Temas nas políticas gerais'!B6</f>
        <v>0</v>
      </c>
      <c r="C7" s="101">
        <f>'Temas nas políticas setoriais'!B6</f>
        <v>0</v>
      </c>
      <c r="D7" s="100"/>
      <c r="E7" s="76">
        <v>0.04</v>
      </c>
      <c r="F7" s="44">
        <f t="shared" si="0"/>
        <v>0</v>
      </c>
    </row>
    <row r="8" spans="1:6" hidden="1">
      <c r="A8" s="58"/>
      <c r="B8" s="101"/>
      <c r="C8" s="101"/>
      <c r="D8" s="100"/>
      <c r="E8" s="76"/>
      <c r="F8" s="44">
        <f t="shared" si="0"/>
        <v>0</v>
      </c>
    </row>
    <row r="9" spans="1:6">
      <c r="A9" s="58" t="s">
        <v>31</v>
      </c>
      <c r="B9" s="101">
        <f>'Temas nas políticas gerais'!B8</f>
        <v>0</v>
      </c>
      <c r="C9" s="101">
        <f>'Temas nas políticas setoriais'!B8</f>
        <v>0</v>
      </c>
      <c r="D9" s="100"/>
      <c r="E9" s="76">
        <v>0.04</v>
      </c>
      <c r="F9" s="44">
        <f t="shared" si="0"/>
        <v>0</v>
      </c>
    </row>
    <row r="10" spans="1:6" hidden="1">
      <c r="A10" s="58"/>
      <c r="B10" s="101"/>
      <c r="C10" s="101"/>
      <c r="D10" s="100"/>
      <c r="E10" s="76"/>
      <c r="F10" s="44">
        <f t="shared" si="0"/>
        <v>0</v>
      </c>
    </row>
    <row r="11" spans="1:6">
      <c r="A11" s="58" t="s">
        <v>32</v>
      </c>
      <c r="B11" s="101">
        <f>'Temas nas políticas gerais'!B10</f>
        <v>0</v>
      </c>
      <c r="C11" s="101">
        <f>'Temas nas políticas setoriais'!B10</f>
        <v>0</v>
      </c>
      <c r="D11" s="100"/>
      <c r="E11" s="76">
        <v>0.05</v>
      </c>
      <c r="F11" s="44">
        <f t="shared" si="0"/>
        <v>0</v>
      </c>
    </row>
    <row r="12" spans="1:6" hidden="1">
      <c r="A12" s="58"/>
      <c r="B12" s="101"/>
      <c r="C12" s="101"/>
      <c r="D12" s="100"/>
      <c r="E12" s="76"/>
      <c r="F12" s="44">
        <f t="shared" si="0"/>
        <v>0</v>
      </c>
    </row>
    <row r="13" spans="1:6">
      <c r="A13" s="58" t="s">
        <v>33</v>
      </c>
      <c r="B13" s="101">
        <f>'Temas nas políticas gerais'!B12</f>
        <v>0</v>
      </c>
      <c r="C13" s="101">
        <f>'Temas nas políticas setoriais'!B12</f>
        <v>0</v>
      </c>
      <c r="D13" s="100"/>
      <c r="E13" s="76">
        <v>0.04</v>
      </c>
      <c r="F13" s="44">
        <f t="shared" si="0"/>
        <v>0</v>
      </c>
    </row>
    <row r="14" spans="1:6" hidden="1">
      <c r="A14" s="58"/>
      <c r="B14" s="101"/>
      <c r="C14" s="101"/>
      <c r="D14" s="100"/>
      <c r="E14" s="76"/>
      <c r="F14" s="44">
        <f t="shared" si="0"/>
        <v>0</v>
      </c>
    </row>
    <row r="15" spans="1:6">
      <c r="A15" s="58" t="s">
        <v>34</v>
      </c>
      <c r="B15" s="101">
        <f>'Temas nas políticas gerais'!B14</f>
        <v>0</v>
      </c>
      <c r="C15" s="101">
        <f>'Temas nas políticas setoriais'!B14</f>
        <v>0</v>
      </c>
      <c r="D15" s="100"/>
      <c r="E15" s="76">
        <v>0.05</v>
      </c>
      <c r="F15" s="44">
        <f t="shared" si="0"/>
        <v>0</v>
      </c>
    </row>
    <row r="16" spans="1:6" hidden="1">
      <c r="A16" s="58"/>
      <c r="B16" s="101"/>
      <c r="C16" s="101"/>
      <c r="D16" s="100"/>
      <c r="E16" s="76"/>
      <c r="F16" s="44">
        <f t="shared" si="0"/>
        <v>0</v>
      </c>
    </row>
    <row r="17" spans="1:6">
      <c r="A17" s="58" t="s">
        <v>35</v>
      </c>
      <c r="B17" s="101">
        <f>'Temas nas políticas gerais'!B16</f>
        <v>0</v>
      </c>
      <c r="C17" s="101">
        <f>'Temas nas políticas setoriais'!B16</f>
        <v>0</v>
      </c>
      <c r="D17" s="100"/>
      <c r="E17" s="76">
        <v>0.03</v>
      </c>
      <c r="F17" s="44">
        <f t="shared" si="0"/>
        <v>0</v>
      </c>
    </row>
    <row r="18" spans="1:6" hidden="1">
      <c r="A18" s="58"/>
      <c r="B18" s="101"/>
      <c r="C18" s="101"/>
      <c r="D18" s="100"/>
      <c r="E18" s="76"/>
      <c r="F18" s="44">
        <f t="shared" si="0"/>
        <v>0</v>
      </c>
    </row>
    <row r="19" spans="1:6">
      <c r="A19" s="58" t="s">
        <v>36</v>
      </c>
      <c r="B19" s="101">
        <f>'Temas nas políticas gerais'!B18</f>
        <v>0</v>
      </c>
      <c r="C19" s="101">
        <f>'Temas nas políticas setoriais'!B18</f>
        <v>0</v>
      </c>
      <c r="D19" s="100"/>
      <c r="E19" s="76">
        <v>0.03</v>
      </c>
      <c r="F19" s="44">
        <f t="shared" si="0"/>
        <v>0</v>
      </c>
    </row>
    <row r="20" spans="1:6" hidden="1">
      <c r="A20" s="58"/>
      <c r="B20" s="101"/>
      <c r="C20" s="101"/>
      <c r="D20" s="100"/>
      <c r="E20" s="76"/>
      <c r="F20" s="44">
        <f t="shared" si="0"/>
        <v>0</v>
      </c>
    </row>
    <row r="21" spans="1:6">
      <c r="A21" s="58" t="s">
        <v>37</v>
      </c>
      <c r="B21" s="101">
        <f>'Temas nas políticas gerais'!B20</f>
        <v>0</v>
      </c>
      <c r="C21" s="101">
        <f>'Temas nas políticas setoriais'!B20</f>
        <v>0</v>
      </c>
      <c r="D21" s="100"/>
      <c r="E21" s="76">
        <v>0.02</v>
      </c>
      <c r="F21" s="44">
        <f t="shared" si="0"/>
        <v>0</v>
      </c>
    </row>
    <row r="22" spans="1:6" hidden="1">
      <c r="A22" s="58"/>
      <c r="B22" s="101"/>
      <c r="C22" s="101"/>
      <c r="D22" s="100"/>
      <c r="E22" s="76"/>
      <c r="F22" s="44">
        <f t="shared" si="0"/>
        <v>0</v>
      </c>
    </row>
    <row r="23" spans="1:6">
      <c r="A23" s="58" t="s">
        <v>38</v>
      </c>
      <c r="B23" s="101">
        <f>'Temas nas políticas gerais'!B22</f>
        <v>0</v>
      </c>
      <c r="C23" s="101">
        <f>'Temas nas políticas setoriais'!B22</f>
        <v>0</v>
      </c>
      <c r="D23" s="100"/>
      <c r="E23" s="76">
        <v>0.03</v>
      </c>
      <c r="F23" s="44">
        <f t="shared" si="0"/>
        <v>0</v>
      </c>
    </row>
    <row r="24" spans="1:6" hidden="1">
      <c r="A24" s="58"/>
      <c r="B24" s="101"/>
      <c r="C24" s="101"/>
      <c r="D24" s="100"/>
      <c r="E24" s="76"/>
      <c r="F24" s="44">
        <f t="shared" si="0"/>
        <v>0</v>
      </c>
    </row>
    <row r="25" spans="1:6" ht="18.600000000000001" customHeight="1">
      <c r="A25" s="23" t="s">
        <v>39</v>
      </c>
      <c r="B25" s="101">
        <f>'Temas nas políticas gerais'!B24</f>
        <v>0</v>
      </c>
      <c r="C25" s="101">
        <f>'Temas nas políticas setoriais'!B24</f>
        <v>0</v>
      </c>
      <c r="D25" s="100"/>
      <c r="E25" s="76">
        <v>0.04</v>
      </c>
      <c r="F25" s="44">
        <f t="shared" si="0"/>
        <v>0</v>
      </c>
    </row>
    <row r="26" spans="1:6" hidden="1">
      <c r="A26" s="58"/>
      <c r="B26" s="101"/>
      <c r="C26" s="101"/>
      <c r="D26" s="100"/>
      <c r="E26" s="76"/>
      <c r="F26" s="44">
        <f t="shared" si="0"/>
        <v>0</v>
      </c>
    </row>
    <row r="27" spans="1:6">
      <c r="A27" s="58" t="s">
        <v>40</v>
      </c>
      <c r="B27" s="101">
        <f>'Temas nas políticas gerais'!B26</f>
        <v>0</v>
      </c>
      <c r="C27" s="101">
        <f>'Temas nas políticas setoriais'!B26</f>
        <v>0</v>
      </c>
      <c r="D27" s="100"/>
      <c r="E27" s="76">
        <v>0.02</v>
      </c>
      <c r="F27" s="44">
        <f t="shared" si="0"/>
        <v>0</v>
      </c>
    </row>
    <row r="28" spans="1:6" hidden="1">
      <c r="A28" s="58"/>
      <c r="B28" s="101"/>
      <c r="C28" s="101"/>
      <c r="D28" s="100"/>
      <c r="E28" s="76"/>
      <c r="F28" s="44">
        <f t="shared" si="0"/>
        <v>0</v>
      </c>
    </row>
    <row r="29" spans="1:6">
      <c r="A29" s="58" t="s">
        <v>41</v>
      </c>
      <c r="B29" s="101">
        <f>'Temas nas políticas gerais'!B28</f>
        <v>0</v>
      </c>
      <c r="C29" s="101">
        <f>'Temas nas políticas setoriais'!B28</f>
        <v>0</v>
      </c>
      <c r="D29" s="100"/>
      <c r="E29" s="76">
        <v>0.04</v>
      </c>
      <c r="F29" s="44">
        <f t="shared" si="0"/>
        <v>0</v>
      </c>
    </row>
    <row r="30" spans="1:6" hidden="1">
      <c r="A30" s="58"/>
      <c r="B30" s="101"/>
      <c r="C30" s="101"/>
      <c r="D30" s="100"/>
      <c r="E30" s="76"/>
      <c r="F30" s="44">
        <f t="shared" si="0"/>
        <v>0</v>
      </c>
    </row>
    <row r="31" spans="1:6">
      <c r="A31" s="58" t="s">
        <v>42</v>
      </c>
      <c r="B31" s="101">
        <f>'Temas nas políticas gerais'!B30</f>
        <v>0</v>
      </c>
      <c r="C31" s="101">
        <f>'Temas nas políticas setoriais'!B30</f>
        <v>0</v>
      </c>
      <c r="D31" s="100"/>
      <c r="E31" s="76">
        <v>0.03</v>
      </c>
      <c r="F31" s="44">
        <f t="shared" si="0"/>
        <v>0</v>
      </c>
    </row>
    <row r="32" spans="1:6" hidden="1">
      <c r="A32" s="58"/>
      <c r="B32" s="101"/>
      <c r="C32" s="101"/>
      <c r="D32" s="100"/>
      <c r="E32" s="76"/>
      <c r="F32" s="44">
        <f t="shared" si="0"/>
        <v>0</v>
      </c>
    </row>
    <row r="33" spans="1:6">
      <c r="A33" s="58" t="s">
        <v>43</v>
      </c>
      <c r="B33" s="101">
        <f>'Temas nas políticas gerais'!B32</f>
        <v>0</v>
      </c>
      <c r="C33" s="101">
        <f>'Temas nas políticas setoriais'!B32</f>
        <v>0</v>
      </c>
      <c r="D33" s="100"/>
      <c r="E33" s="76">
        <v>0.04</v>
      </c>
      <c r="F33" s="44">
        <f t="shared" si="0"/>
        <v>0</v>
      </c>
    </row>
    <row r="34" spans="1:6" hidden="1">
      <c r="A34" s="58"/>
      <c r="B34" s="101"/>
      <c r="C34" s="101"/>
      <c r="D34" s="100"/>
      <c r="E34" s="76"/>
      <c r="F34" s="44">
        <f t="shared" si="0"/>
        <v>0</v>
      </c>
    </row>
    <row r="35" spans="1:6">
      <c r="A35" s="58" t="s">
        <v>44</v>
      </c>
      <c r="B35" s="101">
        <f>'Temas nas políticas gerais'!B34</f>
        <v>0</v>
      </c>
      <c r="C35" s="101">
        <f>'Temas nas políticas setoriais'!B34</f>
        <v>0</v>
      </c>
      <c r="D35" s="100"/>
      <c r="E35" s="76">
        <v>0.04</v>
      </c>
      <c r="F35" s="44">
        <f t="shared" si="0"/>
        <v>0</v>
      </c>
    </row>
    <row r="36" spans="1:6" hidden="1">
      <c r="A36" s="58"/>
      <c r="B36" s="101"/>
      <c r="C36" s="101"/>
      <c r="D36" s="100"/>
      <c r="E36" s="76"/>
      <c r="F36" s="44">
        <f t="shared" si="0"/>
        <v>0</v>
      </c>
    </row>
    <row r="37" spans="1:6">
      <c r="A37" s="58" t="s">
        <v>45</v>
      </c>
      <c r="B37" s="101">
        <f>'Temas nas políticas gerais'!B36</f>
        <v>0</v>
      </c>
      <c r="C37" s="101">
        <f>'Temas nas políticas setoriais'!B36</f>
        <v>0</v>
      </c>
      <c r="D37" s="100"/>
      <c r="E37" s="76">
        <v>0.04</v>
      </c>
      <c r="F37" s="44">
        <f t="shared" si="0"/>
        <v>0</v>
      </c>
    </row>
    <row r="38" spans="1:6" hidden="1">
      <c r="A38" s="58"/>
      <c r="B38" s="101"/>
      <c r="C38" s="101"/>
      <c r="D38" s="100"/>
      <c r="E38" s="76"/>
      <c r="F38" s="44">
        <f t="shared" si="0"/>
        <v>0</v>
      </c>
    </row>
    <row r="39" spans="1:6">
      <c r="A39" s="58" t="s">
        <v>46</v>
      </c>
      <c r="B39" s="101">
        <f>'Temas nas políticas gerais'!B38</f>
        <v>0</v>
      </c>
      <c r="C39" s="101">
        <f>'Temas nas políticas setoriais'!B38</f>
        <v>0</v>
      </c>
      <c r="D39" s="100"/>
      <c r="E39" s="76">
        <v>0.04</v>
      </c>
      <c r="F39" s="44">
        <f t="shared" si="0"/>
        <v>0</v>
      </c>
    </row>
    <row r="40" spans="1:6" hidden="1">
      <c r="A40" s="58"/>
      <c r="B40" s="101"/>
      <c r="C40" s="101"/>
      <c r="D40" s="100"/>
      <c r="E40" s="76"/>
      <c r="F40" s="44">
        <f t="shared" si="0"/>
        <v>0</v>
      </c>
    </row>
    <row r="41" spans="1:6" ht="18.95" customHeight="1">
      <c r="A41" s="23" t="s">
        <v>47</v>
      </c>
      <c r="B41" s="101">
        <f>'Temas nas políticas gerais'!B40</f>
        <v>0</v>
      </c>
      <c r="C41" s="101">
        <f>'Temas nas políticas setoriais'!B40</f>
        <v>0</v>
      </c>
      <c r="D41" s="100"/>
      <c r="E41" s="76">
        <v>0.02</v>
      </c>
      <c r="F41" s="44">
        <f t="shared" si="0"/>
        <v>0</v>
      </c>
    </row>
    <row r="42" spans="1:6" hidden="1">
      <c r="A42" s="58"/>
      <c r="B42" s="101"/>
      <c r="C42" s="101"/>
      <c r="D42" s="100"/>
      <c r="E42" s="76"/>
      <c r="F42" s="44">
        <f t="shared" si="0"/>
        <v>0</v>
      </c>
    </row>
    <row r="43" spans="1:6">
      <c r="A43" s="58" t="s">
        <v>48</v>
      </c>
      <c r="B43" s="101">
        <f>'Temas nas políticas gerais'!B42</f>
        <v>0</v>
      </c>
      <c r="C43" s="101">
        <f>'Temas nas políticas setoriais'!B42</f>
        <v>0</v>
      </c>
      <c r="D43" s="100"/>
      <c r="E43" s="76">
        <v>0.04</v>
      </c>
      <c r="F43" s="44">
        <f t="shared" si="0"/>
        <v>0</v>
      </c>
    </row>
    <row r="44" spans="1:6" hidden="1">
      <c r="A44" s="58"/>
      <c r="B44" s="101"/>
      <c r="C44" s="101"/>
      <c r="D44" s="100"/>
      <c r="E44" s="76"/>
      <c r="F44" s="44">
        <f t="shared" si="0"/>
        <v>0</v>
      </c>
    </row>
    <row r="45" spans="1:6">
      <c r="A45" s="58" t="s">
        <v>49</v>
      </c>
      <c r="B45" s="101">
        <f>'Temas nas políticas gerais'!B44</f>
        <v>0</v>
      </c>
      <c r="C45" s="101">
        <f>'Temas nas políticas setoriais'!B44</f>
        <v>0</v>
      </c>
      <c r="D45" s="100"/>
      <c r="E45" s="76">
        <v>0.03</v>
      </c>
      <c r="F45" s="44">
        <f t="shared" si="0"/>
        <v>0</v>
      </c>
    </row>
    <row r="46" spans="1:6" hidden="1">
      <c r="A46" s="58"/>
      <c r="B46" s="101"/>
      <c r="C46" s="101"/>
      <c r="D46" s="100"/>
      <c r="E46" s="76"/>
      <c r="F46" s="44">
        <f t="shared" si="0"/>
        <v>0</v>
      </c>
    </row>
    <row r="47" spans="1:6">
      <c r="A47" s="58" t="s">
        <v>50</v>
      </c>
      <c r="B47" s="101">
        <f>'Temas nas políticas gerais'!B46</f>
        <v>0</v>
      </c>
      <c r="C47" s="101">
        <f>'Temas nas políticas setoriais'!B46</f>
        <v>0</v>
      </c>
      <c r="D47" s="100"/>
      <c r="E47" s="76">
        <v>0.02</v>
      </c>
      <c r="F47" s="44">
        <f t="shared" si="0"/>
        <v>0</v>
      </c>
    </row>
    <row r="48" spans="1:6" hidden="1">
      <c r="A48" s="58"/>
      <c r="B48" s="101"/>
      <c r="C48" s="101"/>
      <c r="D48" s="100"/>
      <c r="E48" s="76"/>
      <c r="F48" s="44">
        <f t="shared" si="0"/>
        <v>0</v>
      </c>
    </row>
    <row r="49" spans="1:6">
      <c r="A49" s="58" t="s">
        <v>51</v>
      </c>
      <c r="B49" s="101">
        <f>'Temas nas políticas gerais'!B48</f>
        <v>0</v>
      </c>
      <c r="C49" s="101">
        <f>'Temas nas políticas setoriais'!B48</f>
        <v>0</v>
      </c>
      <c r="D49" s="100"/>
      <c r="E49" s="76">
        <v>0.03</v>
      </c>
      <c r="F49" s="44">
        <f t="shared" si="0"/>
        <v>0</v>
      </c>
    </row>
    <row r="50" spans="1:6" hidden="1">
      <c r="A50" s="58"/>
      <c r="B50" s="101"/>
      <c r="C50" s="101"/>
      <c r="D50" s="100"/>
      <c r="E50" s="76"/>
      <c r="F50" s="44">
        <f t="shared" si="0"/>
        <v>0</v>
      </c>
    </row>
    <row r="51" spans="1:6">
      <c r="A51" s="58" t="s">
        <v>52</v>
      </c>
      <c r="B51" s="101">
        <f>'Temas nas políticas gerais'!B50</f>
        <v>0</v>
      </c>
      <c r="C51" s="101">
        <f>'Temas nas políticas setoriais'!B50</f>
        <v>0</v>
      </c>
      <c r="D51" s="100"/>
      <c r="E51" s="76">
        <v>0.03</v>
      </c>
      <c r="F51" s="44">
        <f t="shared" si="0"/>
        <v>0</v>
      </c>
    </row>
    <row r="52" spans="1:6" hidden="1">
      <c r="A52" s="58"/>
      <c r="B52" s="101"/>
      <c r="C52" s="101"/>
      <c r="D52" s="100"/>
      <c r="E52" s="76"/>
      <c r="F52" s="44">
        <f t="shared" si="0"/>
        <v>0</v>
      </c>
    </row>
    <row r="53" spans="1:6">
      <c r="A53" s="58" t="s">
        <v>53</v>
      </c>
      <c r="B53" s="101">
        <f>'Temas nas políticas gerais'!B52</f>
        <v>0</v>
      </c>
      <c r="C53" s="101">
        <f>'Temas nas políticas setoriais'!B52</f>
        <v>0</v>
      </c>
      <c r="D53" s="100"/>
      <c r="E53" s="76">
        <v>0.02</v>
      </c>
      <c r="F53" s="44">
        <f t="shared" si="0"/>
        <v>0</v>
      </c>
    </row>
    <row r="54" spans="1:6" hidden="1">
      <c r="A54" s="58"/>
      <c r="B54" s="101"/>
      <c r="C54" s="101"/>
      <c r="D54" s="100"/>
      <c r="E54" s="76"/>
      <c r="F54" s="44">
        <f t="shared" si="0"/>
        <v>0</v>
      </c>
    </row>
    <row r="55" spans="1:6">
      <c r="A55" s="58" t="s">
        <v>54</v>
      </c>
      <c r="B55" s="101">
        <f>'Temas nas políticas gerais'!B54</f>
        <v>0</v>
      </c>
      <c r="C55" s="101">
        <f>'Temas nas políticas setoriais'!B54</f>
        <v>0</v>
      </c>
      <c r="D55" s="100"/>
      <c r="E55" s="76">
        <v>0.02</v>
      </c>
      <c r="F55" s="44">
        <f t="shared" si="0"/>
        <v>0</v>
      </c>
    </row>
    <row r="56" spans="1:6" hidden="1">
      <c r="A56" s="58"/>
      <c r="B56" s="101"/>
      <c r="C56" s="101"/>
      <c r="D56" s="100"/>
      <c r="E56" s="76"/>
      <c r="F56" s="44">
        <f t="shared" si="0"/>
        <v>0</v>
      </c>
    </row>
    <row r="57" spans="1:6">
      <c r="A57" s="58" t="s">
        <v>55</v>
      </c>
      <c r="B57" s="101">
        <f>'Temas nas políticas gerais'!B56</f>
        <v>0</v>
      </c>
      <c r="C57" s="101">
        <f>'Temas nas políticas setoriais'!B56</f>
        <v>0</v>
      </c>
      <c r="D57" s="100"/>
      <c r="E57" s="76">
        <v>0.02</v>
      </c>
      <c r="F57" s="44">
        <f t="shared" si="0"/>
        <v>0</v>
      </c>
    </row>
    <row r="58" spans="1:6" hidden="1">
      <c r="A58" s="58"/>
      <c r="B58" s="101"/>
      <c r="C58" s="101"/>
      <c r="D58" s="100"/>
      <c r="E58" s="76"/>
      <c r="F58" s="44">
        <f t="shared" si="0"/>
        <v>0</v>
      </c>
    </row>
    <row r="59" spans="1:6" ht="18.95" customHeight="1">
      <c r="A59" s="58" t="s">
        <v>56</v>
      </c>
      <c r="B59" s="101">
        <f>'Temas nas políticas gerais'!B58</f>
        <v>0</v>
      </c>
      <c r="C59" s="101">
        <f>'Temas nas políticas setoriais'!B58</f>
        <v>0</v>
      </c>
      <c r="D59" s="100"/>
      <c r="E59" s="76">
        <v>0.02</v>
      </c>
      <c r="F59" s="44">
        <f t="shared" si="0"/>
        <v>0</v>
      </c>
    </row>
    <row r="60" spans="1:6" ht="18.95" hidden="1" customHeight="1">
      <c r="A60" s="58"/>
      <c r="B60" s="101"/>
      <c r="C60" s="101"/>
      <c r="D60" s="100"/>
      <c r="E60" s="76"/>
      <c r="F60" s="44">
        <f t="shared" si="0"/>
        <v>0</v>
      </c>
    </row>
    <row r="61" spans="1:6" ht="18.95" customHeight="1">
      <c r="A61" s="58" t="s">
        <v>57</v>
      </c>
      <c r="B61" s="101">
        <f>'Temas nas políticas gerais'!B60</f>
        <v>0</v>
      </c>
      <c r="C61" s="101">
        <f>'Temas nas políticas setoriais'!B60</f>
        <v>0</v>
      </c>
      <c r="D61" s="100"/>
      <c r="E61" s="77">
        <v>0.03</v>
      </c>
      <c r="F61" s="44">
        <f t="shared" si="0"/>
        <v>0</v>
      </c>
    </row>
    <row r="62" spans="1:6" ht="17.25" hidden="1" customHeight="1">
      <c r="A62" s="21"/>
      <c r="B62" s="101"/>
      <c r="C62" s="24"/>
      <c r="D62" s="100"/>
      <c r="E62" s="66"/>
      <c r="F62" s="44">
        <f t="shared" ref="F62" si="1">SUMPRODUCT(B62:D62,$B$2:$D$2)</f>
        <v>0</v>
      </c>
    </row>
    <row r="63" spans="1:6" ht="17.25" customHeight="1">
      <c r="A63" s="67" t="s">
        <v>58</v>
      </c>
      <c r="B63" s="99">
        <f>SUMPRODUCT(B3:B61,$E$3:$E$61)</f>
        <v>0</v>
      </c>
      <c r="C63" s="99">
        <f t="shared" ref="C63:D63" si="2">SUMPRODUCT(C3:C61,$E$3:$E$61)</f>
        <v>0</v>
      </c>
      <c r="D63" s="99">
        <f t="shared" si="2"/>
        <v>0</v>
      </c>
      <c r="E63" s="1"/>
      <c r="F63" s="1"/>
    </row>
    <row r="64" spans="1:6" ht="24.6" customHeight="1">
      <c r="A64" s="1"/>
      <c r="B64" s="14"/>
      <c r="C64" s="1"/>
      <c r="D64" s="1"/>
      <c r="E64" s="1"/>
      <c r="F64" s="1"/>
    </row>
    <row r="65" spans="1:6" ht="15.6" customHeight="1">
      <c r="A65" s="124" t="s">
        <v>15</v>
      </c>
      <c r="B65" s="162">
        <f>SUM(F3:F61)</f>
        <v>0</v>
      </c>
      <c r="C65" s="74"/>
      <c r="D65" s="74"/>
      <c r="E65" s="74"/>
      <c r="F65" s="1"/>
    </row>
    <row r="66" spans="1:6" ht="15.6" customHeight="1">
      <c r="A66" s="125" t="s">
        <v>59</v>
      </c>
      <c r="B66" s="162"/>
      <c r="C66" s="74"/>
      <c r="D66" s="74"/>
      <c r="E66" s="74"/>
      <c r="F66" s="1"/>
    </row>
    <row r="67" spans="1:6">
      <c r="A67" s="122"/>
      <c r="B67" s="123"/>
      <c r="C67" s="122"/>
      <c r="D67" s="122"/>
      <c r="E67" s="122"/>
      <c r="F67" s="122"/>
    </row>
    <row r="68" spans="1:6">
      <c r="A68" s="122"/>
      <c r="B68" s="123"/>
      <c r="C68" s="122"/>
      <c r="D68" s="122"/>
      <c r="E68" s="122"/>
      <c r="F68" s="122"/>
    </row>
    <row r="69" spans="1:6">
      <c r="A69" s="122"/>
      <c r="B69" s="123"/>
      <c r="C69" s="122"/>
      <c r="D69" s="122"/>
      <c r="E69" s="122"/>
      <c r="F69" s="122"/>
    </row>
    <row r="70" spans="1:6">
      <c r="A70" s="122"/>
      <c r="B70" s="123"/>
      <c r="C70" s="122"/>
      <c r="D70" s="122"/>
      <c r="E70" s="122"/>
      <c r="F70" s="122"/>
    </row>
    <row r="71" spans="1:6">
      <c r="A71" s="122"/>
      <c r="B71" s="123"/>
      <c r="C71" s="122"/>
      <c r="D71" s="122"/>
      <c r="E71" s="122"/>
      <c r="F71" s="122"/>
    </row>
    <row r="72" spans="1:6">
      <c r="A72" s="122"/>
      <c r="B72" s="123"/>
      <c r="C72" s="122"/>
      <c r="D72" s="122"/>
      <c r="E72" s="122"/>
      <c r="F72" s="122"/>
    </row>
    <row r="73" spans="1:6">
      <c r="A73" s="122"/>
      <c r="B73" s="123"/>
      <c r="C73" s="122"/>
      <c r="D73" s="122"/>
      <c r="E73" s="122"/>
      <c r="F73" s="122"/>
    </row>
    <row r="74" spans="1:6">
      <c r="A74" s="122"/>
      <c r="B74" s="123"/>
      <c r="C74" s="122"/>
      <c r="D74" s="122"/>
      <c r="E74" s="122"/>
      <c r="F74" s="122"/>
    </row>
    <row r="75" spans="1:6">
      <c r="A75" s="122"/>
      <c r="B75" s="123"/>
      <c r="C75" s="122"/>
      <c r="D75" s="122"/>
      <c r="E75" s="122"/>
      <c r="F75" s="122"/>
    </row>
    <row r="76" spans="1:6">
      <c r="A76" s="122"/>
      <c r="B76" s="123"/>
      <c r="C76" s="122"/>
      <c r="D76" s="122"/>
      <c r="E76" s="122"/>
      <c r="F76" s="122"/>
    </row>
    <row r="77" spans="1:6">
      <c r="A77" s="122"/>
      <c r="B77" s="123"/>
      <c r="C77" s="122"/>
      <c r="D77" s="122"/>
      <c r="E77" s="122"/>
    </row>
    <row r="78" spans="1:6">
      <c r="A78" s="122"/>
      <c r="B78" s="123"/>
      <c r="C78" s="122"/>
      <c r="D78" s="122"/>
      <c r="E78" s="122"/>
    </row>
  </sheetData>
  <sheetProtection algorithmName="SHA-512" hashValue="DBaafYOd2Jeo0fwAVj3Cpbma8gSk+USXVfGz23kVkhvds6AUm1tWD7GpSpepcGBEJErrOHWjsldvcLZ/QS+wFw==" saltValue="WF+TwH/U7nxX3yVFdkHqrg==" spinCount="100000" sheet="1" objects="1" scenarios="1"/>
  <mergeCells count="1">
    <mergeCell ref="B65:B66"/>
  </mergeCells>
  <conditionalFormatting sqref="B3:B62">
    <cfRule type="colorScale" priority="3">
      <colorScale>
        <cfvo type="num" val="0"/>
        <cfvo type="num" val="3"/>
        <color rgb="FFFFCCCC"/>
        <color theme="9" tint="0.79998168889431442"/>
      </colorScale>
    </cfRule>
  </conditionalFormatting>
  <conditionalFormatting sqref="B65:B66">
    <cfRule type="colorScale" priority="1">
      <colorScale>
        <cfvo type="num" val="0"/>
        <cfvo type="num" val="30"/>
        <color rgb="FFFFCCCC"/>
        <color theme="9" tint="0.79998168889431442"/>
      </colorScale>
    </cfRule>
    <cfRule type="colorScale" priority="7">
      <colorScale>
        <cfvo type="num" val="0"/>
        <cfvo type="num" val="30"/>
        <color rgb="FFFFCCCC"/>
        <color theme="9" tint="0.79998168889431442"/>
      </colorScale>
    </cfRule>
  </conditionalFormatting>
  <conditionalFormatting sqref="C3:C61">
    <cfRule type="colorScale" priority="4">
      <colorScale>
        <cfvo type="num" val="0"/>
        <cfvo type="num" val="7"/>
        <color rgb="FFFFCCCC"/>
        <color theme="9" tint="0.79998168889431442"/>
      </colorScale>
    </cfRule>
  </conditionalFormatting>
  <conditionalFormatting sqref="D3:D62">
    <cfRule type="colorScale" priority="2">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74"/>
  <sheetViews>
    <sheetView zoomScale="70" zoomScaleNormal="70" workbookViewId="0">
      <pane xSplit="1" ySplit="1" topLeftCell="B50" activePane="bottomRight" state="frozen"/>
      <selection pane="bottomRight" activeCell="A64" sqref="A64:B64"/>
      <selection pane="bottomLeft" activeCell="A2" sqref="A2"/>
      <selection pane="topRight" activeCell="B1" sqref="B1"/>
    </sheetView>
  </sheetViews>
  <sheetFormatPr defaultColWidth="10.5" defaultRowHeight="15.6"/>
  <cols>
    <col min="1" max="1" width="48.625" style="117" customWidth="1"/>
    <col min="2" max="2" width="64.625" style="118" customWidth="1"/>
    <col min="3" max="4" width="16.625" style="117" customWidth="1"/>
    <col min="5" max="5" width="12.375" customWidth="1"/>
  </cols>
  <sheetData>
    <row r="1" spans="1:4">
      <c r="A1" s="50" t="s">
        <v>21</v>
      </c>
      <c r="B1" s="50" t="s">
        <v>60</v>
      </c>
      <c r="C1" s="50" t="s">
        <v>25</v>
      </c>
      <c r="D1" s="50" t="s">
        <v>61</v>
      </c>
    </row>
    <row r="2" spans="1:4">
      <c r="A2" s="31" t="s">
        <v>28</v>
      </c>
      <c r="B2" s="108">
        <v>0</v>
      </c>
      <c r="C2" s="76">
        <f>'Temas políticas -bases de dados'!E3</f>
        <v>0.05</v>
      </c>
      <c r="D2" s="44">
        <f>B2*C2</f>
        <v>0</v>
      </c>
    </row>
    <row r="3" spans="1:4">
      <c r="A3" s="31"/>
      <c r="B3" s="108"/>
      <c r="C3" s="76"/>
      <c r="D3" s="44"/>
    </row>
    <row r="4" spans="1:4">
      <c r="A4" s="31" t="s">
        <v>29</v>
      </c>
      <c r="B4" s="108">
        <v>0</v>
      </c>
      <c r="C4" s="76">
        <f>'Temas políticas -bases de dados'!E5</f>
        <v>0.05</v>
      </c>
      <c r="D4" s="44">
        <f>B4*C4</f>
        <v>0</v>
      </c>
    </row>
    <row r="5" spans="1:4">
      <c r="A5" s="31"/>
      <c r="B5" s="108"/>
      <c r="C5" s="76"/>
      <c r="D5" s="44"/>
    </row>
    <row r="6" spans="1:4">
      <c r="A6" s="31" t="s">
        <v>30</v>
      </c>
      <c r="B6" s="108">
        <v>0</v>
      </c>
      <c r="C6" s="76">
        <f>'Temas políticas -bases de dados'!E7</f>
        <v>0.04</v>
      </c>
      <c r="D6" s="44">
        <f>B6*C6</f>
        <v>0</v>
      </c>
    </row>
    <row r="7" spans="1:4">
      <c r="A7" s="31"/>
      <c r="B7" s="108"/>
      <c r="C7" s="76"/>
      <c r="D7" s="44"/>
    </row>
    <row r="8" spans="1:4">
      <c r="A8" s="31" t="s">
        <v>31</v>
      </c>
      <c r="B8" s="108">
        <v>0</v>
      </c>
      <c r="C8" s="76">
        <f>'Temas políticas -bases de dados'!E9</f>
        <v>0.04</v>
      </c>
      <c r="D8" s="44">
        <f>B8*C8</f>
        <v>0</v>
      </c>
    </row>
    <row r="9" spans="1:4">
      <c r="A9" s="31"/>
      <c r="B9" s="108"/>
      <c r="C9" s="76"/>
      <c r="D9" s="44"/>
    </row>
    <row r="10" spans="1:4">
      <c r="A10" s="31" t="s">
        <v>32</v>
      </c>
      <c r="B10" s="108">
        <v>0</v>
      </c>
      <c r="C10" s="76">
        <f>'Temas políticas -bases de dados'!E11</f>
        <v>0.05</v>
      </c>
      <c r="D10" s="44">
        <f>B10*C10</f>
        <v>0</v>
      </c>
    </row>
    <row r="11" spans="1:4">
      <c r="A11" s="31"/>
      <c r="B11" s="108"/>
      <c r="C11" s="76"/>
      <c r="D11" s="44"/>
    </row>
    <row r="12" spans="1:4">
      <c r="A12" s="31" t="s">
        <v>62</v>
      </c>
      <c r="B12" s="108">
        <v>0</v>
      </c>
      <c r="C12" s="76">
        <f>'Temas políticas -bases de dados'!E13</f>
        <v>0.04</v>
      </c>
      <c r="D12" s="44">
        <f>B12*C12</f>
        <v>0</v>
      </c>
    </row>
    <row r="13" spans="1:4">
      <c r="A13" s="31"/>
      <c r="B13" s="108"/>
      <c r="C13" s="76"/>
      <c r="D13" s="44"/>
    </row>
    <row r="14" spans="1:4">
      <c r="A14" s="31" t="s">
        <v>34</v>
      </c>
      <c r="B14" s="108">
        <v>0</v>
      </c>
      <c r="C14" s="76">
        <f>'Temas políticas -bases de dados'!E15</f>
        <v>0.05</v>
      </c>
      <c r="D14" s="44">
        <f>B14*C14</f>
        <v>0</v>
      </c>
    </row>
    <row r="15" spans="1:4">
      <c r="A15" s="31"/>
      <c r="B15" s="108"/>
      <c r="C15" s="76"/>
      <c r="D15" s="44"/>
    </row>
    <row r="16" spans="1:4">
      <c r="A16" s="31" t="s">
        <v>63</v>
      </c>
      <c r="B16" s="108">
        <v>0</v>
      </c>
      <c r="C16" s="76">
        <f>'Temas políticas -bases de dados'!E17</f>
        <v>0.03</v>
      </c>
      <c r="D16" s="44">
        <f>B16*C16</f>
        <v>0</v>
      </c>
    </row>
    <row r="17" spans="1:4">
      <c r="A17" s="31"/>
      <c r="B17" s="108"/>
      <c r="C17" s="76"/>
      <c r="D17" s="44"/>
    </row>
    <row r="18" spans="1:4">
      <c r="A18" s="31" t="s">
        <v>36</v>
      </c>
      <c r="B18" s="108">
        <v>0</v>
      </c>
      <c r="C18" s="76">
        <f>'Temas políticas -bases de dados'!E19</f>
        <v>0.03</v>
      </c>
      <c r="D18" s="44">
        <f>B18*C18</f>
        <v>0</v>
      </c>
    </row>
    <row r="19" spans="1:4">
      <c r="A19" s="31"/>
      <c r="B19" s="108"/>
      <c r="C19" s="76"/>
      <c r="D19" s="44"/>
    </row>
    <row r="20" spans="1:4">
      <c r="A20" s="31" t="s">
        <v>64</v>
      </c>
      <c r="B20" s="108">
        <v>0</v>
      </c>
      <c r="C20" s="76">
        <f>'Temas políticas -bases de dados'!E21</f>
        <v>0.02</v>
      </c>
      <c r="D20" s="44">
        <f>B20*C20</f>
        <v>0</v>
      </c>
    </row>
    <row r="21" spans="1:4">
      <c r="A21" s="31"/>
      <c r="B21" s="108"/>
      <c r="C21" s="76"/>
      <c r="D21" s="44"/>
    </row>
    <row r="22" spans="1:4">
      <c r="A22" s="31" t="s">
        <v>38</v>
      </c>
      <c r="B22" s="108">
        <v>0</v>
      </c>
      <c r="C22" s="76">
        <f>'Temas políticas -bases de dados'!E23</f>
        <v>0.03</v>
      </c>
      <c r="D22" s="44">
        <f>B22*C22</f>
        <v>0</v>
      </c>
    </row>
    <row r="23" spans="1:4">
      <c r="A23" s="31"/>
      <c r="B23" s="108"/>
      <c r="C23" s="76"/>
      <c r="D23" s="44"/>
    </row>
    <row r="24" spans="1:4">
      <c r="A24" s="51" t="s">
        <v>39</v>
      </c>
      <c r="B24" s="108">
        <v>0</v>
      </c>
      <c r="C24" s="76">
        <f>'Temas políticas -bases de dados'!E25</f>
        <v>0.04</v>
      </c>
      <c r="D24" s="44">
        <f>B24*C24</f>
        <v>0</v>
      </c>
    </row>
    <row r="25" spans="1:4">
      <c r="A25" s="31"/>
      <c r="B25" s="108"/>
      <c r="C25" s="76"/>
      <c r="D25" s="44"/>
    </row>
    <row r="26" spans="1:4">
      <c r="A26" s="31" t="s">
        <v>40</v>
      </c>
      <c r="B26" s="108">
        <v>0</v>
      </c>
      <c r="C26" s="76">
        <f>'Temas políticas -bases de dados'!E27</f>
        <v>0.02</v>
      </c>
      <c r="D26" s="44">
        <f>B26*C26</f>
        <v>0</v>
      </c>
    </row>
    <row r="27" spans="1:4">
      <c r="A27" s="31"/>
      <c r="B27" s="108"/>
      <c r="C27" s="76"/>
      <c r="D27" s="44"/>
    </row>
    <row r="28" spans="1:4">
      <c r="A28" s="31" t="s">
        <v>41</v>
      </c>
      <c r="B28" s="108">
        <v>0</v>
      </c>
      <c r="C28" s="76">
        <f>'Temas políticas -bases de dados'!E29</f>
        <v>0.04</v>
      </c>
      <c r="D28" s="44">
        <f>B28*C28</f>
        <v>0</v>
      </c>
    </row>
    <row r="29" spans="1:4">
      <c r="A29" s="31"/>
      <c r="B29" s="108"/>
      <c r="C29" s="76"/>
      <c r="D29" s="44"/>
    </row>
    <row r="30" spans="1:4">
      <c r="A30" s="31" t="s">
        <v>42</v>
      </c>
      <c r="B30" s="108">
        <v>0</v>
      </c>
      <c r="C30" s="76">
        <f>'Temas políticas -bases de dados'!E31</f>
        <v>0.03</v>
      </c>
      <c r="D30" s="44">
        <f>B30*C30</f>
        <v>0</v>
      </c>
    </row>
    <row r="31" spans="1:4">
      <c r="A31" s="31"/>
      <c r="B31" s="108"/>
      <c r="C31" s="76"/>
      <c r="D31" s="44"/>
    </row>
    <row r="32" spans="1:4">
      <c r="A32" s="31" t="s">
        <v>43</v>
      </c>
      <c r="B32" s="108">
        <v>0</v>
      </c>
      <c r="C32" s="76">
        <f>'Temas políticas -bases de dados'!E33</f>
        <v>0.04</v>
      </c>
      <c r="D32" s="44">
        <f>B32*C32</f>
        <v>0</v>
      </c>
    </row>
    <row r="33" spans="1:4">
      <c r="A33" s="31"/>
      <c r="B33" s="108"/>
      <c r="C33" s="76"/>
      <c r="D33" s="44"/>
    </row>
    <row r="34" spans="1:4">
      <c r="A34" s="31" t="s">
        <v>44</v>
      </c>
      <c r="B34" s="108">
        <v>0</v>
      </c>
      <c r="C34" s="76">
        <f>'Temas políticas -bases de dados'!E35</f>
        <v>0.04</v>
      </c>
      <c r="D34" s="44">
        <f>B34*C34</f>
        <v>0</v>
      </c>
    </row>
    <row r="35" spans="1:4">
      <c r="A35" s="31"/>
      <c r="B35" s="108"/>
      <c r="C35" s="76"/>
      <c r="D35" s="44"/>
    </row>
    <row r="36" spans="1:4">
      <c r="A36" s="31" t="s">
        <v>45</v>
      </c>
      <c r="B36" s="108">
        <v>0</v>
      </c>
      <c r="C36" s="76">
        <f>'Temas políticas -bases de dados'!E37</f>
        <v>0.04</v>
      </c>
      <c r="D36" s="44">
        <f>B36*C36</f>
        <v>0</v>
      </c>
    </row>
    <row r="37" spans="1:4">
      <c r="A37" s="31"/>
      <c r="B37" s="108"/>
      <c r="C37" s="76"/>
      <c r="D37" s="44"/>
    </row>
    <row r="38" spans="1:4">
      <c r="A38" s="31" t="s">
        <v>46</v>
      </c>
      <c r="B38" s="108">
        <v>0</v>
      </c>
      <c r="C38" s="76">
        <f>'Temas políticas -bases de dados'!E39</f>
        <v>0.04</v>
      </c>
      <c r="D38" s="44">
        <f>B38*C38</f>
        <v>0</v>
      </c>
    </row>
    <row r="39" spans="1:4">
      <c r="A39" s="31"/>
      <c r="B39" s="108"/>
      <c r="C39" s="76"/>
      <c r="D39" s="44"/>
    </row>
    <row r="40" spans="1:4" ht="30.95">
      <c r="A40" s="51" t="s">
        <v>47</v>
      </c>
      <c r="B40" s="108">
        <v>0</v>
      </c>
      <c r="C40" s="76">
        <f>'Temas políticas -bases de dados'!E41</f>
        <v>0.02</v>
      </c>
      <c r="D40" s="44">
        <f>B40*C40</f>
        <v>0</v>
      </c>
    </row>
    <row r="41" spans="1:4">
      <c r="A41" s="31"/>
      <c r="B41" s="108"/>
      <c r="C41" s="76"/>
      <c r="D41" s="44"/>
    </row>
    <row r="42" spans="1:4">
      <c r="A42" s="31" t="s">
        <v>48</v>
      </c>
      <c r="B42" s="108">
        <v>0</v>
      </c>
      <c r="C42" s="76">
        <f>'Temas políticas -bases de dados'!E43</f>
        <v>0.04</v>
      </c>
      <c r="D42" s="44">
        <f>B42*C42</f>
        <v>0</v>
      </c>
    </row>
    <row r="43" spans="1:4">
      <c r="A43" s="31"/>
      <c r="B43" s="108"/>
      <c r="C43" s="76"/>
      <c r="D43" s="44"/>
    </row>
    <row r="44" spans="1:4">
      <c r="A44" s="31" t="s">
        <v>49</v>
      </c>
      <c r="B44" s="108">
        <v>0</v>
      </c>
      <c r="C44" s="76">
        <f>'Temas políticas -bases de dados'!E45</f>
        <v>0.03</v>
      </c>
      <c r="D44" s="44">
        <f>B44*C44</f>
        <v>0</v>
      </c>
    </row>
    <row r="45" spans="1:4">
      <c r="A45" s="31"/>
      <c r="B45" s="108"/>
      <c r="C45" s="76"/>
      <c r="D45" s="44"/>
    </row>
    <row r="46" spans="1:4">
      <c r="A46" s="31" t="s">
        <v>50</v>
      </c>
      <c r="B46" s="108">
        <v>0</v>
      </c>
      <c r="C46" s="76">
        <f>'Temas políticas -bases de dados'!E47</f>
        <v>0.02</v>
      </c>
      <c r="D46" s="44">
        <f>B46*C46</f>
        <v>0</v>
      </c>
    </row>
    <row r="47" spans="1:4">
      <c r="A47" s="31"/>
      <c r="B47" s="108"/>
      <c r="C47" s="76"/>
      <c r="D47" s="44"/>
    </row>
    <row r="48" spans="1:4">
      <c r="A48" s="31" t="s">
        <v>51</v>
      </c>
      <c r="B48" s="108">
        <v>0</v>
      </c>
      <c r="C48" s="76">
        <f>'Temas políticas -bases de dados'!E49</f>
        <v>0.03</v>
      </c>
      <c r="D48" s="44">
        <f>B48*C48</f>
        <v>0</v>
      </c>
    </row>
    <row r="49" spans="1:5">
      <c r="A49" s="31"/>
      <c r="B49" s="108"/>
      <c r="C49" s="76"/>
      <c r="D49" s="44"/>
    </row>
    <row r="50" spans="1:5">
      <c r="A50" s="31" t="s">
        <v>52</v>
      </c>
      <c r="B50" s="108">
        <v>0</v>
      </c>
      <c r="C50" s="76">
        <f>'Temas políticas -bases de dados'!E51</f>
        <v>0.03</v>
      </c>
      <c r="D50" s="44">
        <f>B50*C50</f>
        <v>0</v>
      </c>
    </row>
    <row r="51" spans="1:5">
      <c r="A51" s="31"/>
      <c r="B51" s="108"/>
      <c r="C51" s="76"/>
      <c r="D51" s="44"/>
    </row>
    <row r="52" spans="1:5">
      <c r="A52" s="31" t="s">
        <v>53</v>
      </c>
      <c r="B52" s="108">
        <v>0</v>
      </c>
      <c r="C52" s="76">
        <f>'Temas políticas -bases de dados'!E53</f>
        <v>0.02</v>
      </c>
      <c r="D52" s="44">
        <f>B52*C52</f>
        <v>0</v>
      </c>
    </row>
    <row r="53" spans="1:5">
      <c r="A53" s="31"/>
      <c r="B53" s="108"/>
      <c r="C53" s="76"/>
      <c r="D53" s="44"/>
    </row>
    <row r="54" spans="1:5">
      <c r="A54" s="31" t="s">
        <v>54</v>
      </c>
      <c r="B54" s="108">
        <v>0</v>
      </c>
      <c r="C54" s="76">
        <f>'Temas políticas -bases de dados'!E55</f>
        <v>0.02</v>
      </c>
      <c r="D54" s="44">
        <f>B54*C54</f>
        <v>0</v>
      </c>
    </row>
    <row r="55" spans="1:5">
      <c r="A55" s="31"/>
      <c r="B55" s="108"/>
      <c r="C55" s="76"/>
      <c r="D55" s="44"/>
    </row>
    <row r="56" spans="1:5">
      <c r="A56" s="31" t="s">
        <v>55</v>
      </c>
      <c r="B56" s="108">
        <v>0</v>
      </c>
      <c r="C56" s="76">
        <f>'Temas políticas -bases de dados'!E57</f>
        <v>0.02</v>
      </c>
      <c r="D56" s="44">
        <f>B56*C56</f>
        <v>0</v>
      </c>
    </row>
    <row r="57" spans="1:5">
      <c r="A57" s="31"/>
      <c r="B57" s="108"/>
      <c r="C57" s="76"/>
      <c r="D57" s="44"/>
    </row>
    <row r="58" spans="1:5">
      <c r="A58" s="31" t="s">
        <v>56</v>
      </c>
      <c r="B58" s="108">
        <v>0</v>
      </c>
      <c r="C58" s="76">
        <f>'Temas políticas -bases de dados'!E59</f>
        <v>0.02</v>
      </c>
      <c r="D58" s="44">
        <f>B58*C58</f>
        <v>0</v>
      </c>
    </row>
    <row r="59" spans="1:5">
      <c r="A59" s="31"/>
      <c r="B59" s="108"/>
      <c r="C59" s="76"/>
      <c r="D59" s="44"/>
    </row>
    <row r="60" spans="1:5">
      <c r="A60" s="31" t="s">
        <v>57</v>
      </c>
      <c r="B60" s="108">
        <v>0</v>
      </c>
      <c r="C60" s="76">
        <f>'Temas políticas -bases de dados'!E61</f>
        <v>0.03</v>
      </c>
      <c r="D60" s="44">
        <f>B60*C60</f>
        <v>0</v>
      </c>
    </row>
    <row r="61" spans="1:5">
      <c r="A61" s="31"/>
      <c r="B61" s="108"/>
      <c r="C61" s="76"/>
      <c r="D61" s="44"/>
    </row>
    <row r="62" spans="1:5">
      <c r="A62" s="126"/>
      <c r="B62" s="127" t="s">
        <v>65</v>
      </c>
      <c r="C62" s="78">
        <f>SUM(C2:C60)</f>
        <v>1.0000000000000004</v>
      </c>
      <c r="D62" s="128">
        <f>SUM(D2:D61)</f>
        <v>0</v>
      </c>
      <c r="E62" s="62" t="s">
        <v>66</v>
      </c>
    </row>
    <row r="63" spans="1:5">
      <c r="C63" s="129"/>
      <c r="D63" s="129"/>
    </row>
    <row r="64" spans="1:5" ht="49.5" customHeight="1">
      <c r="A64" s="163" t="s">
        <v>67</v>
      </c>
      <c r="B64" s="163"/>
      <c r="C64" s="129"/>
      <c r="D64" s="129"/>
    </row>
    <row r="65" spans="1:4">
      <c r="A65" s="163"/>
      <c r="B65" s="163"/>
      <c r="C65" s="129"/>
      <c r="D65" s="129"/>
    </row>
    <row r="66" spans="1:4">
      <c r="A66" s="163"/>
      <c r="B66" s="163"/>
      <c r="C66" s="129"/>
      <c r="D66" s="129"/>
    </row>
    <row r="67" spans="1:4">
      <c r="A67" s="163"/>
      <c r="B67" s="163"/>
      <c r="C67" s="129"/>
      <c r="D67" s="129"/>
    </row>
    <row r="68" spans="1:4">
      <c r="A68" s="163"/>
      <c r="B68" s="163"/>
      <c r="C68" s="129"/>
      <c r="D68" s="129"/>
    </row>
    <row r="69" spans="1:4">
      <c r="A69" s="163"/>
      <c r="B69" s="163"/>
      <c r="C69" s="129"/>
      <c r="D69" s="129"/>
    </row>
    <row r="70" spans="1:4">
      <c r="A70" s="163"/>
      <c r="B70" s="163"/>
      <c r="C70" s="129"/>
      <c r="D70" s="129"/>
    </row>
    <row r="71" spans="1:4">
      <c r="A71" s="122"/>
      <c r="B71" s="111"/>
      <c r="C71" s="129"/>
      <c r="D71" s="129"/>
    </row>
    <row r="72" spans="1:4">
      <c r="A72" s="122"/>
      <c r="B72" s="111"/>
      <c r="C72" s="129"/>
      <c r="D72" s="129"/>
    </row>
    <row r="73" spans="1:4">
      <c r="A73" s="115"/>
    </row>
    <row r="74" spans="1:4">
      <c r="A74" s="115"/>
    </row>
  </sheetData>
  <sheetProtection algorithmName="SHA-512" hashValue="K0JuZtKvTs7iOP3H+ZTwNkrXiVuUrwbs6HCncihgtEHZkTkfAS2WDTnoKv4kFr2AoCCkY4g/8nJwrNjlbxp6lw==" saltValue="q2mAhUC2y3gvbtNjkbkH9w==" spinCount="100000" sheet="1" formatRows="0"/>
  <mergeCells count="7">
    <mergeCell ref="A69:B69"/>
    <mergeCell ref="A70:B70"/>
    <mergeCell ref="A64:B64"/>
    <mergeCell ref="A65:B65"/>
    <mergeCell ref="A66:B66"/>
    <mergeCell ref="A67:B67"/>
    <mergeCell ref="A68:B6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70" zoomScaleNormal="70" workbookViewId="0">
      <pane xSplit="1" ySplit="1" topLeftCell="B41" activePane="bottomRight" state="frozen"/>
      <selection pane="bottomRight" activeCell="E67" sqref="E67"/>
      <selection pane="bottomLeft" activeCell="A2" sqref="A2"/>
      <selection pane="topRight" activeCell="B1" sqref="B1"/>
    </sheetView>
  </sheetViews>
  <sheetFormatPr defaultColWidth="10.875" defaultRowHeight="15.6"/>
  <cols>
    <col min="1" max="1" width="48.625" style="115" customWidth="1"/>
    <col min="2" max="2" width="64.625" style="118" customWidth="1"/>
    <col min="3" max="4" width="16.625" style="115" customWidth="1"/>
    <col min="5" max="5" width="15.375" style="115" customWidth="1"/>
    <col min="6" max="16384" width="10.875" style="1"/>
  </cols>
  <sheetData>
    <row r="1" spans="1:4" s="1" customFormat="1">
      <c r="A1" s="45" t="s">
        <v>21</v>
      </c>
      <c r="B1" s="38" t="s">
        <v>68</v>
      </c>
      <c r="C1" s="45" t="s">
        <v>25</v>
      </c>
      <c r="D1" s="45" t="s">
        <v>61</v>
      </c>
    </row>
    <row r="2" spans="1:4" s="1" customFormat="1">
      <c r="A2" s="31" t="s">
        <v>28</v>
      </c>
      <c r="B2" s="108">
        <v>0</v>
      </c>
      <c r="C2" s="76">
        <f>'Temas políticas -bases de dados'!E3</f>
        <v>0.05</v>
      </c>
      <c r="D2" s="44">
        <f>B2*C2</f>
        <v>0</v>
      </c>
    </row>
    <row r="3" spans="1:4" s="1" customFormat="1">
      <c r="A3" s="31"/>
      <c r="B3" s="108"/>
      <c r="C3" s="76"/>
      <c r="D3" s="44"/>
    </row>
    <row r="4" spans="1:4" s="1" customFormat="1">
      <c r="A4" s="31" t="s">
        <v>29</v>
      </c>
      <c r="B4" s="108">
        <v>0</v>
      </c>
      <c r="C4" s="76">
        <f>'Temas políticas -bases de dados'!E5</f>
        <v>0.05</v>
      </c>
      <c r="D4" s="44">
        <f>B4*C4</f>
        <v>0</v>
      </c>
    </row>
    <row r="5" spans="1:4" s="1" customFormat="1">
      <c r="A5" s="31"/>
      <c r="B5" s="108"/>
      <c r="C5" s="76"/>
      <c r="D5" s="44"/>
    </row>
    <row r="6" spans="1:4" s="1" customFormat="1">
      <c r="A6" s="31" t="s">
        <v>30</v>
      </c>
      <c r="B6" s="108">
        <v>0</v>
      </c>
      <c r="C6" s="76">
        <f>'Temas políticas -bases de dados'!E7</f>
        <v>0.04</v>
      </c>
      <c r="D6" s="44">
        <f>B6*C6</f>
        <v>0</v>
      </c>
    </row>
    <row r="7" spans="1:4" s="1" customFormat="1">
      <c r="A7" s="31"/>
      <c r="B7" s="108"/>
      <c r="C7" s="76"/>
      <c r="D7" s="44"/>
    </row>
    <row r="8" spans="1:4" s="1" customFormat="1">
      <c r="A8" s="31" t="s">
        <v>31</v>
      </c>
      <c r="B8" s="108">
        <v>0</v>
      </c>
      <c r="C8" s="76">
        <f>'Temas políticas -bases de dados'!E9</f>
        <v>0.04</v>
      </c>
      <c r="D8" s="44">
        <f>B8*C8</f>
        <v>0</v>
      </c>
    </row>
    <row r="9" spans="1:4" s="1" customFormat="1">
      <c r="A9" s="31"/>
      <c r="B9" s="108"/>
      <c r="C9" s="76"/>
      <c r="D9" s="44"/>
    </row>
    <row r="10" spans="1:4" s="1" customFormat="1">
      <c r="A10" s="31" t="s">
        <v>32</v>
      </c>
      <c r="B10" s="108">
        <v>0</v>
      </c>
      <c r="C10" s="76">
        <f>'Temas políticas -bases de dados'!E11</f>
        <v>0.05</v>
      </c>
      <c r="D10" s="44">
        <f>B10*C10</f>
        <v>0</v>
      </c>
    </row>
    <row r="11" spans="1:4" s="1" customFormat="1">
      <c r="A11" s="31"/>
      <c r="B11" s="108"/>
      <c r="C11" s="76"/>
      <c r="D11" s="44"/>
    </row>
    <row r="12" spans="1:4" s="1" customFormat="1">
      <c r="A12" s="31" t="s">
        <v>62</v>
      </c>
      <c r="B12" s="108">
        <v>0</v>
      </c>
      <c r="C12" s="76">
        <f>'Temas políticas -bases de dados'!E13</f>
        <v>0.04</v>
      </c>
      <c r="D12" s="44">
        <f>B12*C12</f>
        <v>0</v>
      </c>
    </row>
    <row r="13" spans="1:4" s="1" customFormat="1">
      <c r="A13" s="31"/>
      <c r="B13" s="108"/>
      <c r="C13" s="76"/>
      <c r="D13" s="44"/>
    </row>
    <row r="14" spans="1:4" s="1" customFormat="1">
      <c r="A14" s="31" t="s">
        <v>34</v>
      </c>
      <c r="B14" s="108">
        <v>0</v>
      </c>
      <c r="C14" s="76">
        <f>'Temas políticas -bases de dados'!E15</f>
        <v>0.05</v>
      </c>
      <c r="D14" s="44">
        <f>B14*C14</f>
        <v>0</v>
      </c>
    </row>
    <row r="15" spans="1:4" s="1" customFormat="1">
      <c r="A15" s="31"/>
      <c r="B15" s="108"/>
      <c r="C15" s="76"/>
      <c r="D15" s="44"/>
    </row>
    <row r="16" spans="1:4" s="1" customFormat="1">
      <c r="A16" s="31" t="s">
        <v>63</v>
      </c>
      <c r="B16" s="108">
        <v>0</v>
      </c>
      <c r="C16" s="76">
        <f>'Temas políticas -bases de dados'!E17</f>
        <v>0.03</v>
      </c>
      <c r="D16" s="44">
        <f>B16*C16</f>
        <v>0</v>
      </c>
    </row>
    <row r="17" spans="1:4" s="1" customFormat="1">
      <c r="A17" s="31"/>
      <c r="B17" s="108"/>
      <c r="C17" s="76"/>
      <c r="D17" s="44"/>
    </row>
    <row r="18" spans="1:4" s="1" customFormat="1">
      <c r="A18" s="31" t="s">
        <v>36</v>
      </c>
      <c r="B18" s="108">
        <v>0</v>
      </c>
      <c r="C18" s="76">
        <f>'Temas políticas -bases de dados'!E19</f>
        <v>0.03</v>
      </c>
      <c r="D18" s="44">
        <f>B18*C18</f>
        <v>0</v>
      </c>
    </row>
    <row r="19" spans="1:4" s="1" customFormat="1">
      <c r="A19" s="31"/>
      <c r="B19" s="108"/>
      <c r="C19" s="76"/>
      <c r="D19" s="44"/>
    </row>
    <row r="20" spans="1:4" s="1" customFormat="1">
      <c r="A20" s="31" t="s">
        <v>64</v>
      </c>
      <c r="B20" s="108">
        <v>0</v>
      </c>
      <c r="C20" s="76">
        <f>'Temas políticas -bases de dados'!E21</f>
        <v>0.02</v>
      </c>
      <c r="D20" s="44">
        <f>B20*C20</f>
        <v>0</v>
      </c>
    </row>
    <row r="21" spans="1:4" s="1" customFormat="1">
      <c r="A21" s="31"/>
      <c r="B21" s="108"/>
      <c r="C21" s="76"/>
      <c r="D21" s="44"/>
    </row>
    <row r="22" spans="1:4" s="1" customFormat="1">
      <c r="A22" s="31" t="s">
        <v>38</v>
      </c>
      <c r="B22" s="108">
        <v>0</v>
      </c>
      <c r="C22" s="76">
        <f>'Temas políticas -bases de dados'!E23</f>
        <v>0.03</v>
      </c>
      <c r="D22" s="44">
        <f>B22*C22</f>
        <v>0</v>
      </c>
    </row>
    <row r="23" spans="1:4" s="1" customFormat="1">
      <c r="A23" s="31"/>
      <c r="B23" s="108"/>
      <c r="C23" s="76"/>
      <c r="D23" s="44"/>
    </row>
    <row r="24" spans="1:4" s="1" customFormat="1">
      <c r="A24" s="51" t="s">
        <v>39</v>
      </c>
      <c r="B24" s="108">
        <v>0</v>
      </c>
      <c r="C24" s="76">
        <f>'Temas políticas -bases de dados'!E25</f>
        <v>0.04</v>
      </c>
      <c r="D24" s="44">
        <f>B24*C24</f>
        <v>0</v>
      </c>
    </row>
    <row r="25" spans="1:4" s="1" customFormat="1">
      <c r="A25" s="31"/>
      <c r="B25" s="108"/>
      <c r="C25" s="76"/>
      <c r="D25" s="44"/>
    </row>
    <row r="26" spans="1:4" s="1" customFormat="1">
      <c r="A26" s="31" t="s">
        <v>40</v>
      </c>
      <c r="B26" s="108">
        <v>0</v>
      </c>
      <c r="C26" s="76">
        <f>'Temas políticas -bases de dados'!E27</f>
        <v>0.02</v>
      </c>
      <c r="D26" s="44">
        <f>B26*C26</f>
        <v>0</v>
      </c>
    </row>
    <row r="27" spans="1:4" s="1" customFormat="1">
      <c r="A27" s="31"/>
      <c r="B27" s="108"/>
      <c r="C27" s="76"/>
      <c r="D27" s="44"/>
    </row>
    <row r="28" spans="1:4" s="1" customFormat="1">
      <c r="A28" s="31" t="s">
        <v>41</v>
      </c>
      <c r="B28" s="108">
        <v>0</v>
      </c>
      <c r="C28" s="76">
        <f>'Temas políticas -bases de dados'!E29</f>
        <v>0.04</v>
      </c>
      <c r="D28" s="44">
        <f>B28*C28</f>
        <v>0</v>
      </c>
    </row>
    <row r="29" spans="1:4" s="1" customFormat="1">
      <c r="A29" s="31"/>
      <c r="B29" s="108"/>
      <c r="C29" s="76"/>
      <c r="D29" s="44"/>
    </row>
    <row r="30" spans="1:4" s="1" customFormat="1">
      <c r="A30" s="31" t="s">
        <v>42</v>
      </c>
      <c r="B30" s="108">
        <v>0</v>
      </c>
      <c r="C30" s="76">
        <f>'Temas políticas -bases de dados'!E31</f>
        <v>0.03</v>
      </c>
      <c r="D30" s="44">
        <f>B30*C30</f>
        <v>0</v>
      </c>
    </row>
    <row r="31" spans="1:4" s="1" customFormat="1">
      <c r="A31" s="31"/>
      <c r="B31" s="108"/>
      <c r="C31" s="76"/>
      <c r="D31" s="44"/>
    </row>
    <row r="32" spans="1:4" s="1" customFormat="1">
      <c r="A32" s="31" t="s">
        <v>43</v>
      </c>
      <c r="B32" s="108">
        <v>0</v>
      </c>
      <c r="C32" s="76">
        <f>'Temas políticas -bases de dados'!E33</f>
        <v>0.04</v>
      </c>
      <c r="D32" s="44">
        <f>B32*C32</f>
        <v>0</v>
      </c>
    </row>
    <row r="33" spans="1:4" s="1" customFormat="1">
      <c r="A33" s="31"/>
      <c r="B33" s="108"/>
      <c r="C33" s="76"/>
      <c r="D33" s="44"/>
    </row>
    <row r="34" spans="1:4" s="1" customFormat="1">
      <c r="A34" s="31" t="s">
        <v>44</v>
      </c>
      <c r="B34" s="108">
        <v>0</v>
      </c>
      <c r="C34" s="76">
        <f>'Temas políticas -bases de dados'!E35</f>
        <v>0.04</v>
      </c>
      <c r="D34" s="44">
        <f>B34*C34</f>
        <v>0</v>
      </c>
    </row>
    <row r="35" spans="1:4" s="1" customFormat="1">
      <c r="A35" s="31"/>
      <c r="B35" s="108"/>
      <c r="C35" s="76"/>
      <c r="D35" s="44"/>
    </row>
    <row r="36" spans="1:4" s="1" customFormat="1">
      <c r="A36" s="31" t="s">
        <v>45</v>
      </c>
      <c r="B36" s="108">
        <v>0</v>
      </c>
      <c r="C36" s="76">
        <f>'Temas políticas -bases de dados'!E37</f>
        <v>0.04</v>
      </c>
      <c r="D36" s="44">
        <f>B36*C36</f>
        <v>0</v>
      </c>
    </row>
    <row r="37" spans="1:4" s="1" customFormat="1">
      <c r="A37" s="31"/>
      <c r="B37" s="108"/>
      <c r="C37" s="76"/>
      <c r="D37" s="44"/>
    </row>
    <row r="38" spans="1:4" s="1" customFormat="1">
      <c r="A38" s="31" t="s">
        <v>46</v>
      </c>
      <c r="B38" s="108">
        <v>0</v>
      </c>
      <c r="C38" s="76">
        <f>'Temas políticas -bases de dados'!E39</f>
        <v>0.04</v>
      </c>
      <c r="D38" s="44">
        <f>B38*C38</f>
        <v>0</v>
      </c>
    </row>
    <row r="39" spans="1:4" s="1" customFormat="1">
      <c r="A39" s="31"/>
      <c r="B39" s="108"/>
      <c r="C39" s="76"/>
      <c r="D39" s="44"/>
    </row>
    <row r="40" spans="1:4" s="74" customFormat="1" ht="30.95">
      <c r="A40" s="51" t="s">
        <v>47</v>
      </c>
      <c r="B40" s="108">
        <v>0</v>
      </c>
      <c r="C40" s="78">
        <f>'Temas políticas -bases de dados'!E41</f>
        <v>0.02</v>
      </c>
      <c r="D40" s="79">
        <f>B40*C40</f>
        <v>0</v>
      </c>
    </row>
    <row r="41" spans="1:4" s="1" customFormat="1">
      <c r="A41" s="31"/>
      <c r="B41" s="108"/>
      <c r="C41" s="76"/>
      <c r="D41" s="44"/>
    </row>
    <row r="42" spans="1:4" s="1" customFormat="1">
      <c r="A42" s="31" t="s">
        <v>48</v>
      </c>
      <c r="B42" s="108">
        <v>0</v>
      </c>
      <c r="C42" s="76">
        <f>'Temas políticas -bases de dados'!E43</f>
        <v>0.04</v>
      </c>
      <c r="D42" s="44">
        <f>B42*C42</f>
        <v>0</v>
      </c>
    </row>
    <row r="43" spans="1:4" s="1" customFormat="1">
      <c r="A43" s="31"/>
      <c r="B43" s="108"/>
      <c r="C43" s="76"/>
      <c r="D43" s="44"/>
    </row>
    <row r="44" spans="1:4" s="1" customFormat="1">
      <c r="A44" s="31" t="s">
        <v>49</v>
      </c>
      <c r="B44" s="108">
        <v>0</v>
      </c>
      <c r="C44" s="76">
        <f>'Temas políticas -bases de dados'!E45</f>
        <v>0.03</v>
      </c>
      <c r="D44" s="44">
        <f>B44*C44</f>
        <v>0</v>
      </c>
    </row>
    <row r="45" spans="1:4" s="1" customFormat="1">
      <c r="A45" s="31"/>
      <c r="B45" s="108"/>
      <c r="C45" s="76"/>
      <c r="D45" s="44"/>
    </row>
    <row r="46" spans="1:4" s="1" customFormat="1">
      <c r="A46" s="31" t="s">
        <v>50</v>
      </c>
      <c r="B46" s="108">
        <v>0</v>
      </c>
      <c r="C46" s="76">
        <f>'Temas políticas -bases de dados'!E47</f>
        <v>0.02</v>
      </c>
      <c r="D46" s="44">
        <f>B46*C46</f>
        <v>0</v>
      </c>
    </row>
    <row r="47" spans="1:4" s="1" customFormat="1">
      <c r="A47" s="31"/>
      <c r="B47" s="108"/>
      <c r="C47" s="76"/>
      <c r="D47" s="44"/>
    </row>
    <row r="48" spans="1:4" s="1" customFormat="1">
      <c r="A48" s="31" t="s">
        <v>51</v>
      </c>
      <c r="B48" s="108">
        <v>0</v>
      </c>
      <c r="C48" s="76">
        <f>'Temas políticas -bases de dados'!E49</f>
        <v>0.03</v>
      </c>
      <c r="D48" s="44">
        <f>B48*C48</f>
        <v>0</v>
      </c>
    </row>
    <row r="49" spans="1:5">
      <c r="A49" s="31"/>
      <c r="B49" s="108"/>
      <c r="C49" s="76"/>
      <c r="D49" s="44"/>
      <c r="E49" s="1"/>
    </row>
    <row r="50" spans="1:5">
      <c r="A50" s="31" t="s">
        <v>52</v>
      </c>
      <c r="B50" s="108">
        <v>0</v>
      </c>
      <c r="C50" s="76">
        <f>'Temas políticas -bases de dados'!E51</f>
        <v>0.03</v>
      </c>
      <c r="D50" s="44">
        <f>B50*C50</f>
        <v>0</v>
      </c>
      <c r="E50" s="1"/>
    </row>
    <row r="51" spans="1:5">
      <c r="A51" s="31"/>
      <c r="B51" s="108"/>
      <c r="C51" s="76"/>
      <c r="D51" s="44"/>
      <c r="E51" s="1"/>
    </row>
    <row r="52" spans="1:5">
      <c r="A52" s="31" t="s">
        <v>53</v>
      </c>
      <c r="B52" s="108">
        <v>0</v>
      </c>
      <c r="C52" s="76">
        <f>'Temas políticas -bases de dados'!E53</f>
        <v>0.02</v>
      </c>
      <c r="D52" s="44">
        <f>B52*C52</f>
        <v>0</v>
      </c>
      <c r="E52" s="1"/>
    </row>
    <row r="53" spans="1:5">
      <c r="A53" s="31"/>
      <c r="B53" s="108"/>
      <c r="C53" s="76"/>
      <c r="D53" s="44"/>
      <c r="E53" s="1"/>
    </row>
    <row r="54" spans="1:5">
      <c r="A54" s="31" t="s">
        <v>54</v>
      </c>
      <c r="B54" s="108">
        <v>0</v>
      </c>
      <c r="C54" s="76">
        <f>'Temas políticas -bases de dados'!E55</f>
        <v>0.02</v>
      </c>
      <c r="D54" s="44">
        <f>B54*C54</f>
        <v>0</v>
      </c>
      <c r="E54" s="1"/>
    </row>
    <row r="55" spans="1:5">
      <c r="A55" s="31"/>
      <c r="B55" s="108"/>
      <c r="C55" s="76"/>
      <c r="D55" s="44"/>
      <c r="E55" s="1"/>
    </row>
    <row r="56" spans="1:5">
      <c r="A56" s="31" t="s">
        <v>55</v>
      </c>
      <c r="B56" s="108">
        <v>0</v>
      </c>
      <c r="C56" s="76">
        <f>'Temas políticas -bases de dados'!E57</f>
        <v>0.02</v>
      </c>
      <c r="D56" s="44">
        <f>B56*C56</f>
        <v>0</v>
      </c>
      <c r="E56" s="1"/>
    </row>
    <row r="57" spans="1:5">
      <c r="A57" s="31"/>
      <c r="B57" s="108"/>
      <c r="C57" s="76"/>
      <c r="D57" s="44"/>
      <c r="E57" s="1"/>
    </row>
    <row r="58" spans="1:5">
      <c r="A58" s="31" t="s">
        <v>56</v>
      </c>
      <c r="B58" s="108">
        <v>0</v>
      </c>
      <c r="C58" s="76">
        <f>'Temas políticas -bases de dados'!E59</f>
        <v>0.02</v>
      </c>
      <c r="D58" s="44">
        <f>B58*C58</f>
        <v>0</v>
      </c>
      <c r="E58" s="1"/>
    </row>
    <row r="59" spans="1:5">
      <c r="A59" s="31"/>
      <c r="B59" s="108"/>
      <c r="C59" s="76"/>
      <c r="D59" s="44"/>
      <c r="E59" s="1"/>
    </row>
    <row r="60" spans="1:5">
      <c r="A60" s="31" t="s">
        <v>57</v>
      </c>
      <c r="B60" s="108">
        <v>0</v>
      </c>
      <c r="C60" s="76">
        <f>'Temas políticas -bases de dados'!E61</f>
        <v>0.03</v>
      </c>
      <c r="D60" s="44">
        <f>B60*C60</f>
        <v>0</v>
      </c>
      <c r="E60" s="1"/>
    </row>
    <row r="61" spans="1:5">
      <c r="A61" s="31"/>
      <c r="B61" s="108"/>
      <c r="C61" s="76"/>
      <c r="D61" s="44"/>
      <c r="E61" s="1"/>
    </row>
    <row r="62" spans="1:5">
      <c r="A62" s="74"/>
      <c r="B62" s="130" t="s">
        <v>65</v>
      </c>
      <c r="C62" s="78">
        <f>SUM(C2:C61)</f>
        <v>1.0000000000000004</v>
      </c>
      <c r="D62" s="131">
        <f>SUM(D2:D61)</f>
        <v>0</v>
      </c>
      <c r="E62" s="62" t="s">
        <v>69</v>
      </c>
    </row>
    <row r="63" spans="1:5">
      <c r="A63" s="163"/>
      <c r="B63" s="163"/>
      <c r="C63" s="122"/>
      <c r="D63" s="122"/>
    </row>
    <row r="64" spans="1:5">
      <c r="A64" s="163" t="s">
        <v>70</v>
      </c>
      <c r="B64" s="163"/>
      <c r="C64" s="122"/>
      <c r="D64" s="122"/>
    </row>
    <row r="65" spans="1:4">
      <c r="A65" s="163"/>
      <c r="B65" s="163"/>
      <c r="C65" s="122"/>
      <c r="D65" s="122"/>
    </row>
    <row r="66" spans="1:4">
      <c r="A66" s="163"/>
      <c r="B66" s="163"/>
      <c r="C66" s="122"/>
      <c r="D66" s="122"/>
    </row>
    <row r="67" spans="1:4">
      <c r="A67" s="163"/>
      <c r="B67" s="163"/>
      <c r="C67" s="122"/>
      <c r="D67" s="122"/>
    </row>
    <row r="68" spans="1:4">
      <c r="A68" s="163"/>
      <c r="B68" s="163"/>
      <c r="C68" s="122"/>
      <c r="D68" s="122"/>
    </row>
    <row r="69" spans="1:4">
      <c r="A69" s="163"/>
      <c r="B69" s="163"/>
      <c r="C69" s="122"/>
      <c r="D69" s="122"/>
    </row>
    <row r="70" spans="1:4">
      <c r="A70" s="122"/>
      <c r="B70" s="122"/>
      <c r="C70" s="122"/>
      <c r="D70" s="122"/>
    </row>
    <row r="71" spans="1:4">
      <c r="A71" s="122"/>
      <c r="B71" s="122"/>
      <c r="C71" s="122"/>
      <c r="D71" s="122"/>
    </row>
    <row r="72" spans="1:4">
      <c r="A72" s="122"/>
      <c r="B72" s="122"/>
      <c r="C72" s="122"/>
      <c r="D72" s="122"/>
    </row>
    <row r="73" spans="1:4">
      <c r="B73" s="115"/>
    </row>
  </sheetData>
  <sheetProtection algorithmName="SHA-512" hashValue="cXlU4pMnMBpyT4LwnYTwjH6EbnE4XDyZ3l8tGQDnWXILxmJ9/wzV5ImtdKzvvzaDfQyIVM5UXH6PRS5ENUp7Ww==" saltValue="Qg1S18g+0z6le+oej38sgw==" spinCount="100000" sheet="1" formatRows="0"/>
  <mergeCells count="7">
    <mergeCell ref="A69:B69"/>
    <mergeCell ref="A63:B63"/>
    <mergeCell ref="A64:B64"/>
    <mergeCell ref="A65:B65"/>
    <mergeCell ref="A66:B66"/>
    <mergeCell ref="A67:B67"/>
    <mergeCell ref="A68:B6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I143"/>
  <sheetViews>
    <sheetView zoomScale="60" zoomScaleNormal="60" workbookViewId="0">
      <pane xSplit="1" ySplit="1" topLeftCell="B82" activePane="bottomRight" state="frozen"/>
      <selection pane="bottomRight" activeCell="A98" sqref="A98"/>
      <selection pane="bottomLeft" activeCell="A2" sqref="A2"/>
      <selection pane="topRight" activeCell="B1" sqref="B1"/>
    </sheetView>
  </sheetViews>
  <sheetFormatPr defaultColWidth="10.875" defaultRowHeight="15.6"/>
  <cols>
    <col min="1" max="1" width="80.625" style="118" customWidth="1"/>
    <col min="2" max="2" width="64.625" style="118" customWidth="1"/>
    <col min="3" max="3" width="8.625" style="118" customWidth="1"/>
    <col min="4" max="4" width="64.625" style="118" customWidth="1"/>
    <col min="5" max="5" width="8.625" style="118" customWidth="1"/>
    <col min="6" max="6" width="64.625" style="118" customWidth="1"/>
    <col min="7" max="7" width="8.625" style="118" customWidth="1"/>
    <col min="8" max="8" width="16.625" style="118" customWidth="1"/>
    <col min="9" max="9" width="15.375" style="8" customWidth="1"/>
    <col min="10" max="10" width="15.5" style="8" customWidth="1"/>
    <col min="11" max="16384" width="10.875" style="8"/>
  </cols>
  <sheetData>
    <row r="1" spans="1:9" ht="108" customHeight="1">
      <c r="A1" s="7" t="s">
        <v>71</v>
      </c>
      <c r="B1" s="27" t="s">
        <v>72</v>
      </c>
      <c r="C1" s="38" t="s">
        <v>73</v>
      </c>
      <c r="D1" s="27" t="s">
        <v>74</v>
      </c>
      <c r="E1" s="38" t="s">
        <v>75</v>
      </c>
      <c r="F1" s="27" t="s">
        <v>76</v>
      </c>
      <c r="G1" s="38" t="s">
        <v>73</v>
      </c>
      <c r="H1" s="46" t="s">
        <v>61</v>
      </c>
      <c r="I1" s="10"/>
    </row>
    <row r="2" spans="1:9">
      <c r="A2" s="29" t="s">
        <v>77</v>
      </c>
      <c r="B2" s="108"/>
      <c r="C2" s="138">
        <v>0.05</v>
      </c>
      <c r="D2" s="108"/>
      <c r="E2" s="138">
        <v>0.04</v>
      </c>
      <c r="F2" s="108"/>
      <c r="G2" s="80">
        <v>0.04</v>
      </c>
      <c r="H2" s="83">
        <f>B2*C2+D2*E2+F2*G2</f>
        <v>0</v>
      </c>
    </row>
    <row r="3" spans="1:9" s="16" customFormat="1">
      <c r="A3" s="34"/>
      <c r="B3" s="108"/>
      <c r="C3" s="138"/>
      <c r="D3" s="108"/>
      <c r="E3" s="138"/>
      <c r="F3" s="108"/>
      <c r="G3" s="81"/>
      <c r="H3" s="83"/>
    </row>
    <row r="4" spans="1:9" ht="30.95">
      <c r="A4" s="29" t="s">
        <v>78</v>
      </c>
      <c r="B4" s="102"/>
      <c r="C4" s="138">
        <v>0.03</v>
      </c>
      <c r="D4" s="102"/>
      <c r="E4" s="138">
        <v>3.5000000000000003E-2</v>
      </c>
      <c r="F4" s="102"/>
      <c r="G4" s="80">
        <v>3.5000000000000003E-2</v>
      </c>
      <c r="H4" s="83">
        <f t="shared" ref="H4:H70" si="0">B4*C4+D4*E4+F4*G4</f>
        <v>0</v>
      </c>
    </row>
    <row r="5" spans="1:9">
      <c r="A5" s="28"/>
      <c r="B5" s="102"/>
      <c r="C5" s="138"/>
      <c r="D5" s="102"/>
      <c r="E5" s="138"/>
      <c r="F5" s="102"/>
      <c r="G5" s="80"/>
      <c r="H5" s="83"/>
    </row>
    <row r="6" spans="1:9">
      <c r="A6" s="29" t="s">
        <v>79</v>
      </c>
      <c r="B6" s="108"/>
      <c r="C6" s="138">
        <v>0.04</v>
      </c>
      <c r="D6" s="108"/>
      <c r="E6" s="138">
        <v>0.04</v>
      </c>
      <c r="F6" s="108"/>
      <c r="G6" s="80">
        <v>0.04</v>
      </c>
      <c r="H6" s="83">
        <f t="shared" si="0"/>
        <v>0</v>
      </c>
    </row>
    <row r="7" spans="1:9">
      <c r="A7" s="28"/>
      <c r="B7" s="108"/>
      <c r="C7" s="138"/>
      <c r="D7" s="108"/>
      <c r="E7" s="138"/>
      <c r="F7" s="108"/>
      <c r="G7" s="80"/>
      <c r="H7" s="83"/>
    </row>
    <row r="8" spans="1:9">
      <c r="A8" s="29" t="s">
        <v>80</v>
      </c>
      <c r="B8" s="102"/>
      <c r="C8" s="138">
        <v>0.04</v>
      </c>
      <c r="D8" s="102"/>
      <c r="E8" s="138">
        <v>0.03</v>
      </c>
      <c r="F8" s="102"/>
      <c r="G8" s="80">
        <v>0.03</v>
      </c>
      <c r="H8" s="83">
        <f t="shared" si="0"/>
        <v>0</v>
      </c>
    </row>
    <row r="9" spans="1:9">
      <c r="A9" s="29"/>
      <c r="B9" s="102"/>
      <c r="C9" s="138"/>
      <c r="D9" s="102"/>
      <c r="E9" s="138"/>
      <c r="F9" s="102"/>
      <c r="G9" s="80"/>
      <c r="H9" s="83"/>
    </row>
    <row r="10" spans="1:9">
      <c r="A10" s="29" t="s">
        <v>81</v>
      </c>
      <c r="B10" s="108"/>
      <c r="C10" s="138">
        <v>0.05</v>
      </c>
      <c r="D10" s="108"/>
      <c r="E10" s="138">
        <v>0.05</v>
      </c>
      <c r="F10" s="108"/>
      <c r="G10" s="80">
        <v>0.05</v>
      </c>
      <c r="H10" s="83">
        <f t="shared" si="0"/>
        <v>0</v>
      </c>
    </row>
    <row r="11" spans="1:9">
      <c r="A11" s="29"/>
      <c r="B11" s="108"/>
      <c r="C11" s="138"/>
      <c r="D11" s="108"/>
      <c r="E11" s="138"/>
      <c r="F11" s="108"/>
      <c r="G11" s="80"/>
      <c r="H11" s="83"/>
    </row>
    <row r="12" spans="1:9" hidden="1">
      <c r="A12" s="29" t="s">
        <v>82</v>
      </c>
      <c r="B12" s="102"/>
      <c r="C12" s="138">
        <v>0</v>
      </c>
      <c r="D12" s="102"/>
      <c r="E12" s="138">
        <v>0</v>
      </c>
      <c r="F12" s="102"/>
      <c r="G12" s="80">
        <v>0</v>
      </c>
      <c r="H12" s="83"/>
    </row>
    <row r="13" spans="1:9" hidden="1">
      <c r="A13" s="29"/>
      <c r="B13" s="102"/>
      <c r="C13" s="138"/>
      <c r="D13" s="102"/>
      <c r="E13" s="138"/>
      <c r="F13" s="102"/>
      <c r="G13" s="80"/>
      <c r="H13" s="83"/>
    </row>
    <row r="14" spans="1:9" ht="30.95">
      <c r="A14" s="29" t="s">
        <v>83</v>
      </c>
      <c r="B14" s="108"/>
      <c r="C14" s="138">
        <v>0.04</v>
      </c>
      <c r="D14" s="108"/>
      <c r="E14" s="138">
        <v>3.5000000000000003E-2</v>
      </c>
      <c r="F14" s="108"/>
      <c r="G14" s="80">
        <v>3.5000000000000003E-2</v>
      </c>
      <c r="H14" s="83">
        <f t="shared" si="0"/>
        <v>0</v>
      </c>
    </row>
    <row r="15" spans="1:9">
      <c r="A15" s="29"/>
      <c r="B15" s="108"/>
      <c r="C15" s="138"/>
      <c r="D15" s="108"/>
      <c r="E15" s="138"/>
      <c r="F15" s="108"/>
      <c r="G15" s="80"/>
      <c r="H15" s="83"/>
    </row>
    <row r="16" spans="1:9">
      <c r="A16" s="27" t="s">
        <v>84</v>
      </c>
      <c r="B16" s="102"/>
      <c r="C16" s="138">
        <v>0.03</v>
      </c>
      <c r="D16" s="102"/>
      <c r="E16" s="138">
        <v>0.04</v>
      </c>
      <c r="F16" s="102"/>
      <c r="G16" s="80">
        <v>0.04</v>
      </c>
      <c r="H16" s="83">
        <f t="shared" si="0"/>
        <v>0</v>
      </c>
    </row>
    <row r="17" spans="1:8">
      <c r="A17" s="28"/>
      <c r="B17" s="102"/>
      <c r="C17" s="138"/>
      <c r="D17" s="102"/>
      <c r="E17" s="138"/>
      <c r="F17" s="102"/>
      <c r="G17" s="80"/>
      <c r="H17" s="83"/>
    </row>
    <row r="18" spans="1:8">
      <c r="A18" s="27" t="s">
        <v>85</v>
      </c>
      <c r="B18" s="108"/>
      <c r="C18" s="138">
        <v>0.03</v>
      </c>
      <c r="D18" s="108"/>
      <c r="E18" s="138">
        <v>0.03</v>
      </c>
      <c r="F18" s="108"/>
      <c r="G18" s="80">
        <v>0.03</v>
      </c>
      <c r="H18" s="83">
        <f t="shared" si="0"/>
        <v>0</v>
      </c>
    </row>
    <row r="19" spans="1:8">
      <c r="A19" s="28"/>
      <c r="B19" s="108"/>
      <c r="C19" s="138"/>
      <c r="D19" s="108"/>
      <c r="E19" s="138"/>
      <c r="F19" s="108"/>
      <c r="G19" s="80"/>
      <c r="H19" s="83"/>
    </row>
    <row r="20" spans="1:8">
      <c r="A20" s="27" t="s">
        <v>86</v>
      </c>
      <c r="B20" s="102"/>
      <c r="C20" s="138">
        <v>0.03</v>
      </c>
      <c r="D20" s="102"/>
      <c r="E20" s="138">
        <v>2.5000000000000001E-2</v>
      </c>
      <c r="F20" s="102"/>
      <c r="G20" s="80">
        <v>2.5000000000000001E-2</v>
      </c>
      <c r="H20" s="83">
        <f t="shared" si="0"/>
        <v>0</v>
      </c>
    </row>
    <row r="21" spans="1:8">
      <c r="A21" s="25"/>
      <c r="B21" s="102"/>
      <c r="C21" s="138"/>
      <c r="D21" s="102"/>
      <c r="E21" s="138"/>
      <c r="F21" s="102"/>
      <c r="G21" s="80"/>
      <c r="H21" s="83"/>
    </row>
    <row r="22" spans="1:8">
      <c r="A22" s="27" t="s">
        <v>87</v>
      </c>
      <c r="B22" s="108"/>
      <c r="C22" s="138">
        <v>0.03</v>
      </c>
      <c r="D22" s="108"/>
      <c r="E22" s="138">
        <v>3.5000000000000003E-2</v>
      </c>
      <c r="F22" s="108"/>
      <c r="G22" s="80">
        <v>3.5000000000000003E-2</v>
      </c>
      <c r="H22" s="83">
        <f t="shared" si="0"/>
        <v>0</v>
      </c>
    </row>
    <row r="23" spans="1:8">
      <c r="A23" s="25"/>
      <c r="B23" s="108"/>
      <c r="C23" s="138"/>
      <c r="D23" s="108"/>
      <c r="E23" s="138"/>
      <c r="F23" s="108"/>
      <c r="G23" s="80"/>
      <c r="H23" s="83"/>
    </row>
    <row r="24" spans="1:8">
      <c r="A24" s="25" t="s">
        <v>88</v>
      </c>
      <c r="B24" s="102"/>
      <c r="C24" s="138">
        <v>0.03</v>
      </c>
      <c r="D24" s="102"/>
      <c r="E24" s="138">
        <v>3.5000000000000003E-2</v>
      </c>
      <c r="F24" s="102"/>
      <c r="G24" s="80">
        <v>3.5000000000000003E-2</v>
      </c>
      <c r="H24" s="83">
        <f t="shared" si="0"/>
        <v>0</v>
      </c>
    </row>
    <row r="25" spans="1:8">
      <c r="A25" s="25"/>
      <c r="B25" s="102"/>
      <c r="C25" s="138"/>
      <c r="D25" s="102"/>
      <c r="E25" s="138"/>
      <c r="F25" s="102"/>
      <c r="G25" s="80"/>
      <c r="H25" s="83"/>
    </row>
    <row r="26" spans="1:8">
      <c r="A26" s="27" t="s">
        <v>89</v>
      </c>
      <c r="B26" s="108"/>
      <c r="C26" s="138">
        <v>0.02</v>
      </c>
      <c r="D26" s="108"/>
      <c r="E26" s="138">
        <v>1.4999999999999999E-2</v>
      </c>
      <c r="F26" s="108"/>
      <c r="G26" s="80">
        <v>1.4999999999999999E-2</v>
      </c>
      <c r="H26" s="83">
        <f t="shared" si="0"/>
        <v>0</v>
      </c>
    </row>
    <row r="27" spans="1:8">
      <c r="A27" s="25"/>
      <c r="B27" s="108"/>
      <c r="C27" s="138"/>
      <c r="D27" s="108"/>
      <c r="E27" s="138"/>
      <c r="F27" s="108"/>
      <c r="G27" s="80"/>
      <c r="H27" s="83"/>
    </row>
    <row r="28" spans="1:8">
      <c r="A28" s="27" t="s">
        <v>90</v>
      </c>
      <c r="B28" s="102"/>
      <c r="C28" s="138">
        <v>0.02</v>
      </c>
      <c r="D28" s="102"/>
      <c r="E28" s="138">
        <v>0.02</v>
      </c>
      <c r="F28" s="102"/>
      <c r="G28" s="80">
        <v>0.02</v>
      </c>
      <c r="H28" s="83">
        <f t="shared" si="0"/>
        <v>0</v>
      </c>
    </row>
    <row r="29" spans="1:8">
      <c r="A29" s="25"/>
      <c r="B29" s="102"/>
      <c r="C29" s="138"/>
      <c r="D29" s="102"/>
      <c r="E29" s="138"/>
      <c r="F29" s="102"/>
      <c r="G29" s="80"/>
      <c r="H29" s="83"/>
    </row>
    <row r="30" spans="1:8">
      <c r="A30" s="27" t="s">
        <v>91</v>
      </c>
      <c r="B30" s="108"/>
      <c r="C30" s="138">
        <v>0.03</v>
      </c>
      <c r="D30" s="108"/>
      <c r="E30" s="138">
        <v>0.02</v>
      </c>
      <c r="F30" s="108"/>
      <c r="G30" s="80">
        <v>2.5000000000000001E-2</v>
      </c>
      <c r="H30" s="83">
        <f t="shared" si="0"/>
        <v>0</v>
      </c>
    </row>
    <row r="31" spans="1:8">
      <c r="A31" s="25"/>
      <c r="B31" s="108"/>
      <c r="C31" s="138"/>
      <c r="D31" s="108"/>
      <c r="E31" s="138"/>
      <c r="F31" s="108"/>
      <c r="G31" s="80"/>
      <c r="H31" s="83"/>
    </row>
    <row r="32" spans="1:8">
      <c r="A32" s="25" t="s">
        <v>92</v>
      </c>
      <c r="B32" s="102"/>
      <c r="C32" s="138">
        <v>0.03</v>
      </c>
      <c r="D32" s="102"/>
      <c r="E32" s="138">
        <v>0.02</v>
      </c>
      <c r="F32" s="102"/>
      <c r="G32" s="80">
        <v>0.02</v>
      </c>
      <c r="H32" s="83">
        <f t="shared" si="0"/>
        <v>0</v>
      </c>
    </row>
    <row r="33" spans="1:8">
      <c r="A33" s="25"/>
      <c r="B33" s="102"/>
      <c r="C33" s="138"/>
      <c r="D33" s="102"/>
      <c r="E33" s="138"/>
      <c r="F33" s="102"/>
      <c r="G33" s="80"/>
      <c r="H33" s="83"/>
    </row>
    <row r="34" spans="1:8">
      <c r="A34" s="27" t="s">
        <v>93</v>
      </c>
      <c r="B34" s="108"/>
      <c r="C34" s="138">
        <v>0.03</v>
      </c>
      <c r="D34" s="108"/>
      <c r="E34" s="138">
        <v>0.02</v>
      </c>
      <c r="F34" s="108"/>
      <c r="G34" s="80">
        <v>0.02</v>
      </c>
      <c r="H34" s="83">
        <f t="shared" si="0"/>
        <v>0</v>
      </c>
    </row>
    <row r="35" spans="1:8">
      <c r="A35" s="25"/>
      <c r="B35" s="108"/>
      <c r="C35" s="138"/>
      <c r="D35" s="108"/>
      <c r="E35" s="138"/>
      <c r="F35" s="108"/>
      <c r="G35" s="80"/>
      <c r="H35" s="83"/>
    </row>
    <row r="36" spans="1:8">
      <c r="A36" s="27" t="s">
        <v>94</v>
      </c>
      <c r="B36" s="102"/>
      <c r="C36" s="138">
        <v>0.04</v>
      </c>
      <c r="D36" s="102"/>
      <c r="E36" s="138">
        <v>0.04</v>
      </c>
      <c r="F36" s="102"/>
      <c r="G36" s="80">
        <v>0.04</v>
      </c>
      <c r="H36" s="83">
        <f t="shared" si="0"/>
        <v>0</v>
      </c>
    </row>
    <row r="37" spans="1:8">
      <c r="A37" s="25"/>
      <c r="B37" s="102"/>
      <c r="C37" s="138"/>
      <c r="D37" s="102"/>
      <c r="E37" s="138"/>
      <c r="F37" s="102"/>
      <c r="G37" s="80"/>
      <c r="H37" s="83"/>
    </row>
    <row r="38" spans="1:8">
      <c r="A38" s="27" t="s">
        <v>95</v>
      </c>
      <c r="B38" s="108"/>
      <c r="C38" s="138">
        <v>0.03</v>
      </c>
      <c r="D38" s="108"/>
      <c r="E38" s="138">
        <v>2.5000000000000001E-2</v>
      </c>
      <c r="F38" s="108"/>
      <c r="G38" s="80">
        <v>2.5000000000000001E-2</v>
      </c>
      <c r="H38" s="83">
        <f t="shared" si="0"/>
        <v>0</v>
      </c>
    </row>
    <row r="39" spans="1:8">
      <c r="A39" s="25"/>
      <c r="B39" s="108"/>
      <c r="C39" s="138"/>
      <c r="D39" s="108"/>
      <c r="E39" s="138"/>
      <c r="F39" s="108"/>
      <c r="G39" s="80"/>
      <c r="H39" s="83"/>
    </row>
    <row r="40" spans="1:8">
      <c r="A40" s="27" t="s">
        <v>96</v>
      </c>
      <c r="B40" s="102"/>
      <c r="C40" s="138">
        <v>0.02</v>
      </c>
      <c r="D40" s="102"/>
      <c r="E40" s="138">
        <v>0.02</v>
      </c>
      <c r="F40" s="102"/>
      <c r="G40" s="80">
        <v>0.02</v>
      </c>
      <c r="H40" s="83">
        <f t="shared" si="0"/>
        <v>0</v>
      </c>
    </row>
    <row r="41" spans="1:8">
      <c r="A41" s="25"/>
      <c r="B41" s="102"/>
      <c r="C41" s="138"/>
      <c r="D41" s="102"/>
      <c r="E41" s="138"/>
      <c r="F41" s="102"/>
      <c r="G41" s="80"/>
      <c r="H41" s="83"/>
    </row>
    <row r="42" spans="1:8">
      <c r="A42" s="27" t="s">
        <v>97</v>
      </c>
      <c r="B42" s="108"/>
      <c r="C42" s="138">
        <v>0.02</v>
      </c>
      <c r="D42" s="108"/>
      <c r="E42" s="138">
        <v>0.02</v>
      </c>
      <c r="F42" s="108"/>
      <c r="G42" s="80">
        <v>0.02</v>
      </c>
      <c r="H42" s="83">
        <f t="shared" si="0"/>
        <v>0</v>
      </c>
    </row>
    <row r="43" spans="1:8">
      <c r="A43" s="25"/>
      <c r="B43" s="108"/>
      <c r="C43" s="138"/>
      <c r="D43" s="108"/>
      <c r="E43" s="138"/>
      <c r="F43" s="108"/>
      <c r="G43" s="80"/>
      <c r="H43" s="83"/>
    </row>
    <row r="44" spans="1:8">
      <c r="A44" s="27" t="s">
        <v>98</v>
      </c>
      <c r="B44" s="102"/>
      <c r="C44" s="138">
        <v>0.02</v>
      </c>
      <c r="D44" s="102"/>
      <c r="E44" s="138">
        <v>0.02</v>
      </c>
      <c r="F44" s="102"/>
      <c r="G44" s="80">
        <v>0.02</v>
      </c>
      <c r="H44" s="83">
        <f t="shared" si="0"/>
        <v>0</v>
      </c>
    </row>
    <row r="45" spans="1:8">
      <c r="A45" s="25"/>
      <c r="B45" s="102"/>
      <c r="C45" s="138"/>
      <c r="D45" s="102"/>
      <c r="E45" s="138"/>
      <c r="F45" s="102"/>
      <c r="G45" s="80"/>
      <c r="H45" s="83"/>
    </row>
    <row r="46" spans="1:8">
      <c r="A46" s="27" t="s">
        <v>99</v>
      </c>
      <c r="B46" s="108"/>
      <c r="C46" s="138">
        <v>0.02</v>
      </c>
      <c r="D46" s="108"/>
      <c r="E46" s="138">
        <v>0.02</v>
      </c>
      <c r="F46" s="108"/>
      <c r="G46" s="80">
        <v>0.02</v>
      </c>
      <c r="H46" s="83">
        <f t="shared" si="0"/>
        <v>0</v>
      </c>
    </row>
    <row r="47" spans="1:8">
      <c r="A47" s="27"/>
      <c r="B47" s="108"/>
      <c r="C47" s="138"/>
      <c r="D47" s="108"/>
      <c r="E47" s="138"/>
      <c r="F47" s="108"/>
      <c r="G47" s="80"/>
      <c r="H47" s="83"/>
    </row>
    <row r="48" spans="1:8">
      <c r="A48" s="27" t="s">
        <v>100</v>
      </c>
      <c r="B48" s="102"/>
      <c r="C48" s="138">
        <v>0.02</v>
      </c>
      <c r="D48" s="102"/>
      <c r="E48" s="138">
        <v>0.02</v>
      </c>
      <c r="F48" s="102"/>
      <c r="G48" s="80">
        <v>0.02</v>
      </c>
      <c r="H48" s="83">
        <f t="shared" si="0"/>
        <v>0</v>
      </c>
    </row>
    <row r="49" spans="1:8">
      <c r="A49" s="25"/>
      <c r="B49" s="102"/>
      <c r="C49" s="138"/>
      <c r="D49" s="102"/>
      <c r="E49" s="138"/>
      <c r="F49" s="102"/>
      <c r="G49" s="80"/>
      <c r="H49" s="83"/>
    </row>
    <row r="50" spans="1:8">
      <c r="A50" s="27" t="s">
        <v>101</v>
      </c>
      <c r="B50" s="108"/>
      <c r="C50" s="138">
        <v>0.02</v>
      </c>
      <c r="D50" s="108"/>
      <c r="E50" s="138">
        <v>0.02</v>
      </c>
      <c r="F50" s="108"/>
      <c r="G50" s="80">
        <v>0.02</v>
      </c>
      <c r="H50" s="83">
        <f t="shared" si="0"/>
        <v>0</v>
      </c>
    </row>
    <row r="51" spans="1:8">
      <c r="A51" s="25"/>
      <c r="B51" s="108"/>
      <c r="C51" s="138"/>
      <c r="D51" s="108"/>
      <c r="E51" s="138"/>
      <c r="F51" s="108"/>
      <c r="G51" s="80"/>
      <c r="H51" s="83"/>
    </row>
    <row r="52" spans="1:8">
      <c r="A52" s="27" t="s">
        <v>102</v>
      </c>
      <c r="B52" s="102"/>
      <c r="C52" s="138">
        <v>0.02</v>
      </c>
      <c r="D52" s="102"/>
      <c r="E52" s="138">
        <v>0.02</v>
      </c>
      <c r="F52" s="102"/>
      <c r="G52" s="80">
        <v>0.02</v>
      </c>
      <c r="H52" s="83">
        <f t="shared" si="0"/>
        <v>0</v>
      </c>
    </row>
    <row r="53" spans="1:8">
      <c r="A53" s="25"/>
      <c r="B53" s="102"/>
      <c r="C53" s="138"/>
      <c r="D53" s="102"/>
      <c r="E53" s="138"/>
      <c r="F53" s="102"/>
      <c r="G53" s="80"/>
      <c r="H53" s="83"/>
    </row>
    <row r="54" spans="1:8" hidden="1">
      <c r="A54" s="25" t="s">
        <v>103</v>
      </c>
      <c r="B54" s="108"/>
      <c r="C54" s="138">
        <v>0</v>
      </c>
      <c r="D54" s="108"/>
      <c r="E54" s="138">
        <v>0</v>
      </c>
      <c r="F54" s="108"/>
      <c r="G54" s="80">
        <v>0</v>
      </c>
      <c r="H54" s="83"/>
    </row>
    <row r="55" spans="1:8" hidden="1">
      <c r="A55" s="25"/>
      <c r="B55" s="108"/>
      <c r="C55" s="138"/>
      <c r="D55" s="108"/>
      <c r="E55" s="138"/>
      <c r="F55" s="108"/>
      <c r="G55" s="80"/>
      <c r="H55" s="83"/>
    </row>
    <row r="56" spans="1:8">
      <c r="A56" s="27" t="s">
        <v>104</v>
      </c>
      <c r="B56" s="102"/>
      <c r="C56" s="138">
        <v>0.02</v>
      </c>
      <c r="D56" s="102"/>
      <c r="E56" s="138">
        <v>0.02</v>
      </c>
      <c r="F56" s="102"/>
      <c r="G56" s="80">
        <v>0.02</v>
      </c>
      <c r="H56" s="83">
        <f t="shared" si="0"/>
        <v>0</v>
      </c>
    </row>
    <row r="57" spans="1:8">
      <c r="A57" s="25"/>
      <c r="B57" s="102"/>
      <c r="C57" s="138"/>
      <c r="D57" s="102"/>
      <c r="E57" s="138"/>
      <c r="F57" s="102"/>
      <c r="G57" s="80"/>
      <c r="H57" s="83"/>
    </row>
    <row r="58" spans="1:8">
      <c r="A58" s="27" t="s">
        <v>105</v>
      </c>
      <c r="B58" s="108"/>
      <c r="C58" s="138">
        <v>0.02</v>
      </c>
      <c r="D58" s="108"/>
      <c r="E58" s="138">
        <v>2.5000000000000001E-2</v>
      </c>
      <c r="F58" s="108"/>
      <c r="G58" s="80">
        <v>2.5000000000000001E-2</v>
      </c>
      <c r="H58" s="83">
        <f t="shared" si="0"/>
        <v>0</v>
      </c>
    </row>
    <row r="59" spans="1:8">
      <c r="A59" s="25"/>
      <c r="B59" s="108"/>
      <c r="C59" s="138"/>
      <c r="D59" s="108"/>
      <c r="E59" s="138"/>
      <c r="F59" s="108"/>
      <c r="G59" s="80"/>
      <c r="H59" s="83"/>
    </row>
    <row r="60" spans="1:8">
      <c r="A60" s="27" t="s">
        <v>106</v>
      </c>
      <c r="B60" s="102"/>
      <c r="C60" s="138">
        <v>0.02</v>
      </c>
      <c r="D60" s="102"/>
      <c r="E60" s="138">
        <v>1.4999999999999999E-2</v>
      </c>
      <c r="F60" s="102"/>
      <c r="G60" s="80">
        <v>1.4999999999999999E-2</v>
      </c>
      <c r="H60" s="83">
        <f t="shared" si="0"/>
        <v>0</v>
      </c>
    </row>
    <row r="61" spans="1:8">
      <c r="A61" s="25"/>
      <c r="B61" s="102"/>
      <c r="C61" s="138"/>
      <c r="D61" s="102"/>
      <c r="E61" s="138"/>
      <c r="F61" s="102"/>
      <c r="G61" s="80"/>
      <c r="H61" s="83"/>
    </row>
    <row r="62" spans="1:8">
      <c r="A62" s="27" t="s">
        <v>107</v>
      </c>
      <c r="B62" s="108"/>
      <c r="C62" s="138">
        <v>0.02</v>
      </c>
      <c r="D62" s="108"/>
      <c r="E62" s="138">
        <v>0.02</v>
      </c>
      <c r="F62" s="108"/>
      <c r="G62" s="80">
        <v>0.02</v>
      </c>
      <c r="H62" s="83">
        <f t="shared" si="0"/>
        <v>0</v>
      </c>
    </row>
    <row r="63" spans="1:8">
      <c r="A63" s="25"/>
      <c r="B63" s="108"/>
      <c r="C63" s="138"/>
      <c r="D63" s="108"/>
      <c r="E63" s="138"/>
      <c r="F63" s="108"/>
      <c r="G63" s="80"/>
      <c r="H63" s="83"/>
    </row>
    <row r="64" spans="1:8">
      <c r="A64" s="27" t="s">
        <v>108</v>
      </c>
      <c r="B64" s="102"/>
      <c r="C64" s="138">
        <v>0.02</v>
      </c>
      <c r="D64" s="102"/>
      <c r="E64" s="138">
        <v>0.02</v>
      </c>
      <c r="F64" s="102"/>
      <c r="G64" s="80">
        <v>0.02</v>
      </c>
      <c r="H64" s="83">
        <f t="shared" si="0"/>
        <v>0</v>
      </c>
    </row>
    <row r="65" spans="1:8">
      <c r="A65" s="25"/>
      <c r="B65" s="102"/>
      <c r="C65" s="138"/>
      <c r="D65" s="102"/>
      <c r="E65" s="138"/>
      <c r="F65" s="102"/>
      <c r="G65" s="80"/>
      <c r="H65" s="83"/>
    </row>
    <row r="66" spans="1:8">
      <c r="A66" s="25" t="s">
        <v>109</v>
      </c>
      <c r="B66" s="108"/>
      <c r="C66" s="138">
        <v>0.02</v>
      </c>
      <c r="D66" s="108"/>
      <c r="E66" s="138">
        <v>1.4999999999999999E-2</v>
      </c>
      <c r="F66" s="108"/>
      <c r="G66" s="80">
        <v>1.4999999999999999E-2</v>
      </c>
      <c r="H66" s="83">
        <f t="shared" si="0"/>
        <v>0</v>
      </c>
    </row>
    <row r="67" spans="1:8">
      <c r="A67" s="25"/>
      <c r="B67" s="108"/>
      <c r="C67" s="138"/>
      <c r="D67" s="108"/>
      <c r="E67" s="138"/>
      <c r="F67" s="108"/>
      <c r="G67" s="80"/>
      <c r="H67" s="83"/>
    </row>
    <row r="68" spans="1:8">
      <c r="A68" s="25" t="s">
        <v>110</v>
      </c>
      <c r="B68" s="102"/>
      <c r="C68" s="138">
        <v>0.02</v>
      </c>
      <c r="D68" s="102"/>
      <c r="E68" s="138">
        <v>1.4999999999999999E-2</v>
      </c>
      <c r="F68" s="102"/>
      <c r="G68" s="80">
        <v>1.4999999999999999E-2</v>
      </c>
      <c r="H68" s="83">
        <f t="shared" si="0"/>
        <v>0</v>
      </c>
    </row>
    <row r="69" spans="1:8">
      <c r="A69" s="25"/>
      <c r="B69" s="102"/>
      <c r="C69" s="138"/>
      <c r="D69" s="102"/>
      <c r="E69" s="138"/>
      <c r="F69" s="102"/>
      <c r="G69" s="80"/>
      <c r="H69" s="83"/>
    </row>
    <row r="70" spans="1:8">
      <c r="A70" s="27" t="s">
        <v>111</v>
      </c>
      <c r="B70" s="108"/>
      <c r="C70" s="138">
        <v>0.03</v>
      </c>
      <c r="D70" s="108"/>
      <c r="E70" s="138">
        <v>2.5000000000000001E-2</v>
      </c>
      <c r="F70" s="108"/>
      <c r="G70" s="80">
        <v>0.02</v>
      </c>
      <c r="H70" s="83">
        <f t="shared" si="0"/>
        <v>0</v>
      </c>
    </row>
    <row r="71" spans="1:8">
      <c r="A71" s="25"/>
      <c r="B71" s="108"/>
      <c r="C71" s="138"/>
      <c r="D71" s="108"/>
      <c r="E71" s="138"/>
      <c r="F71" s="108"/>
      <c r="G71" s="80"/>
      <c r="H71" s="83"/>
    </row>
    <row r="72" spans="1:8">
      <c r="A72" s="27" t="s">
        <v>112</v>
      </c>
      <c r="B72" s="102"/>
      <c r="C72" s="138">
        <v>1.4999999999999999E-2</v>
      </c>
      <c r="D72" s="102"/>
      <c r="E72" s="138">
        <v>0.01</v>
      </c>
      <c r="F72" s="102"/>
      <c r="G72" s="80">
        <v>0.01</v>
      </c>
      <c r="H72" s="83">
        <f t="shared" ref="H72:H84" si="1">B72*C72+D72*E72+F72*G72</f>
        <v>0</v>
      </c>
    </row>
    <row r="73" spans="1:8">
      <c r="A73" s="25"/>
      <c r="B73" s="102"/>
      <c r="C73" s="138"/>
      <c r="D73" s="102"/>
      <c r="E73" s="138"/>
      <c r="F73" s="102"/>
      <c r="G73" s="80"/>
      <c r="H73" s="83"/>
    </row>
    <row r="74" spans="1:8">
      <c r="A74" s="27" t="s">
        <v>113</v>
      </c>
      <c r="B74" s="108"/>
      <c r="C74" s="138">
        <v>0.02</v>
      </c>
      <c r="D74" s="108"/>
      <c r="E74" s="138">
        <v>1.4999999999999999E-2</v>
      </c>
      <c r="F74" s="108"/>
      <c r="G74" s="80">
        <v>1.4999999999999999E-2</v>
      </c>
      <c r="H74" s="83">
        <f t="shared" si="1"/>
        <v>0</v>
      </c>
    </row>
    <row r="75" spans="1:8">
      <c r="A75" s="25"/>
      <c r="B75" s="108"/>
      <c r="C75" s="138"/>
      <c r="D75" s="108"/>
      <c r="E75" s="138"/>
      <c r="F75" s="108"/>
      <c r="G75" s="80"/>
      <c r="H75" s="83"/>
    </row>
    <row r="76" spans="1:8">
      <c r="A76" s="25" t="s">
        <v>114</v>
      </c>
      <c r="B76" s="102"/>
      <c r="C76" s="138">
        <v>1.4999999999999999E-2</v>
      </c>
      <c r="D76" s="102"/>
      <c r="E76" s="138">
        <v>0.02</v>
      </c>
      <c r="F76" s="102"/>
      <c r="G76" s="80">
        <v>0.02</v>
      </c>
      <c r="H76" s="83">
        <f t="shared" si="1"/>
        <v>0</v>
      </c>
    </row>
    <row r="77" spans="1:8">
      <c r="A77" s="25"/>
      <c r="B77" s="102"/>
      <c r="C77" s="138"/>
      <c r="D77" s="102"/>
      <c r="E77" s="138"/>
      <c r="F77" s="102"/>
      <c r="G77" s="80"/>
      <c r="H77" s="83"/>
    </row>
    <row r="78" spans="1:8">
      <c r="A78" s="27" t="s">
        <v>115</v>
      </c>
      <c r="B78" s="108"/>
      <c r="C78" s="138">
        <v>0.01</v>
      </c>
      <c r="D78" s="108"/>
      <c r="E78" s="138">
        <v>0.02</v>
      </c>
      <c r="F78" s="108"/>
      <c r="G78" s="80">
        <v>0.02</v>
      </c>
      <c r="H78" s="83">
        <f t="shared" si="1"/>
        <v>0</v>
      </c>
    </row>
    <row r="79" spans="1:8">
      <c r="A79" s="25"/>
      <c r="B79" s="108"/>
      <c r="C79" s="138"/>
      <c r="D79" s="108"/>
      <c r="E79" s="138"/>
      <c r="F79" s="108"/>
      <c r="G79" s="80"/>
      <c r="H79" s="83"/>
    </row>
    <row r="80" spans="1:8">
      <c r="A80" s="25" t="s">
        <v>116</v>
      </c>
      <c r="B80" s="108">
        <v>15</v>
      </c>
      <c r="C80" s="138">
        <v>0</v>
      </c>
      <c r="D80" s="108"/>
      <c r="E80" s="138">
        <v>0.02</v>
      </c>
      <c r="F80" s="108"/>
      <c r="G80" s="80">
        <v>0.02</v>
      </c>
      <c r="H80" s="83">
        <f t="shared" si="1"/>
        <v>0</v>
      </c>
    </row>
    <row r="81" spans="1:9" ht="101.45">
      <c r="A81" s="25"/>
      <c r="B81" s="145" t="s">
        <v>117</v>
      </c>
      <c r="C81" s="138"/>
      <c r="D81" s="102"/>
      <c r="E81" s="138"/>
      <c r="F81" s="102"/>
      <c r="G81" s="80"/>
      <c r="H81" s="83"/>
    </row>
    <row r="82" spans="1:9">
      <c r="A82" s="27" t="s">
        <v>118</v>
      </c>
      <c r="B82" s="102"/>
      <c r="C82" s="138">
        <v>0.01</v>
      </c>
      <c r="D82" s="102"/>
      <c r="E82" s="138">
        <v>0.01</v>
      </c>
      <c r="F82" s="102"/>
      <c r="G82" s="80">
        <v>0.01</v>
      </c>
      <c r="H82" s="83">
        <f t="shared" si="1"/>
        <v>0</v>
      </c>
    </row>
    <row r="83" spans="1:9">
      <c r="A83" s="25"/>
      <c r="B83" s="108"/>
      <c r="C83" s="138"/>
      <c r="D83" s="108"/>
      <c r="E83" s="138"/>
      <c r="F83" s="108"/>
      <c r="G83" s="80"/>
      <c r="H83" s="83"/>
    </row>
    <row r="84" spans="1:9">
      <c r="A84" s="27" t="s">
        <v>119</v>
      </c>
      <c r="B84" s="108"/>
      <c r="C84" s="138">
        <v>0</v>
      </c>
      <c r="D84" s="108"/>
      <c r="E84" s="138">
        <v>0.01</v>
      </c>
      <c r="F84" s="108"/>
      <c r="G84" s="80">
        <v>0.01</v>
      </c>
      <c r="H84" s="83">
        <f t="shared" si="1"/>
        <v>0</v>
      </c>
    </row>
    <row r="85" spans="1:9">
      <c r="A85" s="25"/>
      <c r="B85" s="102"/>
      <c r="C85" s="138"/>
      <c r="D85" s="102"/>
      <c r="E85" s="138"/>
      <c r="F85" s="102"/>
      <c r="G85" s="80"/>
      <c r="H85" s="83"/>
    </row>
    <row r="86" spans="1:9">
      <c r="A86" s="27" t="s">
        <v>120</v>
      </c>
      <c r="B86" s="102"/>
      <c r="C86" s="138">
        <v>0.02</v>
      </c>
      <c r="D86" s="102"/>
      <c r="E86" s="138">
        <v>0.01</v>
      </c>
      <c r="F86" s="102"/>
      <c r="G86" s="80">
        <v>0.01</v>
      </c>
      <c r="H86" s="83">
        <f>B86*C86+D86*E86+F86*G86</f>
        <v>0</v>
      </c>
    </row>
    <row r="87" spans="1:9">
      <c r="A87" s="25"/>
      <c r="B87" s="108"/>
      <c r="C87" s="138"/>
      <c r="D87" s="108"/>
      <c r="E87" s="138"/>
      <c r="F87" s="108"/>
      <c r="G87" s="80"/>
      <c r="H87" s="83"/>
    </row>
    <row r="88" spans="1:9" hidden="1">
      <c r="A88" s="25" t="s">
        <v>121</v>
      </c>
      <c r="B88" s="108"/>
      <c r="C88" s="138">
        <v>0</v>
      </c>
      <c r="D88" s="108"/>
      <c r="E88" s="138">
        <v>0</v>
      </c>
      <c r="F88" s="108"/>
      <c r="G88" s="138">
        <v>0</v>
      </c>
      <c r="H88" s="83">
        <f t="shared" ref="H88:H94" si="2">B88*C88+D88*E88+F88*G88</f>
        <v>0</v>
      </c>
    </row>
    <row r="89" spans="1:9" hidden="1">
      <c r="A89" s="25"/>
      <c r="B89" s="108"/>
      <c r="C89" s="138"/>
      <c r="D89" s="108"/>
      <c r="E89" s="138"/>
      <c r="F89" s="108"/>
      <c r="G89" s="80"/>
      <c r="H89" s="83">
        <f t="shared" si="2"/>
        <v>0</v>
      </c>
    </row>
    <row r="90" spans="1:9" hidden="1">
      <c r="A90" s="29" t="s">
        <v>122</v>
      </c>
      <c r="B90" s="102"/>
      <c r="C90" s="138">
        <v>0</v>
      </c>
      <c r="D90" s="102"/>
      <c r="E90" s="138">
        <v>0</v>
      </c>
      <c r="F90" s="102"/>
      <c r="G90" s="138">
        <v>0</v>
      </c>
      <c r="H90" s="83">
        <f t="shared" si="2"/>
        <v>0</v>
      </c>
    </row>
    <row r="91" spans="1:9" hidden="1">
      <c r="A91" s="48"/>
      <c r="B91" s="102"/>
      <c r="C91" s="138"/>
      <c r="D91" s="102"/>
      <c r="E91" s="138"/>
      <c r="F91" s="102"/>
      <c r="G91" s="80"/>
      <c r="H91" s="83">
        <f t="shared" si="2"/>
        <v>0</v>
      </c>
    </row>
    <row r="92" spans="1:9">
      <c r="A92" s="27" t="s">
        <v>123</v>
      </c>
      <c r="B92" s="102"/>
      <c r="C92" s="138"/>
      <c r="D92" s="102"/>
      <c r="E92" s="138">
        <v>0.02</v>
      </c>
      <c r="F92" s="102"/>
      <c r="G92" s="80">
        <v>0.02</v>
      </c>
      <c r="H92" s="83">
        <f t="shared" si="2"/>
        <v>0</v>
      </c>
    </row>
    <row r="93" spans="1:9">
      <c r="A93" s="25"/>
      <c r="B93" s="102"/>
      <c r="C93" s="138"/>
      <c r="D93" s="102"/>
      <c r="E93" s="138"/>
      <c r="F93" s="102"/>
      <c r="G93" s="80"/>
      <c r="H93" s="83"/>
    </row>
    <row r="94" spans="1:9">
      <c r="A94" s="27" t="s">
        <v>124</v>
      </c>
      <c r="B94" s="102"/>
      <c r="C94" s="138"/>
      <c r="D94" s="102"/>
      <c r="E94" s="138">
        <v>1.4999999999999999E-2</v>
      </c>
      <c r="F94" s="102"/>
      <c r="G94" s="80">
        <v>1.4999999999999999E-2</v>
      </c>
      <c r="H94" s="83">
        <f t="shared" si="2"/>
        <v>0</v>
      </c>
    </row>
    <row r="95" spans="1:9">
      <c r="A95" s="25"/>
      <c r="B95" s="102"/>
      <c r="C95" s="138"/>
      <c r="D95" s="102"/>
      <c r="E95" s="138"/>
      <c r="F95" s="102"/>
      <c r="G95" s="80"/>
      <c r="H95" s="83"/>
    </row>
    <row r="96" spans="1:9">
      <c r="A96" s="7" t="s">
        <v>125</v>
      </c>
      <c r="B96" s="105"/>
      <c r="C96" s="80">
        <f>SUM(C2:C90)</f>
        <v>1.0000000000000007</v>
      </c>
      <c r="D96" s="139"/>
      <c r="E96" s="80">
        <f>SUM(E2:E95)</f>
        <v>1.0000000000000007</v>
      </c>
      <c r="F96" s="139"/>
      <c r="G96" s="80">
        <f>SUM(G2:G95)</f>
        <v>1.0000000000000007</v>
      </c>
      <c r="H96" s="98">
        <f>SUM(H2:H95)</f>
        <v>0</v>
      </c>
      <c r="I96" s="15" t="s">
        <v>126</v>
      </c>
    </row>
    <row r="97" spans="1:8" ht="32.25" customHeight="1">
      <c r="A97" s="121"/>
      <c r="B97" s="121"/>
      <c r="C97" s="121"/>
      <c r="D97" s="121"/>
      <c r="E97" s="111"/>
      <c r="F97" s="121"/>
      <c r="G97" s="111"/>
      <c r="H97" s="111"/>
    </row>
    <row r="98" spans="1:8" ht="114" customHeight="1">
      <c r="A98" s="121"/>
      <c r="B98" s="150" t="s">
        <v>127</v>
      </c>
      <c r="C98" s="121"/>
      <c r="D98" s="111"/>
      <c r="E98" s="111"/>
      <c r="F98" s="111"/>
      <c r="G98" s="111"/>
      <c r="H98" s="111"/>
    </row>
    <row r="99" spans="1:8">
      <c r="A99" s="121"/>
      <c r="B99" s="121"/>
      <c r="C99" s="121"/>
      <c r="D99" s="111"/>
      <c r="E99" s="111"/>
      <c r="F99" s="151"/>
      <c r="G99" s="111"/>
      <c r="H99" s="111"/>
    </row>
    <row r="100" spans="1:8">
      <c r="A100" s="121"/>
      <c r="B100" s="145"/>
      <c r="C100" s="121"/>
      <c r="D100" s="111"/>
      <c r="E100" s="111"/>
      <c r="F100" s="111"/>
      <c r="G100" s="111"/>
      <c r="H100" s="111"/>
    </row>
    <row r="101" spans="1:8" ht="12.75" customHeight="1">
      <c r="A101" s="121"/>
      <c r="B101" s="121"/>
      <c r="C101" s="121"/>
      <c r="D101" s="111"/>
      <c r="E101" s="111"/>
      <c r="F101" s="111"/>
      <c r="G101" s="111"/>
      <c r="H101" s="111"/>
    </row>
    <row r="102" spans="1:8">
      <c r="A102" s="121"/>
      <c r="B102" s="145"/>
      <c r="C102" s="121"/>
      <c r="D102" s="111"/>
      <c r="E102" s="111"/>
      <c r="F102" s="111"/>
      <c r="G102" s="111"/>
      <c r="H102" s="111"/>
    </row>
    <row r="103" spans="1:8">
      <c r="A103" s="121"/>
      <c r="B103" s="144" t="s">
        <v>128</v>
      </c>
      <c r="C103" s="121"/>
      <c r="D103" s="111"/>
      <c r="E103" s="111"/>
      <c r="F103" s="111"/>
      <c r="G103" s="111"/>
      <c r="H103" s="111"/>
    </row>
    <row r="104" spans="1:8">
      <c r="A104" s="121"/>
      <c r="B104" s="121"/>
      <c r="C104" s="121"/>
      <c r="D104" s="111"/>
      <c r="E104" s="111"/>
      <c r="F104" s="111"/>
      <c r="G104" s="111"/>
      <c r="H104" s="111"/>
    </row>
    <row r="105" spans="1:8">
      <c r="A105" s="121"/>
      <c r="B105" s="121"/>
      <c r="C105" s="121"/>
      <c r="D105" s="111"/>
      <c r="E105" s="111"/>
      <c r="F105" s="111"/>
      <c r="G105" s="111"/>
      <c r="H105" s="111"/>
    </row>
    <row r="106" spans="1:8">
      <c r="A106" s="121"/>
      <c r="B106" s="121"/>
      <c r="C106" s="121"/>
      <c r="D106" s="111"/>
      <c r="E106" s="111"/>
      <c r="F106" s="111"/>
      <c r="G106" s="111"/>
      <c r="H106" s="111"/>
    </row>
    <row r="107" spans="1:8">
      <c r="A107" s="121"/>
      <c r="B107" s="121"/>
      <c r="C107" s="121"/>
      <c r="D107" s="111"/>
      <c r="E107" s="111"/>
      <c r="F107" s="111"/>
      <c r="G107" s="111"/>
      <c r="H107" s="111"/>
    </row>
    <row r="108" spans="1:8">
      <c r="A108" s="121"/>
      <c r="B108" s="121"/>
      <c r="C108" s="121"/>
      <c r="D108" s="111"/>
      <c r="E108" s="111"/>
      <c r="F108" s="111"/>
      <c r="G108" s="111"/>
      <c r="H108" s="111"/>
    </row>
    <row r="109" spans="1:8">
      <c r="A109" s="121"/>
      <c r="B109" s="121"/>
      <c r="C109" s="121"/>
      <c r="D109" s="111"/>
      <c r="E109" s="111"/>
      <c r="F109" s="111"/>
      <c r="G109" s="111"/>
      <c r="H109" s="111"/>
    </row>
    <row r="110" spans="1:8">
      <c r="A110" s="121"/>
      <c r="B110" s="121"/>
      <c r="C110" s="121"/>
      <c r="D110" s="111"/>
      <c r="E110" s="111"/>
      <c r="F110" s="111"/>
      <c r="G110" s="111"/>
      <c r="H110" s="111"/>
    </row>
    <row r="111" spans="1:8">
      <c r="A111" s="119"/>
      <c r="B111" s="119"/>
      <c r="C111" s="119"/>
    </row>
    <row r="112" spans="1:8">
      <c r="A112" s="119"/>
      <c r="B112" s="119"/>
      <c r="C112" s="119"/>
    </row>
    <row r="113" spans="1:3">
      <c r="A113" s="119"/>
      <c r="B113" s="119"/>
      <c r="C113" s="119"/>
    </row>
    <row r="114" spans="1:3">
      <c r="A114" s="119"/>
      <c r="B114" s="119"/>
      <c r="C114" s="119"/>
    </row>
    <row r="115" spans="1:3">
      <c r="A115" s="119"/>
      <c r="B115" s="119"/>
      <c r="C115" s="119"/>
    </row>
    <row r="116" spans="1:3">
      <c r="A116" s="119"/>
      <c r="B116" s="119"/>
      <c r="C116" s="119"/>
    </row>
    <row r="117" spans="1:3">
      <c r="A117" s="119"/>
      <c r="B117" s="119"/>
      <c r="C117" s="119"/>
    </row>
    <row r="118" spans="1:3">
      <c r="A118" s="119"/>
      <c r="B118" s="119"/>
      <c r="C118" s="119"/>
    </row>
    <row r="119" spans="1:3">
      <c r="A119" s="119"/>
      <c r="B119" s="119"/>
      <c r="C119" s="119"/>
    </row>
    <row r="120" spans="1:3">
      <c r="A120" s="119"/>
      <c r="B120" s="119"/>
      <c r="C120" s="119"/>
    </row>
    <row r="121" spans="1:3">
      <c r="A121" s="119"/>
      <c r="B121" s="119"/>
      <c r="C121" s="119"/>
    </row>
    <row r="122" spans="1:3">
      <c r="A122" s="119"/>
      <c r="B122" s="119"/>
      <c r="C122" s="119"/>
    </row>
    <row r="123" spans="1:3">
      <c r="A123" s="119"/>
      <c r="B123" s="119"/>
      <c r="C123" s="119"/>
    </row>
    <row r="124" spans="1:3">
      <c r="A124" s="119"/>
      <c r="B124" s="119"/>
      <c r="C124" s="119"/>
    </row>
    <row r="125" spans="1:3">
      <c r="A125" s="119"/>
      <c r="B125" s="119"/>
      <c r="C125" s="119"/>
    </row>
    <row r="126" spans="1:3">
      <c r="A126" s="119"/>
      <c r="B126" s="119"/>
      <c r="C126" s="119"/>
    </row>
    <row r="127" spans="1:3">
      <c r="A127" s="119"/>
      <c r="B127" s="119"/>
      <c r="C127" s="119"/>
    </row>
    <row r="128" spans="1:3">
      <c r="A128" s="119"/>
      <c r="B128" s="119"/>
      <c r="C128" s="119"/>
    </row>
    <row r="129" spans="1:3">
      <c r="A129" s="119"/>
      <c r="B129" s="119"/>
      <c r="C129" s="119"/>
    </row>
    <row r="130" spans="1:3">
      <c r="A130" s="119"/>
      <c r="B130" s="119"/>
      <c r="C130" s="119"/>
    </row>
    <row r="131" spans="1:3">
      <c r="A131" s="119"/>
      <c r="B131" s="119"/>
      <c r="C131" s="119"/>
    </row>
    <row r="132" spans="1:3">
      <c r="A132" s="119"/>
      <c r="B132" s="119"/>
      <c r="C132" s="119"/>
    </row>
    <row r="133" spans="1:3">
      <c r="A133" s="119"/>
      <c r="B133" s="119"/>
      <c r="C133" s="119"/>
    </row>
    <row r="134" spans="1:3">
      <c r="A134" s="119"/>
      <c r="B134" s="119"/>
      <c r="C134" s="119"/>
    </row>
    <row r="135" spans="1:3">
      <c r="A135" s="119"/>
      <c r="B135" s="119"/>
      <c r="C135" s="119"/>
    </row>
    <row r="136" spans="1:3">
      <c r="A136" s="119"/>
      <c r="B136" s="119"/>
      <c r="C136" s="119"/>
    </row>
    <row r="137" spans="1:3">
      <c r="A137" s="119"/>
      <c r="B137" s="119"/>
      <c r="C137" s="119"/>
    </row>
    <row r="138" spans="1:3">
      <c r="A138" s="119"/>
      <c r="B138" s="119"/>
      <c r="C138" s="119"/>
    </row>
    <row r="139" spans="1:3">
      <c r="A139" s="119"/>
      <c r="B139" s="119"/>
      <c r="C139" s="119"/>
    </row>
    <row r="140" spans="1:3">
      <c r="A140" s="119"/>
      <c r="B140" s="119"/>
      <c r="C140" s="119"/>
    </row>
    <row r="141" spans="1:3">
      <c r="A141" s="119"/>
      <c r="B141" s="119"/>
      <c r="C141" s="119"/>
    </row>
    <row r="142" spans="1:3">
      <c r="A142" s="119"/>
      <c r="B142" s="119"/>
      <c r="C142" s="119"/>
    </row>
    <row r="143" spans="1:3">
      <c r="A143" s="119"/>
      <c r="B143" s="119"/>
      <c r="C143" s="119"/>
    </row>
  </sheetData>
  <sheetProtection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70" zoomScaleNormal="70" workbookViewId="0">
      <pane xSplit="1" ySplit="2" topLeftCell="B5" activePane="bottomRight" state="frozen"/>
      <selection pane="bottomRight" activeCell="C15" sqref="C15"/>
      <selection pane="bottomLeft" activeCell="A3" sqref="A3"/>
      <selection pane="topRight" activeCell="B1" sqref="B1"/>
    </sheetView>
  </sheetViews>
  <sheetFormatPr defaultColWidth="10.875" defaultRowHeight="15.6"/>
  <cols>
    <col min="1" max="1" width="32.375" style="115" customWidth="1"/>
    <col min="2" max="2" width="67.25" style="115" customWidth="1"/>
    <col min="3" max="4" width="48.625" style="115" customWidth="1"/>
    <col min="5" max="5" width="13.375" style="115" customWidth="1"/>
    <col min="6" max="6" width="14.875" style="1" customWidth="1"/>
    <col min="7" max="16384" width="10.875" style="1"/>
  </cols>
  <sheetData>
    <row r="1" spans="1:6">
      <c r="A1" s="2"/>
      <c r="B1" s="165" t="s">
        <v>129</v>
      </c>
      <c r="C1" s="165"/>
      <c r="D1" s="165"/>
      <c r="E1" s="1"/>
    </row>
    <row r="2" spans="1:6" ht="66" customHeight="1">
      <c r="A2" s="22" t="s">
        <v>130</v>
      </c>
      <c r="B2" s="47" t="s">
        <v>131</v>
      </c>
      <c r="C2" s="47" t="s">
        <v>132</v>
      </c>
      <c r="D2" s="47" t="s">
        <v>133</v>
      </c>
      <c r="E2" s="36"/>
      <c r="F2" s="11"/>
    </row>
    <row r="3" spans="1:6" ht="15.95" customHeight="1">
      <c r="A3" s="12" t="s">
        <v>134</v>
      </c>
      <c r="B3" s="109">
        <v>10</v>
      </c>
      <c r="C3" s="109">
        <v>9</v>
      </c>
      <c r="D3" s="109">
        <v>8</v>
      </c>
      <c r="E3" s="1"/>
    </row>
    <row r="4" spans="1:6" ht="181.5" customHeight="1">
      <c r="A4" s="12"/>
      <c r="B4" s="147" t="s">
        <v>135</v>
      </c>
      <c r="C4" s="147" t="s">
        <v>135</v>
      </c>
      <c r="D4" s="147" t="s">
        <v>135</v>
      </c>
      <c r="E4" s="1"/>
    </row>
    <row r="5" spans="1:6" ht="15.95" customHeight="1">
      <c r="A5" s="12" t="s">
        <v>136</v>
      </c>
      <c r="B5" s="110"/>
      <c r="C5" s="110"/>
      <c r="D5" s="110"/>
      <c r="E5" s="1"/>
    </row>
    <row r="6" spans="1:6" ht="15.95" customHeight="1">
      <c r="A6" s="12"/>
      <c r="B6" s="110"/>
      <c r="C6" s="110"/>
      <c r="D6" s="110"/>
      <c r="E6" s="1"/>
    </row>
    <row r="7" spans="1:6" ht="15.95" customHeight="1">
      <c r="A7" s="12" t="s">
        <v>137</v>
      </c>
      <c r="B7" s="109"/>
      <c r="C7" s="109"/>
      <c r="D7" s="109"/>
      <c r="E7" s="1"/>
    </row>
    <row r="8" spans="1:6" ht="15.95" customHeight="1">
      <c r="A8" s="12"/>
      <c r="B8" s="109"/>
      <c r="C8" s="109"/>
      <c r="D8" s="109"/>
      <c r="E8" s="1"/>
    </row>
    <row r="9" spans="1:6" ht="50.1" customHeight="1">
      <c r="A9" s="13" t="s">
        <v>138</v>
      </c>
      <c r="B9" s="110"/>
      <c r="C9" s="110"/>
      <c r="D9" s="110"/>
      <c r="E9" s="1"/>
    </row>
    <row r="10" spans="1:6" ht="15.95" customHeight="1">
      <c r="A10" s="12"/>
      <c r="B10" s="110"/>
      <c r="C10" s="110"/>
      <c r="D10" s="110"/>
      <c r="E10" s="1"/>
    </row>
    <row r="11" spans="1:6" ht="15.95" customHeight="1">
      <c r="A11" s="12" t="s">
        <v>139</v>
      </c>
      <c r="B11" s="109"/>
      <c r="C11" s="109"/>
      <c r="D11" s="109"/>
      <c r="E11" s="1"/>
    </row>
    <row r="12" spans="1:6" ht="15.95" customHeight="1">
      <c r="A12" s="12"/>
      <c r="B12" s="109"/>
      <c r="C12" s="109"/>
      <c r="D12" s="109"/>
      <c r="E12" s="1"/>
    </row>
    <row r="13" spans="1:6" ht="15.95" customHeight="1">
      <c r="A13" s="19" t="s">
        <v>140</v>
      </c>
      <c r="B13" s="56">
        <f>SUM(B3:B12)</f>
        <v>10</v>
      </c>
      <c r="C13" s="56">
        <f>C3+C5+C7+C9+C11</f>
        <v>9</v>
      </c>
      <c r="D13" s="56">
        <f>D3+D5+D7+D9+D11</f>
        <v>8</v>
      </c>
      <c r="E13" s="1" t="s">
        <v>65</v>
      </c>
    </row>
    <row r="14" spans="1:6" ht="15.95" customHeight="1">
      <c r="A14" s="19" t="s">
        <v>25</v>
      </c>
      <c r="B14" s="84">
        <v>0.3</v>
      </c>
      <c r="C14" s="84">
        <v>0.5</v>
      </c>
      <c r="D14" s="84">
        <v>0.2</v>
      </c>
      <c r="E14" s="85">
        <f>SUM(B14:D14)</f>
        <v>1</v>
      </c>
    </row>
    <row r="15" spans="1:6" ht="15.95" customHeight="1">
      <c r="A15" s="20" t="s">
        <v>61</v>
      </c>
      <c r="B15" s="53">
        <f>B13*B14</f>
        <v>3</v>
      </c>
      <c r="C15" s="53">
        <f>C13*C14</f>
        <v>4.5</v>
      </c>
      <c r="D15" s="53">
        <f t="shared" ref="D15" si="0">D13*D14</f>
        <v>1.6</v>
      </c>
      <c r="E15" s="103">
        <f>SUM(B15:D15)</f>
        <v>9.1</v>
      </c>
      <c r="F15" s="15" t="s">
        <v>141</v>
      </c>
    </row>
    <row r="16" spans="1:6">
      <c r="A16" s="132"/>
      <c r="B16" s="166"/>
      <c r="C16" s="166"/>
      <c r="D16" s="166"/>
      <c r="E16" s="122"/>
    </row>
    <row r="17" spans="1:5" ht="90" customHeight="1">
      <c r="A17" s="120"/>
      <c r="B17" s="164"/>
      <c r="C17" s="164"/>
      <c r="D17" s="164"/>
      <c r="E17" s="122"/>
    </row>
    <row r="18" spans="1:5">
      <c r="A18" s="122"/>
      <c r="B18" s="164"/>
      <c r="C18" s="164"/>
      <c r="D18" s="164"/>
      <c r="E18" s="122"/>
    </row>
    <row r="19" spans="1:5">
      <c r="A19" s="122"/>
      <c r="B19" s="164"/>
      <c r="C19" s="164"/>
      <c r="D19" s="164"/>
      <c r="E19" s="122"/>
    </row>
    <row r="20" spans="1:5">
      <c r="A20" s="122"/>
      <c r="B20" s="164"/>
      <c r="C20" s="164"/>
      <c r="D20" s="164"/>
      <c r="E20" s="122"/>
    </row>
    <row r="21" spans="1:5">
      <c r="A21" s="122"/>
      <c r="B21" s="111"/>
      <c r="C21" s="111"/>
      <c r="D21" s="111"/>
      <c r="E21" s="122"/>
    </row>
    <row r="22" spans="1:5">
      <c r="A22" s="122"/>
      <c r="B22" s="111"/>
      <c r="C22" s="111"/>
      <c r="D22" s="111"/>
      <c r="E22" s="122"/>
    </row>
    <row r="23" spans="1:5">
      <c r="A23" s="122"/>
      <c r="B23" s="111"/>
      <c r="C23" s="111"/>
      <c r="D23" s="111"/>
      <c r="E23" s="122"/>
    </row>
    <row r="24" spans="1:5">
      <c r="A24" s="122"/>
      <c r="B24" s="111"/>
      <c r="C24" s="111"/>
      <c r="D24" s="111"/>
      <c r="E24" s="122"/>
    </row>
    <row r="25" spans="1:5">
      <c r="A25" s="122"/>
      <c r="B25" s="111"/>
      <c r="C25" s="111"/>
      <c r="D25" s="111"/>
      <c r="E25" s="122"/>
    </row>
    <row r="26" spans="1:5">
      <c r="A26" s="122"/>
      <c r="B26" s="111"/>
      <c r="C26" s="111"/>
      <c r="D26" s="111"/>
      <c r="E26" s="122"/>
    </row>
    <row r="27" spans="1:5">
      <c r="A27" s="122"/>
      <c r="B27" s="122"/>
      <c r="C27" s="122"/>
      <c r="D27" s="122"/>
      <c r="E27" s="122"/>
    </row>
  </sheetData>
  <sheetProtection formatRows="0"/>
  <mergeCells count="6">
    <mergeCell ref="B20:D20"/>
    <mergeCell ref="B1:D1"/>
    <mergeCell ref="B16:D16"/>
    <mergeCell ref="B17:D17"/>
    <mergeCell ref="B18:D18"/>
    <mergeCell ref="B19:D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0"/>
  <sheetViews>
    <sheetView workbookViewId="0">
      <selection activeCell="C10" sqref="C10"/>
    </sheetView>
  </sheetViews>
  <sheetFormatPr defaultColWidth="10.875" defaultRowHeight="15.6"/>
  <cols>
    <col min="1" max="1" width="39" style="115" customWidth="1"/>
    <col min="2" max="2" width="16" style="115" customWidth="1"/>
    <col min="3" max="4" width="16.625" style="115" customWidth="1"/>
    <col min="5" max="5" width="10.875" style="115" customWidth="1"/>
    <col min="6" max="6" width="14" style="115" customWidth="1"/>
    <col min="7" max="7" width="10.875" style="1" customWidth="1"/>
    <col min="8" max="16384" width="10.875" style="1"/>
  </cols>
  <sheetData>
    <row r="1" spans="1:6" ht="15.6" customHeight="1">
      <c r="A1" s="35"/>
      <c r="B1" s="167" t="s">
        <v>142</v>
      </c>
      <c r="C1" s="168"/>
      <c r="D1" s="169"/>
      <c r="E1" s="8"/>
      <c r="F1" s="8"/>
    </row>
    <row r="2" spans="1:6" ht="80.099999999999994" customHeight="1">
      <c r="A2" s="35" t="s">
        <v>143</v>
      </c>
      <c r="B2" s="47" t="s">
        <v>144</v>
      </c>
      <c r="C2" s="47" t="s">
        <v>145</v>
      </c>
      <c r="D2" s="47" t="s">
        <v>146</v>
      </c>
      <c r="E2" s="10"/>
      <c r="F2" s="32"/>
    </row>
    <row r="3" spans="1:6" ht="15.95" customHeight="1">
      <c r="A3" s="37" t="s">
        <v>147</v>
      </c>
      <c r="B3" s="109"/>
      <c r="C3" s="47"/>
      <c r="D3" s="47"/>
      <c r="E3" s="10"/>
      <c r="F3" s="8"/>
    </row>
    <row r="4" spans="1:6" ht="15.95" customHeight="1">
      <c r="A4" s="37" t="s">
        <v>148</v>
      </c>
      <c r="B4" s="47"/>
      <c r="C4" s="109"/>
      <c r="D4" s="47"/>
      <c r="E4" s="10" t="s">
        <v>65</v>
      </c>
      <c r="F4" s="8"/>
    </row>
    <row r="5" spans="1:6" ht="15.95" customHeight="1">
      <c r="A5" s="37" t="s">
        <v>149</v>
      </c>
      <c r="B5" s="47"/>
      <c r="C5" s="47"/>
      <c r="D5" s="109"/>
      <c r="E5" s="140">
        <f>B3+C4+D5</f>
        <v>0</v>
      </c>
      <c r="F5" s="15" t="s">
        <v>150</v>
      </c>
    </row>
    <row r="6" spans="1:6">
      <c r="A6" s="166" t="s">
        <v>151</v>
      </c>
      <c r="B6" s="166"/>
      <c r="C6" s="166"/>
      <c r="D6" s="166"/>
      <c r="E6" s="122"/>
    </row>
    <row r="7" spans="1:6">
      <c r="A7" s="164"/>
      <c r="B7" s="164"/>
      <c r="C7" s="164"/>
      <c r="D7" s="164"/>
      <c r="E7" s="122"/>
    </row>
    <row r="8" spans="1:6" ht="30.95">
      <c r="A8" s="122" t="s">
        <v>152</v>
      </c>
      <c r="B8" s="141">
        <f>E5</f>
        <v>0</v>
      </c>
      <c r="C8" s="122"/>
      <c r="D8" s="122"/>
      <c r="E8" s="122"/>
    </row>
    <row r="10" spans="1:6" ht="46.5">
      <c r="B10" s="122" t="s">
        <v>153</v>
      </c>
    </row>
  </sheetData>
  <sheetProtection formatRows="0"/>
  <mergeCells count="3">
    <mergeCell ref="A7:D7"/>
    <mergeCell ref="B1:D1"/>
    <mergeCell ref="A6:D6"/>
  </mergeCells>
  <phoneticPr fontId="1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13" activePane="bottomRight" state="frozen"/>
      <selection pane="bottomRight" activeCell="C13" sqref="C13"/>
      <selection pane="bottomLeft" activeCell="A2" sqref="A2"/>
      <selection pane="topRight" activeCell="B1" sqref="B1"/>
    </sheetView>
  </sheetViews>
  <sheetFormatPr defaultColWidth="10.5" defaultRowHeight="15.6"/>
  <cols>
    <col min="1" max="1" width="80.625" style="117" customWidth="1"/>
    <col min="2" max="5" width="32.625" style="117" customWidth="1"/>
    <col min="6" max="7" width="26.625" style="117" customWidth="1"/>
    <col min="8" max="8" width="15.5" style="117" customWidth="1"/>
    <col min="9" max="9" width="21.875" customWidth="1"/>
  </cols>
  <sheetData>
    <row r="1" spans="1:10" ht="80.099999999999994" customHeight="1">
      <c r="A1" s="45" t="s">
        <v>154</v>
      </c>
      <c r="B1" s="27" t="s">
        <v>155</v>
      </c>
      <c r="C1" s="27" t="s">
        <v>156</v>
      </c>
      <c r="D1" s="27" t="s">
        <v>157</v>
      </c>
      <c r="E1" s="25" t="s">
        <v>158</v>
      </c>
      <c r="F1" s="38" t="s">
        <v>75</v>
      </c>
      <c r="G1" s="38" t="s">
        <v>61</v>
      </c>
      <c r="H1" s="10"/>
      <c r="I1" s="8"/>
    </row>
    <row r="2" spans="1:10" ht="32.1" customHeight="1">
      <c r="A2" s="136" t="s">
        <v>159</v>
      </c>
      <c r="B2" s="108"/>
      <c r="C2" s="108">
        <v>6</v>
      </c>
      <c r="D2" s="108"/>
      <c r="E2" s="108"/>
      <c r="F2" s="86">
        <v>0.3</v>
      </c>
      <c r="G2" s="88">
        <f>(SUM(B2:E2)*F2)</f>
        <v>1.7999999999999998</v>
      </c>
      <c r="H2" s="18"/>
      <c r="I2" s="18"/>
      <c r="J2" s="17"/>
    </row>
    <row r="3" spans="1:10" ht="230.45" customHeight="1">
      <c r="A3" s="137"/>
      <c r="B3" s="108"/>
      <c r="C3" s="143" t="s">
        <v>160</v>
      </c>
      <c r="D3" s="108"/>
      <c r="E3" s="108"/>
      <c r="F3" s="86"/>
      <c r="G3" s="88"/>
      <c r="H3" s="18"/>
      <c r="I3" s="18"/>
      <c r="J3" s="17"/>
    </row>
    <row r="4" spans="1:10" ht="32.1" customHeight="1">
      <c r="A4" s="29" t="s">
        <v>161</v>
      </c>
      <c r="B4" s="102"/>
      <c r="C4" s="102"/>
      <c r="D4" s="102"/>
      <c r="E4" s="102">
        <v>0</v>
      </c>
      <c r="F4" s="87">
        <v>0.1</v>
      </c>
      <c r="G4" s="88">
        <f>(SUM(B4:E4)*F4)</f>
        <v>0</v>
      </c>
      <c r="H4" s="8"/>
      <c r="I4" s="8"/>
    </row>
    <row r="5" spans="1:10" ht="32.1" customHeight="1">
      <c r="A5" s="28"/>
      <c r="B5" s="102"/>
      <c r="C5" s="102"/>
      <c r="D5" s="102"/>
      <c r="E5" s="102" t="s">
        <v>162</v>
      </c>
      <c r="F5" s="87"/>
      <c r="G5" s="88"/>
      <c r="H5" s="8"/>
      <c r="I5" s="8"/>
    </row>
    <row r="6" spans="1:10" ht="32.1" customHeight="1">
      <c r="A6" s="29" t="s">
        <v>163</v>
      </c>
      <c r="B6" s="108"/>
      <c r="C6" s="108"/>
      <c r="D6" s="108"/>
      <c r="E6" s="108">
        <v>0</v>
      </c>
      <c r="F6" s="87">
        <v>0.15</v>
      </c>
      <c r="G6" s="88">
        <f>(SUM(B6:E6)*F6)</f>
        <v>0</v>
      </c>
      <c r="H6" s="8"/>
      <c r="I6" s="8"/>
    </row>
    <row r="7" spans="1:10" ht="32.1" customHeight="1">
      <c r="A7" s="28"/>
      <c r="B7" s="108"/>
      <c r="C7" s="108"/>
      <c r="D7" s="108"/>
      <c r="E7" s="108" t="s">
        <v>162</v>
      </c>
      <c r="F7" s="87"/>
      <c r="G7" s="88"/>
      <c r="H7" s="8"/>
      <c r="I7" s="8"/>
    </row>
    <row r="8" spans="1:10" ht="32.1" customHeight="1">
      <c r="A8" s="29" t="s">
        <v>164</v>
      </c>
      <c r="B8" s="102"/>
      <c r="C8" s="102"/>
      <c r="D8" s="102"/>
      <c r="E8" s="102">
        <v>0</v>
      </c>
      <c r="F8" s="87">
        <v>0.15</v>
      </c>
      <c r="G8" s="88">
        <f>(SUM(B8:E8)*F8)</f>
        <v>0</v>
      </c>
      <c r="H8" s="8"/>
      <c r="I8" s="8"/>
    </row>
    <row r="9" spans="1:10" ht="32.1" customHeight="1">
      <c r="A9" s="28"/>
      <c r="B9" s="102"/>
      <c r="C9" s="102"/>
      <c r="D9" s="102"/>
      <c r="E9" s="102" t="s">
        <v>162</v>
      </c>
      <c r="F9" s="87"/>
      <c r="G9" s="88"/>
      <c r="H9" s="8"/>
      <c r="I9" s="8"/>
    </row>
    <row r="10" spans="1:10" ht="32.1" customHeight="1">
      <c r="A10" s="29" t="s">
        <v>165</v>
      </c>
      <c r="B10" s="108"/>
      <c r="C10" s="108">
        <v>7</v>
      </c>
      <c r="D10" s="108"/>
      <c r="E10" s="108"/>
      <c r="F10" s="87">
        <v>0.1</v>
      </c>
      <c r="G10" s="88">
        <f>(SUM(B10:E10)*F10)</f>
        <v>0.70000000000000007</v>
      </c>
      <c r="H10" s="8"/>
      <c r="I10" s="8"/>
    </row>
    <row r="11" spans="1:10" ht="331.5" customHeight="1">
      <c r="A11" s="29"/>
      <c r="B11" s="108"/>
      <c r="C11" s="143" t="s">
        <v>166</v>
      </c>
      <c r="D11" s="108"/>
      <c r="E11" s="108"/>
      <c r="F11" s="39"/>
      <c r="G11" s="88"/>
      <c r="H11" s="8"/>
      <c r="I11" s="8"/>
    </row>
    <row r="12" spans="1:10" ht="32.1" customHeight="1">
      <c r="A12" s="29" t="s">
        <v>167</v>
      </c>
      <c r="B12" s="102"/>
      <c r="C12" s="102">
        <v>7</v>
      </c>
      <c r="D12" s="102"/>
      <c r="E12" s="102"/>
      <c r="F12" s="87">
        <v>0.15</v>
      </c>
      <c r="G12" s="88">
        <f>(SUM(B12:E12)*F12)</f>
        <v>1.05</v>
      </c>
      <c r="H12" s="8"/>
      <c r="I12" s="8"/>
    </row>
    <row r="13" spans="1:10" ht="409.5">
      <c r="A13" s="29"/>
      <c r="B13" s="102"/>
      <c r="C13" s="148" t="s">
        <v>168</v>
      </c>
      <c r="D13" s="102"/>
      <c r="E13" s="102"/>
      <c r="F13" s="87"/>
      <c r="G13" s="88"/>
      <c r="H13" s="8"/>
      <c r="I13" s="8"/>
    </row>
    <row r="14" spans="1:10" ht="32.1" customHeight="1">
      <c r="A14" s="29" t="s">
        <v>169</v>
      </c>
      <c r="B14" s="108"/>
      <c r="C14" s="108"/>
      <c r="D14" s="108"/>
      <c r="E14" s="108">
        <v>0</v>
      </c>
      <c r="F14" s="87">
        <v>0.05</v>
      </c>
      <c r="G14" s="88">
        <f>(SUM(B14:E14)*F14)</f>
        <v>0</v>
      </c>
      <c r="H14" s="8"/>
      <c r="I14" s="8"/>
    </row>
    <row r="15" spans="1:10" ht="81" customHeight="1">
      <c r="A15" s="29"/>
      <c r="B15" s="108"/>
      <c r="C15" s="146"/>
      <c r="D15" s="108"/>
      <c r="E15" s="108" t="s">
        <v>170</v>
      </c>
      <c r="F15" s="39"/>
      <c r="G15" s="88"/>
      <c r="H15" s="8"/>
      <c r="I15" s="8"/>
    </row>
    <row r="16" spans="1:10" ht="33" customHeight="1">
      <c r="A16"/>
      <c r="B16"/>
      <c r="C16"/>
      <c r="D16"/>
      <c r="E16" s="43" t="s">
        <v>65</v>
      </c>
      <c r="F16" s="9">
        <f>SUM(F2:F14)</f>
        <v>1</v>
      </c>
      <c r="G16" s="104">
        <f>SUM(G2:G15)</f>
        <v>3.55</v>
      </c>
      <c r="H16" s="15" t="s">
        <v>141</v>
      </c>
      <c r="I16" s="8"/>
    </row>
    <row r="17" spans="1:9" ht="80.25" customHeight="1">
      <c r="A17" s="111"/>
      <c r="B17" s="111"/>
      <c r="C17" s="111"/>
      <c r="D17" s="111"/>
      <c r="E17" s="111"/>
      <c r="F17" s="111"/>
      <c r="G17" s="111"/>
      <c r="H17" s="118"/>
      <c r="I17" s="8"/>
    </row>
    <row r="18" spans="1:9">
      <c r="A18" s="111"/>
      <c r="B18" s="111"/>
      <c r="C18" s="111"/>
      <c r="D18" s="111"/>
      <c r="E18" s="111"/>
      <c r="F18" s="111"/>
      <c r="G18" s="121"/>
      <c r="H18" s="118"/>
      <c r="I18" s="8"/>
    </row>
    <row r="19" spans="1:9">
      <c r="A19" s="111"/>
      <c r="B19" s="111"/>
      <c r="C19" s="111"/>
      <c r="D19" s="111"/>
      <c r="E19" s="111"/>
      <c r="F19" s="111"/>
      <c r="G19" s="111"/>
      <c r="H19" s="118"/>
      <c r="I19" s="8"/>
    </row>
    <row r="20" spans="1:9">
      <c r="A20" s="111"/>
      <c r="B20" s="111"/>
      <c r="C20" s="111"/>
      <c r="D20" s="111"/>
      <c r="E20" s="111"/>
      <c r="F20" s="111"/>
      <c r="G20" s="121"/>
      <c r="H20" s="118"/>
      <c r="I20" s="8"/>
    </row>
    <row r="21" spans="1:9">
      <c r="A21" s="111"/>
      <c r="B21" s="111"/>
      <c r="C21" s="111"/>
      <c r="D21" s="111"/>
      <c r="E21" s="111"/>
      <c r="F21" s="121"/>
      <c r="G21" s="111"/>
      <c r="H21" s="118"/>
      <c r="I21" s="8"/>
    </row>
    <row r="22" spans="1:9">
      <c r="A22" s="111"/>
      <c r="B22" s="111"/>
      <c r="C22" s="111"/>
      <c r="D22" s="111"/>
      <c r="E22" s="111"/>
      <c r="F22" s="111"/>
      <c r="G22" s="121"/>
      <c r="H22" s="118"/>
      <c r="I22" s="8"/>
    </row>
    <row r="23" spans="1:9">
      <c r="A23" s="111"/>
      <c r="B23" s="111"/>
      <c r="C23" s="111"/>
      <c r="D23" s="111"/>
      <c r="E23" s="111"/>
      <c r="F23" s="121"/>
      <c r="G23" s="121"/>
      <c r="H23" s="118"/>
      <c r="I23" s="8"/>
    </row>
    <row r="24" spans="1:9">
      <c r="A24" s="111"/>
      <c r="B24" s="111"/>
      <c r="C24" s="111"/>
      <c r="D24" s="111"/>
      <c r="E24" s="111"/>
      <c r="F24" s="121"/>
      <c r="G24" s="111"/>
      <c r="H24" s="118"/>
      <c r="I24" s="8"/>
    </row>
    <row r="25" spans="1:9">
      <c r="A25" s="111"/>
      <c r="B25" s="111"/>
      <c r="C25" s="111"/>
      <c r="D25" s="111"/>
      <c r="E25" s="111"/>
      <c r="F25" s="111"/>
      <c r="G25" s="129"/>
    </row>
    <row r="26" spans="1:9">
      <c r="A26" s="111"/>
      <c r="B26" s="111"/>
      <c r="C26" s="111"/>
      <c r="D26" s="111"/>
      <c r="E26" s="111"/>
      <c r="F26" s="129"/>
      <c r="G26" s="129"/>
    </row>
    <row r="27" spans="1:9">
      <c r="A27" s="111"/>
      <c r="B27" s="111"/>
      <c r="C27" s="111"/>
      <c r="D27" s="111"/>
      <c r="E27" s="111"/>
      <c r="F27" s="129"/>
      <c r="G27" s="129"/>
    </row>
    <row r="28" spans="1:9">
      <c r="A28" s="111"/>
      <c r="B28" s="111"/>
      <c r="C28" s="111"/>
      <c r="D28" s="111"/>
      <c r="E28" s="111"/>
      <c r="F28" s="129"/>
      <c r="G28" s="129"/>
    </row>
    <row r="29" spans="1:9">
      <c r="A29" s="111"/>
      <c r="B29" s="111"/>
      <c r="C29" s="129"/>
      <c r="D29" s="129"/>
      <c r="E29" s="129"/>
      <c r="F29" s="129"/>
      <c r="G29" s="129"/>
    </row>
    <row r="30" spans="1:9">
      <c r="A30" s="111"/>
      <c r="B30" s="111"/>
      <c r="C30" s="129"/>
      <c r="D30" s="129"/>
      <c r="E30" s="129"/>
      <c r="F30" s="129"/>
      <c r="G30" s="129"/>
    </row>
    <row r="31" spans="1:9">
      <c r="A31" s="118"/>
      <c r="B31" s="118"/>
    </row>
    <row r="32" spans="1:9">
      <c r="A32" s="118"/>
      <c r="B32" s="118"/>
    </row>
    <row r="33" spans="1:2">
      <c r="A33" s="118"/>
      <c r="B33" s="118"/>
    </row>
    <row r="34" spans="1:2">
      <c r="B34" s="118"/>
    </row>
    <row r="35" spans="1:2">
      <c r="B35" s="118"/>
    </row>
    <row r="36" spans="1:2">
      <c r="B36" s="118"/>
    </row>
    <row r="37" spans="1:2">
      <c r="B37" s="118"/>
    </row>
    <row r="38" spans="1:2">
      <c r="B38" s="118"/>
    </row>
    <row r="39" spans="1:2">
      <c r="B39" s="118"/>
    </row>
    <row r="40" spans="1:2">
      <c r="B40" s="118"/>
    </row>
    <row r="41" spans="1:2">
      <c r="B41" s="118"/>
    </row>
    <row r="42" spans="1:2">
      <c r="B42" s="118"/>
    </row>
    <row r="43" spans="1:2">
      <c r="B43" s="118"/>
    </row>
    <row r="44" spans="1:2">
      <c r="B44" s="118"/>
    </row>
    <row r="45" spans="1:2">
      <c r="B45" s="118"/>
    </row>
    <row r="46" spans="1:2">
      <c r="B46" s="118"/>
    </row>
    <row r="47" spans="1:2">
      <c r="B47" s="118"/>
    </row>
    <row r="48" spans="1:2">
      <c r="B48" s="118"/>
    </row>
    <row r="49" spans="2:2">
      <c r="B49" s="118"/>
    </row>
    <row r="50" spans="2:2">
      <c r="B50" s="118"/>
    </row>
    <row r="51" spans="2:2">
      <c r="B51" s="118"/>
    </row>
    <row r="52" spans="2:2">
      <c r="B52" s="118"/>
    </row>
    <row r="53" spans="2:2">
      <c r="B53" s="118"/>
    </row>
    <row r="54" spans="2:2">
      <c r="B54" s="118"/>
    </row>
    <row r="55" spans="2:2">
      <c r="B55" s="118"/>
    </row>
    <row r="56" spans="2:2">
      <c r="B56" s="118"/>
    </row>
    <row r="57" spans="2:2">
      <c r="B57" s="118"/>
    </row>
    <row r="58" spans="2:2">
      <c r="B58" s="118"/>
    </row>
    <row r="59" spans="2:2">
      <c r="B59" s="118"/>
    </row>
    <row r="60" spans="2:2">
      <c r="B60" s="118"/>
    </row>
    <row r="61" spans="2:2">
      <c r="B61" s="11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Daniel de Souza Araujo Souza</cp:lastModifiedBy>
  <cp:revision/>
  <dcterms:created xsi:type="dcterms:W3CDTF">2022-10-09T23:08:45Z</dcterms:created>
  <dcterms:modified xsi:type="dcterms:W3CDTF">2023-11-27T02:11:38Z</dcterms:modified>
  <cp:category/>
  <cp:contentStatus/>
</cp:coreProperties>
</file>