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4o. ciclo - entidades de previdência - 2023/Entidades fechadas de previdência complementar/Real Grandeza/"/>
    </mc:Choice>
  </mc:AlternateContent>
  <xr:revisionPtr revIDLastSave="364" documentId="13_ncr:1_{43BBA61D-9C53-4C13-8A9C-2AFEDAA16174}" xr6:coauthVersionLast="47" xr6:coauthVersionMax="47" xr10:uidLastSave="{B7A0AA0A-4AC9-48CF-94D5-A61A0C53BC8D}"/>
  <bookViews>
    <workbookView xWindow="-120" yWindow="-16320" windowWidth="29040" windowHeight="15720" firstSheet="5" activeTab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Investimentos impacto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3" i="5"/>
  <c r="F13" i="5"/>
  <c r="G13" i="5" s="1"/>
  <c r="F11" i="5"/>
  <c r="G11" i="5" s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l="1"/>
  <c r="C12" i="9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D13" i="10"/>
  <c r="C13" i="10"/>
  <c r="C15" i="10" s="1"/>
  <c r="B8" i="13" l="1"/>
  <c r="H9" i="20" s="1"/>
  <c r="F61" i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D64" i="26"/>
  <c r="C96" i="22"/>
  <c r="F9" i="20" l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5" i="5"/>
  <c r="E7" i="5"/>
  <c r="E9" i="5"/>
  <c r="E15" i="5"/>
  <c r="E17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9" i="5"/>
  <c r="G3" i="5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7" i="5"/>
  <c r="G15" i="5"/>
  <c r="G9" i="5"/>
  <c r="G7" i="5"/>
  <c r="G5" i="5"/>
  <c r="G19" i="5" l="1"/>
  <c r="O9" i="20" s="1"/>
  <c r="F9" i="15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<sst xmlns="http://schemas.openxmlformats.org/spreadsheetml/2006/main" count="447" uniqueCount="289">
  <si>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</si>
  <si>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</si>
  <si>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</si>
  <si>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</si>
  <si>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</si>
  <si>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</si>
  <si>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</si>
  <si>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Investimentos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</si>
  <si>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</si>
  <si>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</si>
  <si>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</si>
  <si>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</si>
  <si>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</si>
  <si>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</si>
  <si>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</si>
  <si>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</si>
  <si>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</si>
  <si>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</si>
  <si>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</si>
  <si>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</si>
  <si>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</si>
  <si>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</si>
  <si>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</si>
  <si>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</si>
  <si>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</si>
  <si>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</si>
  <si>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</si>
  <si>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</si>
  <si>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</si>
  <si>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</si>
  <si>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</si>
  <si>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</si>
  <si>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</si>
  <si>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</si>
  <si>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</si>
  <si>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</si>
  <si>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</si>
  <si>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</si>
  <si>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</si>
  <si>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</si>
  <si>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</si>
  <si>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</si>
  <si>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</si>
  <si>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</si>
  <si>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</si>
  <si>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</si>
  <si>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</si>
  <si>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</si>
  <si>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</si>
  <si>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</si>
  <si>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</si>
  <si>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</si>
  <si>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</si>
  <si>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</si>
  <si>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</si>
  <si>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</si>
  <si>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</si>
  <si>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</si>
  <si>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</si>
  <si>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</si>
  <si>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</si>
  <si>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</si>
  <si>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Manual de sustentabilidade (2022), pg. 5: análise de investimentos com base em critérios de RSA: neste item será avaliado se a instituição é signatária do Carbon Disclosure Project (CDP) e se ela faz parte do Índice de Carbono Eficiente (ICO2). Também é aplicado questionário com perguntas relativas ao consumo de energia e quanto à realização de inventários de GEE.(Pontuação 2 de 2).</t>
  </si>
  <si>
    <t xml:space="preserve">Manual de sustentabilidade (2022), pg. 5: análise de investimentos com base em critérios de RSA: neste item será avaliado se a instituição é signatária do Carbon Disclosure Project (CDP) e se ela faz parte do Índice de Carbono Eficiente (ICO2). Também é aplicado questionário com perguntas relativas ao consumo de energia e quanto à realização de inventários de GEE. </t>
  </si>
  <si>
    <t>Não há informação</t>
  </si>
  <si>
    <t>Biodiversidade aquática e poluição da água doce</t>
  </si>
  <si>
    <t>Biodiversidade aquática e poluição marinha</t>
  </si>
  <si>
    <t>Eficiência uso agrícola do solo</t>
  </si>
  <si>
    <t>Política de sustentabilidade (2018), pg. 4: tem como princípio prática e estímulo ao uso sustentável de recursos./ Manual de sustentabilidade (2022), pg. 5: análise de investimentos com base em critérios de RSA: se ela incentiva à melhoria da qualidade da matéria prima que utiliza. Também é aplicado questionário com perguntas relativas ao consumo consciente e racional dos recursos (material, energia, água) e de que forma. (Pontuação 2 de 2)</t>
  </si>
  <si>
    <t>Política de sustentabilidade (2018), pg. 4: tem como princípio o combate ao trabalho escravo, forçado e infantil. (Pontuação 2 de 2)</t>
  </si>
  <si>
    <t xml:space="preserve">Manual de sustentabilidade (2022), pg. 5: análise de investimentos com base em critérios de RSA: neste item será avaliado se a empresa conta com programa de prevenção e combate ao financiamento do Terrorismo. </t>
  </si>
  <si>
    <t xml:space="preserve">Política de sustentabilidade (2018), pg. 4: tem como princípio prática e zelo pela equidade de gênero e raça, respeito à diversidade e igualdade
de oportunidades. / Signatária dos Princípios de Empoderamento das Mulheres da ONU (WEP) e do Programa Pró-Equidade de Gênero e Raça da SNPM-R.  </t>
  </si>
  <si>
    <t xml:space="preserve">Política de sustentabilidade (2018), pg. 4: tem como princípio prática e zelo pela equidade de gênero e raça, respeito à diversidade e igualdade
de oportunidades. / Signatária do Programa Pró-Equidade de Gênero e Raça da SNPM-R. </t>
  </si>
  <si>
    <t xml:space="preserve">Política de sustentabilidade (2018), pg. 4: tem como princípio o combate a práticas discriminatórias, assédio, corrupção, extorsão, suborno e
violação de direitos./ Manual de sustentabilidade (2022), pg. 5: análise de investimentos com base em critérios de RSA: neste item será avaliado se ela conta com programa de prevenção e combate à lavagem de dinheiro./ Manual de sustentabilidade (2022), pg. 9: a Instituição realiza análise de investimentos avaliando se a empresa proíbe, expressamente, a utilização de práticas ilegais, como por exemplo, suborno, propina, corrupção, extorsão e caixa dois, entre outros, para a obtenção de vantagens comerciais.  </t>
  </si>
  <si>
    <t>TOTAL</t>
  </si>
  <si>
    <t>Máximo de 3</t>
  </si>
  <si>
    <t xml:space="preserve">	
</t>
  </si>
  <si>
    <t xml:space="preserve"> </t>
  </si>
  <si>
    <t>Inclusão em política setorial ou em política temática (0 a 7)</t>
  </si>
  <si>
    <t>Relatório PRI, pg. 4: a Entidade não investe em empresas que utilizem trabalho infantil, escravo ou análogo./ Manual de sustentabilidade (2022), pg. 3: "ítens de exclusão automática exceto para o caso dos fundos de gestores terceirizados, que devem seguir os critérios desse quesito estabelecidos no Manual de seleção e monitoramento de fundos e gestoras: caso o ativo em análise tenha em sua cadeia produtiva incentivo à prática de trabalho infantil e/ou escravo."/ Relatório PRI, pg. 28: para fundos geridos externamente são observados histórico de gestão (acidentes ambientais, multas) e práticas sobre diversidade, cadeia produtiva, combate ao trabalho escravo e trabalho infantil e inclusão de partes interessadas.</t>
  </si>
  <si>
    <t xml:space="preserve">Relatório PRI, pg. 4: a Entidade não investe em empresas de armas, bebidas alcoólicas, tabaco, jogos, conteúdo pornográfico./ Manual de Sustentabilidade (2022), pg. 3: "ítens de exclusão automática exceto para o caso dos fundos de gestores terceirizados, que devem seguir os critérios desse quesito estabelecidos no Manual de Seleção e Monitoramento de Fundos e Gestoras: caso o ativo em análise faça parte de segmentos de atuação considerados negativos à sociedade: Armas, Bebidas Alcoólicas, Fumo, Jogo e Pornografia." </t>
  </si>
  <si>
    <t>Programa pró-equidade, pg. 15: o contato com a ouvidoria é um mecanismo de combate às práticas de desigualdades, discriminações de gênero e raça e à ocorrência de assédio moral e sexual. Não especifica se esse mecanismo de combate serve para denúncia das empresas investidas e se há qualquer influência na tomada de decisão dos investimentos./ Relatório PRI, pg. 28: para fundos geridos externamente são observadas práticas sobre diversidade.</t>
  </si>
  <si>
    <t>Relatório PRI, pg. 4: a Entidade não investe em empresas penalizadas pela Lei anticorrupção./ Manual de sustentabilidade (2022), pg. 3: "ítens de exclusão automática exceto para o caso dos fundos de gestores terceirizados, que devem seguir os critérios desse quesito estabelecidos no Manual de seleção e monitoramento de fundos e gestoras: caso o ativo em análise possua alguma restrição, verificada por observação à Lei nº 12.846/2013, a chamada Lei Anticorrupção."/ Relatório anual de informações e sustentabilidade (2022), pg. 34: "para prevenir riscos à imagem e à reputação da Fundação relacionados a casos de corrupção, conflito de interesses, lavagem de dinheiro, infrações às leis e normativos, todos os processos são submetidos à avaliação de vulnerabilidades quanto a fraudes, corrupção e lavagem de dinheiro, conforme a Política de compliance e a Política de prevenção à lavagem de dinheiro e financiamento ao terrorismo. O contrato padrão da Real Grandeza possui cláusula anticorrupção aderente à Lei n.º 12.846 de 2013."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</si>
  <si>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</si>
  <si>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</si>
  <si>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</si>
  <si>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</si>
  <si>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</si>
  <si>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</si>
  <si>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</si>
  <si>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</si>
  <si>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</si>
  <si>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</si>
  <si>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</si>
  <si>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</si>
  <si>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</si>
  <si>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</si>
  <si>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</si>
  <si>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</si>
  <si>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</si>
  <si>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</si>
  <si>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</si>
  <si>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</si>
  <si>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</si>
  <si>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</si>
  <si>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</si>
  <si>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</si>
  <si>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</si>
  <si>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</si>
  <si>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</si>
  <si>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</si>
  <si>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</si>
  <si>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</si>
  <si>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</si>
  <si>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</si>
  <si>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r>
      <rPr>
        <sz val="12"/>
        <color rgb="FF000000"/>
        <rFont val="Calibri"/>
        <scheme val="minor"/>
      </rPr>
      <t xml:space="preserve">Relatório PRI, pg. 80: foram coletados dados de consumo de água e energia para a maioria dos ativos imobiliários, com relação ao desempenho ASG./ Manual de sustentabilidade (2022), pg. 4, 5 e 9: para avaliação da sustentabilidade dos investimentos são verificados as vedações estabelecidas e realizada uma análise quantitativa de critérios específicos para diferentes classes de ativos, com o uso de questionários individuais com foco nas questões socioambientais e de governança corporativa. São privilegiados os agentes que priorizam em seus modelos de negócios rotinas de Sustentabilidade. Para realizar essa avaliação são utilizadas informações públicas do objeto a ser avaliado (caso haja disponibilidade das mesmas), relatórios corporativos divulgados periodicamente, questionário próprio desenvolvido pela Real Grandeza (anexo ao manual) e perguntas realizadas diretamente à instituição ou ao Gestor do Fundo em análise pela equipe técnica responsável. Serão excluídas da análise investimentos com nota final igual ou inferior a 1 ou uma avaliação inferior em um critério específico do questionário. </t>
    </r>
    <r>
      <rPr>
        <b/>
        <sz val="12"/>
        <color rgb="FF000000"/>
        <rFont val="Calibri"/>
        <scheme val="minor"/>
      </rPr>
      <t xml:space="preserve">Pergunta do questionário: a empresa pratica consumo consciente e racional dos recursos (material, energia, água)? De que forma?; a empresa faz inventário de GEE? </t>
    </r>
    <r>
      <rPr>
        <sz val="12"/>
        <color rgb="FF000000"/>
        <rFont val="Calibri"/>
        <scheme val="minor"/>
      </rPr>
      <t>/ pg. 5: análise de investimentos com base em critérios de RSA: “neste item será avaliada se a instituição divulga Relatório de Sustentabilidade seguindo as Diretrizes do Global Reporting Initiative (GRI), se ela é signatária dos Princípios para o Investimento Responsável (PRI), se é signatária do Carbon Disclosure Project (CDP), se está listada no Índice de Sustentabilidade Empresarial (ISE) bem como no Índice de Ações com Governança Corporativa Diferenciada (IGC) e se ela faz parte do Índice de Carbono Eficiente (ICO2).”/ pg. 9: a Instituição realiza análise de investimentos avaliando a precisão, frequência e canais de divulgação das informações financeiras e não financeiras; políticas da empresa, transações com partes relacionadas, informações sobre acionistas e direito a voto, informações de fatos relevantes, negociações de valores mobiliários, canais de comunicação com Investidores e políticas de remuneração dos conselhos e da Diretoria executiva. Não citam quais setores econômicos estão sujeitos a essa avaliação</t>
    </r>
    <r>
      <rPr>
        <sz val="11"/>
        <color rgb="FF000000"/>
        <rFont val="Calibri"/>
      </rPr>
      <t>. Não delimita o universo de setores econômicos analisados.</t>
    </r>
  </si>
  <si>
    <t>Dados da própria empresa relativos à eficiência energética</t>
  </si>
  <si>
    <r>
      <rPr>
        <b/>
        <sz val="12"/>
        <color rgb="FF000000"/>
        <rFont val="Calibri"/>
        <scheme val="minor"/>
      </rPr>
      <t>Relatório PRI, pg. 80: foram coletados dados de consumo de água e energia para a maioria dos ativos imobiliários, com relação ao desempenho ASG</t>
    </r>
    <r>
      <rPr>
        <sz val="12"/>
        <color rgb="FF000000"/>
        <rFont val="Calibri"/>
        <scheme val="minor"/>
      </rPr>
      <t xml:space="preserve">./ Manual de sustentabilidade (2022), pg. 5: análise de investimentos com base em critérios de RSA: “neste item será avaliado se a instituição incentiva melhores práticas de sustentabilidade na prestação de seus serviços em relação aos cuidados com o meio ambiente. Essas melhores práticas também estão relacionadas a preocupação em mitigar os impactos ambientais decorrentes de sua atividade; se há a adoção de práticas diferenciadas para o financiamento e/ou empréstimo para empresas que priorizam a sustentabilidade em seu modelo de negócios; se a instituição divulga relatório de sustentabilidade seguindo as Diretrizes do Global Reporting Initiative (GRI), se ela é signatária dos Princípios para o Investimento Responsável (PRI), se é signatária do Carbon Disclosure Project (CDP), se está listada no Índice de Sustentabilidade Empresarial (ISE) bem como no Índice de Ações com Governança Corporativa Diferenciada (IGC) e se ela faz parte do Índice de Carbono Eficiente (ICO2).”Mas não deixa claro quais critérios são avaliados. </t>
    </r>
    <r>
      <rPr>
        <b/>
        <sz val="12"/>
        <color rgb="FF000000"/>
        <rFont val="Calibri"/>
        <scheme val="minor"/>
      </rPr>
      <t>Pergunta do questionário: a empresa pratica consumo consciente e racional dos recursos (material, energia, água)? De que forma?; a empresa faz inventário de GEE?</t>
    </r>
    <r>
      <rPr>
        <sz val="12"/>
        <color rgb="FF000000"/>
        <rFont val="Calibri"/>
        <scheme val="minor"/>
      </rPr>
      <t>/ pg. 9: a Instituição realiza análise de investimentos avaliando a precisão, frequência e canais de divulgação das informações financeiras e não financeiras; políticas da empresa, transações com partes relacionadas, informações sobre acionistas e direito a voto, informações de fatos relevantes, negociações de valores mobiliários, canais de comunicação com investidores e políticas de remuneração dos conselhos e da Diretoria executiva. Não citam quais setores econômicos estão sujeitos a essa avaliação. Não delimita o universo de setores econômicos analisados.</t>
    </r>
  </si>
  <si>
    <t xml:space="preserve">Outorga para utilização de recursos hídricos </t>
  </si>
  <si>
    <t>Dados da própria empresa relativos à eficiência hídrica</t>
  </si>
  <si>
    <r>
      <rPr>
        <b/>
        <sz val="12"/>
        <color rgb="FF000000"/>
        <rFont val="Calibri"/>
      </rPr>
      <t>Relatório PRI, pg. 80: foram coletados dados de consumo de água e energia para a maioria dos ativos imobiliários, com relação ao desempenho ASG</t>
    </r>
    <r>
      <rPr>
        <sz val="12"/>
        <color rgb="FF000000"/>
        <rFont val="Calibri"/>
      </rPr>
      <t xml:space="preserve">./ Manual de sustentabilidade (2022), pg. 4, 5 e 9: para avaliação da sustentabilidade dos investimentos são verificados as vedações estabelecidas e realizada uma análise quantitativa de critérios específicos para diferentes classes de ativos, com o uso de questionários individuais com foco nas questões socioambientais e de governança corporativa. São privilegiados os agentes que priorizam em seus modelos de negócios rotinas de Sustentabilidade. Para realizar essa avaliação são utilizadas informações públicas do objeto a ser avaliado (caso haja disponibilidade das mesmas), relatórios corporativos divulgados periodicamente, questionário próprio desenvolvido pela Real Grandeza (anexo ao manual) e perguntas realizadas diretamente à instituição ou ao Gestor do Fundo em análise pela equipe técnica responsável. Serão excluídas da análise investimentos com nota final igual ou inferior a 1 ou uma avaliação inferior em um critério específico do questionário. </t>
    </r>
    <r>
      <rPr>
        <b/>
        <sz val="12"/>
        <color rgb="FF000000"/>
        <rFont val="Calibri"/>
      </rPr>
      <t>Pergunta do questionário: a empresa pratica consumo consciente e racional dos recursos (material, energia, água)? De que forma?</t>
    </r>
    <r>
      <rPr>
        <sz val="12"/>
        <color rgb="FF000000"/>
        <rFont val="Calibri"/>
      </rPr>
      <t>/ pg. 5: análise de investimentos com base em critérios de RSA: “neste item será avaliada se a instituição divulga Relatório de Sustentabilidade seguindo as Diretrizes do Global Reporting Initiative (GRI), se ela é signatária dos Princípios para o Investimento Responsável (PRI), se é signatária do Carbon Disclosure Project (CDP), se está listada no Índice de Sustentabilidade Empresarial (ISE) bem como no Índice de Ações com Governança Corporativa Diferenciada (IGC) e se ela faz parte do Índice de Carbono Eficiente (ICO2).”/ pg. 9: a Instituição realiza análise de investimentos avaliando a precisão, frequência e canais de divulgação das informações financeiras e não financeiras; políticas da empresa, transações com partes relacionadas, informações sobre acionistas e direito a voto, informações de fatos relevantes, negociações de valores mobiliários, canais de comunicação com Investidores e políticas de remuneração dos conselhos e da Diretoria executiva. Não citam quais setores econômicos estão sujeitos a essa avaliação. Não delimita o universo de setores econômicos analisados.</t>
    </r>
  </si>
  <si>
    <t>Dados da própria empresa relativos à gestão de resíduos e efluentes</t>
  </si>
  <si>
    <r>
      <rPr>
        <sz val="12"/>
        <color rgb="FF000000"/>
        <rFont val="Calibri"/>
        <scheme val="minor"/>
      </rPr>
      <t xml:space="preserve">Manual de sustentabilidade (2022), pg. 4 e 5: para avaliação da sustentabilidade dos investimentos são verificados as vedações estabelecidas e realizada uma análise quantitativa de critérios específicos para diferentes classes de ativos, com o uso de questionários individuais com foco nas questões socioambientais e de governança corporativa. São privilegiados os agentes que priorizam em seus modelos de negócios rotinas de Sustentabilidade. Para realizar essa avaliação são utilizadas informações públicas do objeto a ser avaliado (caso haja disponibilidade das mesmas), relatórios corporativos divulgados periodicamente, questionário próprio desenvolvido pela Real Grandeza (anexo ao manual) e perguntas realizadas diretamente à instituição ou ao Gestor do Fundo em análise pela equipe técnica responsável. Serão excluídas da análise investimentos com nota final igual ou inferior a 1 ou uma avaliação inferior em um critério específico do questionário. </t>
    </r>
    <r>
      <rPr>
        <b/>
        <sz val="12"/>
        <color rgb="FF000000"/>
        <rFont val="Calibri"/>
        <scheme val="minor"/>
      </rPr>
      <t>Pergunta do questionário: a empresa possui políticas e práticas com relação à produção mais limpa, programas de reciclagem, tratamento adequado para resíduos da produção, entre outros? Quais?</t>
    </r>
    <r>
      <rPr>
        <sz val="12"/>
        <color rgb="FF000000"/>
        <rFont val="Calibri"/>
        <scheme val="minor"/>
      </rPr>
      <t>/ pg. 5: análise de investimentos com base em critérios de RSA: “neste item será avaliada se a instituição divulga Relatório de Sustentabilidade seguindo as Diretrizes do Global Reporting Initiative (GRI), se ela é signatária dos Princípios para o Investimento Responsável (PRI), se é signatária do Carbon Disclosure Project (CDP), se está listada no Índice de Sustentabilidade Empresarial (ISE) bem como no Índice de Ações com Governança Corporativa Diferenciada (IGC) e se ela faz parte do Índice de Carbono Eficiente (ICO2).”/ pg. 9: a Instituição realiza análise de investimentos avaliando a precisão, frequência e canais de divulgação das informações financeiras e não financeiras; políticas da empresa, transações com partes relacionadas, informações sobre acionistas e direito a voto, informações de fatos relevantes, negociações de valores mobiliários, canais de comunicação com Investidores e políticas de remuneração dos conselhos e da Diretoria executiva. Não citam quais setores econômicos estão sujeitos a essa avaliação. Não delimita o universo de setores econômicos analisados.</t>
    </r>
  </si>
  <si>
    <t>Dados da própria empresa relativos ao uso de matéria-prima</t>
  </si>
  <si>
    <r>
      <rPr>
        <sz val="12"/>
        <color rgb="FF000000"/>
        <rFont val="Calibri"/>
        <scheme val="minor"/>
      </rPr>
      <t xml:space="preserve">Manual de sustentabilidade (2022), pg. 4, 5 e 9: para avaliação da sustentabilidade dos investimentos são verificados as vedações estabelecidas e realizada uma análise quantitativa de critérios específicos para diferentes classes de ativos, com o uso de questionários individuais com foco nas questões socioambientais e de governança corporativa. São privilegiados os agentes que priorizam em seus modelos de negócios rotinas de Sustentabilidade. Para realizar essa avaliação são utilizadas informações públicas do objeto a ser avaliado (caso haja disponibilidade das mesmas), relatórios corporativos divulgados periodicamente, questionário próprio desenvolvido pela Real Grandeza (anexo ao manual) e perguntas realizadas diretamente à instituição ou ao Gestor do Fundo em análise pela equipe técnica responsável. Serão excluídas da análise investimentos com nota final igual ou inferior a 1 ou uma avaliação inferior em um critério específico do questionário. </t>
    </r>
    <r>
      <rPr>
        <b/>
        <sz val="12"/>
        <color rgb="FF000000"/>
        <rFont val="Calibri"/>
        <scheme val="minor"/>
      </rPr>
      <t>Pergunta do questionário: a empresa pratica consumo consciente e racional dos recursos (material, energia, água)? De que forma?</t>
    </r>
    <r>
      <rPr>
        <sz val="12"/>
        <color rgb="FF000000"/>
        <rFont val="Calibri"/>
        <scheme val="minor"/>
      </rPr>
      <t>/ pg. 5: análise de investimentos com base em critérios de RSA: “neste item será avaliada se a instituição divulga Relatório de Sustentabilidade seguindo as Diretrizes do Global Reporting Initiative (GRI), se ela é signatária dos Princípios para o Investimento Responsável (PRI), se é signatária do Carbon Disclosure Project (CDP), se está listada no Índice de Sustentabilidade Empresarial (ISE) bem como no Índice de Ações com Governança Corporativa Diferenciada (IGC) e se ela faz parte do Índice de Carbono Eficiente (ICO2).”/ pg. 9: a Instituição realiza análise de investimentos avaliando a precisão, frequência e canais de divulgação das informações financeiras e não financeiras; políticas da empresa, transações com partes relacionadas, informações sobre acionistas e direito a voto, informações de fatos relevantes, negociações de valores mobiliários, canais de comunicação com Investidores e políticas de remuneração dos conselhos e da Diretoria executiva. Não citam quais setores econômicos estão sujeitos a essa avaliação. Não delimita o universo de setores econômicos analisados.</t>
    </r>
  </si>
  <si>
    <t>Dados da própria empresa relativos a riscos ambientais na cadeia de produção/valor</t>
  </si>
  <si>
    <r>
      <rPr>
        <sz val="12"/>
        <color rgb="FF000000"/>
        <rFont val="Calibri"/>
      </rPr>
      <t xml:space="preserve">Manual de sustentabilidade (2022), pg. 4: para avaliação da sustentabilidade dos investimentos são verificados as vedações estabelecidas e realizada uma análise quantitativa de critérios específicos para diferentes classes de ativos, com o uso de questionários individuais com foco nas questões socioambientais e de governança corporativa. São privilegiados os agentes que priorizam em seus modelos de negócios rotinas de Sustentabilidade. Para realizar essa avaliação são utilizadas informações públicas do objeto a ser avaliado (caso haja disponibilidade das mesmas), relatórios corporativos divulgados periodicamente, questionário próprio desenvolvido pela Real Grandeza (anexo ao manual) e perguntas realizadas diretamente à instituição ou ao Gestor do Fundo em análise pela equipe técnica responsável. Serão excluídas da análise investimentos com nota final igual ou inferior a 1 ou uma avaliação inferior em um critério específico do questionário. Perguntas do questionário envolve a avaliação socioambeintal de fornecedores./ Manual de sustentabilidade (2022), pg. 5: análise de investimentos com base em critérios de RSA: "neste item será analisado, de forma detalhada, se a </t>
    </r>
    <r>
      <rPr>
        <b/>
        <sz val="12"/>
        <color rgb="FF000000"/>
        <rFont val="Calibri"/>
      </rPr>
      <t>instituição financeira possui uma Política com critérios socioambientais para a seleção e avaliação de seus fornecedores</t>
    </r>
    <r>
      <rPr>
        <sz val="12"/>
        <color rgb="FF000000"/>
        <rFont val="Calibri"/>
      </rPr>
      <t>, se ela exige dos mesmos padrões mínimos ambientais, sociais e de Direitos Humanos, se ela incentiva à melhoria da qualidade da matéria prima que utiliza, bem como se ela faz algum tipo de auditoria para checar a veracidade das informações prestadas." Não delimita o universo de setores econômicos analisados.</t>
    </r>
  </si>
  <si>
    <t>Dados da própria empresa relativos a riscos sociais na cadeia de produção/valor</t>
  </si>
  <si>
    <r>
      <rPr>
        <sz val="12"/>
        <color rgb="FF000000"/>
        <rFont val="Calibri"/>
        <scheme val="minor"/>
      </rPr>
      <t>Manual de sustentabilidade (2022), pg. 4: para avaliação da sustentabilidade dos investimentos são verificados as vedações estabelecidas e realizada uma análise quantitativa de critérios específicos para diferentes classes de ativos, com o uso de questionários individuais com foco nas questões socioambientais e de governança corporativa. São privilegiados os agentes que priorizam em seus modelos de negócios rotinas de Sustentabilidade. Para realizar essa avaliação são utilizadas informações públicas do objeto a ser avaliado (caso haja disponibilidade das mesmas), relatórios corporativos divulgados periodicamente, questionário próprio desenvolvido pela Real Grandeza (anexo ao manual) e perguntas realizadas diretamente à instituição ou ao Gestor do Fundo em análise pela equipe técnica responsável. Serão excluídas da análise investimentos com nota final igual ou inferior a 1 ou uma avaliação inferior em um critério específico do questionário. Perguntas do questionário envolve a avaliação socioambiental de fornecedores./ Manual de sustentabilidade (2022), pg. 5: análise de investimentos com base em critérios de RSA: "</t>
    </r>
    <r>
      <rPr>
        <b/>
        <sz val="12"/>
        <color rgb="FF000000"/>
        <rFont val="Calibri"/>
        <scheme val="minor"/>
      </rPr>
      <t>neste item será analisado, de forma detalhada, se a instituição financeira possui uma Política com critérios socioambientais para a seleção e avaliação de seus fornecedores</t>
    </r>
    <r>
      <rPr>
        <sz val="12"/>
        <color rgb="FF000000"/>
        <rFont val="Calibri"/>
        <scheme val="minor"/>
      </rPr>
      <t>, se ela exige dos mesmos padrões mínimos ambientais, sociais e de Direitos Humanos, se ela incentiva à melhoria da qualidade da matéria prima que utiliza, bem como se ela faz algum tipo de auditoria para checar a veracidade das informações prestadas." Não delimita o universo de setores econômicos analisados.</t>
    </r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</si>
  <si>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</si>
  <si>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</si>
  <si>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</si>
  <si>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</si>
  <si>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</si>
  <si>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</si>
  <si>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</si>
  <si>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</si>
  <si>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</si>
  <si>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</si>
  <si>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</si>
  <si>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</si>
  <si>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</si>
  <si>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Inspeções no local (em situações especiais)</t>
  </si>
  <si>
    <t>Contratação de auditoria socioambiental (idem)</t>
  </si>
  <si>
    <t>TOTAL PONDERADO DA COLUNA</t>
  </si>
  <si>
    <t>Máximo de 20</t>
  </si>
  <si>
    <t>Relatório PRI, pg. 68: a organização utiliza um checklist ASG sempre que pretende analisar investimento em dívida privada, durante a fase de due diligence./ Relatório PRI, pg. 20: a Instituição incorpora fatores ASG nas decisões de investimentos de Listed Equity, renda fixa e ativos imobiliários. Não cita os critérios avaliados no checklist.</t>
  </si>
  <si>
    <t>Relatório PRI, pg. 28: para fundos geridos externamente são observados histórico de gestão (acidentes ambientais, multas) e práticas sobre diversidade, cadeia produtiva, combate ao trabalho escravo e trabalho infantil e inclusão de partes interessadas. Nos fundos administrados por instituições financeiras contratadas externamente, a Real Grandeza solicita ao Gestor a aplicação de critérios de Responsabilidade Socioambiental aos investimentos, preferencialmente observando reportes periódicos.</t>
  </si>
  <si>
    <t>UNIVERSO DE EMPRESAS RECEPTORAS DE INVESTIMENTOS</t>
  </si>
  <si>
    <t>FREQUÊNCIA</t>
  </si>
  <si>
    <t>Todos os setores econômicos sujeitos a licenciamento ambiental</t>
  </si>
  <si>
    <t>Setores econômicos com risco médio ou alto</t>
  </si>
  <si>
    <t>Apenas 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</si>
  <si>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</si>
  <si>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</si>
  <si>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</si>
  <si>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</si>
  <si>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Relatório PRI, pg. 58: "Na fase pós investimento, as revisões regulares incorporam avaliação dos riscos ESG? Não fazem avaliações regulares de riscos. O monitoramento de riscos ESG variam em frequência e são realizados de acordo com a necessidade do gerente do fundo."</t>
  </si>
  <si>
    <t>Não adota</t>
  </si>
  <si>
    <t>Total</t>
  </si>
  <si>
    <t>Máximo de 10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</si>
  <si>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</si>
  <si>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</si>
  <si>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</si>
  <si>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</si>
  <si>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</si>
  <si>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</si>
  <si>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</si>
  <si>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</si>
  <si>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 pontos</t>
  </si>
  <si>
    <t>Pontua-se apenas uma das três células em branco</t>
  </si>
  <si>
    <t>Pontuação total: Relevância no processo decisório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</si>
  <si>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</si>
  <si>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</si>
  <si>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</si>
  <si>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</si>
  <si>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</si>
  <si>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</si>
  <si>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</si>
  <si>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</si>
  <si>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</si>
  <si>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</si>
  <si>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</si>
  <si>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Relatório PRI, pg. 18: citam que realizam engajamento por meio de voto em assembleia geral para “listed equity”.</t>
  </si>
  <si>
    <t>Engajamento coletivo com outros investidores</t>
  </si>
  <si>
    <t>Relatório anual de informações e sustentabilidade (2022), pg. 41: “os riscos são identificados pelo gestor em conjunto com a Assessoria de Compliance e Riscos (ACR) e são priorizados em uma matriz e os de criticidade alta e média devem ser tratados por meio de um plano de ação que mitigue tal risco organizacional. Gerentes das áreas de negócio informam à ACR sobre quaisquer mudanças relevantes nos riscos identificados. As ações de mitigação que apresentam atraso são reportadas semanalmente à Diretoria Executiva, mensalmente ao Conselho Fiscal e à Previc e bimestralmente ao Conselho Deliberativo.” Pelo texto entende-se que o plano de ação é para ações internas da entidade e não nas empresas investidas.</t>
  </si>
  <si>
    <t>Existência de
indicadores específicos
para mensuração de
impacto positivo
(investimentos) - 3 pontos</t>
  </si>
  <si>
    <t>Percentual de
investimentos com
impacto positivo no
portfólio de
investimentos em empresas - 7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</si>
  <si>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</si>
  <si>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</si>
  <si>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</si>
  <si>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</si>
  <si>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</si>
  <si>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</si>
  <si>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</si>
  <si>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</si>
  <si>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</si>
  <si>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</si>
  <si>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</si>
  <si>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</si>
  <si>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</si>
  <si>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</si>
  <si>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</si>
  <si>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</si>
  <si>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</si>
  <si>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</si>
  <si>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</si>
  <si>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</si>
  <si>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</si>
  <si>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</si>
  <si>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</si>
  <si>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</si>
  <si>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</si>
  <si>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</si>
  <si>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</si>
  <si>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</si>
  <si>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</si>
  <si>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Relatório PRI, pg. 24: não possui ativos sob gestão ou fundos de impacto positivo.</t>
  </si>
  <si>
    <t>Percentual no portfólio investido em títulos privados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</si>
  <si>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</si>
  <si>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</si>
  <si>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</si>
  <si>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</si>
  <si>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</si>
  <si>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</si>
  <si>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</si>
  <si>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</si>
  <si>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Relatório anual de informações e sustentabilidade (2022), pg. 140-149: especifica a composição da carteira, porém só detalha as empresas investidas em fundos de investimentos de renda variável, que representa cerca de 9% do portfólio. Assim, não é possível calcular a porcentagem por setor na carteira total de investimentos.</t>
  </si>
  <si>
    <t xml:space="preserve">Percentual no portfólio investido em títulos privados </t>
  </si>
  <si>
    <t>Nível de risco da empresa receptora de investimentos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</si>
  <si>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</si>
  <si>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</si>
  <si>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</si>
  <si>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</si>
  <si>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</si>
  <si>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</si>
  <si>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 INVESTIDO EM TÍTULOS PRIVADOS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</si>
  <si>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</si>
  <si>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</si>
  <si>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</si>
  <si>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</si>
  <si>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</si>
  <si>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</si>
  <si>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</si>
  <si>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</si>
  <si>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</si>
  <si>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</si>
  <si>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</si>
  <si>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Relatório PRI, pg. 13: detalha os ativos imobiliários (escritório &gt; 75%; residência entre 0 e 10 % e indústria entre 0 e 10%). Porém não detalha para toda a carteira de investimentos.</t>
  </si>
  <si>
    <t>SITUAÇÃO NA IF</t>
  </si>
  <si>
    <t>Deficiente – 0 ou 1 ponto</t>
  </si>
  <si>
    <t>Médio – 2 a 6 pontos</t>
  </si>
  <si>
    <t>Bom/ótimo – 7 a 10 pontos</t>
  </si>
  <si>
    <t>Tema tratado em Diretoria de área-fim ou existência de Diretoria específica para temas ASG (abrangendo gestão de investimentos)</t>
  </si>
  <si>
    <t>Relatório anual de informações e sustentabilidade (2022), pg. 20: não há diretoria de sustentabilidade. “O diretor-ouvidor é o responsável pelo relacionamento com participantes e assistidos(as) pela Central de Atendimento, Ouvidoria, Canal de Denúncias e pelo Programa de Responsabilidade Socioambiental da Real Grandeza.”/ Site: “A Real Grandeza instituiu em 2004, através de Resolução de Diretoria Executiva uma Coordenação de Responsabilidade Socioambiental que atualmente é composta por duas técnicas, subordinadas a Diretoria de Ouvidoria desde 2006.” (https://www3.frg.com.br/responsabilidade-socioambiental-372). Não há Diretoria de área-fim ou específica para temas ASG.</t>
  </si>
  <si>
    <t>Participação feminina na Diretoria</t>
  </si>
  <si>
    <t>Relatório anual de informações e sustentabilidade (2022), pg. 23: cita os membros da diretoria executiva, sendo 3 homens e 2 mulheres (40%).</t>
  </si>
  <si>
    <t>Participação negra na Diretoria</t>
  </si>
  <si>
    <t>Relatório anual de informações e sustentabilidade (2022), pg. 27: nenhum integrante da diretoria é negro(a).</t>
  </si>
  <si>
    <t>Dimensão da área de Sustentabilidade (proporcionalidade em relação ao quadro de empregados da área de gestão de investimentos)</t>
  </si>
  <si>
    <t>Critérios ASG na seleção de gestoras de investimentos</t>
  </si>
  <si>
    <t>Relatório anual de informações e sustentabilidade (2022), pg. 94: antes da celebração dos contratos com fornecedores (que inclui as gestoras externas de investimentos), a entidade realiza consulta ao Cadastro Nacional de Empresas Inidôneas e Suspensas (Ceis) e ao Cadastro Nacional de Empresas Punidas (CNEP), para verificação dos riscos e boas práticas de governança; os contratos firmados possuem cláusulas de combate à corrupção e de proibição ao trabalho escravo e/ou infantil e os contratados precisam apresentar declaração de repúdio ao trabalho escravo/ infantil e de não exposição de jovens, a tarefas perigosas ou insalubres; também precisam preencher um questionário sobre responsabilidade socioambiental e entregar documentação de regularidade perante os órgãos de fiscalização/ pg. 15: citam que aplicam questionário de responsabilidade socioambiental com uso de critérios ASG para investidas e gestoras; nos regulamentos dos fundos em que a Real Grandeza investe, consta cláusula que gestores(as) devem considerar na análise dos riscos, sempre que possível, os aspectos relacionados à sustentabilidade./ pg. 42: “em 2022, todos os contratos firmados com gestores(as) externos(as) de fundos exclusivos continham cláusula específica de respeito aos direitos humanos.”/ Relatório PRI, pg. 50: para a maioria dos ativos sob gerenciamento externo observa-se os relatórios de investimento responsável; Metodologia de investimento responsável e sua influência no histórico de decisões de investimento; histórico de atividades de votação e engajamento com investidas./ pg. 45: “Como parte dos critérios de seleção de gestores externos, exigimos que eles Incorporem considerações ESG na documentação contratual.”/ pg. 28: para fundos geridos externamente são observados histórico de gestão (acidentes ambientais, multas) e práticas sobre diversidade, cadeia produtiva, combate ao trabalho escravo e trabalho infantil e inclusão de partes interessadas. Nos fundos administrados por instituições financeiras contratadas externamente, a Real Grandeza solicita ao Gestor a aplicação de critérios de Responsabilidade Socioambiental aos investimentos, preferencialmente observando reportes periódicos./ Manual processo de seleção e monitoramento de gestores e fundos, pg.13: é verificado se a gestora possui e segue, na condução dos seus negócios, práticas de Governança Ambiental, Social e Corporativa e se é signatária de algum órgão/programa específico e como as boas práticas de ASG são tratadas nos investimentos. São atribuídas notas às gestoras, entre 0 e 10 com base nas informações obtidas.</t>
  </si>
  <si>
    <t>Treinamentos em sustentabilidade para áreas-fim (média por empregado)</t>
  </si>
  <si>
    <t>Integração de fatores de sustentabilidade na remuneração da Diretoria ou gerência</t>
  </si>
  <si>
    <t>Integração de fatores de sustentabilidade na remuneração de gestoras de investimentos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</si>
  <si>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</si>
  <si>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Relatório anual de informações e sustentabilidade (2022), pg. 39: a Política de investimentos da Fundação é elaborada para um período de cinco anos e é revista anualmente./ Relatório anual de informações e sustentabilidade (2022), pg. 17: universo de stakeholders bem definido - "Para análise de materialidade foram consultados os stakeholders: participantes, assistidos, pensionistas, empregados, empresas investidas, fornecedores, órgãos reguladores, instituições financeiras, parceiros de negócios, conselhos, comitês, membros da imprensa, de universidades e do Centro de Integração Empresa Escola (CIEE)."</t>
  </si>
  <si>
    <t>Canal específico para recebimento de reclamações quanto a impactos socioambientais de empresas receptoras de investimentos</t>
  </si>
  <si>
    <t>Programa pró-equidade, pg. 15: cita que o contato com a ouvidoria é um mecanismo de combate às práticas de desigualdades, discriminações de gênero e raça e à ocorrência de assédio moral e sexual. Não especifica se esse mecanismo de combate serve para denúncia das empresas investidas e se há qualquer influência na tomada de decisão dos investimentos, além de não ser um canal específico para denúncias de impactos socioambientais.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</si>
  <si>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</si>
  <si>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</si>
  <si>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</si>
  <si>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</si>
  <si>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</si>
  <si>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</si>
  <si>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</si>
  <si>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</si>
  <si>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PREVIC e CVM</t>
  </si>
  <si>
    <t>Não foram identificados processos punitivos</t>
  </si>
  <si>
    <t>Consumidor.gov</t>
  </si>
  <si>
    <t>Não há registro de reclamações</t>
  </si>
  <si>
    <t>SINDEC (base de dados dos PROCONs)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</si>
  <si>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</si>
  <si>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</si>
  <si>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</si>
  <si>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</si>
  <si>
    <t>Processos encontrados no Portal Nacional de Direitos Coletivos do Ministério Público</t>
  </si>
  <si>
    <t>00749264620208190001</t>
  </si>
  <si>
    <t>01623182920178190001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</si>
</sst>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</font>
    <font>
      <b/>
      <sz val="12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1" fontId="0" fillId="13" borderId="2" xfId="1" applyNumberFormat="1" applyFont="1" applyFill="1" applyBorder="1" applyAlignment="1">
      <alignment horizontal="center" vertical="center"/>
    </xf>
    <xf numFmtId="166" fontId="0" fillId="20" borderId="4" xfId="0" applyNumberFormat="1" applyFill="1" applyBorder="1" applyAlignment="1">
      <alignment horizontal="center" vertical="center" wrapText="1"/>
    </xf>
    <xf numFmtId="167" fontId="0" fillId="3" borderId="10" xfId="0" applyNumberFormat="1" applyFill="1" applyBorder="1" applyAlignment="1">
      <alignment horizontal="center" vertical="center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wrapText="1"/>
    </xf>
    <xf numFmtId="0" fontId="19" fillId="10" borderId="2" xfId="0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7" fillId="10" borderId="2" xfId="0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0" fillId="17" borderId="4" xfId="0" applyFill="1" applyBorder="1" applyAlignment="1" applyProtection="1">
      <alignment horizontal="left" vertical="center" wrapText="1"/>
      <protection locked="0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quotePrefix="1" applyBorder="1" applyAlignment="1">
      <alignment horizont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opLeftCell="A2" zoomScale="70" zoomScaleNormal="70" workbookViewId="0">
      <selection activeCell="H18" sqref="H18"/>
    </sheetView>
  </sheetViews>
  <sheetFormatPr defaultColWidth="8.625" defaultRowHeight="15.6"/>
  <cols>
    <col min="2" max="15" width="16.625" customWidth="1"/>
  </cols>
  <sheetData>
    <row r="2" spans="1:15" ht="21">
      <c r="B2" s="61" t="s">
        <v>0</v>
      </c>
      <c r="C2" s="61"/>
    </row>
    <row r="7" spans="1:15">
      <c r="A7" s="4"/>
      <c r="B7" s="1"/>
      <c r="C7" s="1"/>
    </row>
    <row r="8" spans="1:15" ht="45.6" customHeight="1">
      <c r="A8" s="1"/>
      <c r="B8" s="1"/>
      <c r="C8" s="1"/>
      <c r="D8" s="59" t="s">
        <v>1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7</v>
      </c>
      <c r="K8" s="59" t="s">
        <v>8</v>
      </c>
      <c r="L8" s="59" t="s">
        <v>9</v>
      </c>
      <c r="M8" s="59" t="s">
        <v>10</v>
      </c>
      <c r="N8" s="59" t="s">
        <v>11</v>
      </c>
      <c r="O8" s="59" t="s">
        <v>12</v>
      </c>
    </row>
    <row r="9" spans="1:15">
      <c r="A9" s="1"/>
      <c r="B9" s="155" t="s">
        <v>13</v>
      </c>
      <c r="C9" s="155"/>
      <c r="D9" s="64">
        <f>'Temas nas políticas gerais'!D62</f>
        <v>0.75500000000000012</v>
      </c>
      <c r="E9" s="40">
        <f>'Temas nas políticas setoriais'!D62</f>
        <v>0.96999999999999986</v>
      </c>
      <c r="F9" s="40">
        <f>'Bases de dados'!H96</f>
        <v>1.1199999999999999</v>
      </c>
      <c r="G9" s="40">
        <f>'Monitoramento de riscos'!E15</f>
        <v>0.4</v>
      </c>
      <c r="H9" s="40">
        <f>'Relevância processo decisório'!B8</f>
        <v>0</v>
      </c>
      <c r="I9" s="40">
        <f>'Ações de mitigação de riscos'!G16</f>
        <v>0.6</v>
      </c>
      <c r="J9" s="40">
        <f>'Investimentos impacto positivo'!E64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40">
        <f>Governança!G22</f>
        <v>3.3949999999999996</v>
      </c>
      <c r="O9" s="40">
        <f>' Controvérsias socioambientais'!G19</f>
        <v>0</v>
      </c>
    </row>
    <row r="10" spans="1:15">
      <c r="A10" s="1"/>
      <c r="B10" s="155" t="s">
        <v>14</v>
      </c>
      <c r="C10" s="155"/>
      <c r="D10" s="65">
        <v>3</v>
      </c>
      <c r="E10" s="63">
        <v>7</v>
      </c>
      <c r="F10" s="63">
        <v>20</v>
      </c>
      <c r="G10" s="63">
        <v>10</v>
      </c>
      <c r="H10" s="63">
        <v>5</v>
      </c>
      <c r="I10" s="63">
        <v>10</v>
      </c>
      <c r="J10" s="63">
        <v>10</v>
      </c>
      <c r="K10" s="63">
        <v>10</v>
      </c>
      <c r="L10" s="63">
        <v>10</v>
      </c>
      <c r="M10" s="63">
        <v>5</v>
      </c>
      <c r="N10" s="63">
        <v>10</v>
      </c>
      <c r="O10" s="63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6" t="s">
        <v>15</v>
      </c>
      <c r="C13" s="157"/>
      <c r="D13" s="160">
        <f>SUM(D9:O9)</f>
        <v>7.2399999999999993</v>
      </c>
    </row>
    <row r="14" spans="1:15">
      <c r="A14" s="1"/>
      <c r="B14" s="158"/>
      <c r="C14" s="159"/>
      <c r="D14" s="161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52" activePane="bottomRight" state="frozen"/>
      <selection pane="bottomRight" activeCell="A65" sqref="A65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1" customWidth="1"/>
    <col min="2" max="3" width="64.625" style="118" customWidth="1"/>
    <col min="4" max="5" width="16.625" style="118" customWidth="1"/>
    <col min="6" max="6" width="18.5" style="118" customWidth="1"/>
    <col min="7" max="16384" width="10.875" style="8"/>
  </cols>
  <sheetData>
    <row r="1" spans="1:6" ht="77.45">
      <c r="A1" s="38" t="s">
        <v>21</v>
      </c>
      <c r="B1" s="27" t="s">
        <v>186</v>
      </c>
      <c r="C1" s="27" t="s">
        <v>187</v>
      </c>
      <c r="D1" s="38" t="s">
        <v>25</v>
      </c>
      <c r="E1" s="38" t="s">
        <v>61</v>
      </c>
      <c r="F1" s="8"/>
    </row>
    <row r="2" spans="1:6" ht="32.1" customHeight="1">
      <c r="A2" s="27" t="s">
        <v>188</v>
      </c>
      <c r="B2" s="108"/>
      <c r="C2" s="108"/>
      <c r="D2" s="87">
        <v>0.04</v>
      </c>
      <c r="E2" s="49">
        <f>SUM(B2:C2)*D2</f>
        <v>0</v>
      </c>
      <c r="F2" s="9"/>
    </row>
    <row r="3" spans="1:6" ht="32.1" customHeight="1">
      <c r="A3" s="27"/>
      <c r="B3" s="108"/>
      <c r="C3" s="108"/>
      <c r="D3" s="87"/>
      <c r="E3" s="49"/>
      <c r="F3" s="9"/>
    </row>
    <row r="4" spans="1:6" ht="32.1" customHeight="1">
      <c r="A4" s="27" t="s">
        <v>189</v>
      </c>
      <c r="B4" s="113"/>
      <c r="C4" s="113"/>
      <c r="D4" s="82">
        <v>0.04</v>
      </c>
      <c r="E4" s="49">
        <f>SUM(B4:C4)*D4</f>
        <v>0</v>
      </c>
      <c r="F4" s="8"/>
    </row>
    <row r="5" spans="1:6" ht="32.1" customHeight="1">
      <c r="A5" s="27"/>
      <c r="B5" s="113"/>
      <c r="C5" s="113"/>
      <c r="D5" s="82"/>
      <c r="E5" s="49"/>
      <c r="F5" s="8"/>
    </row>
    <row r="6" spans="1:6" ht="32.1" customHeight="1">
      <c r="A6" s="27" t="s">
        <v>190</v>
      </c>
      <c r="B6" s="108"/>
      <c r="C6" s="108"/>
      <c r="D6" s="82">
        <v>0.04</v>
      </c>
      <c r="E6" s="49">
        <f>SUM(B6:C6)*D6</f>
        <v>0</v>
      </c>
      <c r="F6" s="8"/>
    </row>
    <row r="7" spans="1:6" ht="32.1" customHeight="1">
      <c r="A7" s="27"/>
      <c r="B7" s="108"/>
      <c r="C7" s="108"/>
      <c r="D7" s="82"/>
      <c r="E7" s="49"/>
      <c r="F7" s="8"/>
    </row>
    <row r="8" spans="1:6" ht="32.1" customHeight="1">
      <c r="A8" s="27" t="s">
        <v>31</v>
      </c>
      <c r="B8" s="113"/>
      <c r="C8" s="113"/>
      <c r="D8" s="82">
        <v>0.04</v>
      </c>
      <c r="E8" s="49">
        <f>SUM(B8:C8)*D8</f>
        <v>0</v>
      </c>
      <c r="F8" s="8"/>
    </row>
    <row r="9" spans="1:6" ht="32.1" customHeight="1">
      <c r="A9" s="27"/>
      <c r="B9" s="113"/>
      <c r="C9" s="113"/>
      <c r="D9" s="82"/>
      <c r="E9" s="49"/>
      <c r="F9" s="8"/>
    </row>
    <row r="10" spans="1:6" ht="32.1" customHeight="1">
      <c r="A10" s="27" t="s">
        <v>191</v>
      </c>
      <c r="B10" s="108"/>
      <c r="C10" s="108"/>
      <c r="D10" s="82">
        <v>0.05</v>
      </c>
      <c r="E10" s="49">
        <f>SUM(B10:C10)*D10</f>
        <v>0</v>
      </c>
      <c r="F10" s="8"/>
    </row>
    <row r="11" spans="1:6" ht="32.1" customHeight="1">
      <c r="A11" s="27"/>
      <c r="B11" s="108"/>
      <c r="C11" s="108"/>
      <c r="D11" s="82"/>
      <c r="E11" s="49"/>
      <c r="F11" s="8"/>
    </row>
    <row r="12" spans="1:6" ht="32.1" customHeight="1">
      <c r="A12" s="27" t="s">
        <v>192</v>
      </c>
      <c r="B12" s="113"/>
      <c r="C12" s="113"/>
      <c r="D12" s="82">
        <v>0.04</v>
      </c>
      <c r="E12" s="49">
        <f>SUM(B12:C12)*D12</f>
        <v>0</v>
      </c>
      <c r="F12" s="8"/>
    </row>
    <row r="13" spans="1:6" ht="32.1" customHeight="1">
      <c r="A13" s="27"/>
      <c r="B13" s="113"/>
      <c r="C13" s="113"/>
      <c r="D13" s="82"/>
      <c r="E13" s="49"/>
      <c r="F13" s="8"/>
    </row>
    <row r="14" spans="1:6" ht="32.1" customHeight="1">
      <c r="A14" s="27" t="s">
        <v>193</v>
      </c>
      <c r="B14" s="108"/>
      <c r="C14" s="108"/>
      <c r="D14" s="82">
        <v>0.04</v>
      </c>
      <c r="E14" s="49">
        <f>SUM(B14:C14)*D14</f>
        <v>0</v>
      </c>
      <c r="F14" s="8"/>
    </row>
    <row r="15" spans="1:6" ht="32.1" customHeight="1">
      <c r="A15" s="27"/>
      <c r="B15" s="108"/>
      <c r="C15" s="108"/>
      <c r="D15" s="82"/>
      <c r="E15" s="49"/>
      <c r="F15" s="8"/>
    </row>
    <row r="16" spans="1:6" ht="32.1" customHeight="1">
      <c r="A16" s="27" t="s">
        <v>194</v>
      </c>
      <c r="B16" s="113"/>
      <c r="C16" s="113"/>
      <c r="D16" s="82">
        <v>0.04</v>
      </c>
      <c r="E16" s="49">
        <f>SUM(B16:C16)*D16</f>
        <v>0</v>
      </c>
      <c r="F16" s="8"/>
    </row>
    <row r="17" spans="1:6" ht="32.1" customHeight="1">
      <c r="A17" s="27"/>
      <c r="B17" s="113"/>
      <c r="C17" s="113"/>
      <c r="D17" s="82"/>
      <c r="E17" s="49"/>
      <c r="F17" s="8"/>
    </row>
    <row r="18" spans="1:6" ht="32.1" customHeight="1">
      <c r="A18" s="27" t="s">
        <v>34</v>
      </c>
      <c r="B18" s="108"/>
      <c r="C18" s="108"/>
      <c r="D18" s="82">
        <v>0.04</v>
      </c>
      <c r="E18" s="49">
        <f>SUM(B18:C18)*D18</f>
        <v>0</v>
      </c>
      <c r="F18" s="8"/>
    </row>
    <row r="19" spans="1:6" ht="32.1" customHeight="1">
      <c r="A19" s="27"/>
      <c r="B19" s="108"/>
      <c r="C19" s="108"/>
      <c r="D19" s="82"/>
      <c r="E19" s="49"/>
      <c r="F19" s="8"/>
    </row>
    <row r="20" spans="1:6" ht="32.1" customHeight="1">
      <c r="A20" s="27" t="s">
        <v>195</v>
      </c>
      <c r="B20" s="113"/>
      <c r="C20" s="113"/>
      <c r="D20" s="82">
        <v>0.04</v>
      </c>
      <c r="E20" s="49">
        <f>SUM(B20:C20)*D20</f>
        <v>0</v>
      </c>
      <c r="F20" s="8"/>
    </row>
    <row r="21" spans="1:6" ht="32.1" customHeight="1">
      <c r="A21" s="27"/>
      <c r="B21" s="113"/>
      <c r="C21" s="113"/>
      <c r="D21" s="82"/>
      <c r="E21" s="49"/>
      <c r="F21" s="8"/>
    </row>
    <row r="22" spans="1:6" ht="32.1" customHeight="1">
      <c r="A22" s="27" t="s">
        <v>196</v>
      </c>
      <c r="B22" s="108"/>
      <c r="C22" s="108"/>
      <c r="D22" s="82">
        <v>0.04</v>
      </c>
      <c r="E22" s="49">
        <f>SUM(B22:C22)*D22</f>
        <v>0</v>
      </c>
      <c r="F22" s="8"/>
    </row>
    <row r="23" spans="1:6" ht="32.1" customHeight="1">
      <c r="A23" s="27"/>
      <c r="B23" s="108"/>
      <c r="C23" s="108"/>
      <c r="D23" s="82"/>
      <c r="E23" s="49"/>
      <c r="F23" s="8"/>
    </row>
    <row r="24" spans="1:6" ht="32.1" customHeight="1">
      <c r="A24" s="27" t="s">
        <v>197</v>
      </c>
      <c r="B24" s="113"/>
      <c r="C24" s="113"/>
      <c r="D24" s="82">
        <v>0.04</v>
      </c>
      <c r="E24" s="49">
        <f>SUM(B24:C24)*D24</f>
        <v>0</v>
      </c>
      <c r="F24" s="8"/>
    </row>
    <row r="25" spans="1:6" ht="32.1" customHeight="1">
      <c r="A25" s="27"/>
      <c r="B25" s="113"/>
      <c r="C25" s="113"/>
      <c r="D25" s="82"/>
      <c r="E25" s="49"/>
      <c r="F25" s="8"/>
    </row>
    <row r="26" spans="1:6" ht="32.1" customHeight="1">
      <c r="A26" s="27" t="s">
        <v>198</v>
      </c>
      <c r="B26" s="108"/>
      <c r="C26" s="108"/>
      <c r="D26" s="82">
        <v>0.03</v>
      </c>
      <c r="E26" s="49">
        <f>SUM(B26:C26)*D26</f>
        <v>0</v>
      </c>
      <c r="F26" s="8"/>
    </row>
    <row r="27" spans="1:6" ht="32.1" customHeight="1">
      <c r="A27" s="27"/>
      <c r="B27" s="108"/>
      <c r="C27" s="108"/>
      <c r="D27" s="82"/>
      <c r="E27" s="49"/>
      <c r="F27" s="8"/>
    </row>
    <row r="28" spans="1:6" ht="32.1" customHeight="1">
      <c r="A28" s="27" t="s">
        <v>199</v>
      </c>
      <c r="B28" s="113"/>
      <c r="C28" s="113"/>
      <c r="D28" s="82">
        <v>0.02</v>
      </c>
      <c r="E28" s="49">
        <f>SUM(B28:C28)*D28</f>
        <v>0</v>
      </c>
      <c r="F28" s="9"/>
    </row>
    <row r="29" spans="1:6" ht="32.1" customHeight="1">
      <c r="A29" s="27"/>
      <c r="B29" s="113"/>
      <c r="C29" s="113"/>
      <c r="D29" s="82"/>
      <c r="E29" s="49"/>
      <c r="F29" s="9"/>
    </row>
    <row r="30" spans="1:6" ht="32.1" customHeight="1">
      <c r="A30" s="27" t="s">
        <v>200</v>
      </c>
      <c r="B30" s="108"/>
      <c r="C30" s="108"/>
      <c r="D30" s="82">
        <v>0.03</v>
      </c>
      <c r="E30" s="49">
        <f>SUM(B30:C30)*D30</f>
        <v>0</v>
      </c>
      <c r="F30" s="9"/>
    </row>
    <row r="31" spans="1:6" ht="32.1" customHeight="1">
      <c r="A31" s="27"/>
      <c r="B31" s="108"/>
      <c r="C31" s="108"/>
      <c r="D31" s="82"/>
      <c r="E31" s="49"/>
      <c r="F31" s="9"/>
    </row>
    <row r="32" spans="1:6" ht="32.1" customHeight="1">
      <c r="A32" s="27" t="s">
        <v>201</v>
      </c>
      <c r="B32" s="113"/>
      <c r="C32" s="113"/>
      <c r="D32" s="82">
        <v>0.02</v>
      </c>
      <c r="E32" s="49">
        <f>SUM(B32:C32)*D32</f>
        <v>0</v>
      </c>
      <c r="F32" s="9"/>
    </row>
    <row r="33" spans="1:6" ht="32.1" customHeight="1">
      <c r="A33" s="27"/>
      <c r="B33" s="113"/>
      <c r="C33" s="113"/>
      <c r="D33" s="82"/>
      <c r="E33" s="49"/>
      <c r="F33" s="9"/>
    </row>
    <row r="34" spans="1:6" ht="32.1" customHeight="1">
      <c r="A34" s="27" t="s">
        <v>202</v>
      </c>
      <c r="B34" s="108"/>
      <c r="C34" s="108"/>
      <c r="D34" s="82">
        <v>0.03</v>
      </c>
      <c r="E34" s="49">
        <f>SUM(B34:C34)*D34</f>
        <v>0</v>
      </c>
      <c r="F34" s="9"/>
    </row>
    <row r="35" spans="1:6" ht="32.1" customHeight="1">
      <c r="A35" s="27"/>
      <c r="B35" s="108"/>
      <c r="C35" s="108"/>
      <c r="D35" s="82"/>
      <c r="E35" s="49"/>
      <c r="F35" s="9"/>
    </row>
    <row r="36" spans="1:6" ht="32.1" customHeight="1">
      <c r="A36" s="27" t="s">
        <v>203</v>
      </c>
      <c r="B36" s="113"/>
      <c r="C36" s="113"/>
      <c r="D36" s="82">
        <v>0.03</v>
      </c>
      <c r="E36" s="49">
        <f>SUM(B36:C36)*D36</f>
        <v>0</v>
      </c>
      <c r="F36" s="9"/>
    </row>
    <row r="37" spans="1:6" ht="32.1" customHeight="1">
      <c r="A37" s="27"/>
      <c r="B37" s="113"/>
      <c r="C37" s="113"/>
      <c r="D37" s="82"/>
      <c r="E37" s="49"/>
      <c r="F37" s="9"/>
    </row>
    <row r="38" spans="1:6" ht="32.1" customHeight="1">
      <c r="A38" s="27" t="s">
        <v>204</v>
      </c>
      <c r="B38" s="108"/>
      <c r="C38" s="108"/>
      <c r="D38" s="82">
        <v>0.03</v>
      </c>
      <c r="E38" s="49">
        <f>SUM(B38:C38)*D38</f>
        <v>0</v>
      </c>
      <c r="F38" s="9"/>
    </row>
    <row r="39" spans="1:6" ht="32.1" customHeight="1">
      <c r="A39" s="27"/>
      <c r="B39" s="108"/>
      <c r="C39" s="108"/>
      <c r="D39" s="82"/>
      <c r="E39" s="49"/>
      <c r="F39" s="9"/>
    </row>
    <row r="40" spans="1:6" ht="32.1" customHeight="1">
      <c r="A40" s="27" t="s">
        <v>205</v>
      </c>
      <c r="B40" s="113"/>
      <c r="C40" s="113"/>
      <c r="D40" s="82">
        <v>0.03</v>
      </c>
      <c r="E40" s="49">
        <f>SUM(B40:C40)*D40</f>
        <v>0</v>
      </c>
      <c r="F40" s="9"/>
    </row>
    <row r="41" spans="1:6" ht="32.1" customHeight="1">
      <c r="A41" s="27"/>
      <c r="B41" s="113"/>
      <c r="C41" s="113"/>
      <c r="D41" s="82"/>
      <c r="E41" s="49"/>
      <c r="F41" s="9"/>
    </row>
    <row r="42" spans="1:6" ht="32.1" customHeight="1">
      <c r="A42" s="27" t="s">
        <v>206</v>
      </c>
      <c r="B42" s="108"/>
      <c r="C42" s="108"/>
      <c r="D42" s="82">
        <v>0.02</v>
      </c>
      <c r="E42" s="49">
        <f>SUM(B42:C42)*D42</f>
        <v>0</v>
      </c>
      <c r="F42" s="9"/>
    </row>
    <row r="43" spans="1:6" ht="32.1" customHeight="1">
      <c r="A43" s="27"/>
      <c r="B43" s="108"/>
      <c r="C43" s="108"/>
      <c r="D43" s="82"/>
      <c r="E43" s="49"/>
      <c r="F43" s="9"/>
    </row>
    <row r="44" spans="1:6" ht="32.1" customHeight="1">
      <c r="A44" s="27" t="s">
        <v>207</v>
      </c>
      <c r="B44" s="113"/>
      <c r="C44" s="113"/>
      <c r="D44" s="82">
        <v>0.03</v>
      </c>
      <c r="E44" s="49">
        <f>SUM(B44:C44)*D44</f>
        <v>0</v>
      </c>
      <c r="F44" s="9"/>
    </row>
    <row r="45" spans="1:6" ht="32.1" customHeight="1">
      <c r="A45" s="27"/>
      <c r="B45" s="113"/>
      <c r="C45" s="113"/>
      <c r="D45" s="82"/>
      <c r="E45" s="49"/>
      <c r="F45" s="9"/>
    </row>
    <row r="46" spans="1:6" ht="32.1" customHeight="1">
      <c r="A46" s="27" t="s">
        <v>208</v>
      </c>
      <c r="B46" s="108"/>
      <c r="C46" s="108"/>
      <c r="D46" s="82">
        <v>0.02</v>
      </c>
      <c r="E46" s="49">
        <f>SUM(B46:C46)*D46</f>
        <v>0</v>
      </c>
      <c r="F46" s="9"/>
    </row>
    <row r="47" spans="1:6" ht="32.1" customHeight="1">
      <c r="A47" s="27"/>
      <c r="B47" s="108"/>
      <c r="C47" s="108"/>
      <c r="D47" s="82"/>
      <c r="E47" s="49"/>
      <c r="F47" s="9"/>
    </row>
    <row r="48" spans="1:6" ht="32.1" customHeight="1">
      <c r="A48" s="27" t="s">
        <v>209</v>
      </c>
      <c r="B48" s="113"/>
      <c r="C48" s="113"/>
      <c r="D48" s="82">
        <v>0.03</v>
      </c>
      <c r="E48" s="49">
        <f>SUM(B48:C48)*D48</f>
        <v>0</v>
      </c>
      <c r="F48" s="9"/>
    </row>
    <row r="49" spans="1:6" ht="32.1" customHeight="1">
      <c r="A49" s="27"/>
      <c r="B49" s="113"/>
      <c r="C49" s="113"/>
      <c r="D49" s="82"/>
      <c r="E49" s="49"/>
      <c r="F49" s="9"/>
    </row>
    <row r="50" spans="1:6" ht="32.1" customHeight="1">
      <c r="A50" s="27" t="s">
        <v>210</v>
      </c>
      <c r="B50" s="108"/>
      <c r="C50" s="108"/>
      <c r="D50" s="82">
        <v>0.03</v>
      </c>
      <c r="E50" s="49">
        <f>SUM(B50:C50)*D50</f>
        <v>0</v>
      </c>
      <c r="F50" s="9"/>
    </row>
    <row r="51" spans="1:6" ht="32.1" customHeight="1">
      <c r="A51" s="27"/>
      <c r="B51" s="108"/>
      <c r="C51" s="108"/>
      <c r="D51" s="82"/>
      <c r="E51" s="49"/>
      <c r="F51" s="9"/>
    </row>
    <row r="52" spans="1:6" ht="32.1" customHeight="1">
      <c r="A52" s="27" t="s">
        <v>211</v>
      </c>
      <c r="B52" s="113"/>
      <c r="C52" s="113"/>
      <c r="D52" s="82">
        <v>0.03</v>
      </c>
      <c r="E52" s="49">
        <f>SUM(B52:C52)*D52</f>
        <v>0</v>
      </c>
      <c r="F52" s="9"/>
    </row>
    <row r="53" spans="1:6" ht="32.1" customHeight="1">
      <c r="A53" s="27"/>
      <c r="B53" s="113"/>
      <c r="C53" s="113"/>
      <c r="D53" s="82"/>
      <c r="E53" s="49"/>
      <c r="F53" s="9"/>
    </row>
    <row r="54" spans="1:6" ht="32.1" customHeight="1">
      <c r="A54" s="27" t="s">
        <v>212</v>
      </c>
      <c r="B54" s="108"/>
      <c r="C54" s="108"/>
      <c r="D54" s="82">
        <v>0.03</v>
      </c>
      <c r="E54" s="49">
        <f>SUM(B54:C54)*D54</f>
        <v>0</v>
      </c>
      <c r="F54" s="9"/>
    </row>
    <row r="55" spans="1:6" ht="32.1" customHeight="1">
      <c r="A55" s="27"/>
      <c r="B55" s="108"/>
      <c r="C55" s="108"/>
      <c r="D55" s="82"/>
      <c r="E55" s="49"/>
      <c r="F55" s="9"/>
    </row>
    <row r="56" spans="1:6" ht="32.1" customHeight="1">
      <c r="A56" s="27" t="s">
        <v>213</v>
      </c>
      <c r="B56" s="113"/>
      <c r="C56" s="113"/>
      <c r="D56" s="82">
        <v>0.03</v>
      </c>
      <c r="E56" s="49">
        <f>SUM(B56:C56)*D56</f>
        <v>0</v>
      </c>
      <c r="F56" s="9"/>
    </row>
    <row r="57" spans="1:6" ht="32.1" customHeight="1">
      <c r="A57" s="27"/>
      <c r="B57" s="113"/>
      <c r="C57" s="113"/>
      <c r="D57" s="82"/>
      <c r="E57" s="49"/>
      <c r="F57" s="9"/>
    </row>
    <row r="58" spans="1:6" ht="32.1" customHeight="1">
      <c r="A58" s="27" t="s">
        <v>214</v>
      </c>
      <c r="B58" s="108"/>
      <c r="C58" s="108"/>
      <c r="D58" s="82">
        <v>0.02</v>
      </c>
      <c r="E58" s="49">
        <f>SUM(B58:C58)*D58</f>
        <v>0</v>
      </c>
      <c r="F58" s="9"/>
    </row>
    <row r="59" spans="1:6" ht="32.1" customHeight="1">
      <c r="A59" s="27"/>
      <c r="B59" s="108"/>
      <c r="C59" s="108"/>
      <c r="D59" s="82"/>
      <c r="E59" s="49"/>
      <c r="F59" s="9"/>
    </row>
    <row r="60" spans="1:6" ht="32.1" customHeight="1">
      <c r="A60" s="27" t="s">
        <v>215</v>
      </c>
      <c r="B60" s="113"/>
      <c r="C60" s="113"/>
      <c r="D60" s="82">
        <v>0.02</v>
      </c>
      <c r="E60" s="49">
        <f>SUM(B60:C60)*D60</f>
        <v>0</v>
      </c>
      <c r="F60" s="9"/>
    </row>
    <row r="61" spans="1:6" ht="32.1" customHeight="1">
      <c r="A61" s="27"/>
      <c r="B61" s="113"/>
      <c r="C61" s="113"/>
      <c r="D61" s="82"/>
      <c r="E61" s="49"/>
      <c r="F61" s="9"/>
    </row>
    <row r="62" spans="1:6" ht="32.1" customHeight="1">
      <c r="A62" s="27" t="s">
        <v>216</v>
      </c>
      <c r="B62" s="108"/>
      <c r="C62" s="108"/>
      <c r="D62" s="82">
        <v>0.03</v>
      </c>
      <c r="E62" s="49">
        <f>SUM(B62:C62)*D62</f>
        <v>0</v>
      </c>
      <c r="F62" s="9"/>
    </row>
    <row r="63" spans="1:6" ht="15.6">
      <c r="A63" s="27"/>
      <c r="B63" s="108"/>
      <c r="C63" s="108"/>
      <c r="D63" s="82"/>
      <c r="E63" s="49"/>
      <c r="F63" s="8"/>
    </row>
    <row r="64" spans="1:6" ht="15.6">
      <c r="A64" s="10"/>
      <c r="B64" s="10"/>
      <c r="C64" s="10"/>
      <c r="D64" s="133">
        <f>SUM(D2:D62)</f>
        <v>1.0000000000000002</v>
      </c>
      <c r="E64" s="134">
        <f>SUM(E2:E63)</f>
        <v>0</v>
      </c>
      <c r="F64" s="15" t="s">
        <v>160</v>
      </c>
    </row>
    <row r="65" spans="1:5" ht="30.95">
      <c r="A65" s="111" t="s">
        <v>217</v>
      </c>
      <c r="B65" s="111"/>
      <c r="C65" s="111"/>
      <c r="D65" s="111"/>
      <c r="E65" s="111"/>
    </row>
    <row r="66" spans="1:5" ht="14.45" customHeight="1">
      <c r="B66" s="111"/>
      <c r="C66" s="111"/>
      <c r="D66" s="111"/>
      <c r="E66" s="111"/>
    </row>
    <row r="67" spans="1:5" ht="15" customHeight="1">
      <c r="B67" s="137"/>
      <c r="C67" s="111"/>
      <c r="D67" s="111"/>
      <c r="E67" s="111"/>
    </row>
    <row r="68" spans="1:5" ht="15.6">
      <c r="B68" s="111"/>
      <c r="C68" s="111"/>
      <c r="D68" s="111"/>
      <c r="E68" s="111"/>
    </row>
    <row r="69" spans="1:5" ht="15.6">
      <c r="B69" s="111"/>
      <c r="C69" s="111"/>
      <c r="D69" s="111"/>
      <c r="E69" s="111"/>
    </row>
    <row r="70" spans="1:5" ht="15.6">
      <c r="B70" s="111"/>
      <c r="C70" s="111"/>
      <c r="D70" s="111"/>
      <c r="E70" s="111"/>
    </row>
    <row r="71" spans="1:5" ht="15.6">
      <c r="B71" s="111"/>
      <c r="C71" s="111"/>
      <c r="D71" s="111"/>
      <c r="E71" s="111"/>
    </row>
    <row r="72" spans="1:5" ht="15.6">
      <c r="B72" s="111"/>
      <c r="C72" s="111"/>
      <c r="D72" s="111"/>
      <c r="E72" s="111"/>
    </row>
    <row r="73" spans="1:5" ht="15.6">
      <c r="B73" s="111"/>
      <c r="C73" s="111"/>
      <c r="D73" s="111"/>
      <c r="E73" s="111"/>
    </row>
    <row r="74" spans="1:5" ht="15.6">
      <c r="B74" s="111"/>
      <c r="C74" s="111"/>
      <c r="D74" s="111"/>
      <c r="E74" s="111"/>
    </row>
    <row r="75" spans="1:5" ht="15.6">
      <c r="B75" s="111"/>
      <c r="C75" s="111"/>
      <c r="D75" s="111"/>
      <c r="E75" s="111"/>
    </row>
    <row r="76" spans="1:5" ht="15.6">
      <c r="B76" s="111"/>
      <c r="C76" s="111"/>
      <c r="D76" s="111"/>
      <c r="E76" s="111"/>
    </row>
    <row r="77" spans="1:5" ht="15.6">
      <c r="B77" s="111"/>
      <c r="C77" s="111"/>
      <c r="D77" s="111"/>
      <c r="E77" s="111"/>
    </row>
    <row r="78" spans="1:5" ht="15.6">
      <c r="B78" s="111"/>
      <c r="C78" s="111"/>
      <c r="D78" s="111"/>
      <c r="E78" s="111"/>
    </row>
    <row r="79" spans="1:5" ht="15.6">
      <c r="B79" s="111"/>
      <c r="C79" s="111"/>
      <c r="D79" s="111"/>
      <c r="E79" s="111"/>
    </row>
    <row r="80" spans="1:5" ht="15.6">
      <c r="B80" s="111"/>
      <c r="C80" s="111"/>
      <c r="D80" s="111"/>
      <c r="E80" s="111"/>
    </row>
    <row r="81" spans="1:5" ht="15.6">
      <c r="B81" s="111"/>
      <c r="C81" s="111"/>
      <c r="D81" s="111"/>
      <c r="E81" s="111"/>
    </row>
    <row r="82" spans="1:5" ht="15.6">
      <c r="B82" s="111"/>
      <c r="C82" s="111"/>
      <c r="D82" s="111"/>
      <c r="E82" s="111"/>
    </row>
    <row r="83" spans="1:5" ht="15.6">
      <c r="A83" s="118"/>
    </row>
    <row r="84" spans="1:5" ht="15.6"/>
    <row r="85" spans="1:5" ht="15.6"/>
    <row r="86" spans="1:5" ht="15.6"/>
    <row r="87" spans="1:5" ht="15.6"/>
  </sheetData>
  <sheetProtection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3" activePane="bottomRight" state="frozen"/>
      <selection pane="bottomRight" activeCell="A11" sqref="A1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15" style="115" customWidth="1"/>
    <col min="7" max="7" width="17" style="115" customWidth="1"/>
    <col min="8" max="16384" width="10.875" style="1"/>
  </cols>
  <sheetData>
    <row r="1" spans="1:7" ht="15.95" customHeight="1">
      <c r="A1" s="75"/>
      <c r="B1" s="170" t="s">
        <v>218</v>
      </c>
      <c r="C1" s="170"/>
      <c r="D1" s="170"/>
      <c r="E1" s="170"/>
      <c r="F1" s="45" t="s">
        <v>74</v>
      </c>
      <c r="G1" s="36"/>
    </row>
    <row r="2" spans="1:7" ht="30.95">
      <c r="A2" s="38" t="s">
        <v>219</v>
      </c>
      <c r="B2" s="27" t="s">
        <v>220</v>
      </c>
      <c r="C2" s="27" t="s">
        <v>221</v>
      </c>
      <c r="D2" s="27" t="s">
        <v>222</v>
      </c>
      <c r="E2" s="27" t="s">
        <v>223</v>
      </c>
      <c r="F2" s="45"/>
      <c r="G2" s="1"/>
    </row>
    <row r="3" spans="1:7">
      <c r="A3" s="21" t="s">
        <v>224</v>
      </c>
      <c r="B3" s="114"/>
      <c r="C3" s="114"/>
      <c r="D3" s="114"/>
      <c r="E3" s="114"/>
      <c r="F3" s="44">
        <f>SUM(B3:E3)</f>
        <v>0</v>
      </c>
      <c r="G3" s="1"/>
    </row>
    <row r="4" spans="1:7">
      <c r="A4" s="21"/>
      <c r="B4" s="114"/>
      <c r="C4" s="114"/>
      <c r="D4" s="114"/>
      <c r="E4" s="114"/>
      <c r="F4" s="44"/>
      <c r="G4" s="1"/>
    </row>
    <row r="5" spans="1:7">
      <c r="A5" s="21" t="s">
        <v>225</v>
      </c>
      <c r="B5" s="102"/>
      <c r="C5" s="102"/>
      <c r="D5" s="102"/>
      <c r="E5" s="102"/>
      <c r="F5" s="44">
        <f>SUM(B5:E5)</f>
        <v>0</v>
      </c>
      <c r="G5" s="1"/>
    </row>
    <row r="6" spans="1:7">
      <c r="A6" s="21"/>
      <c r="B6" s="102"/>
      <c r="C6" s="102"/>
      <c r="D6" s="102"/>
      <c r="E6" s="102"/>
      <c r="F6" s="44"/>
      <c r="G6" s="1"/>
    </row>
    <row r="7" spans="1:7" ht="30.95">
      <c r="A7" s="73" t="s">
        <v>226</v>
      </c>
      <c r="B7" s="114"/>
      <c r="C7" s="114"/>
      <c r="D7" s="114"/>
      <c r="E7" s="114"/>
      <c r="F7" s="44">
        <f>SUM(B7:E7)</f>
        <v>0</v>
      </c>
      <c r="G7" s="1"/>
    </row>
    <row r="8" spans="1:7" ht="14.45" customHeight="1">
      <c r="A8" s="21"/>
      <c r="B8" s="114"/>
      <c r="C8" s="114"/>
      <c r="D8" s="114"/>
      <c r="E8" s="114"/>
      <c r="F8" s="44"/>
      <c r="G8" s="1"/>
    </row>
    <row r="9" spans="1:7">
      <c r="A9" s="38" t="s">
        <v>74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7">
        <f>MIN(SUM(F3:F8),8)</f>
        <v>0</v>
      </c>
      <c r="G9" s="15" t="s">
        <v>160</v>
      </c>
    </row>
    <row r="10" spans="1:7">
      <c r="A10" s="129"/>
      <c r="B10" s="129"/>
      <c r="C10" s="122"/>
      <c r="D10" s="122"/>
      <c r="E10" s="122"/>
      <c r="F10" s="122"/>
      <c r="G10" s="122"/>
    </row>
    <row r="11" spans="1:7" ht="155.1">
      <c r="A11" s="122" t="s">
        <v>227</v>
      </c>
      <c r="B11" s="122"/>
      <c r="C11" s="138"/>
      <c r="D11" s="122"/>
      <c r="E11" s="122"/>
      <c r="F11" s="122"/>
      <c r="G11" s="122"/>
    </row>
    <row r="12" spans="1:7" ht="13.5" customHeight="1">
      <c r="A12" s="122"/>
      <c r="B12" s="122"/>
      <c r="C12" s="138"/>
      <c r="D12" s="122"/>
      <c r="E12" s="122"/>
      <c r="F12" s="122"/>
      <c r="G12" s="122"/>
    </row>
    <row r="13" spans="1:7">
      <c r="A13" s="122"/>
      <c r="B13" s="122"/>
      <c r="C13" s="137"/>
      <c r="D13" s="122"/>
      <c r="E13" s="122"/>
      <c r="F13" s="111"/>
      <c r="G13" s="111"/>
    </row>
    <row r="14" spans="1:7">
      <c r="A14" s="122"/>
      <c r="B14" s="122"/>
      <c r="C14" s="122"/>
      <c r="D14" s="122"/>
      <c r="E14" s="122"/>
      <c r="F14" s="122"/>
      <c r="G14" s="122"/>
    </row>
    <row r="15" spans="1:7">
      <c r="A15" s="122"/>
      <c r="B15" s="122"/>
      <c r="C15" s="122"/>
      <c r="D15" s="122"/>
      <c r="E15" s="122"/>
      <c r="F15" s="122"/>
      <c r="G15" s="122"/>
    </row>
    <row r="16" spans="1:7">
      <c r="A16" s="122"/>
      <c r="B16" s="122"/>
      <c r="C16" s="122"/>
      <c r="D16" s="122"/>
      <c r="E16" s="122"/>
      <c r="F16" s="122"/>
      <c r="G16" s="122"/>
    </row>
    <row r="17" spans="1:7">
      <c r="A17" s="122"/>
      <c r="B17" s="122"/>
      <c r="C17" s="122"/>
      <c r="D17" s="122"/>
      <c r="E17" s="122"/>
      <c r="F17" s="122"/>
      <c r="G17" s="122"/>
    </row>
    <row r="18" spans="1:7">
      <c r="A18" s="122"/>
      <c r="B18" s="122"/>
      <c r="C18" s="122"/>
      <c r="D18" s="122"/>
      <c r="E18" s="122"/>
      <c r="F18" s="122"/>
      <c r="G18" s="122"/>
    </row>
    <row r="19" spans="1:7">
      <c r="A19" s="122"/>
      <c r="B19" s="122"/>
      <c r="C19" s="122"/>
      <c r="D19" s="122"/>
      <c r="E19" s="122"/>
      <c r="F19" s="122"/>
      <c r="G19" s="122"/>
    </row>
    <row r="20" spans="1:7">
      <c r="A20" s="122"/>
      <c r="B20" s="122"/>
      <c r="C20" s="122"/>
      <c r="D20" s="122"/>
      <c r="E20" s="122"/>
      <c r="F20" s="122"/>
      <c r="G20" s="122"/>
    </row>
    <row r="21" spans="1:7">
      <c r="A21" s="122"/>
      <c r="B21" s="122"/>
      <c r="C21" s="122"/>
      <c r="D21" s="122"/>
      <c r="E21" s="122"/>
      <c r="F21" s="122"/>
      <c r="G21" s="122"/>
    </row>
    <row r="22" spans="1:7">
      <c r="A22" s="122"/>
      <c r="B22" s="122"/>
      <c r="C22" s="122"/>
      <c r="D22" s="122"/>
      <c r="E22" s="122"/>
      <c r="F22" s="122"/>
      <c r="G22" s="122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3" activePane="bottomRight" state="frozen"/>
      <selection pane="bottomRight" activeCell="A11" sqref="A11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15" customWidth="1"/>
    <col min="5" max="5" width="15" style="115" customWidth="1"/>
    <col min="6" max="6" width="12.5" style="115" customWidth="1"/>
    <col min="7" max="7" width="15" style="115" customWidth="1"/>
    <col min="8" max="16384" width="10.875" style="1"/>
  </cols>
  <sheetData>
    <row r="1" spans="1:7">
      <c r="A1" s="2"/>
      <c r="B1" s="171" t="s">
        <v>228</v>
      </c>
      <c r="C1" s="171"/>
      <c r="D1" s="171"/>
      <c r="E1" s="2"/>
      <c r="F1" s="2"/>
      <c r="G1" s="1"/>
    </row>
    <row r="2" spans="1:7" ht="89.1" customHeight="1">
      <c r="A2" s="35" t="s">
        <v>229</v>
      </c>
      <c r="B2" s="47" t="s">
        <v>230</v>
      </c>
      <c r="C2" s="47" t="s">
        <v>231</v>
      </c>
      <c r="D2" s="47" t="s">
        <v>232</v>
      </c>
      <c r="E2" s="20" t="s">
        <v>25</v>
      </c>
      <c r="F2" s="20" t="s">
        <v>74</v>
      </c>
      <c r="G2" s="36"/>
    </row>
    <row r="3" spans="1:7" ht="15.95" customHeight="1">
      <c r="A3" s="12" t="s">
        <v>233</v>
      </c>
      <c r="B3" s="109"/>
      <c r="C3" s="109"/>
      <c r="D3" s="109"/>
      <c r="E3" s="84">
        <v>0.45</v>
      </c>
      <c r="F3" s="52">
        <f>SUM(B3:D3)*E3</f>
        <v>0</v>
      </c>
      <c r="G3" s="1"/>
    </row>
    <row r="4" spans="1:7" ht="15.95" customHeight="1">
      <c r="A4" s="12"/>
      <c r="B4" s="109"/>
      <c r="C4" s="109"/>
      <c r="D4" s="109"/>
      <c r="E4" s="42"/>
      <c r="F4" s="52"/>
      <c r="G4" s="1"/>
    </row>
    <row r="5" spans="1:7" ht="15.95" customHeight="1">
      <c r="A5" s="12" t="s">
        <v>234</v>
      </c>
      <c r="B5" s="112"/>
      <c r="C5" s="112"/>
      <c r="D5" s="112"/>
      <c r="E5" s="84">
        <v>0.3</v>
      </c>
      <c r="F5" s="52">
        <f>SUM(B5:D5)*E5</f>
        <v>0</v>
      </c>
      <c r="G5" s="1"/>
    </row>
    <row r="6" spans="1:7" ht="15.95" customHeight="1">
      <c r="A6" s="12"/>
      <c r="B6" s="112"/>
      <c r="C6" s="112"/>
      <c r="D6" s="112"/>
      <c r="E6" s="42"/>
      <c r="F6" s="52"/>
      <c r="G6" s="1"/>
    </row>
    <row r="7" spans="1:7" ht="15.95" customHeight="1">
      <c r="A7" s="13" t="s">
        <v>235</v>
      </c>
      <c r="B7" s="109"/>
      <c r="C7" s="109"/>
      <c r="D7" s="109"/>
      <c r="E7" s="84">
        <v>0.25</v>
      </c>
      <c r="F7" s="52">
        <f>SUM(B7:D7)*E7</f>
        <v>0</v>
      </c>
      <c r="G7" s="1"/>
    </row>
    <row r="8" spans="1:7" ht="15.95" customHeight="1">
      <c r="A8" s="12"/>
      <c r="B8" s="109"/>
      <c r="C8" s="109"/>
      <c r="D8" s="109"/>
      <c r="E8" s="42"/>
      <c r="F8" s="52"/>
      <c r="G8" s="1"/>
    </row>
    <row r="9" spans="1:7" ht="15.95" customHeight="1">
      <c r="A9" s="35" t="s">
        <v>159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6">
        <f>MIN(SUM(F3:F8),7)</f>
        <v>0</v>
      </c>
      <c r="G9" s="15" t="s">
        <v>160</v>
      </c>
    </row>
    <row r="10" spans="1:7">
      <c r="A10" s="135"/>
      <c r="B10" s="135"/>
      <c r="C10" s="74"/>
      <c r="D10" s="74"/>
      <c r="E10" s="74"/>
      <c r="F10" s="74"/>
      <c r="G10" s="1"/>
    </row>
    <row r="11" spans="1:7">
      <c r="A11" s="108" t="s">
        <v>64</v>
      </c>
      <c r="B11" s="122"/>
      <c r="C11" s="122"/>
      <c r="D11" s="122"/>
      <c r="E11" s="122"/>
      <c r="F11" s="122"/>
    </row>
    <row r="12" spans="1:7">
      <c r="A12" s="122"/>
      <c r="B12" s="122"/>
      <c r="C12" s="122"/>
      <c r="D12" s="122"/>
      <c r="E12" s="122"/>
      <c r="F12" s="122"/>
    </row>
    <row r="13" spans="1:7" ht="17.100000000000001" customHeight="1">
      <c r="A13" s="122"/>
      <c r="B13" s="122"/>
      <c r="C13" s="137"/>
      <c r="D13" s="122"/>
      <c r="E13" s="111"/>
      <c r="F13" s="111"/>
    </row>
    <row r="14" spans="1:7">
      <c r="A14" s="122"/>
      <c r="B14" s="122"/>
      <c r="C14" s="122"/>
      <c r="D14" s="122"/>
      <c r="E14" s="122"/>
      <c r="F14" s="122"/>
    </row>
    <row r="15" spans="1:7">
      <c r="A15" s="122"/>
      <c r="B15" s="122"/>
      <c r="C15" s="122"/>
      <c r="D15" s="122"/>
      <c r="E15" s="122"/>
      <c r="F15" s="122"/>
    </row>
    <row r="16" spans="1:7">
      <c r="A16" s="122"/>
      <c r="B16" s="122"/>
      <c r="C16" s="122"/>
      <c r="D16" s="122"/>
      <c r="E16" s="122"/>
      <c r="F16" s="122"/>
    </row>
    <row r="17" spans="1:6">
      <c r="A17" s="122"/>
      <c r="B17" s="122"/>
      <c r="C17" s="122"/>
      <c r="D17" s="122"/>
      <c r="E17" s="122"/>
      <c r="F17" s="122"/>
    </row>
    <row r="18" spans="1:6">
      <c r="A18" s="122"/>
      <c r="B18" s="122"/>
      <c r="C18" s="122"/>
      <c r="D18" s="122"/>
      <c r="E18" s="122"/>
      <c r="F18" s="122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6" activePane="bottomRight" state="frozen"/>
      <selection pane="bottomRight" activeCell="C21" sqref="C2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29.5" style="115" customWidth="1"/>
    <col min="7" max="7" width="15" style="115" customWidth="1"/>
    <col min="8" max="8" width="17" style="115" customWidth="1"/>
    <col min="9" max="9" width="16.5" style="115" customWidth="1"/>
    <col min="10" max="16384" width="10.875" style="1"/>
  </cols>
  <sheetData>
    <row r="1" spans="1:9">
      <c r="A1" s="35"/>
      <c r="B1" s="173" t="s">
        <v>236</v>
      </c>
      <c r="C1" s="174"/>
      <c r="D1" s="174"/>
      <c r="E1" s="175"/>
      <c r="F1" s="35"/>
      <c r="G1" s="35"/>
      <c r="H1" s="35"/>
      <c r="I1" s="1"/>
    </row>
    <row r="2" spans="1:9" ht="92.45" customHeight="1">
      <c r="A2" s="35" t="s">
        <v>237</v>
      </c>
      <c r="B2" s="47" t="s">
        <v>220</v>
      </c>
      <c r="C2" s="47" t="s">
        <v>221</v>
      </c>
      <c r="D2" s="47" t="s">
        <v>238</v>
      </c>
      <c r="E2" s="47" t="s">
        <v>223</v>
      </c>
      <c r="F2" s="35" t="s">
        <v>159</v>
      </c>
      <c r="G2" s="35" t="s">
        <v>25</v>
      </c>
      <c r="H2" s="35" t="s">
        <v>61</v>
      </c>
      <c r="I2" s="36"/>
    </row>
    <row r="3" spans="1:9" ht="32.1" customHeight="1">
      <c r="A3" s="37" t="s">
        <v>239</v>
      </c>
      <c r="B3" s="109"/>
      <c r="C3" s="109"/>
      <c r="D3" s="109"/>
      <c r="E3" s="109"/>
      <c r="F3" s="52">
        <f>SUM(B3:E3)</f>
        <v>0</v>
      </c>
      <c r="G3" s="89">
        <v>0.2</v>
      </c>
      <c r="H3" s="52">
        <f>SUM(B3:E3)*G3</f>
        <v>0</v>
      </c>
      <c r="I3" s="1"/>
    </row>
    <row r="4" spans="1:9" ht="32.1" customHeight="1">
      <c r="A4" s="37"/>
      <c r="B4" s="109"/>
      <c r="C4" s="109"/>
      <c r="D4" s="109"/>
      <c r="E4" s="109"/>
      <c r="F4" s="52"/>
      <c r="G4" s="41"/>
      <c r="H4" s="52"/>
      <c r="I4" s="1"/>
    </row>
    <row r="5" spans="1:9" ht="32.1" customHeight="1">
      <c r="A5" s="37" t="s">
        <v>240</v>
      </c>
      <c r="B5" s="110"/>
      <c r="C5" s="110"/>
      <c r="D5" s="110"/>
      <c r="E5" s="110"/>
      <c r="F5" s="52">
        <f t="shared" ref="F5:F17" si="0">SUM(B5:E5)</f>
        <v>0</v>
      </c>
      <c r="G5" s="89">
        <v>0.1</v>
      </c>
      <c r="H5" s="52">
        <f t="shared" ref="H5:H17" si="1">SUM(B5:E5)*G5</f>
        <v>0</v>
      </c>
      <c r="I5" s="1"/>
    </row>
    <row r="6" spans="1:9" ht="32.1" customHeight="1">
      <c r="A6" s="12"/>
      <c r="B6" s="110"/>
      <c r="C6" s="110"/>
      <c r="D6" s="110"/>
      <c r="E6" s="110"/>
      <c r="F6" s="52"/>
      <c r="G6" s="41"/>
      <c r="H6" s="52"/>
      <c r="I6" s="1"/>
    </row>
    <row r="7" spans="1:9" ht="32.1" customHeight="1">
      <c r="A7" s="13" t="s">
        <v>241</v>
      </c>
      <c r="B7" s="109"/>
      <c r="C7" s="109"/>
      <c r="D7" s="109"/>
      <c r="E7" s="109"/>
      <c r="F7" s="52">
        <f t="shared" si="0"/>
        <v>0</v>
      </c>
      <c r="G7" s="89">
        <v>0.05</v>
      </c>
      <c r="H7" s="52">
        <f t="shared" si="1"/>
        <v>0</v>
      </c>
      <c r="I7" s="1"/>
    </row>
    <row r="8" spans="1:9" ht="32.1" customHeight="1">
      <c r="A8" s="12"/>
      <c r="B8" s="109"/>
      <c r="C8" s="109"/>
      <c r="D8" s="109"/>
      <c r="E8" s="109"/>
      <c r="F8" s="52"/>
      <c r="G8" s="41"/>
      <c r="H8" s="52"/>
      <c r="I8" s="1"/>
    </row>
    <row r="9" spans="1:9" ht="51" customHeight="1">
      <c r="A9" s="13" t="s">
        <v>242</v>
      </c>
      <c r="B9" s="110"/>
      <c r="C9" s="110"/>
      <c r="D9" s="110"/>
      <c r="E9" s="110"/>
      <c r="F9" s="52">
        <f t="shared" si="0"/>
        <v>0</v>
      </c>
      <c r="G9" s="89">
        <v>0.25</v>
      </c>
      <c r="H9" s="52">
        <f t="shared" si="1"/>
        <v>0</v>
      </c>
      <c r="I9" s="1"/>
    </row>
    <row r="10" spans="1:9" ht="32.1" customHeight="1">
      <c r="A10" s="12"/>
      <c r="B10" s="110"/>
      <c r="C10" s="110"/>
      <c r="D10" s="110"/>
      <c r="E10" s="110"/>
      <c r="F10" s="52"/>
      <c r="G10" s="41"/>
      <c r="H10" s="52"/>
      <c r="I10" s="1"/>
    </row>
    <row r="11" spans="1:9" ht="32.1" customHeight="1">
      <c r="A11" s="37" t="s">
        <v>243</v>
      </c>
      <c r="B11" s="109"/>
      <c r="C11" s="109"/>
      <c r="D11" s="109"/>
      <c r="E11" s="109"/>
      <c r="F11" s="52">
        <f t="shared" si="0"/>
        <v>0</v>
      </c>
      <c r="G11" s="89">
        <v>0.1</v>
      </c>
      <c r="H11" s="52">
        <f t="shared" si="1"/>
        <v>0</v>
      </c>
      <c r="I11" s="1"/>
    </row>
    <row r="12" spans="1:9" ht="32.1" customHeight="1">
      <c r="A12" s="12"/>
      <c r="B12" s="109"/>
      <c r="C12" s="109"/>
      <c r="D12" s="109"/>
      <c r="E12" s="109"/>
      <c r="F12" s="52"/>
      <c r="G12" s="41"/>
      <c r="H12" s="52"/>
      <c r="I12" s="1"/>
    </row>
    <row r="13" spans="1:9" ht="32.1" customHeight="1">
      <c r="A13" s="13" t="s">
        <v>244</v>
      </c>
      <c r="B13" s="110"/>
      <c r="C13" s="110"/>
      <c r="D13" s="110"/>
      <c r="E13" s="110"/>
      <c r="F13" s="52">
        <f t="shared" si="0"/>
        <v>0</v>
      </c>
      <c r="G13" s="89">
        <v>0.05</v>
      </c>
      <c r="H13" s="52">
        <f t="shared" si="1"/>
        <v>0</v>
      </c>
      <c r="I13" s="1"/>
    </row>
    <row r="14" spans="1:9" ht="32.1" customHeight="1">
      <c r="A14" s="12"/>
      <c r="B14" s="110"/>
      <c r="C14" s="110"/>
      <c r="D14" s="110"/>
      <c r="E14" s="110"/>
      <c r="F14" s="52"/>
      <c r="G14" s="41"/>
      <c r="H14" s="52"/>
      <c r="I14" s="1"/>
    </row>
    <row r="15" spans="1:9" ht="66" customHeight="1">
      <c r="A15" s="13" t="s">
        <v>245</v>
      </c>
      <c r="B15" s="109"/>
      <c r="C15" s="109"/>
      <c r="D15" s="109"/>
      <c r="E15" s="109"/>
      <c r="F15" s="52">
        <f t="shared" si="0"/>
        <v>0</v>
      </c>
      <c r="G15" s="89">
        <v>0.1</v>
      </c>
      <c r="H15" s="52">
        <f t="shared" si="1"/>
        <v>0</v>
      </c>
      <c r="I15" s="1"/>
    </row>
    <row r="16" spans="1:9" ht="54.6" customHeight="1">
      <c r="A16" s="12"/>
      <c r="B16" s="109"/>
      <c r="C16" s="109"/>
      <c r="D16" s="109"/>
      <c r="E16" s="109"/>
      <c r="F16" s="52"/>
      <c r="G16" s="41"/>
      <c r="H16" s="52"/>
      <c r="I16" s="1"/>
    </row>
    <row r="17" spans="1:9" ht="48.6" customHeight="1">
      <c r="A17" s="13" t="s">
        <v>246</v>
      </c>
      <c r="B17" s="110"/>
      <c r="C17" s="110"/>
      <c r="D17" s="110"/>
      <c r="E17" s="110"/>
      <c r="F17" s="52">
        <f t="shared" si="0"/>
        <v>0</v>
      </c>
      <c r="G17" s="89">
        <v>0.15</v>
      </c>
      <c r="H17" s="52">
        <f t="shared" si="1"/>
        <v>0</v>
      </c>
      <c r="I17" s="1"/>
    </row>
    <row r="18" spans="1:9" ht="48.6" customHeight="1">
      <c r="A18" s="13"/>
      <c r="B18" s="110"/>
      <c r="C18" s="110"/>
      <c r="D18" s="110"/>
      <c r="E18" s="110"/>
      <c r="F18" s="52"/>
      <c r="G18" s="89"/>
      <c r="H18" s="52"/>
      <c r="I18" s="1"/>
    </row>
    <row r="19" spans="1:9" ht="26.1" customHeight="1">
      <c r="A19" s="172"/>
      <c r="B19" s="172"/>
      <c r="C19" s="11"/>
      <c r="D19" s="11"/>
      <c r="E19" s="11"/>
      <c r="F19" s="43" t="s">
        <v>74</v>
      </c>
      <c r="G19" s="90">
        <f>SUM(G3:G17)</f>
        <v>1</v>
      </c>
      <c r="H19" s="95">
        <f>SUM(H3:H17)</f>
        <v>0</v>
      </c>
      <c r="I19" s="15" t="s">
        <v>247</v>
      </c>
    </row>
    <row r="20" spans="1:9" ht="77.45">
      <c r="A20" s="122" t="s">
        <v>248</v>
      </c>
      <c r="B20" s="111"/>
      <c r="C20" s="111"/>
      <c r="D20" s="111"/>
      <c r="E20" s="111"/>
      <c r="F20" s="111"/>
      <c r="G20" s="111"/>
      <c r="H20" s="111"/>
    </row>
    <row r="21" spans="1:9">
      <c r="B21" s="111"/>
      <c r="C21" s="111"/>
      <c r="D21" s="137"/>
      <c r="E21" s="111"/>
      <c r="F21" s="111"/>
      <c r="G21" s="111"/>
      <c r="H21" s="111"/>
    </row>
    <row r="22" spans="1:9">
      <c r="A22" s="111"/>
      <c r="B22" s="111"/>
      <c r="C22" s="136"/>
      <c r="D22" s="111"/>
      <c r="E22" s="111"/>
      <c r="F22" s="111"/>
      <c r="G22" s="111"/>
      <c r="H22" s="111"/>
    </row>
    <row r="23" spans="1:9">
      <c r="A23" s="111"/>
      <c r="B23" s="111"/>
      <c r="C23" s="111"/>
      <c r="D23" s="111"/>
      <c r="E23" s="111"/>
      <c r="F23" s="111"/>
      <c r="G23" s="111"/>
      <c r="H23" s="111"/>
    </row>
    <row r="24" spans="1:9">
      <c r="A24" s="111"/>
      <c r="B24" s="111"/>
      <c r="C24" s="111"/>
      <c r="D24" s="111"/>
      <c r="E24" s="111"/>
      <c r="F24" s="111"/>
      <c r="G24" s="111"/>
      <c r="H24" s="111"/>
    </row>
    <row r="25" spans="1:9">
      <c r="A25" s="111"/>
      <c r="B25" s="111"/>
      <c r="C25" s="111"/>
      <c r="D25" s="111"/>
      <c r="E25" s="111"/>
      <c r="F25" s="111"/>
      <c r="G25" s="111"/>
      <c r="H25" s="111"/>
    </row>
    <row r="26" spans="1:9">
      <c r="A26" s="111"/>
      <c r="B26" s="111"/>
      <c r="C26" s="111"/>
      <c r="D26" s="111"/>
      <c r="E26" s="111"/>
      <c r="F26" s="111"/>
      <c r="G26" s="111"/>
      <c r="H26" s="111"/>
    </row>
    <row r="27" spans="1:9">
      <c r="A27" s="111"/>
      <c r="B27" s="111"/>
      <c r="C27" s="111"/>
      <c r="D27" s="111"/>
      <c r="E27" s="111"/>
      <c r="F27" s="111"/>
      <c r="G27" s="111"/>
      <c r="H27" s="111"/>
    </row>
    <row r="28" spans="1:9">
      <c r="A28" s="111"/>
      <c r="B28" s="111"/>
      <c r="C28" s="111"/>
      <c r="D28" s="111"/>
      <c r="E28" s="111"/>
      <c r="F28" s="111"/>
      <c r="G28" s="111"/>
      <c r="H28" s="111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B4" activePane="bottomRight" state="frozen"/>
      <selection pane="bottomRight" activeCell="D11" sqref="D1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8" customWidth="1"/>
    <col min="2" max="3" width="32.625" style="118" customWidth="1"/>
    <col min="4" max="4" width="87.375" style="118" customWidth="1"/>
    <col min="5" max="5" width="21.5" style="118" customWidth="1"/>
    <col min="6" max="6" width="15.375" style="118" customWidth="1"/>
    <col min="7" max="7" width="15.5" style="118" customWidth="1"/>
    <col min="8" max="8" width="21.875" style="118" customWidth="1"/>
    <col min="9" max="16384" width="10.875" style="8"/>
  </cols>
  <sheetData>
    <row r="1" spans="1:7" s="8" customFormat="1" ht="67.5" customHeight="1">
      <c r="A1" s="45" t="s">
        <v>249</v>
      </c>
      <c r="B1" s="27" t="s">
        <v>250</v>
      </c>
      <c r="C1" s="27" t="s">
        <v>251</v>
      </c>
      <c r="D1" s="27" t="s">
        <v>252</v>
      </c>
      <c r="E1" s="38" t="s">
        <v>159</v>
      </c>
      <c r="F1" s="38" t="s">
        <v>25</v>
      </c>
      <c r="G1" s="38" t="s">
        <v>61</v>
      </c>
    </row>
    <row r="2" spans="1:7" s="8" customFormat="1" ht="52.5" customHeight="1">
      <c r="A2" s="27" t="s">
        <v>253</v>
      </c>
      <c r="B2" s="108">
        <v>0</v>
      </c>
      <c r="C2" s="108"/>
      <c r="D2" s="108"/>
      <c r="E2" s="106">
        <f>SUM(B2:D2)</f>
        <v>0</v>
      </c>
      <c r="F2" s="82">
        <v>0.1</v>
      </c>
      <c r="G2" s="49">
        <f>(B2*F2)+(C2*F2)+(D2*F2)</f>
        <v>0</v>
      </c>
    </row>
    <row r="3" spans="1:7" s="8" customFormat="1" ht="325.5">
      <c r="A3" s="25"/>
      <c r="B3" s="108" t="s">
        <v>254</v>
      </c>
      <c r="C3" s="108"/>
      <c r="D3" s="108"/>
      <c r="E3" s="106"/>
      <c r="F3" s="39"/>
      <c r="G3" s="49"/>
    </row>
    <row r="4" spans="1:7" s="8" customFormat="1" ht="32.1" customHeight="1">
      <c r="A4" s="25" t="s">
        <v>255</v>
      </c>
      <c r="B4" s="102"/>
      <c r="C4" s="102"/>
      <c r="D4" s="102">
        <v>9</v>
      </c>
      <c r="E4" s="106">
        <f t="shared" ref="E4:E20" si="0">SUM(B4:D4)</f>
        <v>9</v>
      </c>
      <c r="F4" s="93">
        <v>7.4999999999999997E-2</v>
      </c>
      <c r="G4" s="49">
        <f>(B4*F4)+(C4*F4)+(D4*F4)</f>
        <v>0.67499999999999993</v>
      </c>
    </row>
    <row r="5" spans="1:7" s="8" customFormat="1" ht="30.95">
      <c r="A5" s="25"/>
      <c r="B5" s="102"/>
      <c r="C5" s="102"/>
      <c r="D5" s="102" t="s">
        <v>256</v>
      </c>
      <c r="E5" s="106"/>
      <c r="F5" s="39"/>
      <c r="G5" s="49"/>
    </row>
    <row r="6" spans="1:7" s="8" customFormat="1" ht="32.1" customHeight="1">
      <c r="A6" s="25" t="s">
        <v>257</v>
      </c>
      <c r="B6" s="108">
        <v>0</v>
      </c>
      <c r="C6" s="108"/>
      <c r="D6" s="108"/>
      <c r="E6" s="106">
        <f t="shared" si="0"/>
        <v>0</v>
      </c>
      <c r="F6" s="93">
        <v>7.4999999999999997E-2</v>
      </c>
      <c r="G6" s="49">
        <f>(B6*F6)+(C6*F6)+(D6*F6)</f>
        <v>0</v>
      </c>
    </row>
    <row r="7" spans="1:7" s="8" customFormat="1" ht="68.45" customHeight="1">
      <c r="A7" s="25"/>
      <c r="B7" s="108" t="s">
        <v>258</v>
      </c>
      <c r="C7" s="108"/>
      <c r="D7" s="108"/>
      <c r="E7" s="106"/>
      <c r="F7" s="39"/>
      <c r="G7" s="49"/>
    </row>
    <row r="8" spans="1:7" s="8" customFormat="1" ht="53.1" customHeight="1">
      <c r="A8" s="27" t="s">
        <v>259</v>
      </c>
      <c r="B8" s="102">
        <v>0</v>
      </c>
      <c r="C8" s="102"/>
      <c r="D8" s="102"/>
      <c r="E8" s="107">
        <f t="shared" si="0"/>
        <v>0</v>
      </c>
      <c r="F8" s="91">
        <v>0.1</v>
      </c>
      <c r="G8" s="49">
        <f>(B8*F8)+(C8*F8)+(D8*F8)</f>
        <v>0</v>
      </c>
    </row>
    <row r="9" spans="1:7" s="8" customFormat="1" ht="32.1" customHeight="1">
      <c r="A9" s="27"/>
      <c r="B9" s="102" t="s">
        <v>64</v>
      </c>
      <c r="C9" s="102"/>
      <c r="D9" s="102"/>
      <c r="E9" s="107"/>
      <c r="F9" s="92"/>
      <c r="G9" s="49"/>
    </row>
    <row r="10" spans="1:7" s="8" customFormat="1" ht="47.1" customHeight="1">
      <c r="A10" s="27" t="s">
        <v>260</v>
      </c>
      <c r="B10" s="108"/>
      <c r="C10" s="108"/>
      <c r="D10" s="108">
        <v>10</v>
      </c>
      <c r="E10" s="107">
        <f t="shared" si="0"/>
        <v>10</v>
      </c>
      <c r="F10" s="91">
        <v>0.2</v>
      </c>
      <c r="G10" s="49">
        <f>(B10*F10)+(C10*F10)+(D10*F10)</f>
        <v>2</v>
      </c>
    </row>
    <row r="11" spans="1:7" s="8" customFormat="1" ht="409.5" customHeight="1">
      <c r="A11" s="27"/>
      <c r="B11" s="108"/>
      <c r="C11" s="108"/>
      <c r="D11" s="147" t="s">
        <v>261</v>
      </c>
      <c r="E11" s="107"/>
      <c r="F11" s="92"/>
      <c r="G11" s="49"/>
    </row>
    <row r="12" spans="1:7" s="8" customFormat="1" ht="32.1" customHeight="1">
      <c r="A12" s="27" t="s">
        <v>262</v>
      </c>
      <c r="B12" s="102">
        <v>0</v>
      </c>
      <c r="C12" s="102"/>
      <c r="D12" s="102"/>
      <c r="E12" s="107">
        <f t="shared" si="0"/>
        <v>0</v>
      </c>
      <c r="F12" s="91">
        <v>0.1</v>
      </c>
      <c r="G12" s="49">
        <f>(B12*F12)+(C12*F12)+(D12*F12)</f>
        <v>0</v>
      </c>
    </row>
    <row r="13" spans="1:7" s="8" customFormat="1" ht="32.1" customHeight="1">
      <c r="A13" s="27"/>
      <c r="B13" s="102" t="s">
        <v>64</v>
      </c>
      <c r="C13" s="102"/>
      <c r="D13" s="102"/>
      <c r="E13" s="107"/>
      <c r="F13" s="92"/>
      <c r="G13" s="49"/>
    </row>
    <row r="14" spans="1:7" s="8" customFormat="1" ht="32.1" customHeight="1">
      <c r="A14" s="27" t="s">
        <v>263</v>
      </c>
      <c r="B14" s="108">
        <v>0</v>
      </c>
      <c r="C14" s="108"/>
      <c r="D14" s="108"/>
      <c r="E14" s="107">
        <f t="shared" si="0"/>
        <v>0</v>
      </c>
      <c r="F14" s="91">
        <v>0.1</v>
      </c>
      <c r="G14" s="49">
        <f>(B14*F14)+(C14*F14)+(D14*F14)</f>
        <v>0</v>
      </c>
    </row>
    <row r="15" spans="1:7" s="8" customFormat="1" ht="32.1" customHeight="1">
      <c r="A15" s="25"/>
      <c r="B15" s="108" t="s">
        <v>64</v>
      </c>
      <c r="C15" s="108"/>
      <c r="D15" s="108"/>
      <c r="E15" s="106"/>
      <c r="F15" s="39"/>
      <c r="G15" s="49"/>
    </row>
    <row r="16" spans="1:7" s="8" customFormat="1" ht="32.1" customHeight="1">
      <c r="A16" s="27" t="s">
        <v>264</v>
      </c>
      <c r="B16" s="102">
        <v>0</v>
      </c>
      <c r="C16" s="102"/>
      <c r="D16" s="102"/>
      <c r="E16" s="107">
        <f t="shared" si="0"/>
        <v>0</v>
      </c>
      <c r="F16" s="91">
        <v>0.1</v>
      </c>
      <c r="G16" s="49">
        <f>(B16*F16)+(C16*F16)+(D16*F16)</f>
        <v>0</v>
      </c>
    </row>
    <row r="17" spans="1:8" ht="38.25" customHeight="1">
      <c r="A17" s="25"/>
      <c r="B17" s="102" t="s">
        <v>64</v>
      </c>
      <c r="C17" s="102"/>
      <c r="D17" s="102"/>
      <c r="E17" s="106"/>
      <c r="F17" s="39"/>
      <c r="G17" s="49"/>
      <c r="H17" s="8"/>
    </row>
    <row r="18" spans="1:8" ht="57.6" customHeight="1">
      <c r="A18" s="33" t="s">
        <v>265</v>
      </c>
      <c r="B18" s="108"/>
      <c r="C18" s="108"/>
      <c r="D18" s="108">
        <v>9</v>
      </c>
      <c r="E18" s="107">
        <f t="shared" si="0"/>
        <v>9</v>
      </c>
      <c r="F18" s="91">
        <v>0.08</v>
      </c>
      <c r="G18" s="49">
        <f>(B18*F18)+(C18*F18)+(D18*F18)</f>
        <v>0.72</v>
      </c>
      <c r="H18" s="8"/>
    </row>
    <row r="19" spans="1:8" ht="108" customHeight="1">
      <c r="A19" s="25"/>
      <c r="B19" s="108"/>
      <c r="C19" s="108"/>
      <c r="D19" s="108" t="s">
        <v>266</v>
      </c>
      <c r="E19" s="106"/>
      <c r="F19" s="39"/>
      <c r="G19" s="49"/>
      <c r="H19" s="8"/>
    </row>
    <row r="20" spans="1:8" ht="54.6" customHeight="1">
      <c r="A20" s="27" t="s">
        <v>267</v>
      </c>
      <c r="B20" s="102">
        <v>0</v>
      </c>
      <c r="C20" s="102"/>
      <c r="D20" s="102"/>
      <c r="E20" s="107">
        <f t="shared" si="0"/>
        <v>0</v>
      </c>
      <c r="F20" s="91">
        <v>7.0000000000000007E-2</v>
      </c>
      <c r="G20" s="49">
        <f>(B20*F20)+(C20*F20)+(D20*F20)</f>
        <v>0</v>
      </c>
      <c r="H20" s="8"/>
    </row>
    <row r="21" spans="1:8" ht="213.95" customHeight="1">
      <c r="A21" s="25"/>
      <c r="B21" s="102" t="s">
        <v>268</v>
      </c>
      <c r="C21" s="102"/>
      <c r="D21" s="102"/>
      <c r="E21" s="106"/>
      <c r="F21" s="82"/>
      <c r="G21" s="49"/>
      <c r="H21" s="8"/>
    </row>
    <row r="22" spans="1:8">
      <c r="A22" s="8"/>
      <c r="B22" s="8"/>
      <c r="C22" s="8"/>
      <c r="D22" s="8"/>
      <c r="E22" s="43" t="s">
        <v>74</v>
      </c>
      <c r="F22" s="82"/>
      <c r="G22" s="94">
        <f>SUM(G2:G21)</f>
        <v>3.3949999999999996</v>
      </c>
      <c r="H22" s="15" t="s">
        <v>160</v>
      </c>
    </row>
    <row r="23" spans="1:8">
      <c r="A23" s="111"/>
      <c r="B23" s="111"/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37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11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tabSelected="1" zoomScale="70" zoomScaleNormal="70" workbookViewId="0">
      <pane xSplit="1" ySplit="2" topLeftCell="B15" activePane="bottomRight" state="frozen"/>
      <selection pane="bottomRight" activeCell="C22" sqref="C22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18" customWidth="1"/>
    <col min="2" max="4" width="25" style="118" customWidth="1"/>
    <col min="5" max="7" width="16.625" style="118" customWidth="1"/>
    <col min="8" max="8" width="16.5" style="118" customWidth="1"/>
    <col min="9" max="16384" width="10.875" style="8"/>
  </cols>
  <sheetData>
    <row r="1" spans="1:20">
      <c r="A1" s="7"/>
      <c r="B1" s="176" t="s">
        <v>269</v>
      </c>
      <c r="C1" s="176"/>
      <c r="D1" s="176"/>
      <c r="E1" s="7"/>
      <c r="F1" s="7"/>
      <c r="G1" s="7"/>
      <c r="H1" s="8"/>
    </row>
    <row r="2" spans="1:20" ht="111.95" customHeight="1">
      <c r="A2" s="45" t="s">
        <v>270</v>
      </c>
      <c r="B2" s="27" t="s">
        <v>271</v>
      </c>
      <c r="C2" s="27" t="s">
        <v>272</v>
      </c>
      <c r="D2" s="27" t="s">
        <v>273</v>
      </c>
      <c r="E2" s="38" t="s">
        <v>159</v>
      </c>
      <c r="F2" s="38" t="s">
        <v>25</v>
      </c>
      <c r="G2" s="38" t="s">
        <v>61</v>
      </c>
      <c r="H2" s="8"/>
    </row>
    <row r="3" spans="1:20" ht="32.1" customHeight="1">
      <c r="A3" s="25" t="s">
        <v>274</v>
      </c>
      <c r="B3" s="108"/>
      <c r="C3" s="108"/>
      <c r="D3" s="108"/>
      <c r="E3" s="55">
        <f>SUM(B3:D3)</f>
        <v>0</v>
      </c>
      <c r="F3" s="82">
        <v>-0.15</v>
      </c>
      <c r="G3" s="55">
        <f>(B3*F3)+(C3*F3)+(D3*F3)</f>
        <v>0</v>
      </c>
      <c r="H3" s="8"/>
      <c r="T3" s="8">
        <v>-2</v>
      </c>
    </row>
    <row r="4" spans="1:20" ht="32.1" customHeight="1">
      <c r="A4" s="25"/>
      <c r="B4" s="108"/>
      <c r="C4" s="108"/>
      <c r="D4" s="108"/>
      <c r="E4" s="55"/>
      <c r="F4" s="82"/>
      <c r="G4" s="55"/>
      <c r="H4" s="8"/>
    </row>
    <row r="5" spans="1:20" ht="32.1" customHeight="1">
      <c r="A5" s="25" t="s">
        <v>275</v>
      </c>
      <c r="B5" s="113"/>
      <c r="C5" s="113"/>
      <c r="D5" s="113"/>
      <c r="E5" s="55">
        <f t="shared" ref="E5:E17" si="0">SUM(B5:D5)</f>
        <v>0</v>
      </c>
      <c r="F5" s="82">
        <v>-0.2</v>
      </c>
      <c r="G5" s="55">
        <f>(B5*F5)+(C5*F5)+(D5*F5)</f>
        <v>0</v>
      </c>
      <c r="H5" s="8"/>
    </row>
    <row r="6" spans="1:20" ht="32.1" customHeight="1">
      <c r="A6" s="25"/>
      <c r="B6" s="113"/>
      <c r="C6" s="113"/>
      <c r="D6" s="113"/>
      <c r="E6" s="55"/>
      <c r="F6" s="82"/>
      <c r="G6" s="55"/>
      <c r="H6" s="8"/>
    </row>
    <row r="7" spans="1:20" ht="32.1" customHeight="1">
      <c r="A7" s="27" t="s">
        <v>276</v>
      </c>
      <c r="B7" s="108"/>
      <c r="C7" s="108"/>
      <c r="D7" s="108"/>
      <c r="E7" s="55">
        <f t="shared" si="0"/>
        <v>0</v>
      </c>
      <c r="F7" s="82">
        <v>-0.2</v>
      </c>
      <c r="G7" s="55">
        <f>(B7*F7)+(C7*F7)+(D7*F7)</f>
        <v>0</v>
      </c>
      <c r="H7" s="8"/>
    </row>
    <row r="8" spans="1:20" ht="32.1" customHeight="1">
      <c r="A8" s="25"/>
      <c r="B8" s="108"/>
      <c r="C8" s="108"/>
      <c r="D8" s="108"/>
      <c r="E8" s="55"/>
      <c r="F8" s="82"/>
      <c r="G8" s="55"/>
      <c r="H8" s="8"/>
    </row>
    <row r="9" spans="1:20" ht="32.1" customHeight="1">
      <c r="A9" s="27" t="s">
        <v>277</v>
      </c>
      <c r="B9" s="113">
        <v>0</v>
      </c>
      <c r="C9" s="113"/>
      <c r="D9" s="113"/>
      <c r="E9" s="55">
        <f t="shared" si="0"/>
        <v>0</v>
      </c>
      <c r="F9" s="91">
        <v>-0.1</v>
      </c>
      <c r="G9" s="55">
        <f>(B9*F9)+(C9*F9)+(D9*F9)</f>
        <v>0</v>
      </c>
      <c r="H9" s="8"/>
    </row>
    <row r="10" spans="1:20" ht="45" customHeight="1">
      <c r="A10" s="27"/>
      <c r="B10" s="113" t="s">
        <v>278</v>
      </c>
      <c r="C10" s="113"/>
      <c r="D10" s="113"/>
      <c r="E10" s="55"/>
      <c r="F10" s="91"/>
      <c r="G10" s="55"/>
      <c r="H10" s="8"/>
    </row>
    <row r="11" spans="1:20" ht="32.1" customHeight="1">
      <c r="A11" s="27" t="s">
        <v>279</v>
      </c>
      <c r="B11" s="108">
        <v>0</v>
      </c>
      <c r="C11" s="108"/>
      <c r="D11" s="108"/>
      <c r="E11" s="55">
        <f t="shared" si="0"/>
        <v>0</v>
      </c>
      <c r="F11" s="91">
        <f>-10%</f>
        <v>-0.1</v>
      </c>
      <c r="G11" s="55">
        <f t="shared" ref="G11:G13" si="1">(B11*F11)+(C11*F11)+(D11*F11)</f>
        <v>0</v>
      </c>
      <c r="H11" s="8"/>
    </row>
    <row r="12" spans="1:20" ht="30.95">
      <c r="A12" s="27"/>
      <c r="B12" s="108" t="s">
        <v>280</v>
      </c>
      <c r="C12" s="108"/>
      <c r="D12" s="108"/>
      <c r="E12" s="55"/>
      <c r="F12" s="91"/>
      <c r="G12" s="55"/>
      <c r="H12" s="8"/>
    </row>
    <row r="13" spans="1:20" ht="32.1" customHeight="1">
      <c r="A13" s="27" t="s">
        <v>281</v>
      </c>
      <c r="B13" s="113">
        <v>0</v>
      </c>
      <c r="C13" s="113"/>
      <c r="D13" s="113"/>
      <c r="E13" s="55">
        <f t="shared" si="0"/>
        <v>0</v>
      </c>
      <c r="F13" s="91">
        <f>-10%</f>
        <v>-0.1</v>
      </c>
      <c r="G13" s="55">
        <f t="shared" si="1"/>
        <v>0</v>
      </c>
      <c r="H13" s="8"/>
    </row>
    <row r="14" spans="1:20" ht="32.1" customHeight="1">
      <c r="A14" s="27"/>
      <c r="B14" s="113" t="s">
        <v>280</v>
      </c>
      <c r="C14" s="113"/>
      <c r="D14" s="113"/>
      <c r="E14" s="55"/>
      <c r="F14" s="91"/>
      <c r="G14" s="55"/>
      <c r="H14" s="8"/>
    </row>
    <row r="15" spans="1:20" ht="32.1" customHeight="1">
      <c r="A15" s="27" t="s">
        <v>282</v>
      </c>
      <c r="B15" s="108">
        <v>0</v>
      </c>
      <c r="C15" s="108"/>
      <c r="D15" s="108"/>
      <c r="E15" s="55">
        <f t="shared" si="0"/>
        <v>0</v>
      </c>
      <c r="F15" s="91">
        <v>-0.1</v>
      </c>
      <c r="G15" s="55">
        <f>(B15*F15)+(C15*F15)+(D15*F15)</f>
        <v>0</v>
      </c>
      <c r="H15" s="8"/>
    </row>
    <row r="16" spans="1:20" ht="32.1" customHeight="1">
      <c r="A16" s="25"/>
      <c r="B16" s="108" t="s">
        <v>283</v>
      </c>
      <c r="C16" s="108"/>
      <c r="D16" s="108"/>
      <c r="E16" s="55"/>
      <c r="F16" s="82"/>
      <c r="G16" s="55"/>
      <c r="H16" s="8"/>
    </row>
    <row r="17" spans="1:8" ht="32.1" customHeight="1">
      <c r="A17" s="27" t="s">
        <v>284</v>
      </c>
      <c r="B17" s="113">
        <v>0</v>
      </c>
      <c r="C17" s="113"/>
      <c r="D17" s="113"/>
      <c r="E17" s="55">
        <f t="shared" si="0"/>
        <v>0</v>
      </c>
      <c r="F17" s="91">
        <v>-0.05</v>
      </c>
      <c r="G17" s="55">
        <f>(B17*F17)+(C17*F17)+(D17*F17)</f>
        <v>0</v>
      </c>
      <c r="H17" s="8"/>
    </row>
    <row r="18" spans="1:8" ht="32.1" customHeight="1">
      <c r="A18" s="25"/>
      <c r="B18" s="113" t="s">
        <v>283</v>
      </c>
      <c r="C18" s="113"/>
      <c r="D18" s="113"/>
      <c r="E18" s="55"/>
      <c r="F18" s="82"/>
      <c r="G18" s="55"/>
      <c r="H18" s="8"/>
    </row>
    <row r="19" spans="1:8">
      <c r="A19" s="8"/>
      <c r="B19" s="8"/>
      <c r="C19" s="8"/>
      <c r="D19" s="8"/>
      <c r="E19" s="43" t="s">
        <v>74</v>
      </c>
      <c r="F19" s="82">
        <f>SUM(F3:F18)</f>
        <v>-1</v>
      </c>
      <c r="G19" s="145">
        <f>SUM(G3:G18)</f>
        <v>0</v>
      </c>
      <c r="H19" s="15" t="s">
        <v>285</v>
      </c>
    </row>
    <row r="20" spans="1:8">
      <c r="A20" s="111"/>
      <c r="B20" s="111"/>
      <c r="C20" s="111"/>
      <c r="D20" s="111"/>
      <c r="E20" s="111"/>
      <c r="F20" s="121"/>
      <c r="G20" s="111"/>
    </row>
    <row r="21" spans="1:8">
      <c r="A21" s="111"/>
      <c r="B21" s="111"/>
      <c r="C21" s="111"/>
      <c r="D21" s="111"/>
      <c r="E21" s="111"/>
      <c r="F21" s="111"/>
      <c r="G21" s="111"/>
    </row>
    <row r="22" spans="1:8" ht="64.5">
      <c r="A22" s="111"/>
      <c r="B22" s="111" t="s">
        <v>286</v>
      </c>
      <c r="C22" s="111"/>
      <c r="D22" s="111"/>
      <c r="E22" s="111"/>
      <c r="F22" s="111"/>
      <c r="G22" s="111"/>
    </row>
    <row r="23" spans="1:8" ht="15.75">
      <c r="A23" s="111"/>
      <c r="B23" s="177" t="s">
        <v>287</v>
      </c>
      <c r="C23" s="111"/>
      <c r="D23" s="111"/>
      <c r="E23" s="111"/>
      <c r="F23" s="111"/>
      <c r="G23" s="111"/>
    </row>
    <row r="24" spans="1:8" ht="15.75">
      <c r="A24" s="111"/>
      <c r="B24" s="177" t="s">
        <v>288</v>
      </c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11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37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  <row r="33" spans="1:7">
      <c r="A33" s="111"/>
      <c r="B33" s="111"/>
      <c r="C33" s="111"/>
      <c r="D33" s="111"/>
      <c r="E33" s="111"/>
      <c r="F33" s="111"/>
      <c r="G33" s="111"/>
    </row>
    <row r="34" spans="1:7">
      <c r="A34" s="111"/>
      <c r="B34" s="111"/>
      <c r="C34" s="111"/>
      <c r="D34" s="111"/>
      <c r="E34" s="111"/>
      <c r="F34" s="111"/>
      <c r="G34" s="111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0" t="s">
        <v>18</v>
      </c>
      <c r="C2" s="60" t="s">
        <v>19</v>
      </c>
      <c r="D2" s="60"/>
    </row>
    <row r="3" spans="2:4">
      <c r="B3" s="1" t="s">
        <v>20</v>
      </c>
      <c r="C3" s="6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topLeftCell="A33" zoomScale="60" zoomScaleNormal="60" workbookViewId="0">
      <selection activeCell="G78" sqref="G78"/>
    </sheetView>
  </sheetViews>
  <sheetFormatPr defaultColWidth="10.875" defaultRowHeight="15.6"/>
  <cols>
    <col min="1" max="1" width="65.625" style="115" customWidth="1"/>
    <col min="2" max="2" width="24.625" style="116" customWidth="1"/>
    <col min="3" max="3" width="21.875" style="115" customWidth="1"/>
    <col min="4" max="4" width="20.5" style="115" customWidth="1"/>
    <col min="5" max="5" width="14.875" style="115" customWidth="1"/>
    <col min="6" max="6" width="10.875" style="115" customWidth="1"/>
    <col min="7" max="16384" width="10.875" style="1"/>
  </cols>
  <sheetData>
    <row r="1" spans="1:6" ht="165.6" customHeight="1">
      <c r="A1" s="69" t="s">
        <v>21</v>
      </c>
      <c r="B1" s="70" t="s">
        <v>22</v>
      </c>
      <c r="C1" s="71" t="s">
        <v>23</v>
      </c>
      <c r="D1" s="71" t="s">
        <v>24</v>
      </c>
      <c r="E1" s="69" t="s">
        <v>25</v>
      </c>
      <c r="F1" s="72" t="s">
        <v>26</v>
      </c>
    </row>
    <row r="2" spans="1:6" ht="24.95" customHeight="1">
      <c r="A2" s="26" t="s">
        <v>27</v>
      </c>
      <c r="B2" s="57">
        <v>0.03</v>
      </c>
      <c r="C2" s="54">
        <v>7.0000000000000007E-2</v>
      </c>
      <c r="D2" s="54">
        <v>0.2</v>
      </c>
      <c r="E2" s="26"/>
      <c r="F2" s="30"/>
    </row>
    <row r="3" spans="1:6">
      <c r="A3" s="58" t="s">
        <v>28</v>
      </c>
      <c r="B3" s="101">
        <f>'Temas nas políticas gerais'!B2</f>
        <v>2</v>
      </c>
      <c r="C3" s="101">
        <f>'Temas nas políticas setoriais'!B2</f>
        <v>0</v>
      </c>
      <c r="D3" s="100"/>
      <c r="E3" s="76">
        <v>0.05</v>
      </c>
      <c r="F3" s="44">
        <f>SUM(B3:D3)*E3</f>
        <v>0.1</v>
      </c>
    </row>
    <row r="4" spans="1:6" hidden="1">
      <c r="A4" s="58"/>
      <c r="B4" s="101"/>
      <c r="C4" s="101"/>
      <c r="D4" s="100"/>
      <c r="E4" s="76"/>
      <c r="F4" s="44">
        <f t="shared" ref="F4:F61" si="0">SUM(B4:D4)*E4</f>
        <v>0</v>
      </c>
    </row>
    <row r="5" spans="1:6">
      <c r="A5" s="58" t="s">
        <v>29</v>
      </c>
      <c r="B5" s="101">
        <f>'Temas nas políticas gerais'!B4</f>
        <v>1</v>
      </c>
      <c r="C5" s="101">
        <f>'Temas nas políticas setoriais'!B4</f>
        <v>0</v>
      </c>
      <c r="D5" s="100"/>
      <c r="E5" s="76">
        <v>0.05</v>
      </c>
      <c r="F5" s="44">
        <f t="shared" si="0"/>
        <v>0.05</v>
      </c>
    </row>
    <row r="6" spans="1:6" hidden="1">
      <c r="A6" s="58"/>
      <c r="B6" s="101"/>
      <c r="C6" s="101"/>
      <c r="D6" s="100"/>
      <c r="E6" s="76"/>
      <c r="F6" s="44">
        <f t="shared" si="0"/>
        <v>0</v>
      </c>
    </row>
    <row r="7" spans="1:6">
      <c r="A7" s="58" t="s">
        <v>30</v>
      </c>
      <c r="B7" s="101">
        <f>'Temas nas políticas gerais'!B6</f>
        <v>2</v>
      </c>
      <c r="C7" s="101">
        <f>'Temas nas políticas setoriais'!B6</f>
        <v>0</v>
      </c>
      <c r="D7" s="100"/>
      <c r="E7" s="76">
        <v>0.04</v>
      </c>
      <c r="F7" s="44">
        <f t="shared" si="0"/>
        <v>0.08</v>
      </c>
    </row>
    <row r="8" spans="1:6" hidden="1">
      <c r="A8" s="58"/>
      <c r="B8" s="101"/>
      <c r="C8" s="101"/>
      <c r="D8" s="100"/>
      <c r="E8" s="76"/>
      <c r="F8" s="44">
        <f t="shared" si="0"/>
        <v>0</v>
      </c>
    </row>
    <row r="9" spans="1:6">
      <c r="A9" s="58" t="s">
        <v>31</v>
      </c>
      <c r="B9" s="101">
        <f>'Temas nas políticas gerais'!B8</f>
        <v>2</v>
      </c>
      <c r="C9" s="101">
        <f>'Temas nas políticas setoriais'!B8</f>
        <v>0</v>
      </c>
      <c r="D9" s="100"/>
      <c r="E9" s="76">
        <v>0.04</v>
      </c>
      <c r="F9" s="44">
        <f t="shared" si="0"/>
        <v>0.08</v>
      </c>
    </row>
    <row r="10" spans="1:6" hidden="1">
      <c r="A10" s="58"/>
      <c r="B10" s="101"/>
      <c r="C10" s="101"/>
      <c r="D10" s="100"/>
      <c r="E10" s="76"/>
      <c r="F10" s="44">
        <f t="shared" si="0"/>
        <v>0</v>
      </c>
    </row>
    <row r="11" spans="1:6">
      <c r="A11" s="58" t="s">
        <v>32</v>
      </c>
      <c r="B11" s="101">
        <f>'Temas nas políticas gerais'!B10</f>
        <v>0</v>
      </c>
      <c r="C11" s="101">
        <f>'Temas nas políticas setoriais'!B10</f>
        <v>0</v>
      </c>
      <c r="D11" s="100"/>
      <c r="E11" s="76">
        <v>0.05</v>
      </c>
      <c r="F11" s="44">
        <f t="shared" si="0"/>
        <v>0</v>
      </c>
    </row>
    <row r="12" spans="1:6" hidden="1">
      <c r="A12" s="58"/>
      <c r="B12" s="101"/>
      <c r="C12" s="101"/>
      <c r="D12" s="100"/>
      <c r="E12" s="76"/>
      <c r="F12" s="44">
        <f t="shared" si="0"/>
        <v>0</v>
      </c>
    </row>
    <row r="13" spans="1:6">
      <c r="A13" s="58" t="s">
        <v>33</v>
      </c>
      <c r="B13" s="101" t="e">
        <f>'Temas nas políticas gerais'!#REF!</f>
        <v>#REF!</v>
      </c>
      <c r="C13" s="101">
        <f>'Temas nas políticas setoriais'!B12</f>
        <v>0</v>
      </c>
      <c r="D13" s="100"/>
      <c r="E13" s="76">
        <v>0.04</v>
      </c>
      <c r="F13" s="44" t="e">
        <f t="shared" si="0"/>
        <v>#REF!</v>
      </c>
    </row>
    <row r="14" spans="1:6" hidden="1">
      <c r="A14" s="58"/>
      <c r="B14" s="101"/>
      <c r="C14" s="101"/>
      <c r="D14" s="100"/>
      <c r="E14" s="76"/>
      <c r="F14" s="44">
        <f t="shared" si="0"/>
        <v>0</v>
      </c>
    </row>
    <row r="15" spans="1:6">
      <c r="A15" s="58" t="s">
        <v>34</v>
      </c>
      <c r="B15" s="101">
        <f>'Temas nas políticas gerais'!B14</f>
        <v>0</v>
      </c>
      <c r="C15" s="101">
        <f>'Temas nas políticas setoriais'!B14</f>
        <v>0</v>
      </c>
      <c r="D15" s="100"/>
      <c r="E15" s="76">
        <v>0.05</v>
      </c>
      <c r="F15" s="44">
        <f t="shared" si="0"/>
        <v>0</v>
      </c>
    </row>
    <row r="16" spans="1:6" hidden="1">
      <c r="A16" s="58"/>
      <c r="B16" s="101"/>
      <c r="C16" s="101"/>
      <c r="D16" s="100"/>
      <c r="E16" s="76"/>
      <c r="F16" s="44">
        <f t="shared" si="0"/>
        <v>0</v>
      </c>
    </row>
    <row r="17" spans="1:6">
      <c r="A17" s="58" t="s">
        <v>35</v>
      </c>
      <c r="B17" s="101">
        <f>'Temas nas políticas gerais'!B16</f>
        <v>0</v>
      </c>
      <c r="C17" s="101">
        <f>'Temas nas políticas setoriais'!B16</f>
        <v>0</v>
      </c>
      <c r="D17" s="100"/>
      <c r="E17" s="76">
        <v>0.03</v>
      </c>
      <c r="F17" s="44">
        <f t="shared" si="0"/>
        <v>0</v>
      </c>
    </row>
    <row r="18" spans="1:6" hidden="1">
      <c r="A18" s="58"/>
      <c r="B18" s="101"/>
      <c r="C18" s="101"/>
      <c r="D18" s="100"/>
      <c r="E18" s="76"/>
      <c r="F18" s="44">
        <f t="shared" si="0"/>
        <v>0</v>
      </c>
    </row>
    <row r="19" spans="1:6">
      <c r="A19" s="58" t="s">
        <v>36</v>
      </c>
      <c r="B19" s="101">
        <f>'Temas nas políticas gerais'!B18</f>
        <v>0</v>
      </c>
      <c r="C19" s="101">
        <f>'Temas nas políticas setoriais'!B18</f>
        <v>0</v>
      </c>
      <c r="D19" s="100"/>
      <c r="E19" s="76">
        <v>0.03</v>
      </c>
      <c r="F19" s="44">
        <f t="shared" si="0"/>
        <v>0</v>
      </c>
    </row>
    <row r="20" spans="1:6" hidden="1">
      <c r="A20" s="58"/>
      <c r="B20" s="101"/>
      <c r="C20" s="101"/>
      <c r="D20" s="100"/>
      <c r="E20" s="76"/>
      <c r="F20" s="44">
        <f t="shared" si="0"/>
        <v>0</v>
      </c>
    </row>
    <row r="21" spans="1:6">
      <c r="A21" s="58" t="s">
        <v>37</v>
      </c>
      <c r="B21" s="101">
        <f>'Temas nas políticas gerais'!B20</f>
        <v>0</v>
      </c>
      <c r="C21" s="101">
        <f>'Temas nas políticas setoriais'!B20</f>
        <v>0</v>
      </c>
      <c r="D21" s="100"/>
      <c r="E21" s="76">
        <v>0.02</v>
      </c>
      <c r="F21" s="44">
        <f t="shared" si="0"/>
        <v>0</v>
      </c>
    </row>
    <row r="22" spans="1:6" hidden="1">
      <c r="A22" s="58"/>
      <c r="B22" s="101"/>
      <c r="C22" s="101"/>
      <c r="D22" s="100"/>
      <c r="E22" s="76"/>
      <c r="F22" s="44">
        <f t="shared" si="0"/>
        <v>0</v>
      </c>
    </row>
    <row r="23" spans="1:6">
      <c r="A23" s="58" t="s">
        <v>38</v>
      </c>
      <c r="B23" s="101">
        <f>'Temas nas políticas gerais'!B22</f>
        <v>0</v>
      </c>
      <c r="C23" s="101">
        <f>'Temas nas políticas setoriais'!B22</f>
        <v>0</v>
      </c>
      <c r="D23" s="100"/>
      <c r="E23" s="76">
        <v>0.03</v>
      </c>
      <c r="F23" s="44">
        <f t="shared" si="0"/>
        <v>0</v>
      </c>
    </row>
    <row r="24" spans="1:6" hidden="1">
      <c r="A24" s="58"/>
      <c r="B24" s="101"/>
      <c r="C24" s="101"/>
      <c r="D24" s="100"/>
      <c r="E24" s="76"/>
      <c r="F24" s="44">
        <f t="shared" si="0"/>
        <v>0</v>
      </c>
    </row>
    <row r="25" spans="1:6" ht="18.600000000000001" customHeight="1">
      <c r="A25" s="23" t="s">
        <v>39</v>
      </c>
      <c r="B25" s="101">
        <f>'Temas nas políticas gerais'!B24</f>
        <v>2</v>
      </c>
      <c r="C25" s="101">
        <f>'Temas nas políticas setoriais'!B24</f>
        <v>0</v>
      </c>
      <c r="D25" s="100"/>
      <c r="E25" s="76">
        <v>0.04</v>
      </c>
      <c r="F25" s="44">
        <f t="shared" si="0"/>
        <v>0.08</v>
      </c>
    </row>
    <row r="26" spans="1:6" hidden="1">
      <c r="A26" s="58"/>
      <c r="B26" s="101"/>
      <c r="C26" s="101"/>
      <c r="D26" s="100"/>
      <c r="E26" s="76"/>
      <c r="F26" s="44">
        <f t="shared" si="0"/>
        <v>0</v>
      </c>
    </row>
    <row r="27" spans="1:6">
      <c r="A27" s="58" t="s">
        <v>40</v>
      </c>
      <c r="B27" s="101">
        <f>'Temas nas políticas gerais'!B26</f>
        <v>0</v>
      </c>
      <c r="C27" s="101">
        <f>'Temas nas políticas setoriais'!B26</f>
        <v>0</v>
      </c>
      <c r="D27" s="100"/>
      <c r="E27" s="76">
        <v>0.02</v>
      </c>
      <c r="F27" s="44">
        <f t="shared" si="0"/>
        <v>0</v>
      </c>
    </row>
    <row r="28" spans="1:6" hidden="1">
      <c r="A28" s="58"/>
      <c r="B28" s="101"/>
      <c r="C28" s="101"/>
      <c r="D28" s="100"/>
      <c r="E28" s="76"/>
      <c r="F28" s="44">
        <f t="shared" si="0"/>
        <v>0</v>
      </c>
    </row>
    <row r="29" spans="1:6">
      <c r="A29" s="58" t="s">
        <v>41</v>
      </c>
      <c r="B29" s="101">
        <f>'Temas nas políticas gerais'!B28</f>
        <v>2</v>
      </c>
      <c r="C29" s="101">
        <f>'Temas nas políticas setoriais'!B28</f>
        <v>7</v>
      </c>
      <c r="D29" s="100"/>
      <c r="E29" s="76">
        <v>0.04</v>
      </c>
      <c r="F29" s="44">
        <f t="shared" si="0"/>
        <v>0.36</v>
      </c>
    </row>
    <row r="30" spans="1:6" hidden="1">
      <c r="A30" s="58"/>
      <c r="B30" s="101"/>
      <c r="C30" s="101"/>
      <c r="D30" s="100"/>
      <c r="E30" s="76"/>
      <c r="F30" s="44">
        <f t="shared" si="0"/>
        <v>0</v>
      </c>
    </row>
    <row r="31" spans="1:6">
      <c r="A31" s="58" t="s">
        <v>42</v>
      </c>
      <c r="B31" s="101">
        <f>'Temas nas políticas gerais'!B30</f>
        <v>2</v>
      </c>
      <c r="C31" s="101">
        <f>'Temas nas políticas setoriais'!B30</f>
        <v>7</v>
      </c>
      <c r="D31" s="100"/>
      <c r="E31" s="76">
        <v>0.03</v>
      </c>
      <c r="F31" s="44">
        <f t="shared" si="0"/>
        <v>0.27</v>
      </c>
    </row>
    <row r="32" spans="1:6" hidden="1">
      <c r="A32" s="58"/>
      <c r="B32" s="101"/>
      <c r="C32" s="101"/>
      <c r="D32" s="100"/>
      <c r="E32" s="76"/>
      <c r="F32" s="44">
        <f t="shared" si="0"/>
        <v>0</v>
      </c>
    </row>
    <row r="33" spans="1:6">
      <c r="A33" s="58" t="s">
        <v>43</v>
      </c>
      <c r="B33" s="101">
        <f>'Temas nas políticas gerais'!B32</f>
        <v>0</v>
      </c>
      <c r="C33" s="101">
        <f>'Temas nas políticas setoriais'!B32</f>
        <v>0</v>
      </c>
      <c r="D33" s="100"/>
      <c r="E33" s="76">
        <v>0.04</v>
      </c>
      <c r="F33" s="44">
        <f t="shared" si="0"/>
        <v>0</v>
      </c>
    </row>
    <row r="34" spans="1:6" hidden="1">
      <c r="A34" s="58"/>
      <c r="B34" s="101"/>
      <c r="C34" s="101"/>
      <c r="D34" s="100"/>
      <c r="E34" s="76"/>
      <c r="F34" s="44">
        <f t="shared" si="0"/>
        <v>0</v>
      </c>
    </row>
    <row r="35" spans="1:6">
      <c r="A35" s="58" t="s">
        <v>44</v>
      </c>
      <c r="B35" s="101">
        <f>'Temas nas políticas gerais'!B34</f>
        <v>0</v>
      </c>
      <c r="C35" s="101">
        <f>'Temas nas políticas setoriais'!B34</f>
        <v>0</v>
      </c>
      <c r="D35" s="100"/>
      <c r="E35" s="76">
        <v>0.04</v>
      </c>
      <c r="F35" s="44">
        <f t="shared" si="0"/>
        <v>0</v>
      </c>
    </row>
    <row r="36" spans="1:6" hidden="1">
      <c r="A36" s="58"/>
      <c r="B36" s="101"/>
      <c r="C36" s="101"/>
      <c r="D36" s="100"/>
      <c r="E36" s="76"/>
      <c r="F36" s="44">
        <f t="shared" si="0"/>
        <v>0</v>
      </c>
    </row>
    <row r="37" spans="1:6">
      <c r="A37" s="58" t="s">
        <v>45</v>
      </c>
      <c r="B37" s="101">
        <f>'Temas nas políticas gerais'!B36</f>
        <v>0</v>
      </c>
      <c r="C37" s="101">
        <f>'Temas nas políticas setoriais'!B36</f>
        <v>0</v>
      </c>
      <c r="D37" s="100"/>
      <c r="E37" s="76">
        <v>0.04</v>
      </c>
      <c r="F37" s="44">
        <f t="shared" si="0"/>
        <v>0</v>
      </c>
    </row>
    <row r="38" spans="1:6" hidden="1">
      <c r="A38" s="58"/>
      <c r="B38" s="101"/>
      <c r="C38" s="101"/>
      <c r="D38" s="100"/>
      <c r="E38" s="76"/>
      <c r="F38" s="44">
        <f t="shared" si="0"/>
        <v>0</v>
      </c>
    </row>
    <row r="39" spans="1:6">
      <c r="A39" s="58" t="s">
        <v>46</v>
      </c>
      <c r="B39" s="101">
        <f>'Temas nas políticas gerais'!B38</f>
        <v>0</v>
      </c>
      <c r="C39" s="101">
        <f>'Temas nas políticas setoriais'!B38</f>
        <v>0</v>
      </c>
      <c r="D39" s="100"/>
      <c r="E39" s="76">
        <v>0.04</v>
      </c>
      <c r="F39" s="44">
        <f t="shared" si="0"/>
        <v>0</v>
      </c>
    </row>
    <row r="40" spans="1:6" hidden="1">
      <c r="A40" s="58"/>
      <c r="B40" s="101"/>
      <c r="C40" s="101"/>
      <c r="D40" s="100"/>
      <c r="E40" s="76"/>
      <c r="F40" s="44">
        <f t="shared" si="0"/>
        <v>0</v>
      </c>
    </row>
    <row r="41" spans="1:6" ht="18.95" customHeight="1">
      <c r="A41" s="23" t="s">
        <v>47</v>
      </c>
      <c r="B41" s="101">
        <f>'Temas nas políticas gerais'!B40</f>
        <v>0</v>
      </c>
      <c r="C41" s="101">
        <f>'Temas nas políticas setoriais'!B40</f>
        <v>0</v>
      </c>
      <c r="D41" s="100"/>
      <c r="E41" s="76">
        <v>0.02</v>
      </c>
      <c r="F41" s="44">
        <f t="shared" si="0"/>
        <v>0</v>
      </c>
    </row>
    <row r="42" spans="1:6" hidden="1">
      <c r="A42" s="58"/>
      <c r="B42" s="101"/>
      <c r="C42" s="101"/>
      <c r="D42" s="100"/>
      <c r="E42" s="76"/>
      <c r="F42" s="44">
        <f t="shared" si="0"/>
        <v>0</v>
      </c>
    </row>
    <row r="43" spans="1:6">
      <c r="A43" s="58" t="s">
        <v>48</v>
      </c>
      <c r="B43" s="101">
        <f>'Temas nas políticas gerais'!B42</f>
        <v>0</v>
      </c>
      <c r="C43" s="101">
        <f>'Temas nas políticas setoriais'!B42</f>
        <v>0</v>
      </c>
      <c r="D43" s="100"/>
      <c r="E43" s="76">
        <v>0.04</v>
      </c>
      <c r="F43" s="44">
        <f t="shared" si="0"/>
        <v>0</v>
      </c>
    </row>
    <row r="44" spans="1:6" hidden="1">
      <c r="A44" s="58"/>
      <c r="B44" s="101"/>
      <c r="C44" s="101"/>
      <c r="D44" s="100"/>
      <c r="E44" s="76"/>
      <c r="F44" s="44">
        <f t="shared" si="0"/>
        <v>0</v>
      </c>
    </row>
    <row r="45" spans="1:6">
      <c r="A45" s="58" t="s">
        <v>49</v>
      </c>
      <c r="B45" s="101">
        <f>'Temas nas políticas gerais'!B44</f>
        <v>1</v>
      </c>
      <c r="C45" s="101">
        <f>'Temas nas políticas setoriais'!B44</f>
        <v>3</v>
      </c>
      <c r="D45" s="100"/>
      <c r="E45" s="76">
        <v>0.03</v>
      </c>
      <c r="F45" s="44">
        <f t="shared" si="0"/>
        <v>0.12</v>
      </c>
    </row>
    <row r="46" spans="1:6" hidden="1">
      <c r="A46" s="58"/>
      <c r="B46" s="101"/>
      <c r="C46" s="101"/>
      <c r="D46" s="100"/>
      <c r="E46" s="76"/>
      <c r="F46" s="44">
        <f t="shared" si="0"/>
        <v>0</v>
      </c>
    </row>
    <row r="47" spans="1:6">
      <c r="A47" s="58" t="s">
        <v>50</v>
      </c>
      <c r="B47" s="101">
        <f>'Temas nas políticas gerais'!B46</f>
        <v>0</v>
      </c>
      <c r="C47" s="101">
        <f>'Temas nas políticas setoriais'!B46</f>
        <v>0</v>
      </c>
      <c r="D47" s="100"/>
      <c r="E47" s="76">
        <v>0.02</v>
      </c>
      <c r="F47" s="44">
        <f t="shared" si="0"/>
        <v>0</v>
      </c>
    </row>
    <row r="48" spans="1:6" hidden="1">
      <c r="A48" s="58"/>
      <c r="B48" s="101"/>
      <c r="C48" s="101"/>
      <c r="D48" s="100"/>
      <c r="E48" s="76"/>
      <c r="F48" s="44">
        <f t="shared" si="0"/>
        <v>0</v>
      </c>
    </row>
    <row r="49" spans="1:6">
      <c r="A49" s="58" t="s">
        <v>51</v>
      </c>
      <c r="B49" s="101">
        <f>'Temas nas políticas gerais'!B48</f>
        <v>2</v>
      </c>
      <c r="C49" s="101">
        <f>'Temas nas políticas setoriais'!B48</f>
        <v>3</v>
      </c>
      <c r="D49" s="100"/>
      <c r="E49" s="76">
        <v>0.03</v>
      </c>
      <c r="F49" s="44">
        <f t="shared" si="0"/>
        <v>0.15</v>
      </c>
    </row>
    <row r="50" spans="1:6" hidden="1">
      <c r="A50" s="58"/>
      <c r="B50" s="101"/>
      <c r="C50" s="101"/>
      <c r="D50" s="100"/>
      <c r="E50" s="76"/>
      <c r="F50" s="44">
        <f t="shared" si="0"/>
        <v>0</v>
      </c>
    </row>
    <row r="51" spans="1:6">
      <c r="A51" s="58" t="s">
        <v>52</v>
      </c>
      <c r="B51" s="101">
        <f>'Temas nas políticas gerais'!B50</f>
        <v>1.5</v>
      </c>
      <c r="C51" s="101">
        <f>'Temas nas políticas setoriais'!B50</f>
        <v>3</v>
      </c>
      <c r="D51" s="100"/>
      <c r="E51" s="76">
        <v>0.03</v>
      </c>
      <c r="F51" s="44">
        <f t="shared" si="0"/>
        <v>0.13500000000000001</v>
      </c>
    </row>
    <row r="52" spans="1:6" hidden="1">
      <c r="A52" s="58"/>
      <c r="B52" s="101"/>
      <c r="C52" s="101"/>
      <c r="D52" s="100"/>
      <c r="E52" s="76"/>
      <c r="F52" s="44">
        <f t="shared" si="0"/>
        <v>0</v>
      </c>
    </row>
    <row r="53" spans="1:6">
      <c r="A53" s="58" t="s">
        <v>53</v>
      </c>
      <c r="B53" s="101">
        <f>'Temas nas políticas gerais'!B52</f>
        <v>0</v>
      </c>
      <c r="C53" s="101">
        <f>'Temas nas políticas setoriais'!B52</f>
        <v>0</v>
      </c>
      <c r="D53" s="100"/>
      <c r="E53" s="76">
        <v>0.02</v>
      </c>
      <c r="F53" s="44">
        <f t="shared" si="0"/>
        <v>0</v>
      </c>
    </row>
    <row r="54" spans="1:6" hidden="1">
      <c r="A54" s="58"/>
      <c r="B54" s="101"/>
      <c r="C54" s="101"/>
      <c r="D54" s="100"/>
      <c r="E54" s="76"/>
      <c r="F54" s="44">
        <f t="shared" si="0"/>
        <v>0</v>
      </c>
    </row>
    <row r="55" spans="1:6">
      <c r="A55" s="58" t="s">
        <v>54</v>
      </c>
      <c r="B55" s="101">
        <f>'Temas nas políticas gerais'!B54</f>
        <v>0</v>
      </c>
      <c r="C55" s="101">
        <f>'Temas nas políticas setoriais'!B54</f>
        <v>0</v>
      </c>
      <c r="D55" s="100"/>
      <c r="E55" s="76">
        <v>0.02</v>
      </c>
      <c r="F55" s="44">
        <f t="shared" si="0"/>
        <v>0</v>
      </c>
    </row>
    <row r="56" spans="1:6" hidden="1">
      <c r="A56" s="58"/>
      <c r="B56" s="101"/>
      <c r="C56" s="101"/>
      <c r="D56" s="100"/>
      <c r="E56" s="76"/>
      <c r="F56" s="44">
        <f t="shared" si="0"/>
        <v>0</v>
      </c>
    </row>
    <row r="57" spans="1:6">
      <c r="A57" s="58" t="s">
        <v>55</v>
      </c>
      <c r="B57" s="101">
        <f>'Temas nas políticas gerais'!B56</f>
        <v>0</v>
      </c>
      <c r="C57" s="101">
        <f>'Temas nas políticas setoriais'!B56</f>
        <v>0</v>
      </c>
      <c r="D57" s="100"/>
      <c r="E57" s="76">
        <v>0.02</v>
      </c>
      <c r="F57" s="44">
        <f t="shared" si="0"/>
        <v>0</v>
      </c>
    </row>
    <row r="58" spans="1:6" hidden="1">
      <c r="A58" s="58"/>
      <c r="B58" s="101"/>
      <c r="C58" s="101"/>
      <c r="D58" s="100"/>
      <c r="E58" s="76"/>
      <c r="F58" s="44">
        <f t="shared" si="0"/>
        <v>0</v>
      </c>
    </row>
    <row r="59" spans="1:6" ht="18.95" customHeight="1">
      <c r="A59" s="58" t="s">
        <v>56</v>
      </c>
      <c r="B59" s="101">
        <f>'Temas nas políticas gerais'!B58</f>
        <v>0</v>
      </c>
      <c r="C59" s="101">
        <f>'Temas nas políticas setoriais'!B58</f>
        <v>0</v>
      </c>
      <c r="D59" s="100"/>
      <c r="E59" s="76">
        <v>0.02</v>
      </c>
      <c r="F59" s="44">
        <f t="shared" si="0"/>
        <v>0</v>
      </c>
    </row>
    <row r="60" spans="1:6" ht="18.95" hidden="1" customHeight="1">
      <c r="A60" s="58"/>
      <c r="B60" s="101"/>
      <c r="C60" s="101"/>
      <c r="D60" s="100"/>
      <c r="E60" s="76"/>
      <c r="F60" s="44">
        <f t="shared" si="0"/>
        <v>0</v>
      </c>
    </row>
    <row r="61" spans="1:6" ht="18.95" customHeight="1">
      <c r="A61" s="58" t="s">
        <v>57</v>
      </c>
      <c r="B61" s="101">
        <f>'Temas nas políticas gerais'!B60</f>
        <v>3</v>
      </c>
      <c r="C61" s="101">
        <f>'Temas nas políticas setoriais'!B60</f>
        <v>7</v>
      </c>
      <c r="D61" s="100"/>
      <c r="E61" s="77">
        <v>0.03</v>
      </c>
      <c r="F61" s="44">
        <f t="shared" si="0"/>
        <v>0.3</v>
      </c>
    </row>
    <row r="62" spans="1:6" ht="17.25" hidden="1" customHeight="1">
      <c r="A62" s="21"/>
      <c r="B62" s="101"/>
      <c r="C62" s="24"/>
      <c r="D62" s="100"/>
      <c r="E62" s="66"/>
      <c r="F62" s="44">
        <f t="shared" ref="F62" si="1">SUMPRODUCT(B62:D62,$B$2:$D$2)</f>
        <v>0</v>
      </c>
    </row>
    <row r="63" spans="1:6" ht="17.25" customHeight="1">
      <c r="A63" s="67" t="s">
        <v>58</v>
      </c>
      <c r="B63" s="99" t="e">
        <f>SUMPRODUCT(B3:B61,$E$3:$E$61)</f>
        <v>#REF!</v>
      </c>
      <c r="C63" s="99">
        <f t="shared" ref="C63:D63" si="2">SUMPRODUCT(C3:C61,$E$3:$E$61)</f>
        <v>0.96999999999999986</v>
      </c>
      <c r="D63" s="99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24" t="s">
        <v>15</v>
      </c>
      <c r="B65" s="162" t="e">
        <f>SUM(F3:F61)</f>
        <v>#REF!</v>
      </c>
      <c r="C65" s="74"/>
      <c r="D65" s="74"/>
      <c r="E65" s="74"/>
      <c r="F65" s="1"/>
    </row>
    <row r="66" spans="1:6" ht="15.6" customHeight="1">
      <c r="A66" s="125" t="s">
        <v>59</v>
      </c>
      <c r="B66" s="162"/>
      <c r="C66" s="74"/>
      <c r="D66" s="74"/>
      <c r="E66" s="74"/>
      <c r="F66" s="1"/>
    </row>
    <row r="67" spans="1:6">
      <c r="A67" s="122"/>
      <c r="B67" s="123"/>
      <c r="C67" s="122"/>
      <c r="D67" s="122"/>
      <c r="E67" s="122"/>
      <c r="F67" s="122"/>
    </row>
    <row r="68" spans="1:6">
      <c r="A68" s="122"/>
      <c r="B68" s="123"/>
      <c r="C68" s="122"/>
      <c r="D68" s="122"/>
      <c r="E68" s="122"/>
      <c r="F68" s="122"/>
    </row>
    <row r="69" spans="1:6">
      <c r="A69" s="122"/>
      <c r="B69" s="123"/>
      <c r="C69" s="122"/>
      <c r="D69" s="122"/>
      <c r="E69" s="122"/>
      <c r="F69" s="122"/>
    </row>
    <row r="70" spans="1:6">
      <c r="A70" s="122"/>
      <c r="B70" s="123"/>
      <c r="C70" s="122"/>
      <c r="D70" s="122"/>
      <c r="E70" s="122"/>
      <c r="F70" s="122"/>
    </row>
    <row r="71" spans="1:6">
      <c r="A71" s="122"/>
      <c r="B71" s="123"/>
      <c r="C71" s="122"/>
      <c r="D71" s="122"/>
      <c r="E71" s="122"/>
      <c r="F71" s="122"/>
    </row>
    <row r="72" spans="1:6">
      <c r="A72" s="122"/>
      <c r="B72" s="123"/>
      <c r="C72" s="122"/>
      <c r="D72" s="122"/>
      <c r="E72" s="122"/>
      <c r="F72" s="122"/>
    </row>
    <row r="73" spans="1:6">
      <c r="A73" s="122"/>
      <c r="B73" s="123"/>
      <c r="C73" s="122"/>
      <c r="D73" s="122"/>
      <c r="E73" s="122"/>
      <c r="F73" s="122"/>
    </row>
    <row r="74" spans="1:6">
      <c r="A74" s="122"/>
      <c r="B74" s="123"/>
      <c r="C74" s="122"/>
      <c r="D74" s="122"/>
      <c r="E74" s="122"/>
      <c r="F74" s="122"/>
    </row>
    <row r="75" spans="1:6">
      <c r="A75" s="122"/>
      <c r="B75" s="123"/>
      <c r="C75" s="122"/>
      <c r="D75" s="122"/>
      <c r="E75" s="122"/>
      <c r="F75" s="122"/>
    </row>
    <row r="76" spans="1:6">
      <c r="A76" s="122"/>
      <c r="B76" s="123"/>
      <c r="C76" s="122"/>
      <c r="D76" s="122"/>
      <c r="E76" s="122"/>
      <c r="F76" s="122"/>
    </row>
    <row r="77" spans="1:6">
      <c r="A77" s="122"/>
      <c r="B77" s="123"/>
      <c r="C77" s="122"/>
      <c r="D77" s="122"/>
      <c r="E77" s="122"/>
    </row>
    <row r="78" spans="1:6">
      <c r="A78" s="122"/>
      <c r="B78" s="123"/>
      <c r="C78" s="122"/>
      <c r="D78" s="122"/>
      <c r="E78" s="122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zoomScale="70" zoomScaleNormal="70" workbookViewId="0">
      <pane xSplit="1" ySplit="1" topLeftCell="B2" activePane="bottomRight" state="frozen"/>
      <selection pane="bottomRight" activeCell="B3" sqref="B3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17" customWidth="1"/>
    <col min="2" max="2" width="64.625" style="118" customWidth="1"/>
    <col min="3" max="4" width="16.625" style="117" customWidth="1"/>
    <col min="5" max="5" width="12.375" customWidth="1"/>
  </cols>
  <sheetData>
    <row r="1" spans="1:4">
      <c r="A1" s="50" t="s">
        <v>21</v>
      </c>
      <c r="B1" s="50" t="s">
        <v>60</v>
      </c>
      <c r="C1" s="50" t="s">
        <v>25</v>
      </c>
      <c r="D1" s="50" t="s">
        <v>61</v>
      </c>
    </row>
    <row r="2" spans="1:4">
      <c r="A2" s="31" t="s">
        <v>28</v>
      </c>
      <c r="B2" s="108">
        <v>2</v>
      </c>
      <c r="C2" s="76">
        <f>'Temas políticas -bases de dados'!E3</f>
        <v>0.05</v>
      </c>
      <c r="D2" s="44">
        <f>B2*C2</f>
        <v>0.1</v>
      </c>
    </row>
    <row r="3" spans="1:4" ht="93">
      <c r="A3" s="31"/>
      <c r="B3" s="108" t="s">
        <v>62</v>
      </c>
      <c r="C3" s="76"/>
      <c r="D3" s="44"/>
    </row>
    <row r="4" spans="1:4">
      <c r="A4" s="31" t="s">
        <v>29</v>
      </c>
      <c r="B4" s="108">
        <v>1</v>
      </c>
      <c r="C4" s="76">
        <f>'Temas políticas -bases de dados'!E5</f>
        <v>0.05</v>
      </c>
      <c r="D4" s="44">
        <f>B4*C4</f>
        <v>0.05</v>
      </c>
    </row>
    <row r="5" spans="1:4" ht="93">
      <c r="A5" s="31"/>
      <c r="B5" s="108" t="s">
        <v>63</v>
      </c>
      <c r="C5" s="76"/>
      <c r="D5" s="44"/>
    </row>
    <row r="6" spans="1:4">
      <c r="A6" s="31" t="s">
        <v>30</v>
      </c>
      <c r="B6" s="108">
        <v>2</v>
      </c>
      <c r="C6" s="76">
        <f>'Temas políticas -bases de dados'!E7</f>
        <v>0.04</v>
      </c>
      <c r="D6" s="44">
        <f>B6*C6</f>
        <v>0.08</v>
      </c>
    </row>
    <row r="7" spans="1:4" ht="93">
      <c r="A7" s="31"/>
      <c r="B7" s="108" t="s">
        <v>63</v>
      </c>
      <c r="C7" s="76"/>
      <c r="D7" s="44"/>
    </row>
    <row r="8" spans="1:4">
      <c r="A8" s="31" t="s">
        <v>31</v>
      </c>
      <c r="B8" s="108">
        <v>2</v>
      </c>
      <c r="C8" s="76">
        <f>'Temas políticas -bases de dados'!E9</f>
        <v>0.04</v>
      </c>
      <c r="D8" s="44">
        <f>B8*C8</f>
        <v>0.08</v>
      </c>
    </row>
    <row r="9" spans="1:4" ht="93">
      <c r="A9" s="31"/>
      <c r="B9" s="108" t="s">
        <v>63</v>
      </c>
      <c r="C9" s="76"/>
      <c r="D9" s="44"/>
    </row>
    <row r="10" spans="1:4">
      <c r="A10" s="31" t="s">
        <v>32</v>
      </c>
      <c r="B10" s="108">
        <v>0</v>
      </c>
      <c r="C10" s="76">
        <f>'Temas políticas -bases de dados'!E11</f>
        <v>0.05</v>
      </c>
      <c r="D10" s="44">
        <f>B10*C10</f>
        <v>0</v>
      </c>
    </row>
    <row r="11" spans="1:4">
      <c r="A11" s="31"/>
      <c r="B11" s="153" t="s">
        <v>64</v>
      </c>
      <c r="C11" s="76"/>
      <c r="D11" s="44"/>
    </row>
    <row r="12" spans="1:4">
      <c r="A12" s="31" t="s">
        <v>65</v>
      </c>
      <c r="B12" s="108">
        <v>0</v>
      </c>
      <c r="C12" s="76">
        <f>'Temas políticas -bases de dados'!E13</f>
        <v>0.04</v>
      </c>
      <c r="D12" s="44">
        <f>B12*C12</f>
        <v>0</v>
      </c>
    </row>
    <row r="13" spans="1:4">
      <c r="A13" s="31"/>
      <c r="B13" s="108" t="s">
        <v>64</v>
      </c>
      <c r="C13" s="76"/>
      <c r="D13" s="44"/>
    </row>
    <row r="14" spans="1:4">
      <c r="A14" s="31" t="s">
        <v>34</v>
      </c>
      <c r="B14" s="108">
        <v>0</v>
      </c>
      <c r="C14" s="76">
        <f>'Temas políticas -bases de dados'!E15</f>
        <v>0.05</v>
      </c>
      <c r="D14" s="44">
        <f>B14*C14</f>
        <v>0</v>
      </c>
    </row>
    <row r="15" spans="1:4">
      <c r="A15" s="31"/>
      <c r="B15" s="108" t="s">
        <v>64</v>
      </c>
      <c r="C15" s="76"/>
      <c r="D15" s="44"/>
    </row>
    <row r="16" spans="1:4">
      <c r="A16" s="31" t="s">
        <v>66</v>
      </c>
      <c r="B16" s="108">
        <v>0</v>
      </c>
      <c r="C16" s="76">
        <f>'Temas políticas -bases de dados'!E17</f>
        <v>0.03</v>
      </c>
      <c r="D16" s="44">
        <f>B16*C16</f>
        <v>0</v>
      </c>
    </row>
    <row r="17" spans="1:4">
      <c r="A17" s="31"/>
      <c r="B17" s="108" t="s">
        <v>64</v>
      </c>
      <c r="C17" s="76"/>
      <c r="D17" s="44"/>
    </row>
    <row r="18" spans="1:4">
      <c r="A18" s="31" t="s">
        <v>36</v>
      </c>
      <c r="B18" s="108">
        <v>0</v>
      </c>
      <c r="C18" s="76">
        <f>'Temas políticas -bases de dados'!E19</f>
        <v>0.03</v>
      </c>
      <c r="D18" s="44">
        <f>B18*C18</f>
        <v>0</v>
      </c>
    </row>
    <row r="19" spans="1:4">
      <c r="A19" s="31"/>
      <c r="B19" s="108" t="s">
        <v>64</v>
      </c>
      <c r="C19" s="76"/>
      <c r="D19" s="44"/>
    </row>
    <row r="20" spans="1:4">
      <c r="A20" s="31" t="s">
        <v>67</v>
      </c>
      <c r="B20" s="108">
        <v>0</v>
      </c>
      <c r="C20" s="76">
        <f>'Temas políticas -bases de dados'!E21</f>
        <v>0.02</v>
      </c>
      <c r="D20" s="44">
        <f>B20*C20</f>
        <v>0</v>
      </c>
    </row>
    <row r="21" spans="1:4">
      <c r="A21" s="31"/>
      <c r="B21" s="108" t="s">
        <v>64</v>
      </c>
      <c r="C21" s="76"/>
      <c r="D21" s="44"/>
    </row>
    <row r="22" spans="1:4">
      <c r="A22" s="31" t="s">
        <v>38</v>
      </c>
      <c r="B22" s="108">
        <v>0</v>
      </c>
      <c r="C22" s="76">
        <f>'Temas políticas -bases de dados'!E23</f>
        <v>0.03</v>
      </c>
      <c r="D22" s="44">
        <f>B22*C22</f>
        <v>0</v>
      </c>
    </row>
    <row r="23" spans="1:4">
      <c r="A23" s="31"/>
      <c r="B23" s="108" t="s">
        <v>64</v>
      </c>
      <c r="C23" s="76"/>
      <c r="D23" s="44"/>
    </row>
    <row r="24" spans="1:4" ht="20.45" customHeight="1">
      <c r="A24" s="51" t="s">
        <v>39</v>
      </c>
      <c r="B24" s="108">
        <v>2</v>
      </c>
      <c r="C24" s="76">
        <f>'Temas políticas -bases de dados'!E25</f>
        <v>0.04</v>
      </c>
      <c r="D24" s="44">
        <f>B24*C24</f>
        <v>0.08</v>
      </c>
    </row>
    <row r="25" spans="1:4" ht="108.6">
      <c r="A25" s="31"/>
      <c r="B25" s="108" t="s">
        <v>68</v>
      </c>
      <c r="C25" s="76"/>
      <c r="D25" s="44"/>
    </row>
    <row r="26" spans="1:4">
      <c r="A26" s="31" t="s">
        <v>40</v>
      </c>
      <c r="B26" s="108">
        <v>0</v>
      </c>
      <c r="C26" s="76">
        <f>'Temas políticas -bases de dados'!E27</f>
        <v>0.02</v>
      </c>
      <c r="D26" s="44">
        <f>B26*C26</f>
        <v>0</v>
      </c>
    </row>
    <row r="27" spans="1:4">
      <c r="A27" s="31"/>
      <c r="B27" s="108" t="s">
        <v>64</v>
      </c>
      <c r="C27" s="76"/>
      <c r="D27" s="44"/>
    </row>
    <row r="28" spans="1:4">
      <c r="A28" s="31" t="s">
        <v>41</v>
      </c>
      <c r="B28" s="108">
        <v>2</v>
      </c>
      <c r="C28" s="76">
        <f>'Temas políticas -bases de dados'!E29</f>
        <v>0.04</v>
      </c>
      <c r="D28" s="44">
        <f>B28*C28</f>
        <v>0.08</v>
      </c>
    </row>
    <row r="29" spans="1:4" ht="30.95">
      <c r="A29" s="31"/>
      <c r="B29" s="108" t="s">
        <v>69</v>
      </c>
      <c r="C29" s="76"/>
      <c r="D29" s="44"/>
    </row>
    <row r="30" spans="1:4">
      <c r="A30" s="31" t="s">
        <v>42</v>
      </c>
      <c r="B30" s="108">
        <v>2</v>
      </c>
      <c r="C30" s="76">
        <f>'Temas políticas -bases de dados'!E31</f>
        <v>0.03</v>
      </c>
      <c r="D30" s="44">
        <f>B30*C30</f>
        <v>0.06</v>
      </c>
    </row>
    <row r="31" spans="1:4" ht="30.95">
      <c r="A31" s="31"/>
      <c r="B31" s="108" t="s">
        <v>69</v>
      </c>
      <c r="C31" s="76"/>
      <c r="D31" s="44"/>
    </row>
    <row r="32" spans="1:4">
      <c r="A32" s="31" t="s">
        <v>43</v>
      </c>
      <c r="B32" s="108">
        <v>0</v>
      </c>
      <c r="C32" s="76">
        <f>'Temas políticas -bases de dados'!E33</f>
        <v>0.04</v>
      </c>
      <c r="D32" s="44">
        <f>B32*C32</f>
        <v>0</v>
      </c>
    </row>
    <row r="33" spans="1:4">
      <c r="A33" s="31"/>
      <c r="B33" s="108" t="s">
        <v>64</v>
      </c>
      <c r="C33" s="76"/>
      <c r="D33" s="44"/>
    </row>
    <row r="34" spans="1:4">
      <c r="A34" s="31" t="s">
        <v>44</v>
      </c>
      <c r="B34" s="108">
        <v>0</v>
      </c>
      <c r="C34" s="76">
        <f>'Temas políticas -bases de dados'!E35</f>
        <v>0.04</v>
      </c>
      <c r="D34" s="44">
        <f>B34*C34</f>
        <v>0</v>
      </c>
    </row>
    <row r="35" spans="1:4">
      <c r="A35" s="31"/>
      <c r="B35" s="108" t="s">
        <v>64</v>
      </c>
      <c r="C35" s="76"/>
      <c r="D35" s="44"/>
    </row>
    <row r="36" spans="1:4">
      <c r="A36" s="31" t="s">
        <v>45</v>
      </c>
      <c r="B36" s="108">
        <v>0</v>
      </c>
      <c r="C36" s="76">
        <f>'Temas políticas -bases de dados'!E37</f>
        <v>0.04</v>
      </c>
      <c r="D36" s="44">
        <f>B36*C36</f>
        <v>0</v>
      </c>
    </row>
    <row r="37" spans="1:4">
      <c r="A37" s="31"/>
      <c r="B37" s="108" t="s">
        <v>64</v>
      </c>
      <c r="C37" s="76"/>
      <c r="D37" s="44"/>
    </row>
    <row r="38" spans="1:4">
      <c r="A38" s="31" t="s">
        <v>46</v>
      </c>
      <c r="B38" s="108">
        <v>0</v>
      </c>
      <c r="C38" s="76">
        <f>'Temas políticas -bases de dados'!E39</f>
        <v>0.04</v>
      </c>
      <c r="D38" s="44">
        <f>B38*C38</f>
        <v>0</v>
      </c>
    </row>
    <row r="39" spans="1:4">
      <c r="A39" s="31"/>
      <c r="B39" s="108" t="s">
        <v>64</v>
      </c>
      <c r="C39" s="76"/>
      <c r="D39" s="44"/>
    </row>
    <row r="40" spans="1:4" ht="15" customHeight="1">
      <c r="A40" s="51" t="s">
        <v>47</v>
      </c>
      <c r="B40" s="108">
        <v>0</v>
      </c>
      <c r="C40" s="76">
        <f>'Temas políticas -bases de dados'!E41</f>
        <v>0.02</v>
      </c>
      <c r="D40" s="44">
        <f>B40*C40</f>
        <v>0</v>
      </c>
    </row>
    <row r="41" spans="1:4">
      <c r="A41" s="31"/>
      <c r="B41" s="108" t="s">
        <v>64</v>
      </c>
      <c r="C41" s="76"/>
      <c r="D41" s="44"/>
    </row>
    <row r="42" spans="1:4">
      <c r="A42" s="31" t="s">
        <v>48</v>
      </c>
      <c r="B42" s="108">
        <v>0</v>
      </c>
      <c r="C42" s="76">
        <f>'Temas políticas -bases de dados'!E43</f>
        <v>0.04</v>
      </c>
      <c r="D42" s="44">
        <f>B42*C42</f>
        <v>0</v>
      </c>
    </row>
    <row r="43" spans="1:4">
      <c r="A43" s="31"/>
      <c r="B43" s="108" t="s">
        <v>64</v>
      </c>
      <c r="C43" s="76"/>
      <c r="D43" s="44"/>
    </row>
    <row r="44" spans="1:4">
      <c r="A44" s="31" t="s">
        <v>49</v>
      </c>
      <c r="B44" s="108">
        <v>1</v>
      </c>
      <c r="C44" s="76">
        <f>'Temas políticas -bases de dados'!E45</f>
        <v>0.03</v>
      </c>
      <c r="D44" s="44">
        <f>B44*C44</f>
        <v>0.03</v>
      </c>
    </row>
    <row r="45" spans="1:4" ht="46.5">
      <c r="A45" s="31"/>
      <c r="B45" s="108" t="s">
        <v>70</v>
      </c>
      <c r="C45" s="76"/>
      <c r="D45" s="44"/>
    </row>
    <row r="46" spans="1:4">
      <c r="A46" s="31" t="s">
        <v>50</v>
      </c>
      <c r="B46" s="108">
        <v>0</v>
      </c>
      <c r="C46" s="76">
        <f>'Temas políticas -bases de dados'!E47</f>
        <v>0.02</v>
      </c>
      <c r="D46" s="44">
        <f>B46*C46</f>
        <v>0</v>
      </c>
    </row>
    <row r="47" spans="1:4" ht="16.5" customHeight="1">
      <c r="A47" s="31"/>
      <c r="B47" s="108" t="s">
        <v>64</v>
      </c>
      <c r="C47" s="76"/>
      <c r="D47" s="44"/>
    </row>
    <row r="48" spans="1:4">
      <c r="A48" s="31" t="s">
        <v>51</v>
      </c>
      <c r="B48" s="108">
        <v>2</v>
      </c>
      <c r="C48" s="76">
        <f>'Temas políticas -bases de dados'!E49</f>
        <v>0.03</v>
      </c>
      <c r="D48" s="44">
        <f>B48*C48</f>
        <v>0.06</v>
      </c>
    </row>
    <row r="49" spans="1:5" ht="77.45">
      <c r="A49" s="31"/>
      <c r="B49" s="108" t="s">
        <v>71</v>
      </c>
      <c r="C49" s="76"/>
      <c r="D49" s="44"/>
    </row>
    <row r="50" spans="1:5">
      <c r="A50" s="31" t="s">
        <v>52</v>
      </c>
      <c r="B50" s="108">
        <v>1.5</v>
      </c>
      <c r="C50" s="76">
        <f>'Temas políticas -bases de dados'!E51</f>
        <v>0.03</v>
      </c>
      <c r="D50" s="44">
        <f>B50*C50</f>
        <v>4.4999999999999998E-2</v>
      </c>
    </row>
    <row r="51" spans="1:5" ht="62.1">
      <c r="A51" s="31"/>
      <c r="B51" s="108" t="s">
        <v>72</v>
      </c>
      <c r="C51" s="76"/>
      <c r="D51" s="44"/>
    </row>
    <row r="52" spans="1:5">
      <c r="A52" s="31" t="s">
        <v>53</v>
      </c>
      <c r="B52" s="108">
        <v>0</v>
      </c>
      <c r="C52" s="76">
        <f>'Temas políticas -bases de dados'!E53</f>
        <v>0.02</v>
      </c>
      <c r="D52" s="44">
        <f>B52*C52</f>
        <v>0</v>
      </c>
    </row>
    <row r="53" spans="1:5">
      <c r="A53" s="31"/>
      <c r="B53" s="108" t="s">
        <v>64</v>
      </c>
      <c r="C53" s="76"/>
      <c r="D53" s="44"/>
    </row>
    <row r="54" spans="1:5">
      <c r="A54" s="31" t="s">
        <v>54</v>
      </c>
      <c r="B54" s="108">
        <v>0</v>
      </c>
      <c r="C54" s="76">
        <f>'Temas políticas -bases de dados'!E55</f>
        <v>0.02</v>
      </c>
      <c r="D54" s="44">
        <f>B54*C54</f>
        <v>0</v>
      </c>
    </row>
    <row r="55" spans="1:5">
      <c r="A55" s="31"/>
      <c r="B55" s="108" t="s">
        <v>64</v>
      </c>
      <c r="C55" s="76"/>
      <c r="D55" s="44"/>
    </row>
    <row r="56" spans="1:5">
      <c r="A56" s="31" t="s">
        <v>55</v>
      </c>
      <c r="B56" s="108">
        <v>0</v>
      </c>
      <c r="C56" s="76">
        <f>'Temas políticas -bases de dados'!E57</f>
        <v>0.02</v>
      </c>
      <c r="D56" s="44">
        <f>B56*C56</f>
        <v>0</v>
      </c>
    </row>
    <row r="57" spans="1:5">
      <c r="A57" s="31"/>
      <c r="B57" s="108" t="s">
        <v>64</v>
      </c>
      <c r="C57" s="76"/>
      <c r="D57" s="44"/>
    </row>
    <row r="58" spans="1:5">
      <c r="A58" s="31" t="s">
        <v>56</v>
      </c>
      <c r="B58" s="108">
        <v>0</v>
      </c>
      <c r="C58" s="76">
        <f>'Temas políticas -bases de dados'!E59</f>
        <v>0.02</v>
      </c>
      <c r="D58" s="44">
        <f>B58*C58</f>
        <v>0</v>
      </c>
    </row>
    <row r="59" spans="1:5">
      <c r="A59" s="31"/>
      <c r="B59" s="108" t="s">
        <v>64</v>
      </c>
      <c r="C59" s="76"/>
      <c r="D59" s="44"/>
    </row>
    <row r="60" spans="1:5">
      <c r="A60" s="31" t="s">
        <v>57</v>
      </c>
      <c r="B60" s="108">
        <v>3</v>
      </c>
      <c r="C60" s="76">
        <f>'Temas políticas -bases de dados'!E61</f>
        <v>0.03</v>
      </c>
      <c r="D60" s="44">
        <f>B60*C60</f>
        <v>0.09</v>
      </c>
    </row>
    <row r="61" spans="1:5" ht="160.5" customHeight="1">
      <c r="A61" s="31"/>
      <c r="B61" s="108" t="s">
        <v>73</v>
      </c>
      <c r="C61" s="76"/>
      <c r="D61" s="44"/>
    </row>
    <row r="62" spans="1:5">
      <c r="A62" s="126"/>
      <c r="B62" s="127" t="s">
        <v>74</v>
      </c>
      <c r="C62" s="78">
        <f>SUM(C2:C60)</f>
        <v>1.0000000000000004</v>
      </c>
      <c r="D62" s="128">
        <f>SUM(D2:D61)</f>
        <v>0.75500000000000012</v>
      </c>
      <c r="E62" s="62" t="s">
        <v>75</v>
      </c>
    </row>
    <row r="63" spans="1:5">
      <c r="A63" s="163"/>
      <c r="B63" s="163"/>
      <c r="C63" s="129"/>
      <c r="D63" s="129"/>
    </row>
    <row r="64" spans="1:5" ht="17.45" customHeight="1">
      <c r="A64" s="163" t="s">
        <v>76</v>
      </c>
      <c r="B64" s="163"/>
      <c r="C64" s="129"/>
      <c r="D64" s="129"/>
    </row>
    <row r="65" spans="1:4" ht="67.5" customHeight="1">
      <c r="A65" s="163" t="s">
        <v>77</v>
      </c>
      <c r="B65" s="163"/>
      <c r="C65" s="129"/>
      <c r="D65" s="129"/>
    </row>
    <row r="66" spans="1:4">
      <c r="A66" s="163"/>
      <c r="B66" s="163"/>
      <c r="C66" s="129"/>
      <c r="D66" s="129"/>
    </row>
    <row r="67" spans="1:4">
      <c r="A67" s="163"/>
      <c r="B67" s="163"/>
      <c r="C67" s="129"/>
      <c r="D67" s="129"/>
    </row>
    <row r="68" spans="1:4">
      <c r="A68" s="163"/>
      <c r="B68" s="163"/>
      <c r="C68" s="129"/>
      <c r="D68" s="129"/>
    </row>
    <row r="69" spans="1:4">
      <c r="A69" s="163"/>
      <c r="B69" s="163"/>
      <c r="C69" s="129"/>
      <c r="D69" s="129"/>
    </row>
    <row r="70" spans="1:4">
      <c r="A70" s="163"/>
      <c r="B70" s="163"/>
      <c r="C70" s="129"/>
      <c r="D70" s="129"/>
    </row>
    <row r="71" spans="1:4">
      <c r="A71" s="122"/>
      <c r="B71" s="111"/>
      <c r="C71" s="129"/>
      <c r="D71" s="129"/>
    </row>
    <row r="72" spans="1:4">
      <c r="A72" s="122"/>
      <c r="B72" s="111"/>
      <c r="C72" s="129"/>
      <c r="D72" s="129"/>
    </row>
    <row r="73" spans="1:4">
      <c r="A73" s="115"/>
    </row>
    <row r="74" spans="1:4">
      <c r="A74" s="115"/>
    </row>
  </sheetData>
  <sheetProtection algorithmName="SHA-512" hashValue="K0JuZtKvTs7iOP3H+ZTwNkrXiVuUrwbs6HCncihgtEHZkTkfAS2WDTnoKv4kFr2AoCCkY4g/8nJwrNjlbxp6lw==" saltValue="q2mAhUC2y3gvbtNjkbkH9w==" spinCount="100000" sheet="1" formatRows="0"/>
  <mergeCells count="8">
    <mergeCell ref="A69:B69"/>
    <mergeCell ref="A70:B70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50" activePane="bottomRight" state="frozen"/>
      <selection pane="bottomRight" activeCell="B76" sqref="B76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5" customWidth="1"/>
    <col min="2" max="2" width="64.625" style="118" customWidth="1"/>
    <col min="3" max="4" width="16.625" style="115" customWidth="1"/>
    <col min="5" max="5" width="15.375" style="115" customWidth="1"/>
    <col min="6" max="16384" width="10.875" style="1"/>
  </cols>
  <sheetData>
    <row r="1" spans="1:4" s="1" customFormat="1">
      <c r="A1" s="45" t="s">
        <v>21</v>
      </c>
      <c r="B1" s="38" t="s">
        <v>78</v>
      </c>
      <c r="C1" s="45" t="s">
        <v>25</v>
      </c>
      <c r="D1" s="45" t="s">
        <v>61</v>
      </c>
    </row>
    <row r="2" spans="1:4" s="1" customFormat="1">
      <c r="A2" s="31" t="s">
        <v>28</v>
      </c>
      <c r="B2" s="108">
        <v>0</v>
      </c>
      <c r="C2" s="76">
        <f>'Temas políticas -bases de dados'!E3</f>
        <v>0.05</v>
      </c>
      <c r="D2" s="44">
        <f>B2*C2</f>
        <v>0</v>
      </c>
    </row>
    <row r="3" spans="1:4" s="1" customFormat="1">
      <c r="A3" s="31"/>
      <c r="B3" s="108" t="s">
        <v>64</v>
      </c>
      <c r="C3" s="76"/>
      <c r="D3" s="44"/>
    </row>
    <row r="4" spans="1:4" s="1" customFormat="1">
      <c r="A4" s="31" t="s">
        <v>29</v>
      </c>
      <c r="B4" s="108">
        <v>0</v>
      </c>
      <c r="C4" s="76">
        <f>'Temas políticas -bases de dados'!E5</f>
        <v>0.05</v>
      </c>
      <c r="D4" s="44">
        <f>B4*C4</f>
        <v>0</v>
      </c>
    </row>
    <row r="5" spans="1:4" s="1" customFormat="1">
      <c r="A5" s="31"/>
      <c r="B5" s="108" t="s">
        <v>64</v>
      </c>
      <c r="C5" s="76"/>
      <c r="D5" s="44"/>
    </row>
    <row r="6" spans="1:4" s="1" customFormat="1">
      <c r="A6" s="31" t="s">
        <v>30</v>
      </c>
      <c r="B6" s="108">
        <v>0</v>
      </c>
      <c r="C6" s="76">
        <f>'Temas políticas -bases de dados'!E7</f>
        <v>0.04</v>
      </c>
      <c r="D6" s="44">
        <f>B6*C6</f>
        <v>0</v>
      </c>
    </row>
    <row r="7" spans="1:4" s="1" customFormat="1">
      <c r="A7" s="31"/>
      <c r="B7" s="108" t="s">
        <v>64</v>
      </c>
      <c r="C7" s="76"/>
      <c r="D7" s="44"/>
    </row>
    <row r="8" spans="1:4" s="1" customFormat="1">
      <c r="A8" s="31" t="s">
        <v>31</v>
      </c>
      <c r="B8" s="108">
        <v>0</v>
      </c>
      <c r="C8" s="76">
        <f>'Temas políticas -bases de dados'!E9</f>
        <v>0.04</v>
      </c>
      <c r="D8" s="44">
        <f>B8*C8</f>
        <v>0</v>
      </c>
    </row>
    <row r="9" spans="1:4" s="1" customFormat="1">
      <c r="A9" s="31"/>
      <c r="B9" s="108" t="s">
        <v>64</v>
      </c>
      <c r="C9" s="76"/>
      <c r="D9" s="44"/>
    </row>
    <row r="10" spans="1:4" s="1" customFormat="1">
      <c r="A10" s="31" t="s">
        <v>32</v>
      </c>
      <c r="B10" s="108">
        <v>0</v>
      </c>
      <c r="C10" s="76">
        <f>'Temas políticas -bases de dados'!E11</f>
        <v>0.05</v>
      </c>
      <c r="D10" s="44">
        <f>B10*C10</f>
        <v>0</v>
      </c>
    </row>
    <row r="11" spans="1:4" s="1" customFormat="1">
      <c r="A11" s="31"/>
      <c r="B11" s="108" t="s">
        <v>64</v>
      </c>
      <c r="C11" s="76"/>
      <c r="D11" s="44"/>
    </row>
    <row r="12" spans="1:4" s="1" customFormat="1">
      <c r="A12" s="31" t="s">
        <v>65</v>
      </c>
      <c r="B12" s="108">
        <v>0</v>
      </c>
      <c r="C12" s="76">
        <f>'Temas políticas -bases de dados'!E13</f>
        <v>0.04</v>
      </c>
      <c r="D12" s="44">
        <f>B12*C12</f>
        <v>0</v>
      </c>
    </row>
    <row r="13" spans="1:4" s="1" customFormat="1">
      <c r="A13" s="31"/>
      <c r="B13" s="108" t="s">
        <v>64</v>
      </c>
      <c r="C13" s="76"/>
      <c r="D13" s="44"/>
    </row>
    <row r="14" spans="1:4" s="1" customFormat="1">
      <c r="A14" s="31" t="s">
        <v>34</v>
      </c>
      <c r="B14" s="108">
        <v>0</v>
      </c>
      <c r="C14" s="76">
        <f>'Temas políticas -bases de dados'!E15</f>
        <v>0.05</v>
      </c>
      <c r="D14" s="44">
        <f>B14*C14</f>
        <v>0</v>
      </c>
    </row>
    <row r="15" spans="1:4" s="1" customFormat="1">
      <c r="A15" s="31"/>
      <c r="B15" s="108" t="s">
        <v>64</v>
      </c>
      <c r="C15" s="76"/>
      <c r="D15" s="44"/>
    </row>
    <row r="16" spans="1:4" s="1" customFormat="1">
      <c r="A16" s="31" t="s">
        <v>66</v>
      </c>
      <c r="B16" s="108">
        <v>0</v>
      </c>
      <c r="C16" s="76">
        <f>'Temas políticas -bases de dados'!E17</f>
        <v>0.03</v>
      </c>
      <c r="D16" s="44">
        <f>B16*C16</f>
        <v>0</v>
      </c>
    </row>
    <row r="17" spans="1:4" s="1" customFormat="1">
      <c r="A17" s="31"/>
      <c r="B17" s="108" t="s">
        <v>64</v>
      </c>
      <c r="C17" s="76"/>
      <c r="D17" s="44"/>
    </row>
    <row r="18" spans="1:4" s="1" customFormat="1">
      <c r="A18" s="31" t="s">
        <v>36</v>
      </c>
      <c r="B18" s="108">
        <v>0</v>
      </c>
      <c r="C18" s="76">
        <f>'Temas políticas -bases de dados'!E19</f>
        <v>0.03</v>
      </c>
      <c r="D18" s="44">
        <f>B18*C18</f>
        <v>0</v>
      </c>
    </row>
    <row r="19" spans="1:4" s="1" customFormat="1">
      <c r="A19" s="31"/>
      <c r="B19" s="108" t="s">
        <v>64</v>
      </c>
      <c r="C19" s="76"/>
      <c r="D19" s="44"/>
    </row>
    <row r="20" spans="1:4" s="1" customFormat="1">
      <c r="A20" s="31" t="s">
        <v>67</v>
      </c>
      <c r="B20" s="108">
        <v>0</v>
      </c>
      <c r="C20" s="76">
        <f>'Temas políticas -bases de dados'!E21</f>
        <v>0.02</v>
      </c>
      <c r="D20" s="44">
        <f>B20*C20</f>
        <v>0</v>
      </c>
    </row>
    <row r="21" spans="1:4" s="1" customFormat="1">
      <c r="A21" s="31"/>
      <c r="B21" s="108" t="s">
        <v>64</v>
      </c>
      <c r="C21" s="76"/>
      <c r="D21" s="44"/>
    </row>
    <row r="22" spans="1:4" s="1" customFormat="1">
      <c r="A22" s="31" t="s">
        <v>38</v>
      </c>
      <c r="B22" s="108">
        <v>0</v>
      </c>
      <c r="C22" s="76">
        <f>'Temas políticas -bases de dados'!E23</f>
        <v>0.03</v>
      </c>
      <c r="D22" s="44">
        <f>B22*C22</f>
        <v>0</v>
      </c>
    </row>
    <row r="23" spans="1:4" s="1" customFormat="1">
      <c r="A23" s="31"/>
      <c r="B23" s="108" t="s">
        <v>64</v>
      </c>
      <c r="C23" s="76"/>
      <c r="D23" s="44"/>
    </row>
    <row r="24" spans="1:4" s="1" customFormat="1" ht="18" customHeight="1">
      <c r="A24" s="51" t="s">
        <v>39</v>
      </c>
      <c r="B24" s="108">
        <v>0</v>
      </c>
      <c r="C24" s="76">
        <f>'Temas políticas -bases de dados'!E25</f>
        <v>0.04</v>
      </c>
      <c r="D24" s="44">
        <f>B24*C24</f>
        <v>0</v>
      </c>
    </row>
    <row r="25" spans="1:4" s="1" customFormat="1">
      <c r="A25" s="31"/>
      <c r="B25" s="108" t="s">
        <v>64</v>
      </c>
      <c r="C25" s="76"/>
      <c r="D25" s="44"/>
    </row>
    <row r="26" spans="1:4" s="1" customFormat="1">
      <c r="A26" s="31" t="s">
        <v>40</v>
      </c>
      <c r="B26" s="108">
        <v>0</v>
      </c>
      <c r="C26" s="76">
        <f>'Temas políticas -bases de dados'!E27</f>
        <v>0.02</v>
      </c>
      <c r="D26" s="44">
        <f>B26*C26</f>
        <v>0</v>
      </c>
    </row>
    <row r="27" spans="1:4" s="1" customFormat="1">
      <c r="A27" s="31"/>
      <c r="B27" s="108" t="s">
        <v>64</v>
      </c>
      <c r="C27" s="76"/>
      <c r="D27" s="44"/>
    </row>
    <row r="28" spans="1:4" s="1" customFormat="1">
      <c r="A28" s="31" t="s">
        <v>41</v>
      </c>
      <c r="B28" s="108">
        <v>7</v>
      </c>
      <c r="C28" s="76">
        <f>'Temas políticas -bases de dados'!E29</f>
        <v>0.04</v>
      </c>
      <c r="D28" s="44">
        <f>B28*C28</f>
        <v>0.28000000000000003</v>
      </c>
    </row>
    <row r="29" spans="1:4" s="1" customFormat="1" ht="155.1">
      <c r="A29" s="31"/>
      <c r="B29" s="108" t="s">
        <v>79</v>
      </c>
      <c r="C29" s="76"/>
      <c r="D29" s="44"/>
    </row>
    <row r="30" spans="1:4" s="1" customFormat="1">
      <c r="A30" s="31" t="s">
        <v>42</v>
      </c>
      <c r="B30" s="108">
        <v>7</v>
      </c>
      <c r="C30" s="76">
        <f>'Temas políticas -bases de dados'!E31</f>
        <v>0.03</v>
      </c>
      <c r="D30" s="44">
        <f>B30*C30</f>
        <v>0.21</v>
      </c>
    </row>
    <row r="31" spans="1:4" s="1" customFormat="1" ht="155.1">
      <c r="A31" s="31"/>
      <c r="B31" s="108" t="s">
        <v>79</v>
      </c>
      <c r="C31" s="76"/>
      <c r="D31" s="44"/>
    </row>
    <row r="32" spans="1:4" s="1" customFormat="1">
      <c r="A32" s="31" t="s">
        <v>43</v>
      </c>
      <c r="B32" s="108">
        <v>0</v>
      </c>
      <c r="C32" s="76">
        <f>'Temas políticas -bases de dados'!E33</f>
        <v>0.04</v>
      </c>
      <c r="D32" s="44">
        <f>B32*C32</f>
        <v>0</v>
      </c>
    </row>
    <row r="33" spans="1:4" s="1" customFormat="1">
      <c r="A33" s="31"/>
      <c r="B33" s="108" t="s">
        <v>64</v>
      </c>
      <c r="C33" s="76"/>
      <c r="D33" s="44"/>
    </row>
    <row r="34" spans="1:4" s="1" customFormat="1">
      <c r="A34" s="31" t="s">
        <v>44</v>
      </c>
      <c r="B34" s="108">
        <v>0</v>
      </c>
      <c r="C34" s="76">
        <f>'Temas políticas -bases de dados'!E35</f>
        <v>0.04</v>
      </c>
      <c r="D34" s="44">
        <f>B34*C34</f>
        <v>0</v>
      </c>
    </row>
    <row r="35" spans="1:4" s="1" customFormat="1">
      <c r="A35" s="31"/>
      <c r="B35" s="108" t="s">
        <v>64</v>
      </c>
      <c r="C35" s="76"/>
      <c r="D35" s="44"/>
    </row>
    <row r="36" spans="1:4" s="1" customFormat="1">
      <c r="A36" s="31" t="s">
        <v>45</v>
      </c>
      <c r="B36" s="108">
        <v>0</v>
      </c>
      <c r="C36" s="76">
        <f>'Temas políticas -bases de dados'!E37</f>
        <v>0.04</v>
      </c>
      <c r="D36" s="44">
        <f>B36*C36</f>
        <v>0</v>
      </c>
    </row>
    <row r="37" spans="1:4" s="1" customFormat="1">
      <c r="A37" s="31"/>
      <c r="B37" s="108" t="s">
        <v>64</v>
      </c>
      <c r="C37" s="76"/>
      <c r="D37" s="44"/>
    </row>
    <row r="38" spans="1:4" s="1" customFormat="1">
      <c r="A38" s="31" t="s">
        <v>46</v>
      </c>
      <c r="B38" s="108">
        <v>0</v>
      </c>
      <c r="C38" s="76">
        <f>'Temas políticas -bases de dados'!E39</f>
        <v>0.04</v>
      </c>
      <c r="D38" s="44">
        <f>B38*C38</f>
        <v>0</v>
      </c>
    </row>
    <row r="39" spans="1:4" s="1" customFormat="1">
      <c r="A39" s="31"/>
      <c r="B39" s="108" t="s">
        <v>64</v>
      </c>
      <c r="C39" s="76"/>
      <c r="D39" s="44"/>
    </row>
    <row r="40" spans="1:4" s="74" customFormat="1" ht="20.25" customHeight="1">
      <c r="A40" s="51" t="s">
        <v>47</v>
      </c>
      <c r="B40" s="108">
        <v>0</v>
      </c>
      <c r="C40" s="78">
        <f>'Temas políticas -bases de dados'!E41</f>
        <v>0.02</v>
      </c>
      <c r="D40" s="79">
        <f>B40*C40</f>
        <v>0</v>
      </c>
    </row>
    <row r="41" spans="1:4" s="1" customFormat="1">
      <c r="A41" s="31"/>
      <c r="B41" s="108" t="s">
        <v>64</v>
      </c>
      <c r="C41" s="76"/>
      <c r="D41" s="44"/>
    </row>
    <row r="42" spans="1:4" s="1" customFormat="1">
      <c r="A42" s="31" t="s">
        <v>48</v>
      </c>
      <c r="B42" s="108">
        <v>0</v>
      </c>
      <c r="C42" s="76">
        <f>'Temas políticas -bases de dados'!E43</f>
        <v>0.04</v>
      </c>
      <c r="D42" s="44">
        <f>B42*C42</f>
        <v>0</v>
      </c>
    </row>
    <row r="43" spans="1:4" s="1" customFormat="1">
      <c r="A43" s="31"/>
      <c r="B43" s="108" t="s">
        <v>64</v>
      </c>
      <c r="C43" s="76"/>
      <c r="D43" s="44"/>
    </row>
    <row r="44" spans="1:4" s="1" customFormat="1">
      <c r="A44" s="31" t="s">
        <v>49</v>
      </c>
      <c r="B44" s="108">
        <v>3</v>
      </c>
      <c r="C44" s="76">
        <f>'Temas políticas -bases de dados'!E45</f>
        <v>0.03</v>
      </c>
      <c r="D44" s="44">
        <f>B44*C44</f>
        <v>0.09</v>
      </c>
    </row>
    <row r="45" spans="1:4" s="1" customFormat="1" ht="123.95">
      <c r="A45" s="31"/>
      <c r="B45" s="108" t="s">
        <v>80</v>
      </c>
      <c r="C45" s="76"/>
      <c r="D45" s="44"/>
    </row>
    <row r="46" spans="1:4" s="1" customFormat="1">
      <c r="A46" s="31" t="s">
        <v>50</v>
      </c>
      <c r="B46" s="108">
        <v>0</v>
      </c>
      <c r="C46" s="76">
        <f>'Temas políticas -bases de dados'!E47</f>
        <v>0.02</v>
      </c>
      <c r="D46" s="44">
        <f>B46*C46</f>
        <v>0</v>
      </c>
    </row>
    <row r="47" spans="1:4" s="1" customFormat="1">
      <c r="A47" s="31"/>
      <c r="B47" s="108" t="s">
        <v>64</v>
      </c>
      <c r="C47" s="76"/>
      <c r="D47" s="44"/>
    </row>
    <row r="48" spans="1:4" s="1" customFormat="1">
      <c r="A48" s="31" t="s">
        <v>51</v>
      </c>
      <c r="B48" s="108">
        <v>3</v>
      </c>
      <c r="C48" s="76">
        <f>'Temas políticas -bases de dados'!E49</f>
        <v>0.03</v>
      </c>
      <c r="D48" s="44">
        <f>B48*C48</f>
        <v>0.09</v>
      </c>
    </row>
    <row r="49" spans="1:5" ht="113.25" customHeight="1">
      <c r="A49" s="31"/>
      <c r="B49" s="108" t="s">
        <v>81</v>
      </c>
      <c r="C49" s="76"/>
      <c r="D49" s="44"/>
      <c r="E49" s="1"/>
    </row>
    <row r="50" spans="1:5">
      <c r="A50" s="31" t="s">
        <v>52</v>
      </c>
      <c r="B50" s="108">
        <v>3</v>
      </c>
      <c r="C50" s="76">
        <f>'Temas políticas -bases de dados'!E51</f>
        <v>0.03</v>
      </c>
      <c r="D50" s="44">
        <f>B50*C50</f>
        <v>0.09</v>
      </c>
      <c r="E50" s="1"/>
    </row>
    <row r="51" spans="1:5" ht="100.5" customHeight="1">
      <c r="A51" s="31"/>
      <c r="B51" s="108" t="s">
        <v>81</v>
      </c>
      <c r="C51" s="76"/>
      <c r="D51" s="44"/>
      <c r="E51" s="1"/>
    </row>
    <row r="52" spans="1:5">
      <c r="A52" s="31" t="s">
        <v>53</v>
      </c>
      <c r="B52" s="108">
        <v>0</v>
      </c>
      <c r="C52" s="76">
        <f>'Temas políticas -bases de dados'!E53</f>
        <v>0.02</v>
      </c>
      <c r="D52" s="44">
        <f>B52*C52</f>
        <v>0</v>
      </c>
      <c r="E52" s="1"/>
    </row>
    <row r="53" spans="1:5">
      <c r="A53" s="31"/>
      <c r="B53" s="108" t="s">
        <v>64</v>
      </c>
      <c r="C53" s="76"/>
      <c r="D53" s="44"/>
      <c r="E53" s="1"/>
    </row>
    <row r="54" spans="1:5">
      <c r="A54" s="31" t="s">
        <v>54</v>
      </c>
      <c r="B54" s="108">
        <v>0</v>
      </c>
      <c r="C54" s="76">
        <f>'Temas políticas -bases de dados'!E55</f>
        <v>0.02</v>
      </c>
      <c r="D54" s="44">
        <f>B54*C54</f>
        <v>0</v>
      </c>
      <c r="E54" s="1"/>
    </row>
    <row r="55" spans="1:5">
      <c r="A55" s="31"/>
      <c r="B55" s="108" t="s">
        <v>64</v>
      </c>
      <c r="C55" s="76"/>
      <c r="D55" s="44"/>
      <c r="E55" s="1"/>
    </row>
    <row r="56" spans="1:5">
      <c r="A56" s="31" t="s">
        <v>55</v>
      </c>
      <c r="B56" s="108">
        <v>0</v>
      </c>
      <c r="C56" s="76">
        <f>'Temas políticas -bases de dados'!E57</f>
        <v>0.02</v>
      </c>
      <c r="D56" s="44">
        <f>B56*C56</f>
        <v>0</v>
      </c>
      <c r="E56" s="1"/>
    </row>
    <row r="57" spans="1:5">
      <c r="A57" s="31"/>
      <c r="B57" s="108" t="s">
        <v>64</v>
      </c>
      <c r="C57" s="76"/>
      <c r="D57" s="44"/>
      <c r="E57" s="1"/>
    </row>
    <row r="58" spans="1:5">
      <c r="A58" s="31" t="s">
        <v>56</v>
      </c>
      <c r="B58" s="108">
        <v>0</v>
      </c>
      <c r="C58" s="76">
        <f>'Temas políticas -bases de dados'!E59</f>
        <v>0.02</v>
      </c>
      <c r="D58" s="44">
        <f>B58*C58</f>
        <v>0</v>
      </c>
      <c r="E58" s="1"/>
    </row>
    <row r="59" spans="1:5">
      <c r="A59" s="31"/>
      <c r="B59" s="108" t="s">
        <v>64</v>
      </c>
      <c r="C59" s="76"/>
      <c r="D59" s="44"/>
      <c r="E59" s="1"/>
    </row>
    <row r="60" spans="1:5">
      <c r="A60" s="31" t="s">
        <v>57</v>
      </c>
      <c r="B60" s="108">
        <v>7</v>
      </c>
      <c r="C60" s="76">
        <f>'Temas políticas -bases de dados'!E61</f>
        <v>0.03</v>
      </c>
      <c r="D60" s="44">
        <f>B60*C60</f>
        <v>0.21</v>
      </c>
      <c r="E60" s="1"/>
    </row>
    <row r="61" spans="1:5" ht="232.5">
      <c r="A61" s="31"/>
      <c r="B61" s="108" t="s">
        <v>82</v>
      </c>
      <c r="C61" s="76"/>
      <c r="D61" s="44"/>
      <c r="E61" s="1"/>
    </row>
    <row r="62" spans="1:5">
      <c r="A62" s="74"/>
      <c r="B62" s="130" t="s">
        <v>74</v>
      </c>
      <c r="C62" s="78">
        <f>SUM(C2:C61)</f>
        <v>1.0000000000000004</v>
      </c>
      <c r="D62" s="131">
        <f>SUM(D2:D61)</f>
        <v>0.96999999999999986</v>
      </c>
      <c r="E62" s="62" t="s">
        <v>83</v>
      </c>
    </row>
    <row r="63" spans="1:5">
      <c r="A63" s="163"/>
      <c r="B63" s="163"/>
      <c r="C63" s="122"/>
      <c r="D63" s="122"/>
    </row>
    <row r="64" spans="1:5">
      <c r="A64" s="163"/>
      <c r="B64" s="163"/>
      <c r="C64" s="122"/>
      <c r="D64" s="122"/>
    </row>
    <row r="65" spans="1:4">
      <c r="A65" s="163"/>
      <c r="B65" s="163"/>
      <c r="C65" s="122"/>
      <c r="D65" s="122"/>
    </row>
    <row r="66" spans="1:4">
      <c r="A66" s="163"/>
      <c r="B66" s="163"/>
      <c r="C66" s="122"/>
      <c r="D66" s="122"/>
    </row>
    <row r="67" spans="1:4">
      <c r="A67" s="163"/>
      <c r="B67" s="163"/>
      <c r="C67" s="122"/>
      <c r="D67" s="122"/>
    </row>
    <row r="68" spans="1:4">
      <c r="A68" s="163"/>
      <c r="B68" s="163"/>
      <c r="C68" s="122"/>
      <c r="D68" s="122"/>
    </row>
    <row r="69" spans="1:4">
      <c r="A69" s="163"/>
      <c r="B69" s="163"/>
      <c r="C69" s="122"/>
      <c r="D69" s="122"/>
    </row>
    <row r="70" spans="1:4">
      <c r="A70" s="122"/>
      <c r="B70" s="122"/>
      <c r="C70" s="122"/>
      <c r="D70" s="122"/>
    </row>
    <row r="71" spans="1:4">
      <c r="A71" s="122"/>
      <c r="B71" s="122"/>
      <c r="C71" s="122"/>
      <c r="D71" s="122"/>
    </row>
    <row r="72" spans="1:4">
      <c r="A72" s="122"/>
      <c r="B72" s="122"/>
      <c r="C72" s="122"/>
      <c r="D72" s="122"/>
    </row>
    <row r="73" spans="1:4">
      <c r="B73" s="115"/>
    </row>
  </sheetData>
  <sheetProtection algorithmName="SHA-512" hashValue="cXlU4pMnMBpyT4LwnYTwjH6EbnE4XDyZ3l8tGQDnWXILxmJ9/wzV5ImtdKzvvzaDfQyIVM5UXH6PRS5ENUp7Ww==" saltValue="Qg1S18g+0z6le+oej38sgw==" spinCount="100000" sheet="1" formatRows="0"/>
  <mergeCells count="7">
    <mergeCell ref="A69:B6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63" activePane="bottomRight" state="frozen"/>
      <selection pane="bottomRight" activeCell="F65" sqref="F65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18" customWidth="1"/>
    <col min="2" max="2" width="77.375" style="118" customWidth="1"/>
    <col min="3" max="3" width="8.625" style="118" customWidth="1"/>
    <col min="4" max="4" width="64.625" style="118" customWidth="1"/>
    <col min="5" max="5" width="8.625" style="118" customWidth="1"/>
    <col min="6" max="6" width="85.625" style="118" customWidth="1"/>
    <col min="7" max="7" width="8.625" style="118" customWidth="1"/>
    <col min="8" max="8" width="16.625" style="11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84</v>
      </c>
      <c r="B1" s="27" t="s">
        <v>85</v>
      </c>
      <c r="C1" s="38" t="s">
        <v>86</v>
      </c>
      <c r="D1" s="27" t="s">
        <v>87</v>
      </c>
      <c r="E1" s="38" t="s">
        <v>88</v>
      </c>
      <c r="F1" s="27" t="s">
        <v>89</v>
      </c>
      <c r="G1" s="38" t="s">
        <v>86</v>
      </c>
      <c r="H1" s="46" t="s">
        <v>61</v>
      </c>
      <c r="I1" s="10"/>
    </row>
    <row r="2" spans="1:9">
      <c r="A2" s="29" t="s">
        <v>90</v>
      </c>
      <c r="B2" s="108"/>
      <c r="C2" s="141">
        <v>0.05</v>
      </c>
      <c r="D2" s="108"/>
      <c r="E2" s="141">
        <v>0.04</v>
      </c>
      <c r="F2" s="108"/>
      <c r="G2" s="80">
        <v>0.04</v>
      </c>
      <c r="H2" s="83">
        <f>B2*C2+D2*E2+F2*G2</f>
        <v>0</v>
      </c>
    </row>
    <row r="3" spans="1:9" s="16" customFormat="1">
      <c r="A3" s="34"/>
      <c r="B3" s="108"/>
      <c r="C3" s="141"/>
      <c r="D3" s="108"/>
      <c r="E3" s="141"/>
      <c r="F3" s="108"/>
      <c r="G3" s="81"/>
      <c r="H3" s="83"/>
    </row>
    <row r="4" spans="1:9" ht="30.95">
      <c r="A4" s="29" t="s">
        <v>91</v>
      </c>
      <c r="B4" s="102"/>
      <c r="C4" s="141">
        <v>0.03</v>
      </c>
      <c r="D4" s="102"/>
      <c r="E4" s="141">
        <v>3.5000000000000003E-2</v>
      </c>
      <c r="F4" s="102"/>
      <c r="G4" s="80">
        <v>3.5000000000000003E-2</v>
      </c>
      <c r="H4" s="83">
        <f t="shared" ref="H4:H70" si="0">B4*C4+D4*E4+F4*G4</f>
        <v>0</v>
      </c>
    </row>
    <row r="5" spans="1:9">
      <c r="A5" s="28"/>
      <c r="B5" s="102"/>
      <c r="C5" s="141"/>
      <c r="D5" s="102"/>
      <c r="E5" s="141"/>
      <c r="F5" s="102"/>
      <c r="G5" s="80"/>
      <c r="H5" s="83"/>
    </row>
    <row r="6" spans="1:9">
      <c r="A6" s="29" t="s">
        <v>92</v>
      </c>
      <c r="B6" s="108"/>
      <c r="C6" s="141">
        <v>0.04</v>
      </c>
      <c r="D6" s="108"/>
      <c r="E6" s="141">
        <v>0.04</v>
      </c>
      <c r="F6" s="108"/>
      <c r="G6" s="80">
        <v>0.04</v>
      </c>
      <c r="H6" s="83">
        <f t="shared" si="0"/>
        <v>0</v>
      </c>
    </row>
    <row r="7" spans="1:9">
      <c r="A7" s="28"/>
      <c r="B7" s="108"/>
      <c r="C7" s="141"/>
      <c r="D7" s="108"/>
      <c r="E7" s="141"/>
      <c r="F7" s="108"/>
      <c r="G7" s="80"/>
      <c r="H7" s="83"/>
    </row>
    <row r="8" spans="1:9">
      <c r="A8" s="29" t="s">
        <v>93</v>
      </c>
      <c r="B8" s="102"/>
      <c r="C8" s="141">
        <v>0.04</v>
      </c>
      <c r="D8" s="102"/>
      <c r="E8" s="141">
        <v>0.03</v>
      </c>
      <c r="F8" s="102"/>
      <c r="G8" s="80">
        <v>0.03</v>
      </c>
      <c r="H8" s="83">
        <f t="shared" si="0"/>
        <v>0</v>
      </c>
    </row>
    <row r="9" spans="1:9">
      <c r="A9" s="29"/>
      <c r="B9" s="102"/>
      <c r="C9" s="141"/>
      <c r="D9" s="102"/>
      <c r="E9" s="141"/>
      <c r="F9" s="102"/>
      <c r="G9" s="80"/>
      <c r="H9" s="83"/>
    </row>
    <row r="10" spans="1:9">
      <c r="A10" s="29" t="s">
        <v>94</v>
      </c>
      <c r="B10" s="108"/>
      <c r="C10" s="141">
        <v>0.05</v>
      </c>
      <c r="D10" s="108"/>
      <c r="E10" s="141">
        <v>0.05</v>
      </c>
      <c r="F10" s="108"/>
      <c r="G10" s="80">
        <v>0.05</v>
      </c>
      <c r="H10" s="83">
        <f t="shared" si="0"/>
        <v>0</v>
      </c>
    </row>
    <row r="11" spans="1:9">
      <c r="A11" s="29"/>
      <c r="B11" s="108"/>
      <c r="C11" s="141"/>
      <c r="D11" s="108"/>
      <c r="E11" s="141"/>
      <c r="F11" s="108"/>
      <c r="G11" s="80"/>
      <c r="H11" s="83"/>
    </row>
    <row r="12" spans="1:9" hidden="1">
      <c r="A12" s="29" t="s">
        <v>95</v>
      </c>
      <c r="B12" s="102"/>
      <c r="C12" s="141">
        <v>0</v>
      </c>
      <c r="D12" s="102"/>
      <c r="E12" s="141">
        <v>0</v>
      </c>
      <c r="F12" s="102"/>
      <c r="G12" s="80">
        <v>0</v>
      </c>
      <c r="H12" s="83"/>
    </row>
    <row r="13" spans="1:9" hidden="1">
      <c r="A13" s="29"/>
      <c r="B13" s="102"/>
      <c r="C13" s="141"/>
      <c r="D13" s="102"/>
      <c r="E13" s="141"/>
      <c r="F13" s="102"/>
      <c r="G13" s="80"/>
      <c r="H13" s="83"/>
    </row>
    <row r="14" spans="1:9" ht="30.95">
      <c r="A14" s="29" t="s">
        <v>96</v>
      </c>
      <c r="B14" s="108"/>
      <c r="C14" s="141">
        <v>0.04</v>
      </c>
      <c r="D14" s="108"/>
      <c r="E14" s="141">
        <v>3.5000000000000003E-2</v>
      </c>
      <c r="F14" s="108"/>
      <c r="G14" s="80">
        <v>3.5000000000000003E-2</v>
      </c>
      <c r="H14" s="83">
        <f t="shared" si="0"/>
        <v>0</v>
      </c>
    </row>
    <row r="15" spans="1:9">
      <c r="A15" s="29"/>
      <c r="B15" s="108"/>
      <c r="C15" s="141"/>
      <c r="D15" s="108"/>
      <c r="E15" s="141"/>
      <c r="F15" s="108"/>
      <c r="G15" s="80"/>
      <c r="H15" s="83"/>
    </row>
    <row r="16" spans="1:9">
      <c r="A16" s="27" t="s">
        <v>97</v>
      </c>
      <c r="B16" s="102"/>
      <c r="C16" s="141">
        <v>0.03</v>
      </c>
      <c r="D16" s="102"/>
      <c r="E16" s="141">
        <v>0.04</v>
      </c>
      <c r="F16" s="102"/>
      <c r="G16" s="80">
        <v>0.04</v>
      </c>
      <c r="H16" s="83">
        <f t="shared" si="0"/>
        <v>0</v>
      </c>
    </row>
    <row r="17" spans="1:8">
      <c r="A17" s="28"/>
      <c r="B17" s="102"/>
      <c r="C17" s="141"/>
      <c r="D17" s="102"/>
      <c r="E17" s="141"/>
      <c r="F17" s="102"/>
      <c r="G17" s="80"/>
      <c r="H17" s="83"/>
    </row>
    <row r="18" spans="1:8">
      <c r="A18" s="27" t="s">
        <v>98</v>
      </c>
      <c r="B18" s="108"/>
      <c r="C18" s="141">
        <v>0.03</v>
      </c>
      <c r="D18" s="108"/>
      <c r="E18" s="141">
        <v>0.03</v>
      </c>
      <c r="F18" s="108"/>
      <c r="G18" s="80">
        <v>0.03</v>
      </c>
      <c r="H18" s="83">
        <f t="shared" si="0"/>
        <v>0</v>
      </c>
    </row>
    <row r="19" spans="1:8">
      <c r="A19" s="28"/>
      <c r="B19" s="108"/>
      <c r="C19" s="141"/>
      <c r="D19" s="108"/>
      <c r="E19" s="141"/>
      <c r="F19" s="108"/>
      <c r="G19" s="80"/>
      <c r="H19" s="83"/>
    </row>
    <row r="20" spans="1:8">
      <c r="A20" s="27" t="s">
        <v>99</v>
      </c>
      <c r="B20" s="102"/>
      <c r="C20" s="141">
        <v>0.03</v>
      </c>
      <c r="D20" s="102"/>
      <c r="E20" s="141">
        <v>2.5000000000000001E-2</v>
      </c>
      <c r="F20" s="102"/>
      <c r="G20" s="80">
        <v>2.5000000000000001E-2</v>
      </c>
      <c r="H20" s="83">
        <f t="shared" si="0"/>
        <v>0</v>
      </c>
    </row>
    <row r="21" spans="1:8">
      <c r="A21" s="25"/>
      <c r="B21" s="102"/>
      <c r="C21" s="141"/>
      <c r="D21" s="102"/>
      <c r="E21" s="141"/>
      <c r="F21" s="102"/>
      <c r="G21" s="80"/>
      <c r="H21" s="83"/>
    </row>
    <row r="22" spans="1:8">
      <c r="A22" s="27" t="s">
        <v>100</v>
      </c>
      <c r="B22" s="108"/>
      <c r="C22" s="141">
        <v>0.03</v>
      </c>
      <c r="D22" s="108"/>
      <c r="E22" s="141">
        <v>3.5000000000000003E-2</v>
      </c>
      <c r="F22" s="108"/>
      <c r="G22" s="80">
        <v>3.5000000000000003E-2</v>
      </c>
      <c r="H22" s="83">
        <f t="shared" si="0"/>
        <v>0</v>
      </c>
    </row>
    <row r="23" spans="1:8">
      <c r="A23" s="25"/>
      <c r="B23" s="108"/>
      <c r="C23" s="141"/>
      <c r="D23" s="108"/>
      <c r="E23" s="141"/>
      <c r="F23" s="108"/>
      <c r="G23" s="80"/>
      <c r="H23" s="83"/>
    </row>
    <row r="24" spans="1:8">
      <c r="A24" s="25" t="s">
        <v>101</v>
      </c>
      <c r="B24" s="102"/>
      <c r="C24" s="141">
        <v>0.03</v>
      </c>
      <c r="D24" s="102"/>
      <c r="E24" s="141">
        <v>3.5000000000000003E-2</v>
      </c>
      <c r="F24" s="102"/>
      <c r="G24" s="80">
        <v>3.5000000000000003E-2</v>
      </c>
      <c r="H24" s="83">
        <f t="shared" si="0"/>
        <v>0</v>
      </c>
    </row>
    <row r="25" spans="1:8">
      <c r="A25" s="25"/>
      <c r="B25" s="102"/>
      <c r="C25" s="141"/>
      <c r="D25" s="102"/>
      <c r="E25" s="141"/>
      <c r="F25" s="102"/>
      <c r="G25" s="80"/>
      <c r="H25" s="83"/>
    </row>
    <row r="26" spans="1:8">
      <c r="A26" s="27" t="s">
        <v>102</v>
      </c>
      <c r="B26" s="108"/>
      <c r="C26" s="141">
        <v>0.02</v>
      </c>
      <c r="D26" s="108"/>
      <c r="E26" s="141">
        <v>1.4999999999999999E-2</v>
      </c>
      <c r="F26" s="108"/>
      <c r="G26" s="80">
        <v>1.4999999999999999E-2</v>
      </c>
      <c r="H26" s="83">
        <f t="shared" si="0"/>
        <v>0</v>
      </c>
    </row>
    <row r="27" spans="1:8">
      <c r="A27" s="25"/>
      <c r="B27" s="108"/>
      <c r="C27" s="141"/>
      <c r="D27" s="108"/>
      <c r="E27" s="141"/>
      <c r="F27" s="108"/>
      <c r="G27" s="80"/>
      <c r="H27" s="83"/>
    </row>
    <row r="28" spans="1:8">
      <c r="A28" s="27" t="s">
        <v>103</v>
      </c>
      <c r="B28" s="102"/>
      <c r="C28" s="141">
        <v>0.02</v>
      </c>
      <c r="D28" s="102"/>
      <c r="E28" s="141">
        <v>0.02</v>
      </c>
      <c r="F28" s="102"/>
      <c r="G28" s="80">
        <v>0.02</v>
      </c>
      <c r="H28" s="83">
        <f t="shared" si="0"/>
        <v>0</v>
      </c>
    </row>
    <row r="29" spans="1:8">
      <c r="A29" s="25"/>
      <c r="B29" s="102"/>
      <c r="C29" s="141"/>
      <c r="D29" s="102"/>
      <c r="E29" s="141"/>
      <c r="F29" s="102"/>
      <c r="G29" s="80"/>
      <c r="H29" s="83"/>
    </row>
    <row r="30" spans="1:8">
      <c r="A30" s="27" t="s">
        <v>104</v>
      </c>
      <c r="B30" s="108"/>
      <c r="C30" s="141">
        <v>0.03</v>
      </c>
      <c r="D30" s="108"/>
      <c r="E30" s="141">
        <v>0.02</v>
      </c>
      <c r="F30" s="108"/>
      <c r="G30" s="80">
        <v>2.5000000000000001E-2</v>
      </c>
      <c r="H30" s="83">
        <f t="shared" si="0"/>
        <v>0</v>
      </c>
    </row>
    <row r="31" spans="1:8">
      <c r="A31" s="25"/>
      <c r="B31" s="108"/>
      <c r="C31" s="141"/>
      <c r="D31" s="108"/>
      <c r="E31" s="141"/>
      <c r="F31" s="108"/>
      <c r="G31" s="80"/>
      <c r="H31" s="83"/>
    </row>
    <row r="32" spans="1:8">
      <c r="A32" s="25" t="s">
        <v>105</v>
      </c>
      <c r="B32" s="102"/>
      <c r="C32" s="141">
        <v>0.03</v>
      </c>
      <c r="D32" s="102"/>
      <c r="E32" s="141">
        <v>0.02</v>
      </c>
      <c r="F32" s="102"/>
      <c r="G32" s="80">
        <v>0.02</v>
      </c>
      <c r="H32" s="83">
        <f t="shared" si="0"/>
        <v>0</v>
      </c>
    </row>
    <row r="33" spans="1:8">
      <c r="A33" s="25"/>
      <c r="B33" s="102"/>
      <c r="C33" s="141"/>
      <c r="D33" s="102"/>
      <c r="E33" s="141"/>
      <c r="F33" s="102"/>
      <c r="G33" s="80"/>
      <c r="H33" s="83"/>
    </row>
    <row r="34" spans="1:8">
      <c r="A34" s="27" t="s">
        <v>106</v>
      </c>
      <c r="B34" s="108"/>
      <c r="C34" s="141">
        <v>0.03</v>
      </c>
      <c r="D34" s="108"/>
      <c r="E34" s="141">
        <v>0.02</v>
      </c>
      <c r="F34" s="108"/>
      <c r="G34" s="80">
        <v>0.02</v>
      </c>
      <c r="H34" s="83">
        <f t="shared" si="0"/>
        <v>0</v>
      </c>
    </row>
    <row r="35" spans="1:8">
      <c r="A35" s="25"/>
      <c r="B35" s="108"/>
      <c r="C35" s="141"/>
      <c r="D35" s="108"/>
      <c r="E35" s="141"/>
      <c r="F35" s="108"/>
      <c r="G35" s="80"/>
      <c r="H35" s="83"/>
    </row>
    <row r="36" spans="1:8">
      <c r="A36" s="27" t="s">
        <v>107</v>
      </c>
      <c r="B36" s="102"/>
      <c r="C36" s="141">
        <v>0.04</v>
      </c>
      <c r="D36" s="102"/>
      <c r="E36" s="141">
        <v>0.04</v>
      </c>
      <c r="F36" s="102"/>
      <c r="G36" s="80">
        <v>0.04</v>
      </c>
      <c r="H36" s="83">
        <f t="shared" si="0"/>
        <v>0</v>
      </c>
    </row>
    <row r="37" spans="1:8">
      <c r="A37" s="25"/>
      <c r="B37" s="102"/>
      <c r="C37" s="141"/>
      <c r="D37" s="102"/>
      <c r="E37" s="141"/>
      <c r="F37" s="102"/>
      <c r="G37" s="80"/>
      <c r="H37" s="83"/>
    </row>
    <row r="38" spans="1:8">
      <c r="A38" s="27" t="s">
        <v>108</v>
      </c>
      <c r="B38" s="108"/>
      <c r="C38" s="141">
        <v>0.03</v>
      </c>
      <c r="D38" s="108"/>
      <c r="E38" s="141">
        <v>2.5000000000000001E-2</v>
      </c>
      <c r="F38" s="108"/>
      <c r="G38" s="80">
        <v>2.5000000000000001E-2</v>
      </c>
      <c r="H38" s="83">
        <f t="shared" si="0"/>
        <v>0</v>
      </c>
    </row>
    <row r="39" spans="1:8">
      <c r="A39" s="25"/>
      <c r="B39" s="108"/>
      <c r="C39" s="141"/>
      <c r="D39" s="108"/>
      <c r="E39" s="141"/>
      <c r="F39" s="108"/>
      <c r="G39" s="80"/>
      <c r="H39" s="83"/>
    </row>
    <row r="40" spans="1:8">
      <c r="A40" s="27" t="s">
        <v>109</v>
      </c>
      <c r="B40" s="102"/>
      <c r="C40" s="141">
        <v>0.02</v>
      </c>
      <c r="D40" s="102"/>
      <c r="E40" s="141">
        <v>0.02</v>
      </c>
      <c r="F40" s="102"/>
      <c r="G40" s="80">
        <v>0.02</v>
      </c>
      <c r="H40" s="83">
        <f t="shared" si="0"/>
        <v>0</v>
      </c>
    </row>
    <row r="41" spans="1:8">
      <c r="A41" s="25"/>
      <c r="B41" s="102"/>
      <c r="C41" s="141"/>
      <c r="D41" s="102"/>
      <c r="E41" s="141"/>
      <c r="F41" s="102"/>
      <c r="G41" s="80"/>
      <c r="H41" s="83"/>
    </row>
    <row r="42" spans="1:8">
      <c r="A42" s="27" t="s">
        <v>110</v>
      </c>
      <c r="B42" s="108"/>
      <c r="C42" s="141">
        <v>0.02</v>
      </c>
      <c r="D42" s="108"/>
      <c r="E42" s="141">
        <v>0.02</v>
      </c>
      <c r="F42" s="108"/>
      <c r="G42" s="80">
        <v>0.02</v>
      </c>
      <c r="H42" s="83">
        <f t="shared" si="0"/>
        <v>0</v>
      </c>
    </row>
    <row r="43" spans="1:8">
      <c r="A43" s="25"/>
      <c r="B43" s="108"/>
      <c r="C43" s="141"/>
      <c r="D43" s="108"/>
      <c r="E43" s="141"/>
      <c r="F43" s="108"/>
      <c r="G43" s="80"/>
      <c r="H43" s="83"/>
    </row>
    <row r="44" spans="1:8">
      <c r="A44" s="27" t="s">
        <v>111</v>
      </c>
      <c r="B44" s="102"/>
      <c r="C44" s="141">
        <v>0.02</v>
      </c>
      <c r="D44" s="102"/>
      <c r="E44" s="141">
        <v>0.02</v>
      </c>
      <c r="F44" s="102"/>
      <c r="G44" s="80">
        <v>0.02</v>
      </c>
      <c r="H44" s="83">
        <f t="shared" si="0"/>
        <v>0</v>
      </c>
    </row>
    <row r="45" spans="1:8">
      <c r="A45" s="25"/>
      <c r="B45" s="102"/>
      <c r="C45" s="141"/>
      <c r="D45" s="102"/>
      <c r="E45" s="141"/>
      <c r="F45" s="102"/>
      <c r="G45" s="80"/>
      <c r="H45" s="83"/>
    </row>
    <row r="46" spans="1:8">
      <c r="A46" s="27" t="s">
        <v>112</v>
      </c>
      <c r="B46" s="108"/>
      <c r="C46" s="141">
        <v>0.02</v>
      </c>
      <c r="D46" s="108"/>
      <c r="E46" s="141">
        <v>0.02</v>
      </c>
      <c r="F46" s="108"/>
      <c r="G46" s="80">
        <v>0.02</v>
      </c>
      <c r="H46" s="83">
        <f t="shared" si="0"/>
        <v>0</v>
      </c>
    </row>
    <row r="47" spans="1:8">
      <c r="A47" s="27"/>
      <c r="B47" s="108"/>
      <c r="C47" s="141"/>
      <c r="D47" s="108"/>
      <c r="E47" s="141"/>
      <c r="F47" s="108"/>
      <c r="G47" s="80"/>
      <c r="H47" s="83"/>
    </row>
    <row r="48" spans="1:8">
      <c r="A48" s="27" t="s">
        <v>113</v>
      </c>
      <c r="B48" s="102"/>
      <c r="C48" s="141">
        <v>0.02</v>
      </c>
      <c r="D48" s="102"/>
      <c r="E48" s="141">
        <v>0.02</v>
      </c>
      <c r="F48" s="102"/>
      <c r="G48" s="80">
        <v>0.02</v>
      </c>
      <c r="H48" s="83">
        <f t="shared" si="0"/>
        <v>0</v>
      </c>
    </row>
    <row r="49" spans="1:8">
      <c r="A49" s="25"/>
      <c r="B49" s="102"/>
      <c r="C49" s="141"/>
      <c r="D49" s="102"/>
      <c r="E49" s="141"/>
      <c r="F49" s="102"/>
      <c r="G49" s="80"/>
      <c r="H49" s="83"/>
    </row>
    <row r="50" spans="1:8">
      <c r="A50" s="27" t="s">
        <v>114</v>
      </c>
      <c r="B50" s="108"/>
      <c r="C50" s="141">
        <v>0.02</v>
      </c>
      <c r="D50" s="108"/>
      <c r="E50" s="141">
        <v>0.02</v>
      </c>
      <c r="F50" s="108">
        <v>8</v>
      </c>
      <c r="G50" s="80">
        <v>0.02</v>
      </c>
      <c r="H50" s="83">
        <f t="shared" si="0"/>
        <v>0.16</v>
      </c>
    </row>
    <row r="51" spans="1:8" ht="392.25" customHeight="1">
      <c r="A51" s="25"/>
      <c r="C51" s="141"/>
      <c r="D51" s="108"/>
      <c r="E51" s="141"/>
      <c r="F51" s="148" t="s">
        <v>115</v>
      </c>
      <c r="G51" s="80"/>
      <c r="H51" s="83"/>
    </row>
    <row r="52" spans="1:8">
      <c r="A52" s="27" t="s">
        <v>116</v>
      </c>
      <c r="B52" s="102"/>
      <c r="C52" s="141">
        <v>0.02</v>
      </c>
      <c r="D52" s="102"/>
      <c r="E52" s="141">
        <v>0.02</v>
      </c>
      <c r="F52" s="102">
        <v>8</v>
      </c>
      <c r="G52" s="80">
        <v>0.02</v>
      </c>
      <c r="H52" s="83">
        <f t="shared" si="0"/>
        <v>0.16</v>
      </c>
    </row>
    <row r="53" spans="1:8" ht="309.75" customHeight="1">
      <c r="A53" s="25"/>
      <c r="B53" s="102"/>
      <c r="C53" s="141"/>
      <c r="D53" s="102"/>
      <c r="E53" s="141"/>
      <c r="F53" s="149" t="s">
        <v>117</v>
      </c>
      <c r="G53" s="80"/>
      <c r="H53" s="83"/>
    </row>
    <row r="54" spans="1:8" hidden="1">
      <c r="A54" s="25" t="s">
        <v>118</v>
      </c>
      <c r="B54" s="108"/>
      <c r="C54" s="141">
        <v>0</v>
      </c>
      <c r="D54" s="108"/>
      <c r="E54" s="141">
        <v>0</v>
      </c>
      <c r="F54" s="108"/>
      <c r="G54" s="80">
        <v>0</v>
      </c>
      <c r="H54" s="83"/>
    </row>
    <row r="55" spans="1:8" hidden="1">
      <c r="A55" s="25"/>
      <c r="B55" s="108"/>
      <c r="C55" s="141"/>
      <c r="D55" s="108"/>
      <c r="E55" s="141"/>
      <c r="F55" s="108"/>
      <c r="G55" s="80"/>
      <c r="H55" s="83"/>
    </row>
    <row r="56" spans="1:8">
      <c r="A56" s="27" t="s">
        <v>119</v>
      </c>
      <c r="B56" s="108"/>
      <c r="C56" s="141">
        <v>0.02</v>
      </c>
      <c r="D56" s="108"/>
      <c r="E56" s="141">
        <v>0.02</v>
      </c>
      <c r="F56" s="108">
        <v>8</v>
      </c>
      <c r="G56" s="80">
        <v>0.02</v>
      </c>
      <c r="H56" s="83">
        <f t="shared" si="0"/>
        <v>0.16</v>
      </c>
    </row>
    <row r="57" spans="1:8" ht="381.75" customHeight="1">
      <c r="A57" s="25"/>
      <c r="B57" s="108"/>
      <c r="C57" s="141"/>
      <c r="D57" s="108"/>
      <c r="E57" s="141"/>
      <c r="F57" s="150" t="s">
        <v>120</v>
      </c>
      <c r="G57" s="80"/>
      <c r="H57" s="83"/>
    </row>
    <row r="58" spans="1:8">
      <c r="A58" s="27" t="s">
        <v>121</v>
      </c>
      <c r="B58" s="102"/>
      <c r="C58" s="141">
        <v>0.02</v>
      </c>
      <c r="D58" s="102"/>
      <c r="E58" s="141">
        <v>2.5000000000000001E-2</v>
      </c>
      <c r="F58" s="102">
        <v>8</v>
      </c>
      <c r="G58" s="80">
        <v>2.5000000000000001E-2</v>
      </c>
      <c r="H58" s="83">
        <f t="shared" si="0"/>
        <v>0.2</v>
      </c>
    </row>
    <row r="59" spans="1:8" ht="369" customHeight="1">
      <c r="A59" s="25"/>
      <c r="B59" s="102"/>
      <c r="C59" s="141"/>
      <c r="D59" s="102"/>
      <c r="E59" s="141"/>
      <c r="F59" s="149" t="s">
        <v>122</v>
      </c>
      <c r="G59" s="80"/>
      <c r="H59" s="83"/>
    </row>
    <row r="60" spans="1:8">
      <c r="A60" s="27" t="s">
        <v>123</v>
      </c>
      <c r="B60" s="108"/>
      <c r="C60" s="141">
        <v>0.02</v>
      </c>
      <c r="D60" s="108"/>
      <c r="E60" s="141">
        <v>1.4999999999999999E-2</v>
      </c>
      <c r="F60" s="108">
        <v>8</v>
      </c>
      <c r="G60" s="80">
        <v>1.4999999999999999E-2</v>
      </c>
      <c r="H60" s="83">
        <f t="shared" si="0"/>
        <v>0.12</v>
      </c>
    </row>
    <row r="61" spans="1:8" ht="364.5" customHeight="1">
      <c r="A61" s="25"/>
      <c r="B61" s="108"/>
      <c r="C61" s="141"/>
      <c r="D61" s="108"/>
      <c r="E61" s="141"/>
      <c r="F61" s="151" t="s">
        <v>124</v>
      </c>
      <c r="G61" s="80"/>
      <c r="H61" s="83"/>
    </row>
    <row r="62" spans="1:8">
      <c r="A62" s="27" t="s">
        <v>125</v>
      </c>
      <c r="B62" s="102"/>
      <c r="C62" s="141">
        <v>0.02</v>
      </c>
      <c r="D62" s="102"/>
      <c r="E62" s="141">
        <v>0.02</v>
      </c>
      <c r="F62" s="102">
        <v>8</v>
      </c>
      <c r="G62" s="80">
        <v>0.02</v>
      </c>
      <c r="H62" s="83">
        <f t="shared" si="0"/>
        <v>0.16</v>
      </c>
    </row>
    <row r="63" spans="1:8" ht="269.25" customHeight="1">
      <c r="A63" s="25"/>
      <c r="B63" s="102"/>
      <c r="C63" s="141"/>
      <c r="D63" s="102"/>
      <c r="E63" s="141"/>
      <c r="F63" s="152" t="s">
        <v>126</v>
      </c>
      <c r="G63" s="80"/>
      <c r="H63" s="83"/>
    </row>
    <row r="64" spans="1:8">
      <c r="A64" s="27" t="s">
        <v>127</v>
      </c>
      <c r="B64" s="108"/>
      <c r="C64" s="141">
        <v>0.02</v>
      </c>
      <c r="D64" s="108"/>
      <c r="E64" s="141">
        <v>0.02</v>
      </c>
      <c r="F64" s="108">
        <v>8</v>
      </c>
      <c r="G64" s="80">
        <v>0.02</v>
      </c>
      <c r="H64" s="83">
        <f t="shared" si="0"/>
        <v>0.16</v>
      </c>
    </row>
    <row r="65" spans="1:8" ht="280.5" customHeight="1">
      <c r="A65" s="25"/>
      <c r="B65" s="108"/>
      <c r="C65" s="141"/>
      <c r="D65" s="108"/>
      <c r="E65" s="141"/>
      <c r="F65" s="151" t="s">
        <v>128</v>
      </c>
      <c r="G65" s="80"/>
      <c r="H65" s="83"/>
    </row>
    <row r="66" spans="1:8">
      <c r="A66" s="25" t="s">
        <v>129</v>
      </c>
      <c r="B66" s="108"/>
      <c r="C66" s="141">
        <v>0.02</v>
      </c>
      <c r="D66" s="108"/>
      <c r="E66" s="141">
        <v>1.4999999999999999E-2</v>
      </c>
      <c r="F66" s="108"/>
      <c r="G66" s="80">
        <v>1.4999999999999999E-2</v>
      </c>
      <c r="H66" s="83">
        <f t="shared" si="0"/>
        <v>0</v>
      </c>
    </row>
    <row r="67" spans="1:8">
      <c r="A67" s="25"/>
      <c r="B67" s="108"/>
      <c r="C67" s="141"/>
      <c r="D67" s="108"/>
      <c r="E67" s="141"/>
      <c r="F67" s="108"/>
      <c r="G67" s="80"/>
      <c r="H67" s="83"/>
    </row>
    <row r="68" spans="1:8">
      <c r="A68" s="25" t="s">
        <v>130</v>
      </c>
      <c r="B68" s="102"/>
      <c r="C68" s="141">
        <v>0.02</v>
      </c>
      <c r="D68" s="102"/>
      <c r="E68" s="141">
        <v>1.4999999999999999E-2</v>
      </c>
      <c r="F68" s="102"/>
      <c r="G68" s="80">
        <v>1.4999999999999999E-2</v>
      </c>
      <c r="H68" s="83">
        <f t="shared" si="0"/>
        <v>0</v>
      </c>
    </row>
    <row r="69" spans="1:8">
      <c r="A69" s="25"/>
      <c r="B69" s="102"/>
      <c r="C69" s="141"/>
      <c r="D69" s="102"/>
      <c r="E69" s="141"/>
      <c r="F69" s="102"/>
      <c r="G69" s="80"/>
      <c r="H69" s="83"/>
    </row>
    <row r="70" spans="1:8">
      <c r="A70" s="27" t="s">
        <v>131</v>
      </c>
      <c r="B70" s="108"/>
      <c r="C70" s="141">
        <v>0.03</v>
      </c>
      <c r="D70" s="108"/>
      <c r="E70" s="141">
        <v>2.5000000000000001E-2</v>
      </c>
      <c r="F70" s="108"/>
      <c r="G70" s="80">
        <v>0.02</v>
      </c>
      <c r="H70" s="83">
        <f t="shared" si="0"/>
        <v>0</v>
      </c>
    </row>
    <row r="71" spans="1:8">
      <c r="A71" s="25"/>
      <c r="B71" s="108"/>
      <c r="C71" s="141"/>
      <c r="D71" s="108"/>
      <c r="E71" s="141"/>
      <c r="F71" s="108"/>
      <c r="G71" s="80"/>
      <c r="H71" s="83"/>
    </row>
    <row r="72" spans="1:8">
      <c r="A72" s="27" t="s">
        <v>132</v>
      </c>
      <c r="B72" s="102"/>
      <c r="C72" s="141">
        <v>1.4999999999999999E-2</v>
      </c>
      <c r="D72" s="102"/>
      <c r="E72" s="141">
        <v>0.01</v>
      </c>
      <c r="F72" s="102"/>
      <c r="G72" s="80">
        <v>0.01</v>
      </c>
      <c r="H72" s="83">
        <f t="shared" ref="H72:H84" si="1">B72*C72+D72*E72+F72*G72</f>
        <v>0</v>
      </c>
    </row>
    <row r="73" spans="1:8">
      <c r="A73" s="25"/>
      <c r="B73" s="102"/>
      <c r="C73" s="141"/>
      <c r="D73" s="102"/>
      <c r="E73" s="141"/>
      <c r="F73" s="102"/>
      <c r="G73" s="80"/>
      <c r="H73" s="83"/>
    </row>
    <row r="74" spans="1:8">
      <c r="A74" s="27" t="s">
        <v>133</v>
      </c>
      <c r="B74" s="108"/>
      <c r="C74" s="141">
        <v>0.02</v>
      </c>
      <c r="D74" s="108"/>
      <c r="E74" s="141">
        <v>1.4999999999999999E-2</v>
      </c>
      <c r="F74" s="108"/>
      <c r="G74" s="80">
        <v>1.4999999999999999E-2</v>
      </c>
      <c r="H74" s="83">
        <f t="shared" si="1"/>
        <v>0</v>
      </c>
    </row>
    <row r="75" spans="1:8">
      <c r="A75" s="25"/>
      <c r="B75" s="108"/>
      <c r="C75" s="141"/>
      <c r="D75" s="108"/>
      <c r="E75" s="141"/>
      <c r="F75" s="108"/>
      <c r="G75" s="80"/>
      <c r="H75" s="83"/>
    </row>
    <row r="76" spans="1:8">
      <c r="A76" s="25" t="s">
        <v>134</v>
      </c>
      <c r="B76" s="102"/>
      <c r="C76" s="141">
        <v>1.4999999999999999E-2</v>
      </c>
      <c r="D76" s="102"/>
      <c r="E76" s="141">
        <v>0.02</v>
      </c>
      <c r="F76" s="102"/>
      <c r="G76" s="80">
        <v>0.02</v>
      </c>
      <c r="H76" s="83">
        <f t="shared" si="1"/>
        <v>0</v>
      </c>
    </row>
    <row r="77" spans="1:8">
      <c r="A77" s="25"/>
      <c r="B77" s="102"/>
      <c r="C77" s="141"/>
      <c r="D77" s="102"/>
      <c r="E77" s="141"/>
      <c r="F77" s="102"/>
      <c r="G77" s="80"/>
      <c r="H77" s="83"/>
    </row>
    <row r="78" spans="1:8">
      <c r="A78" s="27" t="s">
        <v>135</v>
      </c>
      <c r="B78" s="108"/>
      <c r="C78" s="141">
        <v>0.01</v>
      </c>
      <c r="D78" s="108"/>
      <c r="E78" s="141">
        <v>0.02</v>
      </c>
      <c r="F78" s="108"/>
      <c r="G78" s="80">
        <v>0.02</v>
      </c>
      <c r="H78" s="83">
        <f t="shared" si="1"/>
        <v>0</v>
      </c>
    </row>
    <row r="79" spans="1:8">
      <c r="A79" s="25"/>
      <c r="B79" s="108"/>
      <c r="C79" s="141"/>
      <c r="D79" s="108"/>
      <c r="E79" s="141"/>
      <c r="F79" s="108"/>
      <c r="G79" s="80"/>
      <c r="H79" s="83"/>
    </row>
    <row r="80" spans="1:8">
      <c r="A80" s="25" t="s">
        <v>136</v>
      </c>
      <c r="B80" s="108"/>
      <c r="C80" s="141">
        <v>0</v>
      </c>
      <c r="D80" s="108"/>
      <c r="E80" s="141">
        <v>0.02</v>
      </c>
      <c r="F80" s="108"/>
      <c r="G80" s="80">
        <v>0.02</v>
      </c>
      <c r="H80" s="83">
        <f t="shared" si="1"/>
        <v>0</v>
      </c>
    </row>
    <row r="81" spans="1:9">
      <c r="A81" s="25"/>
      <c r="B81" s="102"/>
      <c r="C81" s="141"/>
      <c r="D81" s="102"/>
      <c r="E81" s="141"/>
      <c r="F81" s="102"/>
      <c r="G81" s="80"/>
      <c r="H81" s="83"/>
    </row>
    <row r="82" spans="1:9">
      <c r="A82" s="27" t="s">
        <v>137</v>
      </c>
      <c r="B82" s="102"/>
      <c r="C82" s="141">
        <v>0.01</v>
      </c>
      <c r="D82" s="102"/>
      <c r="E82" s="141">
        <v>0.01</v>
      </c>
      <c r="F82" s="102"/>
      <c r="G82" s="80">
        <v>0.01</v>
      </c>
      <c r="H82" s="83">
        <f t="shared" si="1"/>
        <v>0</v>
      </c>
    </row>
    <row r="83" spans="1:9">
      <c r="A83" s="25"/>
      <c r="B83" s="108"/>
      <c r="C83" s="141"/>
      <c r="D83" s="108"/>
      <c r="E83" s="141"/>
      <c r="F83" s="108"/>
      <c r="G83" s="80"/>
      <c r="H83" s="83"/>
    </row>
    <row r="84" spans="1:9">
      <c r="A84" s="27" t="s">
        <v>138</v>
      </c>
      <c r="B84" s="108"/>
      <c r="C84" s="141">
        <v>0</v>
      </c>
      <c r="D84" s="108"/>
      <c r="E84" s="141">
        <v>0.01</v>
      </c>
      <c r="F84" s="108"/>
      <c r="G84" s="80">
        <v>0.01</v>
      </c>
      <c r="H84" s="83">
        <f t="shared" si="1"/>
        <v>0</v>
      </c>
    </row>
    <row r="85" spans="1:9">
      <c r="A85" s="25"/>
      <c r="B85" s="102"/>
      <c r="C85" s="141"/>
      <c r="D85" s="102"/>
      <c r="E85" s="141"/>
      <c r="F85" s="102"/>
      <c r="G85" s="80"/>
      <c r="H85" s="83"/>
    </row>
    <row r="86" spans="1:9">
      <c r="A86" s="27" t="s">
        <v>139</v>
      </c>
      <c r="B86" s="102"/>
      <c r="C86" s="141">
        <v>0.02</v>
      </c>
      <c r="D86" s="102"/>
      <c r="E86" s="141">
        <v>0.01</v>
      </c>
      <c r="F86" s="102"/>
      <c r="G86" s="80">
        <v>0.01</v>
      </c>
      <c r="H86" s="83">
        <f>B86*C86+D86*E86+F86*G86</f>
        <v>0</v>
      </c>
    </row>
    <row r="87" spans="1:9">
      <c r="A87" s="25"/>
      <c r="B87" s="108"/>
      <c r="C87" s="141"/>
      <c r="D87" s="108"/>
      <c r="E87" s="141"/>
      <c r="F87" s="108"/>
      <c r="G87" s="80"/>
      <c r="H87" s="83"/>
    </row>
    <row r="88" spans="1:9" hidden="1">
      <c r="A88" s="25" t="s">
        <v>140</v>
      </c>
      <c r="B88" s="108"/>
      <c r="C88" s="141">
        <v>0</v>
      </c>
      <c r="D88" s="108"/>
      <c r="E88" s="141">
        <v>0</v>
      </c>
      <c r="F88" s="108"/>
      <c r="G88" s="141">
        <v>0</v>
      </c>
      <c r="H88" s="83">
        <f t="shared" ref="H88:H94" si="2">B88*C88+D88*E88+F88*G88</f>
        <v>0</v>
      </c>
    </row>
    <row r="89" spans="1:9" hidden="1">
      <c r="A89" s="25"/>
      <c r="B89" s="108"/>
      <c r="C89" s="141"/>
      <c r="D89" s="108"/>
      <c r="E89" s="141"/>
      <c r="F89" s="108"/>
      <c r="G89" s="80"/>
      <c r="H89" s="83">
        <f t="shared" si="2"/>
        <v>0</v>
      </c>
    </row>
    <row r="90" spans="1:9" hidden="1">
      <c r="A90" s="29" t="s">
        <v>141</v>
      </c>
      <c r="B90" s="102"/>
      <c r="C90" s="141">
        <v>0</v>
      </c>
      <c r="D90" s="102"/>
      <c r="E90" s="141">
        <v>0</v>
      </c>
      <c r="F90" s="102"/>
      <c r="G90" s="141">
        <v>0</v>
      </c>
      <c r="H90" s="83">
        <f t="shared" si="2"/>
        <v>0</v>
      </c>
    </row>
    <row r="91" spans="1:9" hidden="1">
      <c r="A91" s="48"/>
      <c r="B91" s="102"/>
      <c r="C91" s="141"/>
      <c r="D91" s="102"/>
      <c r="E91" s="141"/>
      <c r="F91" s="102"/>
      <c r="G91" s="80"/>
      <c r="H91" s="83">
        <f t="shared" si="2"/>
        <v>0</v>
      </c>
    </row>
    <row r="92" spans="1:9">
      <c r="A92" s="27" t="s">
        <v>142</v>
      </c>
      <c r="B92" s="102"/>
      <c r="C92" s="141"/>
      <c r="D92" s="102"/>
      <c r="E92" s="141">
        <v>0.02</v>
      </c>
      <c r="F92" s="102"/>
      <c r="G92" s="80">
        <v>0.02</v>
      </c>
      <c r="H92" s="83">
        <f t="shared" si="2"/>
        <v>0</v>
      </c>
    </row>
    <row r="93" spans="1:9">
      <c r="A93" s="25"/>
      <c r="B93" s="102"/>
      <c r="C93" s="141"/>
      <c r="D93" s="102"/>
      <c r="E93" s="141"/>
      <c r="F93" s="102"/>
      <c r="G93" s="80"/>
      <c r="H93" s="83"/>
    </row>
    <row r="94" spans="1:9">
      <c r="A94" s="27" t="s">
        <v>143</v>
      </c>
      <c r="B94" s="102"/>
      <c r="C94" s="141"/>
      <c r="D94" s="102"/>
      <c r="E94" s="141">
        <v>1.4999999999999999E-2</v>
      </c>
      <c r="F94" s="102"/>
      <c r="G94" s="80">
        <v>1.4999999999999999E-2</v>
      </c>
      <c r="H94" s="83">
        <f t="shared" si="2"/>
        <v>0</v>
      </c>
    </row>
    <row r="95" spans="1:9">
      <c r="A95" s="25"/>
      <c r="B95" s="102"/>
      <c r="C95" s="141"/>
      <c r="D95" s="102"/>
      <c r="E95" s="141"/>
      <c r="F95" s="102"/>
      <c r="G95" s="80"/>
      <c r="H95" s="83"/>
    </row>
    <row r="96" spans="1:9">
      <c r="A96" s="7" t="s">
        <v>144</v>
      </c>
      <c r="B96" s="105"/>
      <c r="C96" s="80">
        <f>SUM(C2:C90)</f>
        <v>1.0000000000000007</v>
      </c>
      <c r="D96" s="142"/>
      <c r="E96" s="80">
        <f>SUM(E2:E95)</f>
        <v>1.0000000000000007</v>
      </c>
      <c r="F96" s="142"/>
      <c r="G96" s="80">
        <f>SUM(G2:G95)</f>
        <v>1.0000000000000007</v>
      </c>
      <c r="H96" s="98">
        <f>SUM(H2:H95)</f>
        <v>1.1199999999999999</v>
      </c>
      <c r="I96" s="15" t="s">
        <v>145</v>
      </c>
    </row>
    <row r="97" spans="1:8" ht="32.25" customHeight="1">
      <c r="A97" s="121"/>
      <c r="B97" s="121"/>
      <c r="C97" s="121"/>
      <c r="D97" s="121"/>
      <c r="E97" s="111"/>
      <c r="F97" s="121"/>
      <c r="G97" s="111"/>
      <c r="H97" s="111"/>
    </row>
    <row r="98" spans="1:8" ht="70.5" customHeight="1">
      <c r="A98" s="121" t="s">
        <v>146</v>
      </c>
      <c r="B98" s="121"/>
      <c r="C98" s="121"/>
      <c r="D98" s="111"/>
      <c r="E98" s="111"/>
      <c r="F98" s="111"/>
      <c r="G98" s="111"/>
      <c r="H98" s="111"/>
    </row>
    <row r="99" spans="1:8" ht="133.5" customHeight="1">
      <c r="A99" s="121" t="s">
        <v>147</v>
      </c>
      <c r="B99" s="121"/>
      <c r="C99" s="121"/>
      <c r="D99" s="111"/>
      <c r="E99" s="111"/>
      <c r="F99" s="137"/>
      <c r="G99" s="111"/>
      <c r="H99" s="111"/>
    </row>
    <row r="100" spans="1:8">
      <c r="A100" s="121"/>
      <c r="B100" s="121"/>
      <c r="C100" s="121"/>
      <c r="D100" s="111"/>
      <c r="E100" s="111"/>
      <c r="F100" s="111"/>
      <c r="G100" s="111"/>
      <c r="H100" s="111"/>
    </row>
    <row r="101" spans="1:8" ht="16.5" customHeight="1">
      <c r="A101" s="121"/>
      <c r="B101" s="121"/>
      <c r="C101" s="121"/>
      <c r="D101" s="111"/>
      <c r="E101" s="111"/>
      <c r="F101" s="111"/>
      <c r="G101" s="111"/>
      <c r="H101" s="111"/>
    </row>
    <row r="102" spans="1:8">
      <c r="B102" s="121"/>
      <c r="C102" s="121"/>
      <c r="D102" s="111"/>
      <c r="E102" s="111"/>
      <c r="F102" s="111"/>
      <c r="G102" s="111"/>
      <c r="H102" s="111"/>
    </row>
    <row r="103" spans="1:8">
      <c r="A103" s="121"/>
      <c r="B103" s="121"/>
      <c r="C103" s="121"/>
      <c r="D103" s="111"/>
      <c r="E103" s="111"/>
      <c r="F103" s="111"/>
      <c r="G103" s="111"/>
      <c r="H103" s="111"/>
    </row>
    <row r="104" spans="1:8">
      <c r="A104" s="121"/>
      <c r="B104" s="121"/>
      <c r="C104" s="121"/>
      <c r="D104" s="111"/>
      <c r="E104" s="111"/>
      <c r="F104" s="111"/>
      <c r="G104" s="111"/>
      <c r="H104" s="111"/>
    </row>
    <row r="105" spans="1:8">
      <c r="A105" s="121"/>
      <c r="B105" s="121"/>
      <c r="C105" s="121"/>
      <c r="D105" s="111"/>
      <c r="E105" s="111"/>
      <c r="F105" s="111"/>
      <c r="G105" s="111"/>
      <c r="H105" s="111"/>
    </row>
    <row r="106" spans="1:8">
      <c r="A106" s="121"/>
      <c r="B106" s="121"/>
      <c r="C106" s="121"/>
      <c r="D106" s="111"/>
      <c r="E106" s="111"/>
      <c r="F106" s="111"/>
      <c r="G106" s="111"/>
      <c r="H106" s="111"/>
    </row>
    <row r="107" spans="1:8">
      <c r="A107" s="121"/>
      <c r="B107" s="121"/>
      <c r="C107" s="121"/>
      <c r="D107" s="111"/>
      <c r="E107" s="111"/>
      <c r="F107" s="111"/>
      <c r="G107" s="111"/>
      <c r="H107" s="111"/>
    </row>
    <row r="108" spans="1:8">
      <c r="A108" s="121"/>
      <c r="B108" s="121"/>
      <c r="C108" s="121"/>
      <c r="D108" s="111"/>
      <c r="E108" s="111"/>
      <c r="F108" s="111"/>
      <c r="G108" s="111"/>
      <c r="H108" s="111"/>
    </row>
    <row r="109" spans="1:8">
      <c r="A109" s="121"/>
      <c r="B109" s="121"/>
      <c r="C109" s="121"/>
      <c r="D109" s="111"/>
      <c r="E109" s="111"/>
      <c r="F109" s="111"/>
      <c r="G109" s="111"/>
      <c r="H109" s="111"/>
    </row>
    <row r="110" spans="1:8">
      <c r="A110" s="121"/>
      <c r="B110" s="121"/>
      <c r="C110" s="121"/>
      <c r="D110" s="111"/>
      <c r="E110" s="111"/>
      <c r="F110" s="111"/>
      <c r="G110" s="111"/>
      <c r="H110" s="111"/>
    </row>
    <row r="111" spans="1:8">
      <c r="A111" s="119"/>
      <c r="B111" s="119"/>
      <c r="C111" s="119"/>
    </row>
    <row r="112" spans="1:8">
      <c r="A112" s="119"/>
      <c r="B112" s="119"/>
      <c r="C112" s="119"/>
    </row>
    <row r="113" spans="1:3">
      <c r="A113" s="119"/>
      <c r="B113" s="119"/>
      <c r="C113" s="119"/>
    </row>
    <row r="114" spans="1:3">
      <c r="A114" s="119"/>
      <c r="B114" s="119"/>
      <c r="C114" s="119"/>
    </row>
    <row r="115" spans="1:3">
      <c r="A115" s="119"/>
      <c r="B115" s="119"/>
      <c r="C115" s="119"/>
    </row>
    <row r="116" spans="1:3">
      <c r="A116" s="119"/>
      <c r="B116" s="119"/>
      <c r="C116" s="119"/>
    </row>
    <row r="117" spans="1:3">
      <c r="A117" s="119"/>
      <c r="B117" s="119"/>
      <c r="C117" s="119"/>
    </row>
    <row r="118" spans="1:3">
      <c r="A118" s="119"/>
      <c r="B118" s="119"/>
      <c r="C118" s="119"/>
    </row>
    <row r="119" spans="1:3">
      <c r="A119" s="119"/>
      <c r="B119" s="119"/>
      <c r="C119" s="119"/>
    </row>
    <row r="120" spans="1:3">
      <c r="A120" s="119"/>
      <c r="B120" s="119"/>
      <c r="C120" s="119"/>
    </row>
    <row r="121" spans="1:3">
      <c r="A121" s="119"/>
      <c r="B121" s="119"/>
      <c r="C121" s="119"/>
    </row>
    <row r="122" spans="1:3">
      <c r="A122" s="119"/>
      <c r="B122" s="119"/>
      <c r="C122" s="119"/>
    </row>
    <row r="123" spans="1:3">
      <c r="A123" s="119"/>
      <c r="B123" s="119"/>
      <c r="C123" s="119"/>
    </row>
    <row r="124" spans="1:3">
      <c r="A124" s="119"/>
      <c r="B124" s="119"/>
      <c r="C124" s="119"/>
    </row>
    <row r="125" spans="1:3">
      <c r="A125" s="119"/>
      <c r="B125" s="119"/>
      <c r="C125" s="119"/>
    </row>
    <row r="126" spans="1:3">
      <c r="A126" s="119"/>
      <c r="B126" s="119"/>
      <c r="C126" s="119"/>
    </row>
    <row r="127" spans="1:3">
      <c r="A127" s="119"/>
      <c r="B127" s="119"/>
      <c r="C127" s="119"/>
    </row>
    <row r="128" spans="1:3">
      <c r="A128" s="119"/>
      <c r="B128" s="119"/>
      <c r="C128" s="119"/>
    </row>
    <row r="129" spans="1:3">
      <c r="A129" s="119"/>
      <c r="B129" s="119"/>
      <c r="C129" s="119"/>
    </row>
    <row r="130" spans="1:3">
      <c r="A130" s="119"/>
      <c r="B130" s="119"/>
      <c r="C130" s="119"/>
    </row>
    <row r="131" spans="1:3">
      <c r="A131" s="119"/>
      <c r="B131" s="119"/>
      <c r="C131" s="119"/>
    </row>
    <row r="132" spans="1:3">
      <c r="A132" s="119"/>
      <c r="B132" s="119"/>
      <c r="C132" s="119"/>
    </row>
    <row r="133" spans="1:3">
      <c r="A133" s="119"/>
      <c r="B133" s="119"/>
      <c r="C133" s="119"/>
    </row>
    <row r="134" spans="1:3">
      <c r="A134" s="119"/>
      <c r="B134" s="119"/>
      <c r="C134" s="119"/>
    </row>
    <row r="135" spans="1:3">
      <c r="A135" s="119"/>
      <c r="B135" s="119"/>
      <c r="C135" s="119"/>
    </row>
    <row r="136" spans="1:3">
      <c r="A136" s="119"/>
      <c r="B136" s="119"/>
      <c r="C136" s="119"/>
    </row>
    <row r="137" spans="1:3">
      <c r="A137" s="119"/>
      <c r="B137" s="119"/>
      <c r="C137" s="119"/>
    </row>
    <row r="138" spans="1:3">
      <c r="A138" s="119"/>
      <c r="B138" s="119"/>
      <c r="C138" s="119"/>
    </row>
    <row r="139" spans="1:3">
      <c r="A139" s="119"/>
      <c r="B139" s="119"/>
      <c r="C139" s="119"/>
    </row>
    <row r="140" spans="1:3">
      <c r="A140" s="119"/>
      <c r="B140" s="119"/>
      <c r="C140" s="119"/>
    </row>
    <row r="141" spans="1:3">
      <c r="A141" s="119"/>
      <c r="B141" s="119"/>
      <c r="C141" s="119"/>
    </row>
    <row r="142" spans="1:3">
      <c r="A142" s="119"/>
      <c r="B142" s="119"/>
      <c r="C142" s="119"/>
    </row>
    <row r="143" spans="1:3">
      <c r="A143" s="119"/>
      <c r="B143" s="119"/>
      <c r="C143" s="119"/>
    </row>
  </sheetData>
  <sheetProtection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3" activePane="bottomRight" state="frozen"/>
      <selection pane="bottomRight" activeCell="A10" sqref="A10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15" customWidth="1"/>
    <col min="2" max="4" width="48.625" style="115" customWidth="1"/>
    <col min="5" max="5" width="13.375" style="115" customWidth="1"/>
    <col min="6" max="6" width="14.875" style="1" customWidth="1"/>
    <col min="7" max="16384" width="10.875" style="1"/>
  </cols>
  <sheetData>
    <row r="1" spans="1:6">
      <c r="A1" s="2"/>
      <c r="B1" s="165" t="s">
        <v>148</v>
      </c>
      <c r="C1" s="165"/>
      <c r="D1" s="165"/>
      <c r="E1" s="1"/>
    </row>
    <row r="2" spans="1:6" ht="66" customHeight="1">
      <c r="A2" s="22" t="s">
        <v>149</v>
      </c>
      <c r="B2" s="47" t="s">
        <v>150</v>
      </c>
      <c r="C2" s="47" t="s">
        <v>151</v>
      </c>
      <c r="D2" s="47" t="s">
        <v>152</v>
      </c>
      <c r="E2" s="36"/>
      <c r="F2" s="11"/>
    </row>
    <row r="3" spans="1:6" ht="15.95" customHeight="1">
      <c r="A3" s="12" t="s">
        <v>153</v>
      </c>
      <c r="B3" s="109"/>
      <c r="C3" s="109"/>
      <c r="D3" s="109"/>
      <c r="E3" s="1"/>
    </row>
    <row r="4" spans="1:6" ht="15.95" customHeight="1">
      <c r="A4" s="12"/>
      <c r="B4" s="109"/>
      <c r="C4" s="109"/>
      <c r="D4" s="109"/>
      <c r="E4" s="1"/>
    </row>
    <row r="5" spans="1:6" ht="15.95" customHeight="1">
      <c r="A5" s="12" t="s">
        <v>154</v>
      </c>
      <c r="B5" s="110"/>
      <c r="C5" s="110"/>
      <c r="D5" s="110"/>
      <c r="E5" s="1"/>
    </row>
    <row r="6" spans="1:6" ht="15.95" customHeight="1">
      <c r="A6" s="12"/>
      <c r="B6" s="110"/>
      <c r="C6" s="110"/>
      <c r="D6" s="110"/>
      <c r="E6" s="1"/>
    </row>
    <row r="7" spans="1:6" ht="15.95" customHeight="1">
      <c r="A7" s="12" t="s">
        <v>155</v>
      </c>
      <c r="B7" s="109"/>
      <c r="C7" s="109"/>
      <c r="D7" s="109"/>
      <c r="E7" s="1"/>
    </row>
    <row r="8" spans="1:6" ht="15.95" customHeight="1">
      <c r="A8" s="12"/>
      <c r="B8" s="109"/>
      <c r="C8" s="109"/>
      <c r="D8" s="109"/>
      <c r="E8" s="1"/>
    </row>
    <row r="9" spans="1:6" ht="50.1" customHeight="1">
      <c r="A9" s="13" t="s">
        <v>156</v>
      </c>
      <c r="B9" s="110"/>
      <c r="C9" s="110"/>
      <c r="D9" s="110">
        <v>2</v>
      </c>
      <c r="E9" s="1"/>
    </row>
    <row r="10" spans="1:6" ht="93" customHeight="1">
      <c r="A10" s="12"/>
      <c r="B10" s="110"/>
      <c r="C10" s="110"/>
      <c r="D10" s="154" t="s">
        <v>157</v>
      </c>
      <c r="E10" s="1"/>
    </row>
    <row r="11" spans="1:6" ht="15.95" customHeight="1">
      <c r="A11" s="12" t="s">
        <v>158</v>
      </c>
      <c r="B11" s="109"/>
      <c r="C11" s="109"/>
      <c r="D11" s="109"/>
      <c r="E11" s="1"/>
    </row>
    <row r="12" spans="1:6">
      <c r="A12" s="12"/>
      <c r="B12" s="109"/>
      <c r="C12" s="109"/>
      <c r="D12" s="109"/>
      <c r="E12" s="1"/>
    </row>
    <row r="13" spans="1:6" ht="15.95" customHeight="1">
      <c r="A13" s="19" t="s">
        <v>159</v>
      </c>
      <c r="B13" s="56">
        <f>SUM(B3:B12)</f>
        <v>0</v>
      </c>
      <c r="C13" s="56">
        <f>C3+C5+C7+C9+C11</f>
        <v>0</v>
      </c>
      <c r="D13" s="56">
        <f>D3+D5+D7+D9+D11</f>
        <v>2</v>
      </c>
      <c r="E13" s="1" t="s">
        <v>74</v>
      </c>
    </row>
    <row r="14" spans="1:6" ht="15.95" customHeight="1">
      <c r="A14" s="19" t="s">
        <v>25</v>
      </c>
      <c r="B14" s="84">
        <v>0.3</v>
      </c>
      <c r="C14" s="84">
        <v>0.5</v>
      </c>
      <c r="D14" s="84">
        <v>0.2</v>
      </c>
      <c r="E14" s="85">
        <f>SUM(B14:D14)</f>
        <v>1</v>
      </c>
    </row>
    <row r="15" spans="1:6" ht="15.95" customHeight="1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0.4</v>
      </c>
      <c r="E15" s="103">
        <f>SUM(B15:D15)</f>
        <v>0.4</v>
      </c>
      <c r="F15" s="15" t="s">
        <v>160</v>
      </c>
    </row>
    <row r="16" spans="1:6">
      <c r="A16" s="132"/>
      <c r="B16" s="166"/>
      <c r="C16" s="166"/>
      <c r="D16" s="166"/>
      <c r="E16" s="122"/>
    </row>
    <row r="17" spans="1:5" ht="20.45" customHeight="1">
      <c r="A17" s="120"/>
      <c r="B17" s="164"/>
      <c r="C17" s="164"/>
      <c r="D17" s="164"/>
      <c r="E17" s="122"/>
    </row>
    <row r="18" spans="1:5">
      <c r="A18" s="122"/>
      <c r="B18" s="164"/>
      <c r="C18" s="164"/>
      <c r="D18" s="164"/>
      <c r="E18" s="122"/>
    </row>
    <row r="19" spans="1:5">
      <c r="A19" s="122"/>
      <c r="B19" s="164"/>
      <c r="C19" s="164"/>
      <c r="D19" s="164"/>
      <c r="E19" s="122"/>
    </row>
    <row r="20" spans="1:5">
      <c r="A20" s="122"/>
      <c r="B20" s="164"/>
      <c r="C20" s="164"/>
      <c r="D20" s="164"/>
      <c r="E20" s="122"/>
    </row>
    <row r="21" spans="1:5">
      <c r="A21" s="122"/>
      <c r="B21" s="111"/>
      <c r="C21" s="111"/>
      <c r="D21" s="111"/>
      <c r="E21" s="122"/>
    </row>
    <row r="22" spans="1:5">
      <c r="A22" s="122"/>
      <c r="B22" s="111"/>
      <c r="C22" s="111"/>
      <c r="D22" s="111"/>
      <c r="E22" s="122"/>
    </row>
    <row r="23" spans="1:5">
      <c r="A23" s="122"/>
      <c r="B23" s="111"/>
      <c r="C23" s="111"/>
      <c r="D23" s="111"/>
      <c r="E23" s="122"/>
    </row>
    <row r="24" spans="1:5">
      <c r="A24" s="122"/>
      <c r="B24" s="111"/>
      <c r="C24" s="111"/>
      <c r="D24" s="111"/>
      <c r="E24" s="122"/>
    </row>
    <row r="25" spans="1:5">
      <c r="A25" s="122"/>
      <c r="B25" s="111"/>
      <c r="C25" s="111"/>
      <c r="D25" s="111"/>
      <c r="E25" s="122"/>
    </row>
    <row r="26" spans="1:5">
      <c r="A26" s="122"/>
      <c r="B26" s="111"/>
      <c r="C26" s="111"/>
      <c r="D26" s="111"/>
      <c r="E26" s="122"/>
    </row>
    <row r="27" spans="1:5">
      <c r="A27" s="122"/>
      <c r="B27" s="122"/>
      <c r="C27" s="122"/>
      <c r="D27" s="122"/>
      <c r="E27" s="122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0"/>
  <sheetViews>
    <sheetView workbookViewId="0">
      <selection activeCell="A10" sqref="A10"/>
    </sheetView>
  </sheetViews>
  <sheetFormatPr defaultColWidth="10.875" defaultRowHeight="15.6"/>
  <cols>
    <col min="1" max="1" width="39" style="115" customWidth="1"/>
    <col min="2" max="2" width="16" style="115" customWidth="1"/>
    <col min="3" max="4" width="16.625" style="115" customWidth="1"/>
    <col min="5" max="5" width="10.875" style="115" customWidth="1"/>
    <col min="6" max="6" width="14" style="115" customWidth="1"/>
    <col min="7" max="7" width="10.875" style="1" customWidth="1"/>
    <col min="8" max="16384" width="10.875" style="1"/>
  </cols>
  <sheetData>
    <row r="1" spans="1:6" ht="15.6" customHeight="1">
      <c r="A1" s="35"/>
      <c r="B1" s="167" t="s">
        <v>161</v>
      </c>
      <c r="C1" s="168"/>
      <c r="D1" s="169"/>
      <c r="E1" s="8"/>
      <c r="F1" s="8"/>
    </row>
    <row r="2" spans="1:6" ht="80.099999999999994" customHeight="1">
      <c r="A2" s="35" t="s">
        <v>162</v>
      </c>
      <c r="B2" s="47" t="s">
        <v>163</v>
      </c>
      <c r="C2" s="47" t="s">
        <v>164</v>
      </c>
      <c r="D2" s="47" t="s">
        <v>165</v>
      </c>
      <c r="E2" s="10"/>
      <c r="F2" s="32"/>
    </row>
    <row r="3" spans="1:6" ht="15.95" customHeight="1">
      <c r="A3" s="37" t="s">
        <v>166</v>
      </c>
      <c r="B3" s="109"/>
      <c r="C3" s="47"/>
      <c r="D3" s="47"/>
      <c r="E3" s="10"/>
      <c r="F3" s="8"/>
    </row>
    <row r="4" spans="1:6" ht="15.95" customHeight="1">
      <c r="A4" s="37" t="s">
        <v>167</v>
      </c>
      <c r="B4" s="47"/>
      <c r="C4" s="109"/>
      <c r="D4" s="47"/>
      <c r="E4" s="10" t="s">
        <v>74</v>
      </c>
      <c r="F4" s="8"/>
    </row>
    <row r="5" spans="1:6" ht="15.95" customHeight="1">
      <c r="A5" s="37" t="s">
        <v>168</v>
      </c>
      <c r="B5" s="47"/>
      <c r="C5" s="47"/>
      <c r="D5" s="109"/>
      <c r="E5" s="143">
        <f>B3+C4+D5</f>
        <v>0</v>
      </c>
      <c r="F5" s="15" t="s">
        <v>169</v>
      </c>
    </row>
    <row r="6" spans="1:6">
      <c r="A6" s="166" t="s">
        <v>170</v>
      </c>
      <c r="B6" s="166"/>
      <c r="C6" s="166"/>
      <c r="D6" s="166"/>
      <c r="E6" s="122"/>
    </row>
    <row r="7" spans="1:6">
      <c r="A7" s="164"/>
      <c r="B7" s="164"/>
      <c r="C7" s="164"/>
      <c r="D7" s="164"/>
      <c r="E7" s="122"/>
    </row>
    <row r="8" spans="1:6" ht="30.95">
      <c r="A8" s="122" t="s">
        <v>171</v>
      </c>
      <c r="B8" s="144">
        <f>E5</f>
        <v>0</v>
      </c>
      <c r="C8" s="122"/>
      <c r="D8" s="122"/>
      <c r="E8" s="122"/>
    </row>
    <row r="10" spans="1:6">
      <c r="A10" s="115" t="s">
        <v>64</v>
      </c>
      <c r="B10" s="122"/>
    </row>
  </sheetData>
  <sheetProtection formatRows="0"/>
  <mergeCells count="3">
    <mergeCell ref="A7:D7"/>
    <mergeCell ref="B1:D1"/>
    <mergeCell ref="A6:D6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2" activePane="bottomRight" state="frozen"/>
      <selection pane="bottomRight" activeCell="A17" sqref="A17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17" customWidth="1"/>
    <col min="2" max="5" width="32.625" style="117" customWidth="1"/>
    <col min="6" max="7" width="26.625" style="117" customWidth="1"/>
    <col min="8" max="8" width="15.5" style="117" customWidth="1"/>
    <col min="9" max="9" width="21.875" customWidth="1"/>
  </cols>
  <sheetData>
    <row r="1" spans="1:10" ht="116.25" customHeight="1">
      <c r="A1" s="45" t="s">
        <v>172</v>
      </c>
      <c r="B1" s="27" t="s">
        <v>173</v>
      </c>
      <c r="C1" s="27" t="s">
        <v>174</v>
      </c>
      <c r="D1" s="27" t="s">
        <v>175</v>
      </c>
      <c r="E1" s="25" t="s">
        <v>176</v>
      </c>
      <c r="F1" s="38" t="s">
        <v>88</v>
      </c>
      <c r="G1" s="38" t="s">
        <v>61</v>
      </c>
      <c r="H1" s="10"/>
      <c r="I1" s="8"/>
    </row>
    <row r="2" spans="1:10" ht="32.1" customHeight="1">
      <c r="A2" s="139" t="s">
        <v>177</v>
      </c>
      <c r="B2" s="108"/>
      <c r="C2" s="108"/>
      <c r="D2" s="108"/>
      <c r="E2" s="108"/>
      <c r="F2" s="86">
        <v>0.3</v>
      </c>
      <c r="G2" s="88">
        <f>(SUM(B2:E2)*F2)</f>
        <v>0</v>
      </c>
      <c r="H2" s="18"/>
      <c r="I2" s="18"/>
      <c r="J2" s="17"/>
    </row>
    <row r="3" spans="1:10" ht="32.1" customHeight="1">
      <c r="A3" s="140"/>
      <c r="B3" s="108"/>
      <c r="C3" s="108"/>
      <c r="D3" s="108"/>
      <c r="E3" s="108"/>
      <c r="F3" s="86"/>
      <c r="G3" s="88"/>
      <c r="H3" s="18"/>
      <c r="I3" s="18"/>
      <c r="J3" s="17"/>
    </row>
    <row r="4" spans="1:10" ht="32.1" customHeight="1">
      <c r="A4" s="29" t="s">
        <v>178</v>
      </c>
      <c r="B4" s="102"/>
      <c r="C4" s="102"/>
      <c r="D4" s="102"/>
      <c r="E4" s="102"/>
      <c r="F4" s="87">
        <v>0.1</v>
      </c>
      <c r="G4" s="88">
        <f>(SUM(B4:E4)*F4)</f>
        <v>0</v>
      </c>
      <c r="H4" s="8"/>
      <c r="I4" s="8"/>
    </row>
    <row r="5" spans="1:10" ht="32.1" customHeight="1">
      <c r="A5" s="28"/>
      <c r="B5" s="102"/>
      <c r="C5" s="102"/>
      <c r="D5" s="102"/>
      <c r="E5" s="102"/>
      <c r="F5" s="87"/>
      <c r="G5" s="88"/>
      <c r="H5" s="8"/>
      <c r="I5" s="8"/>
    </row>
    <row r="6" spans="1:10" ht="32.1" customHeight="1">
      <c r="A6" s="29" t="s">
        <v>179</v>
      </c>
      <c r="B6" s="108"/>
      <c r="C6" s="108"/>
      <c r="D6" s="108"/>
      <c r="E6" s="108"/>
      <c r="F6" s="87">
        <v>0.15</v>
      </c>
      <c r="G6" s="88">
        <f>(SUM(B6:E6)*F6)</f>
        <v>0</v>
      </c>
      <c r="H6" s="8"/>
      <c r="I6" s="8"/>
    </row>
    <row r="7" spans="1:10" ht="32.1" customHeight="1">
      <c r="A7" s="28"/>
      <c r="B7" s="108"/>
      <c r="C7" s="108"/>
      <c r="D7" s="108"/>
      <c r="E7" s="108"/>
      <c r="F7" s="87"/>
      <c r="G7" s="88"/>
      <c r="H7" s="8"/>
      <c r="I7" s="8"/>
    </row>
    <row r="8" spans="1:10" ht="32.1" customHeight="1">
      <c r="A8" s="29" t="s">
        <v>180</v>
      </c>
      <c r="B8" s="102"/>
      <c r="C8" s="102"/>
      <c r="D8" s="102"/>
      <c r="E8" s="102"/>
      <c r="F8" s="87">
        <v>0.15</v>
      </c>
      <c r="G8" s="88">
        <f>(SUM(B8:E8)*F8)</f>
        <v>0</v>
      </c>
      <c r="H8" s="8"/>
      <c r="I8" s="8"/>
    </row>
    <row r="9" spans="1:10" ht="32.1" customHeight="1">
      <c r="A9" s="28"/>
      <c r="B9" s="102"/>
      <c r="C9" s="102"/>
      <c r="D9" s="102"/>
      <c r="E9" s="102"/>
      <c r="F9" s="87"/>
      <c r="G9" s="88"/>
      <c r="H9" s="8"/>
      <c r="I9" s="8"/>
    </row>
    <row r="10" spans="1:10" ht="32.1" customHeight="1">
      <c r="A10" s="29" t="s">
        <v>181</v>
      </c>
      <c r="B10" s="108"/>
      <c r="C10" s="108"/>
      <c r="D10" s="108"/>
      <c r="E10" s="108"/>
      <c r="F10" s="87">
        <v>0.1</v>
      </c>
      <c r="G10" s="88">
        <f>(SUM(B10:E10)*F10)</f>
        <v>0</v>
      </c>
      <c r="H10" s="8"/>
      <c r="I10" s="8"/>
    </row>
    <row r="11" spans="1:10" ht="32.1" customHeight="1">
      <c r="A11" s="29"/>
      <c r="B11" s="108"/>
      <c r="C11" s="108"/>
      <c r="D11" s="108"/>
      <c r="E11" s="108"/>
      <c r="F11" s="39"/>
      <c r="G11" s="88"/>
      <c r="H11" s="8"/>
      <c r="I11" s="8"/>
    </row>
    <row r="12" spans="1:10" ht="32.1" customHeight="1">
      <c r="A12" s="29" t="s">
        <v>182</v>
      </c>
      <c r="B12" s="102"/>
      <c r="C12" s="102"/>
      <c r="D12" s="102">
        <v>4</v>
      </c>
      <c r="E12" s="102"/>
      <c r="F12" s="87">
        <v>0.15</v>
      </c>
      <c r="G12" s="88">
        <f>(SUM(B12:E12)*F12)</f>
        <v>0.6</v>
      </c>
      <c r="H12" s="8"/>
      <c r="I12" s="8"/>
    </row>
    <row r="13" spans="1:10" ht="61.5" customHeight="1">
      <c r="A13" s="29"/>
      <c r="B13" s="102"/>
      <c r="C13" s="102"/>
      <c r="D13" s="102" t="s">
        <v>183</v>
      </c>
      <c r="E13" s="102"/>
      <c r="F13" s="87"/>
      <c r="G13" s="88"/>
      <c r="H13" s="8"/>
      <c r="I13" s="8"/>
    </row>
    <row r="14" spans="1:10" ht="32.1" customHeight="1">
      <c r="A14" s="29" t="s">
        <v>184</v>
      </c>
      <c r="B14" s="108"/>
      <c r="C14" s="108"/>
      <c r="D14" s="108"/>
      <c r="E14" s="108"/>
      <c r="F14" s="87">
        <v>0.05</v>
      </c>
      <c r="G14" s="88">
        <f>(SUM(B14:E14)*F14)</f>
        <v>0</v>
      </c>
      <c r="H14" s="8"/>
      <c r="I14" s="8"/>
    </row>
    <row r="15" spans="1:10" ht="32.1" customHeight="1">
      <c r="A15" s="29"/>
      <c r="B15" s="108"/>
      <c r="C15" s="146"/>
      <c r="D15" s="108"/>
      <c r="E15" s="108"/>
      <c r="F15" s="39"/>
      <c r="G15" s="88"/>
      <c r="H15" s="8"/>
      <c r="I15" s="8"/>
    </row>
    <row r="16" spans="1:10" ht="33" customHeight="1">
      <c r="A16"/>
      <c r="B16"/>
      <c r="C16"/>
      <c r="D16"/>
      <c r="E16" s="43" t="s">
        <v>74</v>
      </c>
      <c r="F16" s="9">
        <f>SUM(F2:F14)</f>
        <v>1</v>
      </c>
      <c r="G16" s="104">
        <f>SUM(G2:G15)</f>
        <v>0.6</v>
      </c>
      <c r="H16" s="15" t="s">
        <v>160</v>
      </c>
      <c r="I16" s="8"/>
    </row>
    <row r="17" spans="1:9" ht="173.1" customHeight="1">
      <c r="A17" s="111" t="s">
        <v>185</v>
      </c>
      <c r="B17" s="111"/>
      <c r="C17" s="111"/>
      <c r="D17" s="111"/>
      <c r="E17" s="111"/>
      <c r="F17" s="111"/>
      <c r="G17" s="111"/>
      <c r="H17" s="118"/>
      <c r="I17" s="8"/>
    </row>
    <row r="18" spans="1:9">
      <c r="A18" s="111"/>
      <c r="B18" s="111"/>
      <c r="C18" s="111"/>
      <c r="D18" s="111"/>
      <c r="E18" s="111"/>
      <c r="F18" s="111"/>
      <c r="G18" s="121"/>
      <c r="H18" s="118"/>
      <c r="I18" s="8"/>
    </row>
    <row r="19" spans="1:9">
      <c r="A19" s="111"/>
      <c r="B19" s="111"/>
      <c r="C19" s="111"/>
      <c r="D19" s="111"/>
      <c r="E19" s="111"/>
      <c r="F19" s="111"/>
      <c r="G19" s="111"/>
      <c r="H19" s="118"/>
      <c r="I19" s="8"/>
    </row>
    <row r="20" spans="1:9">
      <c r="A20" s="111"/>
      <c r="B20" s="111"/>
      <c r="C20" s="111"/>
      <c r="D20" s="111"/>
      <c r="E20" s="111"/>
      <c r="F20" s="111"/>
      <c r="G20" s="121"/>
      <c r="H20" s="118"/>
      <c r="I20" s="8"/>
    </row>
    <row r="21" spans="1:9">
      <c r="A21" s="111"/>
      <c r="B21" s="111"/>
      <c r="C21" s="111"/>
      <c r="D21" s="111"/>
      <c r="E21" s="111"/>
      <c r="F21" s="121"/>
      <c r="G21" s="111"/>
      <c r="H21" s="118"/>
      <c r="I21" s="8"/>
    </row>
    <row r="22" spans="1:9">
      <c r="A22" s="111"/>
      <c r="B22" s="111"/>
      <c r="C22" s="111"/>
      <c r="D22" s="111"/>
      <c r="E22" s="111"/>
      <c r="F22" s="111"/>
      <c r="G22" s="121"/>
      <c r="H22" s="118"/>
      <c r="I22" s="8"/>
    </row>
    <row r="23" spans="1:9">
      <c r="A23" s="111"/>
      <c r="B23" s="111"/>
      <c r="C23" s="111"/>
      <c r="D23" s="111"/>
      <c r="E23" s="111"/>
      <c r="F23" s="121"/>
      <c r="G23" s="121"/>
      <c r="H23" s="118"/>
      <c r="I23" s="8"/>
    </row>
    <row r="24" spans="1:9">
      <c r="A24" s="111"/>
      <c r="B24" s="111"/>
      <c r="C24" s="111"/>
      <c r="D24" s="111"/>
      <c r="E24" s="111"/>
      <c r="F24" s="121"/>
      <c r="G24" s="111"/>
      <c r="H24" s="118"/>
      <c r="I24" s="8"/>
    </row>
    <row r="25" spans="1:9">
      <c r="A25" s="111"/>
      <c r="B25" s="111"/>
      <c r="C25" s="111"/>
      <c r="D25" s="111"/>
      <c r="E25" s="111"/>
      <c r="F25" s="111"/>
      <c r="G25" s="129"/>
    </row>
    <row r="26" spans="1:9">
      <c r="A26" s="111"/>
      <c r="B26" s="111"/>
      <c r="C26" s="111"/>
      <c r="D26" s="111"/>
      <c r="E26" s="111"/>
      <c r="F26" s="129"/>
      <c r="G26" s="129"/>
    </row>
    <row r="27" spans="1:9">
      <c r="A27" s="111"/>
      <c r="B27" s="111"/>
      <c r="C27" s="111"/>
      <c r="D27" s="111"/>
      <c r="E27" s="111"/>
      <c r="F27" s="129"/>
      <c r="G27" s="129"/>
    </row>
    <row r="28" spans="1:9">
      <c r="A28" s="111"/>
      <c r="B28" s="111"/>
      <c r="C28" s="111"/>
      <c r="D28" s="111"/>
      <c r="E28" s="111"/>
      <c r="F28" s="129"/>
      <c r="G28" s="129"/>
    </row>
    <row r="29" spans="1:9">
      <c r="A29" s="111"/>
      <c r="B29" s="111"/>
      <c r="C29" s="129"/>
      <c r="D29" s="129"/>
      <c r="E29" s="129"/>
      <c r="F29" s="129"/>
      <c r="G29" s="129"/>
    </row>
    <row r="30" spans="1:9">
      <c r="A30" s="111"/>
      <c r="B30" s="111"/>
      <c r="C30" s="129"/>
      <c r="D30" s="129"/>
      <c r="E30" s="129"/>
      <c r="F30" s="129"/>
      <c r="G30" s="129"/>
    </row>
    <row r="31" spans="1:9">
      <c r="A31" s="118"/>
      <c r="B31" s="118"/>
    </row>
    <row r="32" spans="1:9">
      <c r="A32" s="118"/>
      <c r="B32" s="118"/>
    </row>
    <row r="33" spans="1:2">
      <c r="A33" s="118"/>
      <c r="B33" s="118"/>
    </row>
    <row r="34" spans="1:2">
      <c r="B34" s="118"/>
    </row>
    <row r="35" spans="1:2">
      <c r="B35" s="118"/>
    </row>
    <row r="36" spans="1:2">
      <c r="B36" s="118"/>
    </row>
    <row r="37" spans="1:2">
      <c r="B37" s="118"/>
    </row>
    <row r="38" spans="1:2">
      <c r="B38" s="118"/>
    </row>
    <row r="39" spans="1:2">
      <c r="B39" s="118"/>
    </row>
    <row r="40" spans="1:2">
      <c r="B40" s="118"/>
    </row>
    <row r="41" spans="1:2">
      <c r="B41" s="118"/>
    </row>
    <row r="42" spans="1:2">
      <c r="B42" s="118"/>
    </row>
    <row r="43" spans="1:2">
      <c r="B43" s="118"/>
    </row>
    <row r="44" spans="1:2">
      <c r="B44" s="118"/>
    </row>
    <row r="45" spans="1:2">
      <c r="B45" s="118"/>
    </row>
    <row r="46" spans="1:2">
      <c r="B46" s="118"/>
    </row>
    <row r="47" spans="1:2">
      <c r="B47" s="118"/>
    </row>
    <row r="48" spans="1:2">
      <c r="B48" s="118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8"/>
    </row>
    <row r="60" spans="2:2">
      <c r="B60" s="118"/>
    </row>
    <row r="61" spans="2:2">
      <c r="B61" s="118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de Souza Araujo Souza</cp:lastModifiedBy>
  <cp:revision/>
  <dcterms:created xsi:type="dcterms:W3CDTF">2022-10-09T23:08:45Z</dcterms:created>
  <dcterms:modified xsi:type="dcterms:W3CDTF">2023-11-01T19:09:18Z</dcterms:modified>
  <cp:category/>
  <cp:contentStatus/>
</cp:coreProperties>
</file>