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3"/>
  <workbookPr defaultThemeVersion="166925"/>
  <mc:AlternateContent xmlns:mc="http://schemas.openxmlformats.org/markup-compatibility/2006">
    <mc:Choice Requires="x15">
      <x15ac:absPath xmlns:x15ac="http://schemas.microsoft.com/office/spreadsheetml/2010/11/ac" url="https://d.docs.live.net/0bd19d0f3f74c0be/Associação SIS/Projeto iCS - eixo RASA/4o. ciclo - entidades de previdência - 2023/Entidades abertas de previdência complementar/Zurich Vida e Previdência/"/>
    </mc:Choice>
  </mc:AlternateContent>
  <xr:revisionPtr revIDLastSave="689" documentId="13_ncr:1_{08A2B559-3AD0-4680-8D04-17A543B26D12}" xr6:coauthVersionLast="47" xr6:coauthVersionMax="47" xr10:uidLastSave="{F9E1D399-044E-4B4F-B58C-A382F843B52D}"/>
  <bookViews>
    <workbookView xWindow="-110" yWindow="-110" windowWidth="19420" windowHeight="10300" firstSheet="3" xr2:uid="{033D211D-4D1B-C74C-B933-05804CD3EC4A}"/>
  </bookViews>
  <sheets>
    <sheet name="Nota final" sheetId="20" r:id="rId1"/>
    <sheet name="Informações da planilha" sheetId="21" state="hidden" r:id="rId2"/>
    <sheet name="Temas políticas -bases de dados" sheetId="1" r:id="rId3"/>
    <sheet name="Temas nas políticas gerais" sheetId="8" r:id="rId4"/>
    <sheet name="Temas nas políticas setoriais" sheetId="9" r:id="rId5"/>
    <sheet name="Bases de dados" sheetId="22" r:id="rId6"/>
    <sheet name="Monitoramento de riscos" sheetId="10" r:id="rId7"/>
    <sheet name="Relevância processo decisório" sheetId="13" r:id="rId8"/>
    <sheet name="Ações de mitigação de riscos" sheetId="11" r:id="rId9"/>
    <sheet name="Investimentos impacto positivo" sheetId="26" r:id="rId10"/>
    <sheet name="Portfólio (setor)" sheetId="12" r:id="rId11"/>
    <sheet name="Portfólio (localização)" sheetId="15" r:id="rId12"/>
    <sheet name="Portfólio (empresa)" sheetId="16" r:id="rId13"/>
    <sheet name="Governança" sheetId="2" r:id="rId14"/>
    <sheet name=" Controvérsias socioambientais" sheetId="5"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2" l="1"/>
  <c r="E11" i="5"/>
  <c r="E13" i="5"/>
  <c r="F13" i="5"/>
  <c r="G13" i="5" s="1"/>
  <c r="F11" i="5"/>
  <c r="G11" i="5" s="1"/>
  <c r="E4" i="26"/>
  <c r="E6" i="26"/>
  <c r="E8" i="26"/>
  <c r="E10" i="26"/>
  <c r="E12" i="26"/>
  <c r="E14" i="26"/>
  <c r="E16" i="26"/>
  <c r="E18" i="26"/>
  <c r="E20" i="26"/>
  <c r="E22" i="26"/>
  <c r="E24" i="26"/>
  <c r="E26" i="26"/>
  <c r="E28" i="26"/>
  <c r="E30" i="26"/>
  <c r="E32" i="26"/>
  <c r="E34" i="26"/>
  <c r="E36" i="26"/>
  <c r="E38" i="26"/>
  <c r="E40" i="26"/>
  <c r="E42" i="26"/>
  <c r="E44" i="26"/>
  <c r="E46" i="26"/>
  <c r="E48" i="26"/>
  <c r="E50" i="26"/>
  <c r="E52" i="26"/>
  <c r="E54" i="26"/>
  <c r="E56" i="26"/>
  <c r="E58" i="26"/>
  <c r="E60" i="26"/>
  <c r="E62" i="26"/>
  <c r="E2" i="26"/>
  <c r="H66" i="22"/>
  <c r="H68" i="22"/>
  <c r="H88" i="22"/>
  <c r="H89" i="22"/>
  <c r="H90" i="22"/>
  <c r="H91" i="22"/>
  <c r="H92" i="22"/>
  <c r="H94" i="22"/>
  <c r="H86" i="22"/>
  <c r="G96" i="22"/>
  <c r="E96" i="22"/>
  <c r="H4" i="22" l="1"/>
  <c r="H6" i="22"/>
  <c r="H8" i="22"/>
  <c r="H10" i="22"/>
  <c r="H14" i="22"/>
  <c r="H16" i="22"/>
  <c r="H18" i="22"/>
  <c r="H20" i="22"/>
  <c r="H22" i="22"/>
  <c r="H24" i="22"/>
  <c r="H26" i="22"/>
  <c r="H28" i="22"/>
  <c r="H30" i="22"/>
  <c r="H32" i="22"/>
  <c r="H34" i="22"/>
  <c r="H36" i="22"/>
  <c r="H38" i="22"/>
  <c r="H40" i="22"/>
  <c r="H42" i="22"/>
  <c r="H44" i="22"/>
  <c r="H46" i="22"/>
  <c r="H48" i="22"/>
  <c r="H50" i="22"/>
  <c r="H52" i="22"/>
  <c r="H56" i="22"/>
  <c r="H58" i="22"/>
  <c r="H60" i="22"/>
  <c r="H62" i="22"/>
  <c r="H64" i="22"/>
  <c r="H70" i="22"/>
  <c r="H72" i="22"/>
  <c r="H74" i="22"/>
  <c r="H76" i="22"/>
  <c r="H78" i="22"/>
  <c r="H80" i="22"/>
  <c r="H82" i="22"/>
  <c r="H84" i="22"/>
  <c r="H2" i="22"/>
  <c r="H96" i="22" l="1"/>
  <c r="C12" i="9"/>
  <c r="C27" i="1"/>
  <c r="B5" i="1" l="1"/>
  <c r="B7" i="1"/>
  <c r="B9" i="1"/>
  <c r="B11" i="1"/>
  <c r="B13" i="1"/>
  <c r="B15" i="1"/>
  <c r="B17" i="1"/>
  <c r="B19" i="1"/>
  <c r="B21" i="1"/>
  <c r="B23" i="1"/>
  <c r="B25" i="1"/>
  <c r="B27" i="1"/>
  <c r="B29" i="1"/>
  <c r="B31" i="1"/>
  <c r="B33" i="1"/>
  <c r="B35" i="1"/>
  <c r="B37" i="1"/>
  <c r="B39" i="1"/>
  <c r="B41" i="1"/>
  <c r="B43" i="1"/>
  <c r="B45" i="1"/>
  <c r="B47" i="1"/>
  <c r="B49" i="1"/>
  <c r="B51" i="1"/>
  <c r="B53" i="1"/>
  <c r="B55" i="1"/>
  <c r="B57" i="1"/>
  <c r="B59" i="1"/>
  <c r="B61" i="1"/>
  <c r="C56" i="8"/>
  <c r="C61" i="1"/>
  <c r="B3" i="1"/>
  <c r="C3" i="1"/>
  <c r="C5" i="1"/>
  <c r="C7" i="1"/>
  <c r="C9" i="1"/>
  <c r="C11" i="1"/>
  <c r="C13" i="1"/>
  <c r="C15" i="1"/>
  <c r="C17" i="1"/>
  <c r="C19" i="1"/>
  <c r="C21" i="1"/>
  <c r="C23" i="1"/>
  <c r="C25" i="1"/>
  <c r="C29" i="1"/>
  <c r="C31" i="1"/>
  <c r="C33" i="1"/>
  <c r="C35" i="1"/>
  <c r="C37" i="1"/>
  <c r="C39" i="1"/>
  <c r="C41" i="1"/>
  <c r="C43" i="1"/>
  <c r="C45" i="1"/>
  <c r="C47" i="1"/>
  <c r="C49" i="1"/>
  <c r="C51" i="1"/>
  <c r="C53" i="1"/>
  <c r="C55" i="1"/>
  <c r="C57" i="1"/>
  <c r="C59" i="1"/>
  <c r="B13" i="10"/>
  <c r="B15" i="10" s="1"/>
  <c r="D63" i="1"/>
  <c r="E5" i="13"/>
  <c r="D13" i="10"/>
  <c r="C13" i="10"/>
  <c r="C15" i="10" s="1"/>
  <c r="B8" i="13" l="1"/>
  <c r="H9" i="20" s="1"/>
  <c r="F61" i="1"/>
  <c r="F4" i="1"/>
  <c r="F9" i="1"/>
  <c r="F10" i="1"/>
  <c r="F11" i="1"/>
  <c r="F12" i="1"/>
  <c r="F17" i="1"/>
  <c r="F18" i="1"/>
  <c r="F19" i="1"/>
  <c r="F20" i="1"/>
  <c r="F25" i="1"/>
  <c r="F26" i="1"/>
  <c r="F27" i="1"/>
  <c r="F28" i="1"/>
  <c r="F33" i="1"/>
  <c r="F34" i="1"/>
  <c r="F35" i="1"/>
  <c r="F36" i="1"/>
  <c r="F41" i="1"/>
  <c r="F42" i="1"/>
  <c r="F43" i="1"/>
  <c r="F44" i="1"/>
  <c r="F49" i="1"/>
  <c r="F50" i="1"/>
  <c r="F51" i="1"/>
  <c r="F52" i="1"/>
  <c r="F57" i="1"/>
  <c r="F58" i="1"/>
  <c r="F59" i="1"/>
  <c r="F60" i="1"/>
  <c r="D64" i="26"/>
  <c r="C96" i="22"/>
  <c r="F9" i="20" l="1"/>
  <c r="F56" i="1"/>
  <c r="F48" i="1"/>
  <c r="F40" i="1"/>
  <c r="F32" i="1"/>
  <c r="F24" i="1"/>
  <c r="F16" i="1"/>
  <c r="F8" i="1"/>
  <c r="E64" i="26"/>
  <c r="J9" i="20" s="1"/>
  <c r="C63" i="1"/>
  <c r="F55" i="1"/>
  <c r="F39" i="1"/>
  <c r="F23" i="1"/>
  <c r="F7" i="1"/>
  <c r="F54" i="1"/>
  <c r="F46" i="1"/>
  <c r="F38" i="1"/>
  <c r="F30" i="1"/>
  <c r="F22" i="1"/>
  <c r="F14" i="1"/>
  <c r="F6" i="1"/>
  <c r="F47" i="1"/>
  <c r="F31" i="1"/>
  <c r="F15" i="1"/>
  <c r="F53" i="1"/>
  <c r="F45" i="1"/>
  <c r="F37" i="1"/>
  <c r="F29" i="1"/>
  <c r="F21" i="1"/>
  <c r="F13" i="1"/>
  <c r="F5" i="1"/>
  <c r="F3" i="1"/>
  <c r="B63" i="1"/>
  <c r="B65" i="1" l="1"/>
  <c r="F3" i="15"/>
  <c r="D15" i="10"/>
  <c r="E5" i="5"/>
  <c r="E7" i="5"/>
  <c r="E9" i="5"/>
  <c r="E15" i="5"/>
  <c r="E17" i="5"/>
  <c r="E3" i="5"/>
  <c r="E4" i="2"/>
  <c r="E6" i="2"/>
  <c r="E8" i="2"/>
  <c r="E10" i="2"/>
  <c r="E12" i="2"/>
  <c r="E14" i="2"/>
  <c r="E16" i="2"/>
  <c r="E18" i="2"/>
  <c r="E20" i="2"/>
  <c r="E2" i="2"/>
  <c r="G19" i="16"/>
  <c r="F5" i="16"/>
  <c r="F7" i="16"/>
  <c r="F9" i="16"/>
  <c r="F11" i="16"/>
  <c r="F13" i="16"/>
  <c r="F15" i="16"/>
  <c r="F17" i="16"/>
  <c r="F3" i="16"/>
  <c r="F19" i="5"/>
  <c r="G3" i="5"/>
  <c r="G2" i="2"/>
  <c r="E14" i="10"/>
  <c r="F16" i="11"/>
  <c r="F62" i="1"/>
  <c r="G2" i="11"/>
  <c r="G4" i="11"/>
  <c r="G20" i="2"/>
  <c r="C9" i="15"/>
  <c r="D9" i="15"/>
  <c r="B9" i="15"/>
  <c r="C9" i="12"/>
  <c r="D9" i="12"/>
  <c r="E9" i="12"/>
  <c r="B9" i="12"/>
  <c r="C4" i="9"/>
  <c r="D4" i="9" s="1"/>
  <c r="C6" i="9"/>
  <c r="D6" i="9" s="1"/>
  <c r="C8" i="9"/>
  <c r="D8" i="9" s="1"/>
  <c r="C10" i="9"/>
  <c r="D10" i="9" s="1"/>
  <c r="D12" i="9"/>
  <c r="C14" i="9"/>
  <c r="D14" i="9" s="1"/>
  <c r="C16" i="9"/>
  <c r="D16" i="9" s="1"/>
  <c r="C18" i="9"/>
  <c r="D18" i="9" s="1"/>
  <c r="C20" i="9"/>
  <c r="D20" i="9" s="1"/>
  <c r="C22" i="9"/>
  <c r="D22" i="9" s="1"/>
  <c r="C24" i="9"/>
  <c r="D24" i="9" s="1"/>
  <c r="C26" i="9"/>
  <c r="D26" i="9" s="1"/>
  <c r="C28" i="9"/>
  <c r="D28" i="9" s="1"/>
  <c r="C30" i="9"/>
  <c r="D30" i="9" s="1"/>
  <c r="C32" i="9"/>
  <c r="D32" i="9" s="1"/>
  <c r="C34" i="9"/>
  <c r="D34" i="9" s="1"/>
  <c r="C36" i="9"/>
  <c r="D36" i="9" s="1"/>
  <c r="C38" i="9"/>
  <c r="D38" i="9" s="1"/>
  <c r="C40" i="9"/>
  <c r="D40" i="9" s="1"/>
  <c r="C42" i="9"/>
  <c r="D42" i="9" s="1"/>
  <c r="C44" i="9"/>
  <c r="D44" i="9" s="1"/>
  <c r="C46" i="9"/>
  <c r="D46" i="9" s="1"/>
  <c r="C48" i="9"/>
  <c r="D48" i="9" s="1"/>
  <c r="C50" i="9"/>
  <c r="D50" i="9" s="1"/>
  <c r="C52" i="9"/>
  <c r="D52" i="9" s="1"/>
  <c r="C54" i="9"/>
  <c r="D54" i="9" s="1"/>
  <c r="C56" i="9"/>
  <c r="D56" i="9" s="1"/>
  <c r="C58" i="9"/>
  <c r="D58" i="9" s="1"/>
  <c r="C60" i="9"/>
  <c r="D60" i="9" s="1"/>
  <c r="C2" i="9"/>
  <c r="D2" i="9" s="1"/>
  <c r="C16" i="8"/>
  <c r="D16" i="8" s="1"/>
  <c r="C4" i="8"/>
  <c r="D4" i="8" s="1"/>
  <c r="C6" i="8"/>
  <c r="D6" i="8" s="1"/>
  <c r="C8" i="8"/>
  <c r="D8" i="8" s="1"/>
  <c r="C10" i="8"/>
  <c r="D10" i="8" s="1"/>
  <c r="C12" i="8"/>
  <c r="D12" i="8" s="1"/>
  <c r="C14" i="8"/>
  <c r="D14" i="8" s="1"/>
  <c r="C18" i="8"/>
  <c r="D18" i="8" s="1"/>
  <c r="C20" i="8"/>
  <c r="D20" i="8" s="1"/>
  <c r="C22" i="8"/>
  <c r="D22" i="8" s="1"/>
  <c r="C24" i="8"/>
  <c r="D24" i="8" s="1"/>
  <c r="C26" i="8"/>
  <c r="D26" i="8" s="1"/>
  <c r="C28" i="8"/>
  <c r="D28" i="8" s="1"/>
  <c r="C30" i="8"/>
  <c r="D30" i="8" s="1"/>
  <c r="C32" i="8"/>
  <c r="D32" i="8" s="1"/>
  <c r="C34" i="8"/>
  <c r="D34" i="8" s="1"/>
  <c r="C36" i="8"/>
  <c r="D36" i="8" s="1"/>
  <c r="C38" i="8"/>
  <c r="D38" i="8" s="1"/>
  <c r="C40" i="8"/>
  <c r="D40" i="8" s="1"/>
  <c r="C42" i="8"/>
  <c r="D42" i="8" s="1"/>
  <c r="C44" i="8"/>
  <c r="D44" i="8" s="1"/>
  <c r="C46" i="8"/>
  <c r="D46" i="8" s="1"/>
  <c r="C48" i="8"/>
  <c r="D48" i="8" s="1"/>
  <c r="C50" i="8"/>
  <c r="D50" i="8" s="1"/>
  <c r="C52" i="8"/>
  <c r="D52" i="8" s="1"/>
  <c r="C54" i="8"/>
  <c r="D54" i="8" s="1"/>
  <c r="D56" i="8"/>
  <c r="C58" i="8"/>
  <c r="D58" i="8" s="1"/>
  <c r="C60" i="8"/>
  <c r="D60" i="8" s="1"/>
  <c r="C2" i="8"/>
  <c r="D2" i="8" s="1"/>
  <c r="D62" i="8" l="1"/>
  <c r="D9" i="20" s="1"/>
  <c r="E15" i="10"/>
  <c r="G9" i="20" s="1"/>
  <c r="D62" i="9"/>
  <c r="E9" i="20" s="1"/>
  <c r="C62" i="8"/>
  <c r="C62" i="9"/>
  <c r="G18" i="2"/>
  <c r="G16" i="2"/>
  <c r="G14" i="2"/>
  <c r="G12" i="2"/>
  <c r="G8" i="2"/>
  <c r="G6" i="2"/>
  <c r="G4" i="2"/>
  <c r="G22" i="2" l="1"/>
  <c r="N9" i="20" s="1"/>
  <c r="H5" i="16"/>
  <c r="H7" i="16"/>
  <c r="H9" i="16"/>
  <c r="H11" i="16"/>
  <c r="H13" i="16"/>
  <c r="H15" i="16"/>
  <c r="H17" i="16"/>
  <c r="H3" i="16"/>
  <c r="F5" i="15"/>
  <c r="F7" i="15"/>
  <c r="F5" i="12"/>
  <c r="F7" i="12"/>
  <c r="F3" i="12"/>
  <c r="F9" i="12" s="1"/>
  <c r="K9" i="20" s="1"/>
  <c r="G6" i="11"/>
  <c r="G8" i="11"/>
  <c r="G10" i="11"/>
  <c r="G12" i="11"/>
  <c r="G14" i="11"/>
  <c r="G17" i="5"/>
  <c r="G15" i="5"/>
  <c r="G9" i="5"/>
  <c r="G7" i="5"/>
  <c r="G5" i="5"/>
  <c r="G19" i="5" l="1"/>
  <c r="O9" i="20" s="1"/>
  <c r="F9" i="15"/>
  <c r="L9" i="20" s="1"/>
  <c r="G16" i="11"/>
  <c r="I9" i="20" s="1"/>
  <c r="H19" i="16"/>
  <c r="M9" i="20" s="1"/>
  <c r="D13"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O10" authorId="0" shapeId="0" xr:uid="{AA637240-0564-433E-B731-09F9E37AD4B4}">
      <text>
        <r>
          <rPr>
            <sz val="9"/>
            <color indexed="81"/>
            <rFont val="Segoe UI"/>
            <family val="2"/>
          </rPr>
          <t xml:space="preserve">Nota mínima = -5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F9" authorId="0" shapeId="0" xr:uid="{0F64471C-9105-4E21-A618-521A8730FC96}">
      <text>
        <r>
          <rPr>
            <sz val="9"/>
            <color indexed="81"/>
            <rFont val="Segoe UI"/>
            <family val="2"/>
          </rPr>
          <t>Se a instituição acumular mais de 8 pontos, a nota será 8.</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F9" authorId="0" shapeId="0" xr:uid="{D8DA679F-60CE-4724-8F35-5A555EB309CD}">
      <text>
        <r>
          <rPr>
            <sz val="9"/>
            <color indexed="81"/>
            <rFont val="Segoe UI"/>
            <family val="2"/>
          </rPr>
          <t>Se a instituição acumular mais de 7 pontos, a nota será 7</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H19" authorId="0" shapeId="0" xr:uid="{C196B353-4DB1-4EA1-ACC4-062C854DED92}">
      <text>
        <r>
          <rPr>
            <sz val="9"/>
            <color indexed="81"/>
            <rFont val="Segoe UI"/>
            <family val="2"/>
          </rPr>
          <t xml:space="preserve">Menor nota, mais controvérsias
</t>
        </r>
      </text>
    </comment>
  </commentList>
</comments>
</file>

<file path=xl/sharedStrings.xml><?xml version="1.0" encoding="utf-8"?>
<sst xmlns="http://schemas.openxmlformats.org/spreadsheetml/2006/main" count="409" uniqueCount="276">
  <si>
    <t>RASA -  Ranking de Atuação Socioambiental de Instituições Financeiras</t>
  </si>
  <si>
    <t>Temas nas políticas gerais</t>
  </si>
  <si>
    <t>Temas nas políticas setoriais</t>
  </si>
  <si>
    <t>Bases de dados</t>
  </si>
  <si>
    <t>Monitoramento de riscos</t>
  </si>
  <si>
    <t>Relevância no processo decisório</t>
  </si>
  <si>
    <t>Ações de mitigação de riscos</t>
  </si>
  <si>
    <t>Investimentos com impacto positivo</t>
  </si>
  <si>
    <t>Portfólio (setores econômicos)</t>
  </si>
  <si>
    <t>Portfólio (localização das atividades)</t>
  </si>
  <si>
    <t>Portfólio (risco socioambiental das empresas)</t>
  </si>
  <si>
    <t>Governança</t>
  </si>
  <si>
    <t>Controvérsias socioambientais</t>
  </si>
  <si>
    <t>Nota no item</t>
  </si>
  <si>
    <t>Nota máxima possível</t>
  </si>
  <si>
    <t>Nota final</t>
  </si>
  <si>
    <t>Soma das notas finais de todas as abas</t>
  </si>
  <si>
    <t>(no caso da última aba, a nota é subtraída)</t>
  </si>
  <si>
    <t>Versão da planilha</t>
  </si>
  <si>
    <t>Data</t>
  </si>
  <si>
    <t>1.0</t>
  </si>
  <si>
    <t>TEMAS</t>
  </si>
  <si>
    <t>Temas nas Políticas Gerais (máximo de 3 pontos)</t>
  </si>
  <si>
    <t>Temas nas Políticas Setoriais (máximo de 7 pontos)</t>
  </si>
  <si>
    <t>Suficiência das bases de dados consultadas para empresas financiadas via crédito (inclusive cadeia de produção, quando relevante) (máximo de 20  pontos)</t>
  </si>
  <si>
    <t>Peso do tema</t>
  </si>
  <si>
    <t>Nota final por temas e bases de dados  (máximo de 30 pontos)</t>
  </si>
  <si>
    <t>Peso do item</t>
  </si>
  <si>
    <t>Riscos climáticos físicos crônicos</t>
  </si>
  <si>
    <t>Riscos climáticos físicos agudos</t>
  </si>
  <si>
    <t>Matriz energética</t>
  </si>
  <si>
    <t>Eficiência energética</t>
  </si>
  <si>
    <t>Biodiversidade terrestre</t>
  </si>
  <si>
    <t>Poluição água doce</t>
  </si>
  <si>
    <t>Eficiência hídrica</t>
  </si>
  <si>
    <t>Poluição marítima</t>
  </si>
  <si>
    <t>Poluição do solo</t>
  </si>
  <si>
    <t>Eficiência uso do solo</t>
  </si>
  <si>
    <t>Poluição atmosférica</t>
  </si>
  <si>
    <t>Uso eficiente de matéria-prima sujeita a possível escassez</t>
  </si>
  <si>
    <t>Gestão adequada de resíduos sólidos</t>
  </si>
  <si>
    <t>Trabalho análogo ao escravo</t>
  </si>
  <si>
    <t>Trabalho infantil irregular</t>
  </si>
  <si>
    <t>Saúde no trabalho</t>
  </si>
  <si>
    <t>Segurança no trabalho</t>
  </si>
  <si>
    <t>Saúde do consumidor</t>
  </si>
  <si>
    <t>Segurança do consumidor</t>
  </si>
  <si>
    <t>Direitos a informação e privacidade do consumidor (LGPD)</t>
  </si>
  <si>
    <t>Impactos em comunidades tradicionais</t>
  </si>
  <si>
    <t>Riscos à saúde e segurança da comunidade</t>
  </si>
  <si>
    <t>Riscos ao desenvolvimento local</t>
  </si>
  <si>
    <t>Discriminação de gênero</t>
  </si>
  <si>
    <t>Discriminação étnica ou sexual</t>
  </si>
  <si>
    <t>Pessoas com deficiência</t>
  </si>
  <si>
    <t>Riscos para o patrimônio cultural</t>
  </si>
  <si>
    <t>Questões concorrenciais</t>
  </si>
  <si>
    <t>Responsabilidade tributária</t>
  </si>
  <si>
    <t>Prevenção e combate à corrupção</t>
  </si>
  <si>
    <t>Total ponderado do item</t>
  </si>
  <si>
    <t>Temas nas Políticas e Bases de Dados</t>
  </si>
  <si>
    <t>Presença nas Políticas/diretrizes ou adesão a compromisso voluntário (0 a 3)</t>
  </si>
  <si>
    <t>Nota ponderada</t>
  </si>
  <si>
    <t>Política de Sustentabilidade (p. 3) - Compromissos voluntários (Business Ambition Pledge, Net Zero Insurance Alliance, Net Zero Asset Owner Alliance, UN Global Compact, Principles for Sustainable Insurance, Principles for Responsible Investment). "O grupo Zurich também está comprometido com a promoção dos Objetivos de Desenvolvimento Sustentável das Nações Unidas (ODS) e com o Taskforce on Climate-Related Financial Disclosures (TCFD)"
Relatório CDP (p. 1) - "The plan focuses on three actions [...] setting science-based CO2 reduction targets, innovating forsustainable solutions, and developing a deep understanding &amp; integration of climate risk. [...]"
Relatório CDP (p. 6) - "[...] ESG factors – including climate change – are actively considered as part of the investment strategy. [...]"
Relatório CDP (C-FS2.2e) - "Zurich believes that ESG factors, such as climate change under 'E' environment, do have an impact on the risks and opportunities associated with the assets in which we invest. [...]"</t>
  </si>
  <si>
    <t>Não foram encontradas informações.</t>
  </si>
  <si>
    <t>Política de Sustentabilidade (p. 6) - "A Zurich definiu políticas de exclusão para subscrição e investimentos para as seguintes atividades: carvão mineral, areia e xisto betuminoso, munições proibidas (banned weapons)."
Relatório CDP (C-FS3.6b) - "Zurich generally will no longer underwrite or invest in companies that:[...] generate more than 30% of their electricity from oil shale."</t>
  </si>
  <si>
    <t>Política de Sustentabilidade (p. 6) - "Em relação a gestão de riscos: restringir ou declinar a realização de negócios com atividades que demonstrem alto nível de riscos de sustentabilidade os quais, por sua vez, estão relacionados ao respeito aos direitos humanos, à conservação da biodiversidade [...]"
Não especifica que tipo de biodiversidade</t>
  </si>
  <si>
    <t>Biodiversidade aquática e poluição da água doce</t>
  </si>
  <si>
    <t>Política de Sustentabilidade (p. 6) - "Em relação a gestão de riscos: restringir ou declinar a realização de negócios com atividades que demonstrem alto nível de riscos de sustentabilidade os quais, por sua vez, estão relacionados ao respeito aos direitos humanos, à conservação da biodiversidade [...]"
Não especifica biodiversidade</t>
  </si>
  <si>
    <t>Biodiversidade aquática e poluição marinha</t>
  </si>
  <si>
    <t>Política de Sustentabilidade (p. 6) - "Em relação a gestão de riscos: restringir ou declinar a realização de negócios com atividades que demonstrem alto nível de riscos de sustentabilidade os quais, por sua vez, estão relacionados ao respeito aos direitos humanos, à conservação da biodiversidade [...]"
Não detalha o tipo de biodiversidade</t>
  </si>
  <si>
    <t>Política de Sustentabilidade (p. 7) - "A Zurich Brasil considera, em seus procesos de subscrição: a consulta as listas públicas brasileiras sobre áreas contaminadas, áreas embargadas, [...]"</t>
  </si>
  <si>
    <t>Eficiência uso agrícola do solo</t>
  </si>
  <si>
    <t>Signatária do UN Global Compact 
Política de Sustentabilidade (p. 7) - "O grupo Zurich assumiu o compromisso de eliminar todas as formas de trabalho forçado, trabalho infantil e abuso contra os direitos humanos em suas operações e nos negócios que realiza."</t>
  </si>
  <si>
    <t xml:space="preserve">Signatária do UN Global Compact
Política de Sustentabilidade (p. 7) - "O grupo Zurich assumiu o compromisso de eliminar todas as formas de trabalho forçado, trabalho infantil e abuso contra os direitos humanos em suas operações e nos negócios que realiza."
</t>
  </si>
  <si>
    <t>Política de Sustentabilidade (p. 6) - "A Zurich definiu políticas de exclusão para subscrição e investimentos para as seguintes atividades: carvão mineral, areia e xisto betuminoso, munições proibidas (banned weapons)."</t>
  </si>
  <si>
    <t>Signatária do UN Global Compact
Política de Sustentabilidade (p. 7) - "O grupo Zurich assumiu o compromisso de eliminar todas as formas de trabalho forçado, trabalho infantil e abuso contra os direitos humanos em suas operações e nos negócios que realiza."</t>
  </si>
  <si>
    <t>Política de Sustentabilidade (p. 3) - "Signatária do UN Global Compact onde objetiva alinhar estratégia, cultura e operações diárias com os 10 principios do Pacto Global nas áreas de direitos humanos, trabalho, ambiente e combate à corrupção".</t>
  </si>
  <si>
    <t>TOTAL</t>
  </si>
  <si>
    <t>Máximo de 3</t>
  </si>
  <si>
    <t>Inclusão em política setorial ou em política temática (0 a 7)</t>
  </si>
  <si>
    <t>Máximo de 7</t>
  </si>
  <si>
    <t>A entidade não publica Políticas Setoriais ou Temáticas em matéria ASG</t>
  </si>
  <si>
    <t>BASE DE DADOS</t>
  </si>
  <si>
    <t>Todos os setores econômicos sujeitos a licenciamento ambiental - até 20 pontos</t>
  </si>
  <si>
    <t xml:space="preserve">Peso </t>
  </si>
  <si>
    <t>Apenas setores econômicos com maior risco socioambiental
(médio ou alto) - até 15 pontos</t>
  </si>
  <si>
    <t>Peso</t>
  </si>
  <si>
    <t>Apenas investimentos acima de certo patamar financeiro ou empresas acima de certo faturamento (nesse caso, será avaliado o percentual, dentre as operações com setores sujeitos a licenciamento ambiental, para o qual ocorre a consulta) - até 8 pontos</t>
  </si>
  <si>
    <t>Licenciamento ambiental vigente</t>
  </si>
  <si>
    <t>Relatórios ambientais anuais de empresas inscritas no Cadastro Técnico Federal de Atividades Potencialmente Poluidoras</t>
  </si>
  <si>
    <t>Verificação do cumprimento de condicionantes do licenciamento ambiental junto à empresa</t>
  </si>
  <si>
    <t>Prática de infrações – órgão ambiental estadual</t>
  </si>
  <si>
    <t>Áreas embargadas – órgão ambiental estadual/DF</t>
  </si>
  <si>
    <t>Cadastro Ambiental Rural - CAR</t>
  </si>
  <si>
    <t>Autorizações para supressão de vegetação (sempre que apurado desmatamento recente) – órgãos ambientais estaduais (ou municipais, qdo. for o caso)</t>
  </si>
  <si>
    <t>Prática de infrações – órgãos ambientais federais</t>
  </si>
  <si>
    <t>Áreas embargadas pelo IBAMA ou ICMBio</t>
  </si>
  <si>
    <t>Limites de unidades de conservação (federais, estaduais e municipais)</t>
  </si>
  <si>
    <t>Limites de terras indígenas</t>
  </si>
  <si>
    <t>Limites de territórios quilombolas</t>
  </si>
  <si>
    <t>IPHAN e órgãos estaduais e municipais de proteção do patrimônio cultural</t>
  </si>
  <si>
    <t>Outros conflitos fundiários ou comunitários</t>
  </si>
  <si>
    <t>Bases de dados do Ministério Público Federal</t>
  </si>
  <si>
    <t>Bases de dados do Ministério Público Estadual</t>
  </si>
  <si>
    <t>“Lista suja” do trabalho escravo</t>
  </si>
  <si>
    <t>Infrações em matéria de saúde e segurança do trabalho (inclusive trabalho infantil)</t>
  </si>
  <si>
    <t>Bases de dados do Ministério Público em matéria trabalhista</t>
  </si>
  <si>
    <t>Bases de dados do Judiciário em matéria trabalhista</t>
  </si>
  <si>
    <t>Percentual de acidentes do trabalho à luz da média do setor econômico</t>
  </si>
  <si>
    <t>Percentual de doenças ocupacionais à luz da média do setor econômico</t>
  </si>
  <si>
    <t>Bases de dados do Poder Judiciário Federal</t>
  </si>
  <si>
    <t>Bases de dados do Poder Judiciário Estadual</t>
  </si>
  <si>
    <t>Dados da própria empresa relativos à matriz energética</t>
  </si>
  <si>
    <t>Dados da própria empresa relativos à eficiência energética</t>
  </si>
  <si>
    <t xml:space="preserve">Outorga para utilização de recursos hídricos </t>
  </si>
  <si>
    <t>Dados da própria empresa relativos à eficiência hídrica</t>
  </si>
  <si>
    <t>Dados da própria empresa relativos à gestão de resíduos e efluentes</t>
  </si>
  <si>
    <t>Dados da própria empresa relativos ao uso de matéria-prima</t>
  </si>
  <si>
    <t>Dados da própria empresa relativos a riscos ambientais na cadeia de produção/valor</t>
  </si>
  <si>
    <t>Dados da própria empresa relativos a riscos sociais na cadeia de produção/valor</t>
  </si>
  <si>
    <t>Certificações ambientais</t>
  </si>
  <si>
    <t>Certificações sociais</t>
  </si>
  <si>
    <t>PROCONs ou bases de dados do Ministério da Justiça em matéria de consumo</t>
  </si>
  <si>
    <t>Bases de dados do CADE (concorrência)</t>
  </si>
  <si>
    <t>Entes encarregados de zelar pela sanidade animal ou vegetal (para setores relevantes)</t>
  </si>
  <si>
    <t>Bases de dados da Controladoria-Geral da União, Tribunais de Contas e afins</t>
  </si>
  <si>
    <t>Vigilância sanitária (para setores relevantes)</t>
  </si>
  <si>
    <t>Imprensa</t>
  </si>
  <si>
    <t>Mídias online em geral</t>
  </si>
  <si>
    <t>Organizações da sociedade civil relevantes</t>
  </si>
  <si>
    <t>Mecanismo de recebimento de queixas</t>
  </si>
  <si>
    <t>Inspeções no local</t>
  </si>
  <si>
    <t>Contratação de auditoria socioambiental</t>
  </si>
  <si>
    <t>Inspeções no local (em situações especiais)</t>
  </si>
  <si>
    <t>Contratação de auditoria socioambiental (idem)</t>
  </si>
  <si>
    <t>TOTAL PONDERADO DA COLUNA</t>
  </si>
  <si>
    <t>Máximo de 20</t>
  </si>
  <si>
    <t>Não foram encontradas informações sobre bases de dados consultadas</t>
  </si>
  <si>
    <t>UNIVERSO DE EMPRESAS RECEPTORAS DE INVESTIMENTOS</t>
  </si>
  <si>
    <t>FREQUÊNCIA</t>
  </si>
  <si>
    <t>Todos os setores econômicos sujeitos a licenciamento ambiental</t>
  </si>
  <si>
    <t>Setores econômicos com risco médio ou alto</t>
  </si>
  <si>
    <t>Apenas investimentos acima de um certo patamar financeiro</t>
  </si>
  <si>
    <t>Semestral ou menor</t>
  </si>
  <si>
    <t>Anual</t>
  </si>
  <si>
    <t>Bienal</t>
  </si>
  <si>
    <t>Apenas quando tem conhecimento de fato novo relevante ou quando se refere a único ou poucos temas</t>
  </si>
  <si>
    <t>Política de sustentabilidade (p. 6) - "A gestão de riscos de sustentabilidade na Zurich Brasil é aplicada ao: a. incorporar as metodologias de identificação, monitoramento, análise e reporte dos riscos de sustentabilidade aos demais processos de análise de riscos existentes em: subscrição, investimentos,suporte operacional e relacionamento com as partes interessadas; [...]"
Relatório CDP (C2.2) - Monitoramento anual de risco climático: "Zurich’s approach to managing climate risk is embedded within its multi-disciplinary Group-wide risk management processes and follows the same objectives of informed and disciplined risk taking. As such, climate risk is managed in a manner consistent with how other risks are managed by the Group."</t>
  </si>
  <si>
    <t>Não adota</t>
  </si>
  <si>
    <t>Total</t>
  </si>
  <si>
    <t>Máximo de 10</t>
  </si>
  <si>
    <t>GRAU DE RELEVÂNCIA</t>
  </si>
  <si>
    <t>Percentual de operações em que houve desinvestimentos ou negativa de investimentos tendo como razão principal o grau de riscos socioambientais nos últimos 2 anos</t>
  </si>
  <si>
    <t>Baixo - 0 a 1 ponto</t>
  </si>
  <si>
    <t>Médio - 2 a 3 pontos</t>
  </si>
  <si>
    <t>Alto - 4 a 5 pontos</t>
  </si>
  <si>
    <t>0 a 5%</t>
  </si>
  <si>
    <t>5 a 10%</t>
  </si>
  <si>
    <t>Maior que 10%</t>
  </si>
  <si>
    <t>Máximo de 5 pontos</t>
  </si>
  <si>
    <t>Pontua-se apenas uma das três células em branco</t>
  </si>
  <si>
    <t>Pontuação total: Relevância no processo decisório</t>
  </si>
  <si>
    <t>AÇÃO ADOTADA</t>
  </si>
  <si>
    <t>Todos os setores econômicos sujeitos a licenciamento ambiental - 8 a 10 pontos</t>
  </si>
  <si>
    <t>Apenas setores econômicos com maior risco socioambiental  - 6 ou 7 pontos</t>
  </si>
  <si>
    <t>Apenas operações ou clientes acima de certo patamar financeiro (nesse caso, indicar o percentual dentre os valores destinados a empresas de setores sujeitos a licenciamento) - até 5 pontos</t>
  </si>
  <si>
    <t>Não adota - 0 pontos</t>
  </si>
  <si>
    <t>Consideração do grau de risco nas condições (taxas ou prazos) do título</t>
  </si>
  <si>
    <t>Plano de ação ou outro compromisso  com prazos e metas claros para operações da própria empresa investida</t>
  </si>
  <si>
    <t>Plano de ação ou outro compromisso  com prazos e metas claros para cadeia de valor da empresa investida</t>
  </si>
  <si>
    <t>Transparência quanto ao voto em matérias ASG (presença + teor do voto)</t>
  </si>
  <si>
    <t>Relatório CDP (C-FS12.1c) - "Support climate-related issues in proxy voting; Implement a stewardship and engagement strategy, with a clear escalation and voting policy, that is consistent with our ambition for all assets under management to achieve net zero emissions by 2050 or sooner"
Relatório CDP (C-FS12.2) - "Does your organization exercise voting rights as a shareholder on climate-related issues? Yes"</t>
  </si>
  <si>
    <t>Proposições em matéria ASG em Assembleias-gerais</t>
  </si>
  <si>
    <t>Engajamento individual (Diretoria, Conselho de Administração, Depto. de Sustentabilidade)</t>
  </si>
  <si>
    <t>Relatório CDP (C-FS12.1b) - Clientes de maior risco ambiental: "[...] The campaign targets and engagement with top 65 percent emitters of financed emissions that have not set science-based targets (baseline is 2019). [...]"
Relatório CDP (C-FS2.2c) - "To identify, assess, manage, monitor and report risks that can have an impact on the achievement of our strategic objectives, including climate change related risks, the Group applies a proprietary Total Risk Profiling™ (TRP) methodology. [...]"</t>
  </si>
  <si>
    <t>Engajamento coletivo com outros investidores</t>
  </si>
  <si>
    <t>Relatório CDP (C-FS12.1c) - "Together with like- minded investors we pool forces and engage as a group of asset owners or as part of an investor-led initiative to ensure the world’s largest corporate greenhouse gas emitters take necessary action on climate change."</t>
  </si>
  <si>
    <t>Não foram encontradas informações para os demais itens.</t>
  </si>
  <si>
    <t>Existência de
indicadores específicos
para mensuração de
impacto positivo
(investimentos) - 3 pontos</t>
  </si>
  <si>
    <t>Percentual de
investimentos com
impacto positivo no
portfólio de
investimentos em empresas - 7 pontos</t>
  </si>
  <si>
    <t>Educação e/ou empregabilidade para população de baixa renda</t>
  </si>
  <si>
    <t>Adaptação a riscos climáticos físicos</t>
  </si>
  <si>
    <t>Matriz energética de baixo carbono</t>
  </si>
  <si>
    <t>Política de sustentabilidade (p. 7) - "A Zurich Brasil inclui critérios ASG no processo decisório de alocação de seus investimentos, considerando: a. as emissões de gases de efeito estufa reportadas pelas empresas e pelas instituições;"</t>
  </si>
  <si>
    <t>Biodiversidade terrestre (mitigação de riscos)</t>
  </si>
  <si>
    <t>Biodiversidade terrestre (restauração)</t>
  </si>
  <si>
    <t>Preservação da biodiversidade aquática ou mitigação de riscos de poluição de água doce</t>
  </si>
  <si>
    <t>Descontaminação de água doce</t>
  </si>
  <si>
    <t>Preservação da biodiversidade aquática ou mitigação de riscos de poluição marítima</t>
  </si>
  <si>
    <t>Restauração de ecossistemas marinhos</t>
  </si>
  <si>
    <t>Mitigação de riscos de poluição do solo</t>
  </si>
  <si>
    <t>Descontaminação do solo</t>
  </si>
  <si>
    <t>Uso eficiente do solo para fins agrícolas</t>
  </si>
  <si>
    <t>Mitigação de riscos de poluição atmosférica</t>
  </si>
  <si>
    <t>Uso eficiente de matéria-prima</t>
  </si>
  <si>
    <t>Gestão adequada de resíduos sólidos (prevenção de poluição)</t>
  </si>
  <si>
    <t>Gestão eficiente de resíduos sólidos (economia circular)</t>
  </si>
  <si>
    <t>Mitigação de riscos de trabalho análogo ao escravo na cadeia de produção</t>
  </si>
  <si>
    <t>Mitigação de riscos de trabalho infantil irregular na cadeia de produção</t>
  </si>
  <si>
    <t>Mitigação de riscos à saúde no trabalho</t>
  </si>
  <si>
    <t>Mitigação de riscos à segurança no trabalho</t>
  </si>
  <si>
    <t>Mitigação de riscos ou criação de oportunidades p/ comunidades tradicionais</t>
  </si>
  <si>
    <t>Saúde e segurança de comunidade local</t>
  </si>
  <si>
    <t>Saúde e segurança do consumidor</t>
  </si>
  <si>
    <t>Desenvolvimento local/ apoio a MPMEs</t>
  </si>
  <si>
    <t>Promoção da equidade de gênero</t>
  </si>
  <si>
    <t>Promoção da equidade étnica</t>
  </si>
  <si>
    <t>Integração de pessoas com deficiência</t>
  </si>
  <si>
    <t>Proteção do patrimônio cultural</t>
  </si>
  <si>
    <t>Habitação para população de baixa renda</t>
  </si>
  <si>
    <t>Percentual no portfólio investido em títulos privados</t>
  </si>
  <si>
    <t>Categoria da atividade econômica receptora de investimento</t>
  </si>
  <si>
    <t>Percentual alto (mais de 40%) no portfólio</t>
  </si>
  <si>
    <t xml:space="preserve">Percentual médio (mais de 20 e até 40%) no portfólio </t>
  </si>
  <si>
    <t>Percentual baixo (0 a 20%) no portfólio</t>
  </si>
  <si>
    <t>Ausente no portfólio</t>
  </si>
  <si>
    <t xml:space="preserve">Setores econômicos de alto risco </t>
  </si>
  <si>
    <t xml:space="preserve">Setores econômicos de risco médio </t>
  </si>
  <si>
    <t>Setores econômicos de risco baixo ou nenhum</t>
  </si>
  <si>
    <t xml:space="preserve">Percentual no portfólio investido em títulos privados </t>
  </si>
  <si>
    <t>Nível de risco da empresa receptora de investimentos e de sua cadeia de produção</t>
  </si>
  <si>
    <t>Informação completa (georreferenciada ou microbacia hidrográfica) - 7 pontos</t>
  </si>
  <si>
    <t>Município/bioma - 3 pontos</t>
  </si>
  <si>
    <t>Ausente (informação apenas sobre a sede no caso de empresas com múltiplos estabelecimentos) - 0 pontos</t>
  </si>
  <si>
    <t>Alto risco</t>
  </si>
  <si>
    <t>Risco médio</t>
  </si>
  <si>
    <t>Risco baixo ou nenhum risco</t>
  </si>
  <si>
    <t>PERCENTUAL NO PORTFÓLIO INVESTIDO EM TÍTULOS PRIVADOS</t>
  </si>
  <si>
    <t>Categoria da empresa receptora de investimento e de sua cadeia de produção</t>
  </si>
  <si>
    <t>Percentual baixo (até 20%) no portfólio</t>
  </si>
  <si>
    <t>Alto risco socioambiental</t>
  </si>
  <si>
    <t>Risco socioambiental médio</t>
  </si>
  <si>
    <t>Risco socioambiental baixo ou nenhum</t>
  </si>
  <si>
    <t>Não avaliadas (dentre os setores sujeitos a licenciamento ambiental)</t>
  </si>
  <si>
    <t>Impacto socioambiental positivo</t>
  </si>
  <si>
    <t xml:space="preserve">Riscos socioambientais da cadeia de produção irrelevantes </t>
  </si>
  <si>
    <t xml:space="preserve">Riscos socioambientais da cadeia de produção médios e grau de suficiência do monitoramento </t>
  </si>
  <si>
    <t xml:space="preserve">Riscos socioambientais da cadeia de produção altos e grau de suficiência do monitoramento </t>
  </si>
  <si>
    <t>Máximo de 5</t>
  </si>
  <si>
    <t>SITUAÇÃO NA IF</t>
  </si>
  <si>
    <t>Deficiente – 0 ou 1 ponto</t>
  </si>
  <si>
    <t>Médio – 2 a 6 pontos</t>
  </si>
  <si>
    <t>Bom/ótimo – 7 a 10 pontos</t>
  </si>
  <si>
    <t>Tema tratado em Diretoria de área-fim ou existência de Diretoria específica para temas ASG (abrangendo gestão de investimentos)</t>
  </si>
  <si>
    <t>Não foram encontradas informações</t>
  </si>
  <si>
    <t>Participação feminina na Diretoria</t>
  </si>
  <si>
    <t>Relatório de Sustentabilidade (p. 10): "45% dos cargos de liderança da Zurich são ocupados por mulheres." Não específica se são diretorias.</t>
  </si>
  <si>
    <t>Participação negra na Diretoria</t>
  </si>
  <si>
    <t>Relatório de Sustentabilidade (p. 10): "15% dos cargos de liderança da Zurich são ocupados por pessoas negras." Não específica se são diretorias.</t>
  </si>
  <si>
    <t>Dimensão da área de Sustentabilidade (proporcionalidade em relação ao quadro de empregados da área de gestão de investimentos)</t>
  </si>
  <si>
    <t>Critérios ASG na seleção de gestoras de investimentos</t>
  </si>
  <si>
    <t>Treinamentos em sustentabilidade para áreas-fim (média por empregado)</t>
  </si>
  <si>
    <t>Relatório de Sustentabilidade (p. 9): "Em 2022, realizamos diversos eventos de conscientização com foco em diferentes recortes de diversidade. Assim, mais de 900 pessoas foram impactadas com, pelo menos, um tema sobre Diversidade, Equidade, Inclusão e Pertencimento (Deip)."
Relatório de Sustentabilidade (p. 13): "Educação ambiental para divulgação das ações de sustentabilidade para usuários do espaço e funcionários;"</t>
  </si>
  <si>
    <t>Integração de fatores de sustentabilidade na remuneração da Diretoria ou gerência</t>
  </si>
  <si>
    <t>Relatório CDP (C1.3) - "Short-term incentives for members of the Executive Committee are determined based on business and individual performance. Business performance metrics include quantitative customer metrics (20 percent weight), along with the Group’s business operating profit (80 percent weight). Individual performance is assessed against the targets defined on each member’s target card and includes measures in the areas of financials, customers, employees and strategic projects and accountabilities, including environmental, social and governance (ESG)."</t>
  </si>
  <si>
    <t>Integração de fatores de sustentabilidade na remuneração de gestoras de investimentos</t>
  </si>
  <si>
    <r>
      <t xml:space="preserve">Frequência de atualização de Políticas, Planos e Manuais de Procedimentos e abrangência do universo de </t>
    </r>
    <r>
      <rPr>
        <i/>
        <sz val="12"/>
        <color rgb="FF000000"/>
        <rFont val="Calibri"/>
        <family val="2"/>
      </rPr>
      <t>stakeholders</t>
    </r>
  </si>
  <si>
    <t>Canal específico para recebimento de reclamações quanto a impactos socioambientais de empresas receptoras de investimentos</t>
  </si>
  <si>
    <t>NÚMERO DE CONTROVÉRSIAS NOS ÚLTIMOS 5 ANOS</t>
  </si>
  <si>
    <t>FONTE DA INFORMAÇÃO</t>
  </si>
  <si>
    <t>Abaixo da média de instituições financeiras de
mesmo porte - não perde pontos</t>
  </si>
  <si>
    <t>Média das instituições de
mesmo porte (até 5% acima ou abaixo) - 1 ponto a menos</t>
  </si>
  <si>
    <t>Acima da média das instituições de mesmo
porte - 2 a 5 pontos a menos</t>
  </si>
  <si>
    <t>Ministério Público do Trabalho (inquéritos civis, TACs e ACPs)</t>
  </si>
  <si>
    <t>Não há registros</t>
  </si>
  <si>
    <t>Ministério Público Federal (inquéritos civis, TACs e ACPs)</t>
  </si>
  <si>
    <t>Ministério Público Estadual (inquéritos civis, TACs e ACPs)</t>
  </si>
  <si>
    <t>CVM e SUSEP</t>
  </si>
  <si>
    <t>Não foram identificados processos punitivos</t>
  </si>
  <si>
    <t>Consumidor.gov</t>
  </si>
  <si>
    <t>Não há registro de reclamações</t>
  </si>
  <si>
    <t>SINDEC (base de dados dos PROCONs)</t>
  </si>
  <si>
    <t>Imprensa tradicional</t>
  </si>
  <si>
    <t>Não há controvérsias</t>
  </si>
  <si>
    <t>ONGs socioambientais e canal para recebimento de denúncias da SIS no que diz respeito ao descumprimento de Políticas e compromissos voluntários</t>
  </si>
  <si>
    <t>Mínimo de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</si>
</sst>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0.0%"/>
    <numFmt numFmtId="166" formatCode="0.0"/>
    <numFmt numFmtId="167" formatCode="0.000"/>
  </numFmts>
  <fonts count="15">
    <font>
      <sz val="12"/>
      <color theme="1"/>
      <name val="Calibri"/>
      <family val="2"/>
      <scheme val="minor"/>
    </font>
    <font>
      <sz val="11"/>
      <color theme="1"/>
      <name val="Calibri"/>
      <family val="2"/>
      <scheme val="minor"/>
    </font>
    <font>
      <sz val="16"/>
      <color rgb="FFFF0000"/>
      <name val="Calibri"/>
      <family val="2"/>
      <scheme val="minor"/>
    </font>
    <font>
      <sz val="14"/>
      <color theme="1"/>
      <name val="Calibri"/>
      <family val="2"/>
      <scheme val="minor"/>
    </font>
    <font>
      <sz val="12"/>
      <color theme="1" tint="4.9989318521683403E-2"/>
      <name val="Calibri"/>
      <family val="2"/>
      <scheme val="minor"/>
    </font>
    <font>
      <sz val="12"/>
      <color rgb="FF000000"/>
      <name val="Calibri"/>
      <family val="2"/>
      <scheme val="minor"/>
    </font>
    <font>
      <sz val="12"/>
      <color theme="1"/>
      <name val="Calibri"/>
      <family val="2"/>
      <scheme val="minor"/>
    </font>
    <font>
      <sz val="12"/>
      <color rgb="FFFF0000"/>
      <name val="Calibri"/>
      <family val="2"/>
      <scheme val="minor"/>
    </font>
    <font>
      <b/>
      <sz val="12"/>
      <color theme="1"/>
      <name val="Calibri"/>
      <family val="2"/>
      <scheme val="minor"/>
    </font>
    <font>
      <sz val="12"/>
      <color rgb="FF000000"/>
      <name val="Calibri"/>
      <family val="2"/>
    </font>
    <font>
      <i/>
      <sz val="12"/>
      <color rgb="FF000000"/>
      <name val="Calibri"/>
      <family val="2"/>
    </font>
    <font>
      <sz val="8"/>
      <name val="Calibri"/>
      <family val="2"/>
      <scheme val="minor"/>
    </font>
    <font>
      <sz val="9"/>
      <color indexed="81"/>
      <name val="Segoe UI"/>
      <family val="2"/>
    </font>
    <font>
      <b/>
      <sz val="16"/>
      <color theme="1"/>
      <name val="Calibri"/>
      <family val="2"/>
      <scheme val="minor"/>
    </font>
    <font>
      <sz val="12"/>
      <color rgb="FF000000"/>
      <name val="Calibri"/>
      <charset val="1"/>
    </font>
  </fonts>
  <fills count="23">
    <fill>
      <patternFill patternType="none"/>
    </fill>
    <fill>
      <patternFill patternType="gray125"/>
    </fill>
    <fill>
      <patternFill patternType="solid">
        <fgColor theme="5" tint="0.59999389629810485"/>
        <bgColor indexed="64"/>
      </patternFill>
    </fill>
    <fill>
      <patternFill patternType="solid">
        <fgColor rgb="FFFF0000"/>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8CBAD"/>
        <bgColor rgb="FF000000"/>
      </patternFill>
    </fill>
    <fill>
      <patternFill patternType="solid">
        <fgColor rgb="FFFCE4D6"/>
        <bgColor rgb="FF000000"/>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2" tint="-9.9978637043366805E-2"/>
        <bgColor indexed="64"/>
      </patternFill>
    </fill>
    <fill>
      <patternFill patternType="solid">
        <fgColor theme="5" tint="0.59999389629810485"/>
        <bgColor rgb="FF000000"/>
      </patternFill>
    </fill>
    <fill>
      <patternFill patternType="solid">
        <fgColor theme="2"/>
        <bgColor indexed="64"/>
      </patternFill>
    </fill>
    <fill>
      <patternFill patternType="solid">
        <fgColor theme="9" tint="0.79998168889431442"/>
        <bgColor rgb="FF000000"/>
      </patternFill>
    </fill>
    <fill>
      <patternFill patternType="solid">
        <fgColor rgb="FFFFCCCC"/>
        <bgColor indexed="64"/>
      </patternFill>
    </fill>
    <fill>
      <patternFill patternType="solid">
        <fgColor theme="8"/>
        <bgColor indexed="64"/>
      </patternFill>
    </fill>
    <fill>
      <patternFill patternType="solid">
        <fgColor theme="8"/>
        <bgColor rgb="FF000000"/>
      </patternFill>
    </fill>
    <fill>
      <patternFill patternType="solid">
        <fgColor rgb="FFFCE4D6"/>
        <bgColor indexed="64"/>
      </patternFill>
    </fill>
  </fills>
  <borders count="23">
    <border>
      <left/>
      <right/>
      <top/>
      <bottom/>
      <diagonal/>
    </border>
    <border>
      <left style="thick">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right/>
      <top style="hair">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64"/>
      </top>
      <bottom/>
      <diagonal/>
    </border>
    <border>
      <left style="hair">
        <color indexed="64"/>
      </left>
      <right style="hair">
        <color indexed="64"/>
      </right>
      <top style="thin">
        <color theme="0" tint="-4.9989318521683403E-2"/>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dotted">
        <color rgb="FF000000"/>
      </left>
      <right/>
      <top style="dotted">
        <color rgb="FF000000"/>
      </top>
      <bottom style="dotted">
        <color rgb="FF000000"/>
      </bottom>
      <diagonal/>
    </border>
  </borders>
  <cellStyleXfs count="4">
    <xf numFmtId="0" fontId="0" fillId="0" borderId="0"/>
    <xf numFmtId="16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cellStyleXfs>
  <cellXfs count="174">
    <xf numFmtId="0" fontId="0" fillId="0" borderId="0" xfId="0"/>
    <xf numFmtId="0" fontId="0" fillId="0" borderId="0" xfId="0" applyAlignment="1">
      <alignment horizontal="center"/>
    </xf>
    <xf numFmtId="0" fontId="0" fillId="2" borderId="0" xfId="0" applyFill="1" applyAlignment="1">
      <alignment horizontal="center"/>
    </xf>
    <xf numFmtId="0" fontId="2" fillId="0" borderId="0" xfId="0" applyFont="1" applyAlignment="1">
      <alignment horizontal="center" vertical="center"/>
    </xf>
    <xf numFmtId="9" fontId="0" fillId="0" borderId="0" xfId="0" applyNumberFormat="1" applyAlignment="1">
      <alignment horizontal="center"/>
    </xf>
    <xf numFmtId="0" fontId="2" fillId="0" borderId="1" xfId="0" applyFont="1" applyBorder="1" applyAlignment="1">
      <alignment horizontal="center" vertical="center"/>
    </xf>
    <xf numFmtId="0" fontId="3" fillId="0" borderId="0" xfId="0" applyFont="1" applyAlignment="1">
      <alignment horizontal="center"/>
    </xf>
    <xf numFmtId="0" fontId="0" fillId="2" borderId="0" xfId="0" applyFill="1" applyAlignment="1">
      <alignment horizontal="center" vertical="center"/>
    </xf>
    <xf numFmtId="0" fontId="0" fillId="0" borderId="0" xfId="0" applyAlignment="1">
      <alignment horizontal="center" vertical="center"/>
    </xf>
    <xf numFmtId="9" fontId="0" fillId="0" borderId="0" xfId="0" applyNumberFormat="1" applyAlignment="1">
      <alignment horizontal="center" vertical="center"/>
    </xf>
    <xf numFmtId="0" fontId="0" fillId="0" borderId="0" xfId="0" applyAlignment="1">
      <alignment horizontal="center" vertical="center" wrapText="1"/>
    </xf>
    <xf numFmtId="0" fontId="7" fillId="0" borderId="0" xfId="0" applyFont="1" applyAlignment="1">
      <alignment horizontal="left"/>
    </xf>
    <xf numFmtId="0" fontId="0" fillId="4" borderId="4" xfId="0" applyFill="1" applyBorder="1" applyAlignment="1">
      <alignment horizontal="center"/>
    </xf>
    <xf numFmtId="0" fontId="0" fillId="4" borderId="4" xfId="0" applyFill="1" applyBorder="1" applyAlignment="1">
      <alignment horizontal="center" wrapText="1"/>
    </xf>
    <xf numFmtId="1" fontId="0" fillId="0" borderId="0" xfId="0" applyNumberFormat="1" applyAlignment="1">
      <alignment horizontal="center"/>
    </xf>
    <xf numFmtId="0" fontId="0" fillId="0" borderId="0" xfId="0" applyAlignment="1">
      <alignment horizontal="left" vertical="center"/>
    </xf>
    <xf numFmtId="0" fontId="0" fillId="0" borderId="0" xfId="0" applyAlignment="1">
      <alignment horizontal="fill" vertical="center"/>
    </xf>
    <xf numFmtId="0" fontId="5" fillId="0" borderId="0" xfId="0" applyFont="1"/>
    <xf numFmtId="0" fontId="5" fillId="0" borderId="0" xfId="0" applyFont="1" applyAlignment="1">
      <alignment horizontal="center" vertical="center"/>
    </xf>
    <xf numFmtId="0" fontId="0" fillId="2" borderId="4" xfId="0" applyFill="1" applyBorder="1" applyAlignment="1">
      <alignment horizontal="center"/>
    </xf>
    <xf numFmtId="0" fontId="0" fillId="2" borderId="4" xfId="0" applyFill="1" applyBorder="1" applyAlignment="1">
      <alignment horizontal="center" vertical="center"/>
    </xf>
    <xf numFmtId="0" fontId="0" fillId="4" borderId="2" xfId="0" applyFill="1" applyBorder="1" applyAlignment="1">
      <alignment horizontal="center"/>
    </xf>
    <xf numFmtId="0" fontId="0" fillId="2" borderId="0" xfId="0" applyFill="1" applyAlignment="1">
      <alignment horizontal="center" vertical="center" wrapText="1"/>
    </xf>
    <xf numFmtId="0" fontId="0" fillId="7" borderId="2" xfId="0" applyFill="1" applyBorder="1" applyAlignment="1">
      <alignment horizontal="center" wrapText="1"/>
    </xf>
    <xf numFmtId="0" fontId="0" fillId="6" borderId="2" xfId="0" applyFill="1" applyBorder="1" applyAlignment="1">
      <alignment horizontal="center" wrapText="1"/>
    </xf>
    <xf numFmtId="0" fontId="0" fillId="4" borderId="2" xfId="0" applyFill="1" applyBorder="1" applyAlignment="1">
      <alignment horizontal="center" vertical="center"/>
    </xf>
    <xf numFmtId="0" fontId="0" fillId="6" borderId="2" xfId="0" applyFill="1" applyBorder="1" applyAlignment="1">
      <alignment horizontal="center" vertical="center"/>
    </xf>
    <xf numFmtId="0" fontId="0" fillId="4" borderId="2" xfId="0" applyFill="1" applyBorder="1" applyAlignment="1">
      <alignment horizontal="center" vertical="center" wrapText="1"/>
    </xf>
    <xf numFmtId="0" fontId="0" fillId="4" borderId="3" xfId="0" applyFill="1" applyBorder="1" applyAlignment="1">
      <alignment horizontal="center" vertical="center"/>
    </xf>
    <xf numFmtId="0" fontId="0" fillId="4" borderId="3" xfId="0" applyFill="1" applyBorder="1" applyAlignment="1">
      <alignment horizontal="center" vertical="center" wrapText="1"/>
    </xf>
    <xf numFmtId="9" fontId="0" fillId="6" borderId="2" xfId="0" applyNumberFormat="1" applyFill="1" applyBorder="1" applyAlignment="1">
      <alignment horizontal="center" vertical="center"/>
    </xf>
    <xf numFmtId="0" fontId="5" fillId="12" borderId="2" xfId="0" applyFont="1" applyFill="1" applyBorder="1" applyAlignment="1">
      <alignment horizontal="center"/>
    </xf>
    <xf numFmtId="0" fontId="7" fillId="0" borderId="0" xfId="0" applyFont="1" applyAlignment="1">
      <alignment horizontal="center" vertical="center"/>
    </xf>
    <xf numFmtId="0" fontId="9" fillId="4" borderId="2" xfId="0" applyFont="1" applyFill="1" applyBorder="1" applyAlignment="1">
      <alignment horizontal="center" vertical="center" wrapText="1"/>
    </xf>
    <xf numFmtId="0" fontId="0" fillId="4" borderId="3" xfId="0" applyFill="1" applyBorder="1" applyAlignment="1">
      <alignment horizontal="fill" vertical="center"/>
    </xf>
    <xf numFmtId="0" fontId="0" fillId="2" borderId="4" xfId="0" applyFill="1" applyBorder="1" applyAlignment="1">
      <alignment horizontal="center" vertical="center" wrapText="1"/>
    </xf>
    <xf numFmtId="0" fontId="7" fillId="0" borderId="0" xfId="0" applyFont="1" applyAlignment="1">
      <alignment horizontal="left" vertical="center"/>
    </xf>
    <xf numFmtId="0" fontId="0" fillId="4" borderId="4" xfId="0" applyFill="1" applyBorder="1" applyAlignment="1">
      <alignment horizontal="center" vertical="center"/>
    </xf>
    <xf numFmtId="0" fontId="0" fillId="2" borderId="2" xfId="0" applyFill="1" applyBorder="1" applyAlignment="1">
      <alignment horizontal="center" vertical="center" wrapText="1"/>
    </xf>
    <xf numFmtId="0" fontId="0" fillId="9" borderId="2" xfId="0" applyFill="1" applyBorder="1" applyAlignment="1">
      <alignment horizontal="center" vertical="center"/>
    </xf>
    <xf numFmtId="0" fontId="0" fillId="0" borderId="8" xfId="0" applyBorder="1" applyAlignment="1">
      <alignment horizontal="center"/>
    </xf>
    <xf numFmtId="0" fontId="0" fillId="9" borderId="4" xfId="0" applyFill="1" applyBorder="1" applyAlignment="1">
      <alignment horizontal="center" vertical="center"/>
    </xf>
    <xf numFmtId="0" fontId="0" fillId="9" borderId="4" xfId="0" applyFill="1" applyBorder="1" applyAlignment="1">
      <alignment horizontal="center"/>
    </xf>
    <xf numFmtId="0" fontId="0" fillId="0" borderId="0" xfId="0" applyAlignment="1">
      <alignment horizontal="right" vertical="center"/>
    </xf>
    <xf numFmtId="0" fontId="0" fillId="13" borderId="2" xfId="0" applyFill="1" applyBorder="1" applyAlignment="1">
      <alignment horizontal="center"/>
    </xf>
    <xf numFmtId="0" fontId="0" fillId="2" borderId="2" xfId="0" applyFill="1" applyBorder="1" applyAlignment="1">
      <alignment horizontal="center" vertical="center"/>
    </xf>
    <xf numFmtId="0" fontId="9" fillId="16" borderId="2"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4" borderId="0" xfId="0" applyFill="1" applyAlignment="1">
      <alignment horizontal="center" vertical="center" wrapText="1"/>
    </xf>
    <xf numFmtId="0" fontId="0" fillId="13" borderId="2" xfId="0" applyFill="1" applyBorder="1" applyAlignment="1">
      <alignment horizontal="center" vertical="center"/>
    </xf>
    <xf numFmtId="0" fontId="5" fillId="11" borderId="2" xfId="0" applyFont="1" applyFill="1" applyBorder="1" applyAlignment="1">
      <alignment horizontal="center" vertical="center"/>
    </xf>
    <xf numFmtId="0" fontId="5" fillId="12" borderId="2" xfId="0" applyFont="1" applyFill="1" applyBorder="1" applyAlignment="1">
      <alignment horizontal="center" wrapText="1"/>
    </xf>
    <xf numFmtId="0" fontId="0" fillId="13" borderId="4" xfId="0" applyFill="1" applyBorder="1" applyAlignment="1">
      <alignment horizontal="center"/>
    </xf>
    <xf numFmtId="0" fontId="0" fillId="13" borderId="4" xfId="0" applyFill="1" applyBorder="1" applyAlignment="1">
      <alignment horizontal="center" vertical="center"/>
    </xf>
    <xf numFmtId="9" fontId="0" fillId="13" borderId="2" xfId="0" applyNumberFormat="1" applyFill="1" applyBorder="1" applyAlignment="1">
      <alignment horizontal="center" vertical="center"/>
    </xf>
    <xf numFmtId="0" fontId="0" fillId="19" borderId="2" xfId="0" applyFill="1" applyBorder="1" applyAlignment="1">
      <alignment horizontal="center" vertical="center"/>
    </xf>
    <xf numFmtId="0" fontId="0" fillId="8" borderId="4" xfId="0" applyFill="1" applyBorder="1" applyAlignment="1">
      <alignment horizontal="center"/>
    </xf>
    <xf numFmtId="9" fontId="0" fillId="13" borderId="2" xfId="2" applyFont="1" applyFill="1" applyBorder="1" applyAlignment="1">
      <alignment horizontal="center" vertical="center" wrapText="1"/>
    </xf>
    <xf numFmtId="0" fontId="0" fillId="7" borderId="2" xfId="0" applyFill="1" applyBorder="1" applyAlignment="1">
      <alignment horizontal="center"/>
    </xf>
    <xf numFmtId="0" fontId="0" fillId="15" borderId="8" xfId="0" applyFill="1" applyBorder="1" applyAlignment="1">
      <alignment horizontal="center" vertical="center" wrapText="1"/>
    </xf>
    <xf numFmtId="0" fontId="8" fillId="0" borderId="0" xfId="0" applyFont="1" applyAlignment="1">
      <alignment horizontal="center"/>
    </xf>
    <xf numFmtId="0" fontId="13" fillId="0" borderId="0" xfId="0" applyFont="1" applyAlignment="1">
      <alignment vertical="center"/>
    </xf>
    <xf numFmtId="0" fontId="0" fillId="0" borderId="0" xfId="0" applyAlignment="1">
      <alignment horizontal="left"/>
    </xf>
    <xf numFmtId="0" fontId="0" fillId="13" borderId="8" xfId="0" applyFill="1" applyBorder="1" applyAlignment="1">
      <alignment horizontal="center"/>
    </xf>
    <xf numFmtId="0" fontId="0" fillId="0" borderId="13" xfId="0" applyBorder="1" applyAlignment="1">
      <alignment horizontal="center"/>
    </xf>
    <xf numFmtId="0" fontId="0" fillId="13" borderId="13" xfId="0" applyFill="1" applyBorder="1" applyAlignment="1">
      <alignment horizontal="center"/>
    </xf>
    <xf numFmtId="9" fontId="4" fillId="5" borderId="2" xfId="0" applyNumberFormat="1" applyFont="1" applyFill="1" applyBorder="1" applyAlignment="1">
      <alignment horizontal="center"/>
    </xf>
    <xf numFmtId="0" fontId="0" fillId="6" borderId="2" xfId="0" applyFill="1" applyBorder="1" applyAlignment="1">
      <alignment horizontal="center"/>
    </xf>
    <xf numFmtId="14" fontId="0" fillId="0" borderId="0" xfId="0" applyNumberFormat="1" applyAlignment="1">
      <alignment horizontal="center"/>
    </xf>
    <xf numFmtId="0" fontId="0" fillId="6" borderId="19" xfId="0" applyFill="1" applyBorder="1" applyAlignment="1">
      <alignment horizontal="center" vertical="center"/>
    </xf>
    <xf numFmtId="1" fontId="0" fillId="7" borderId="19" xfId="0" applyNumberFormat="1" applyFill="1" applyBorder="1" applyAlignment="1">
      <alignment horizontal="center" vertical="center" wrapText="1"/>
    </xf>
    <xf numFmtId="0" fontId="0" fillId="7" borderId="19" xfId="0" applyFill="1" applyBorder="1" applyAlignment="1">
      <alignment horizontal="center" vertical="center" wrapText="1"/>
    </xf>
    <xf numFmtId="0" fontId="0" fillId="6" borderId="19" xfId="0" applyFill="1" applyBorder="1" applyAlignment="1">
      <alignment horizontal="center" vertical="center" wrapText="1"/>
    </xf>
    <xf numFmtId="0" fontId="0" fillId="4" borderId="2" xfId="0" applyFill="1" applyBorder="1" applyAlignment="1">
      <alignment horizontal="center" wrapText="1"/>
    </xf>
    <xf numFmtId="0" fontId="0" fillId="0" borderId="0" xfId="0" applyAlignment="1">
      <alignment horizontal="center" wrapText="1"/>
    </xf>
    <xf numFmtId="0" fontId="0" fillId="2" borderId="2" xfId="0" applyFill="1" applyBorder="1" applyAlignment="1">
      <alignment horizontal="center"/>
    </xf>
    <xf numFmtId="9" fontId="0" fillId="9" borderId="2" xfId="0" applyNumberFormat="1" applyFill="1" applyBorder="1" applyAlignment="1">
      <alignment horizontal="center"/>
    </xf>
    <xf numFmtId="9" fontId="4" fillId="9" borderId="2" xfId="0" applyNumberFormat="1" applyFont="1" applyFill="1" applyBorder="1" applyAlignment="1">
      <alignment horizontal="center"/>
    </xf>
    <xf numFmtId="9" fontId="0" fillId="9" borderId="2" xfId="0" applyNumberFormat="1" applyFill="1" applyBorder="1" applyAlignment="1">
      <alignment horizontal="center" wrapText="1"/>
    </xf>
    <xf numFmtId="0" fontId="0" fillId="13" borderId="2" xfId="0" applyFill="1" applyBorder="1" applyAlignment="1">
      <alignment horizontal="center" wrapText="1"/>
    </xf>
    <xf numFmtId="165" fontId="0" fillId="9" borderId="2" xfId="0" applyNumberFormat="1" applyFill="1" applyBorder="1" applyAlignment="1">
      <alignment horizontal="center" vertical="center"/>
    </xf>
    <xf numFmtId="165" fontId="0" fillId="9" borderId="2" xfId="0" applyNumberFormat="1" applyFill="1" applyBorder="1" applyAlignment="1">
      <alignment horizontal="fill" vertical="center"/>
    </xf>
    <xf numFmtId="9" fontId="0" fillId="9" borderId="2" xfId="0" applyNumberFormat="1" applyFill="1" applyBorder="1" applyAlignment="1">
      <alignment horizontal="center" vertical="center"/>
    </xf>
    <xf numFmtId="0" fontId="9" fillId="14" borderId="2" xfId="0" applyFont="1" applyFill="1" applyBorder="1" applyAlignment="1">
      <alignment horizontal="center" vertical="center"/>
    </xf>
    <xf numFmtId="9" fontId="0" fillId="9" borderId="4" xfId="0" applyNumberFormat="1" applyFill="1" applyBorder="1" applyAlignment="1">
      <alignment horizontal="center"/>
    </xf>
    <xf numFmtId="9" fontId="0" fillId="9" borderId="0" xfId="0" applyNumberFormat="1" applyFill="1" applyAlignment="1">
      <alignment horizontal="center" vertical="center"/>
    </xf>
    <xf numFmtId="9" fontId="5" fillId="18" borderId="2" xfId="2" applyFont="1" applyFill="1" applyBorder="1" applyAlignment="1">
      <alignment horizontal="center" vertical="center" wrapText="1"/>
    </xf>
    <xf numFmtId="9" fontId="0" fillId="9" borderId="2" xfId="2" applyFont="1" applyFill="1" applyBorder="1" applyAlignment="1">
      <alignment horizontal="center" vertical="center"/>
    </xf>
    <xf numFmtId="2" fontId="0" fillId="13" borderId="2" xfId="1" applyNumberFormat="1" applyFont="1" applyFill="1" applyBorder="1" applyAlignment="1">
      <alignment horizontal="center" vertical="center"/>
    </xf>
    <xf numFmtId="9" fontId="0" fillId="9" borderId="4" xfId="0" applyNumberFormat="1" applyFill="1" applyBorder="1" applyAlignment="1">
      <alignment horizontal="center" vertical="center"/>
    </xf>
    <xf numFmtId="9" fontId="0" fillId="9" borderId="9" xfId="0" applyNumberFormat="1" applyFill="1" applyBorder="1" applyAlignment="1">
      <alignment horizontal="center" vertical="center"/>
    </xf>
    <xf numFmtId="9" fontId="0" fillId="9" borderId="2" xfId="0" applyNumberFormat="1" applyFill="1" applyBorder="1" applyAlignment="1">
      <alignment horizontal="center" vertical="center" wrapText="1"/>
    </xf>
    <xf numFmtId="0" fontId="0" fillId="9" borderId="2" xfId="0" applyFill="1" applyBorder="1" applyAlignment="1">
      <alignment horizontal="center" vertical="center" wrapText="1"/>
    </xf>
    <xf numFmtId="10" fontId="0" fillId="9" borderId="2" xfId="0" applyNumberFormat="1" applyFill="1" applyBorder="1" applyAlignment="1">
      <alignment horizontal="center" vertical="center"/>
    </xf>
    <xf numFmtId="0" fontId="0" fillId="20" borderId="0" xfId="0" applyFill="1" applyAlignment="1">
      <alignment horizontal="center" vertical="center"/>
    </xf>
    <xf numFmtId="0" fontId="0" fillId="20" borderId="9" xfId="0" applyFill="1" applyBorder="1" applyAlignment="1">
      <alignment horizontal="center" vertical="center"/>
    </xf>
    <xf numFmtId="0" fontId="0" fillId="20" borderId="4" xfId="0" applyFill="1" applyBorder="1" applyAlignment="1">
      <alignment horizontal="center" vertical="center"/>
    </xf>
    <xf numFmtId="0" fontId="0" fillId="20" borderId="2" xfId="0" applyFill="1" applyBorder="1" applyAlignment="1">
      <alignment horizontal="center" vertical="center"/>
    </xf>
    <xf numFmtId="0" fontId="9" fillId="21" borderId="2" xfId="0" applyFont="1" applyFill="1" applyBorder="1" applyAlignment="1">
      <alignment horizontal="center" vertical="center"/>
    </xf>
    <xf numFmtId="166" fontId="0" fillId="13" borderId="2" xfId="0" applyNumberFormat="1" applyFill="1" applyBorder="1" applyAlignment="1">
      <alignment horizontal="center"/>
    </xf>
    <xf numFmtId="0" fontId="0" fillId="10" borderId="2" xfId="0" applyFill="1" applyBorder="1" applyAlignment="1" applyProtection="1">
      <alignment horizontal="center" wrapText="1"/>
      <protection locked="0"/>
    </xf>
    <xf numFmtId="166" fontId="0" fillId="10" borderId="2" xfId="0" applyNumberFormat="1" applyFill="1" applyBorder="1" applyAlignment="1">
      <alignment horizontal="center" wrapText="1"/>
    </xf>
    <xf numFmtId="0" fontId="0" fillId="7" borderId="2" xfId="0" applyFill="1" applyBorder="1" applyAlignment="1" applyProtection="1">
      <alignment horizontal="center" vertical="center" wrapText="1"/>
      <protection locked="0"/>
    </xf>
    <xf numFmtId="0" fontId="0" fillId="20" borderId="0" xfId="2" applyNumberFormat="1" applyFont="1" applyFill="1" applyAlignment="1">
      <alignment horizontal="center" vertical="center"/>
    </xf>
    <xf numFmtId="2" fontId="0" fillId="20" borderId="21" xfId="0" applyNumberFormat="1" applyFill="1" applyBorder="1" applyAlignment="1">
      <alignment horizontal="center" vertical="center"/>
    </xf>
    <xf numFmtId="0" fontId="0" fillId="13" borderId="2" xfId="0" applyFill="1" applyBorder="1" applyAlignment="1" applyProtection="1">
      <alignment horizontal="center" vertical="center"/>
      <protection locked="0"/>
    </xf>
    <xf numFmtId="0" fontId="0" fillId="13" borderId="2" xfId="2" applyNumberFormat="1" applyFont="1" applyFill="1" applyBorder="1" applyAlignment="1">
      <alignment horizontal="center" vertical="center"/>
    </xf>
    <xf numFmtId="0" fontId="0" fillId="13" borderId="2" xfId="2" applyNumberFormat="1" applyFont="1" applyFill="1" applyBorder="1" applyAlignment="1">
      <alignment horizontal="center" vertical="center" wrapText="1"/>
    </xf>
    <xf numFmtId="0" fontId="0" fillId="10" borderId="2" xfId="0"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17" borderId="4" xfId="0"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7" borderId="4" xfId="0" applyFill="1" applyBorder="1" applyAlignment="1" applyProtection="1">
      <alignment horizontal="center" vertical="center" wrapText="1"/>
      <protection locked="0"/>
    </xf>
    <xf numFmtId="0" fontId="0" fillId="17" borderId="2" xfId="0"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0" xfId="0" applyAlignment="1" applyProtection="1">
      <alignment horizontal="center"/>
      <protection locked="0"/>
    </xf>
    <xf numFmtId="1" fontId="0" fillId="0" borderId="0" xfId="0" applyNumberFormat="1" applyAlignment="1" applyProtection="1">
      <alignment horizontal="center"/>
      <protection locked="0"/>
    </xf>
    <xf numFmtId="0" fontId="0" fillId="0" borderId="0" xfId="0" applyProtection="1">
      <protection locked="0"/>
    </xf>
    <xf numFmtId="0" fontId="0" fillId="0" borderId="0" xfId="0" applyAlignment="1" applyProtection="1">
      <alignment horizontal="center" vertical="center"/>
      <protection locked="0"/>
    </xf>
    <xf numFmtId="9" fontId="0" fillId="0" borderId="0" xfId="0" applyNumberFormat="1" applyAlignment="1" applyProtection="1">
      <alignment horizontal="center" vertical="center"/>
      <protection locked="0"/>
    </xf>
    <xf numFmtId="0" fontId="0" fillId="0" borderId="0" xfId="0" applyAlignment="1" applyProtection="1">
      <alignment vertical="top" wrapText="1"/>
      <protection locked="0"/>
    </xf>
    <xf numFmtId="9" fontId="0" fillId="0" borderId="0" xfId="0" applyNumberFormat="1" applyAlignment="1" applyProtection="1">
      <alignment horizontal="center" vertical="center" wrapText="1"/>
      <protection locked="0"/>
    </xf>
    <xf numFmtId="0" fontId="0" fillId="0" borderId="0" xfId="0" applyAlignment="1" applyProtection="1">
      <alignment horizontal="center" wrapText="1"/>
      <protection locked="0"/>
    </xf>
    <xf numFmtId="1" fontId="0" fillId="0" borderId="0" xfId="0" applyNumberFormat="1" applyAlignment="1" applyProtection="1">
      <alignment horizontal="center" wrapText="1"/>
      <protection locked="0"/>
    </xf>
    <xf numFmtId="0" fontId="8" fillId="6" borderId="0" xfId="0" applyFont="1" applyFill="1" applyAlignment="1">
      <alignment horizontal="center" wrapText="1"/>
    </xf>
    <xf numFmtId="0" fontId="0" fillId="6" borderId="0" xfId="0" applyFill="1" applyAlignment="1">
      <alignment horizontal="center" wrapText="1"/>
    </xf>
    <xf numFmtId="0" fontId="0" fillId="0" borderId="0" xfId="0" applyAlignment="1">
      <alignment wrapText="1"/>
    </xf>
    <xf numFmtId="0" fontId="5" fillId="0" borderId="0" xfId="0" applyFont="1" applyAlignment="1">
      <alignment horizontal="right" wrapText="1"/>
    </xf>
    <xf numFmtId="2" fontId="0" fillId="20" borderId="0" xfId="0" applyNumberFormat="1" applyFill="1" applyAlignment="1">
      <alignment horizontal="center" wrapText="1"/>
    </xf>
    <xf numFmtId="0" fontId="0" fillId="0" borderId="0" xfId="0" applyAlignment="1" applyProtection="1">
      <alignment wrapText="1"/>
      <protection locked="0"/>
    </xf>
    <xf numFmtId="0" fontId="0" fillId="0" borderId="0" xfId="0" applyAlignment="1">
      <alignment horizontal="right" wrapText="1"/>
    </xf>
    <xf numFmtId="0" fontId="0" fillId="20" borderId="0" xfId="0" applyFill="1" applyAlignment="1">
      <alignment horizontal="center" wrapText="1"/>
    </xf>
    <xf numFmtId="0" fontId="0" fillId="0" borderId="0" xfId="0" applyAlignment="1" applyProtection="1">
      <alignment horizontal="left" vertical="center" wrapText="1"/>
      <protection locked="0"/>
    </xf>
    <xf numFmtId="10" fontId="0" fillId="9" borderId="20" xfId="0" applyNumberFormat="1" applyFill="1" applyBorder="1" applyAlignment="1">
      <alignment horizontal="center" vertical="center" wrapText="1"/>
    </xf>
    <xf numFmtId="0" fontId="0" fillId="20" borderId="20" xfId="0" applyFill="1" applyBorder="1" applyAlignment="1">
      <alignment horizontal="center" vertical="center" wrapText="1"/>
    </xf>
    <xf numFmtId="0" fontId="0" fillId="0" borderId="18" xfId="0" applyBorder="1" applyAlignment="1">
      <alignment wrapText="1"/>
    </xf>
    <xf numFmtId="0" fontId="7" fillId="0" borderId="0" xfId="0" applyFont="1" applyAlignment="1" applyProtection="1">
      <alignment horizontal="left" vertical="center" wrapText="1"/>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vertical="center" wrapText="1"/>
      <protection locked="0"/>
    </xf>
    <xf numFmtId="0" fontId="0" fillId="22" borderId="22" xfId="0" applyFill="1" applyBorder="1" applyAlignment="1">
      <alignment horizontal="center" vertical="center"/>
    </xf>
    <xf numFmtId="0" fontId="0" fillId="22" borderId="0" xfId="0" applyFill="1" applyAlignment="1">
      <alignment horizontal="center" vertical="center"/>
    </xf>
    <xf numFmtId="165" fontId="0" fillId="9" borderId="2" xfId="0" applyNumberFormat="1" applyFill="1" applyBorder="1" applyAlignment="1">
      <alignment horizontal="center" vertical="center" wrapText="1"/>
    </xf>
    <xf numFmtId="165" fontId="0" fillId="13" borderId="2" xfId="0" applyNumberFormat="1" applyFill="1" applyBorder="1" applyAlignment="1" applyProtection="1">
      <alignment horizontal="center" vertical="center"/>
      <protection locked="0"/>
    </xf>
    <xf numFmtId="1" fontId="0" fillId="13" borderId="2" xfId="1" applyNumberFormat="1" applyFont="1" applyFill="1" applyBorder="1" applyAlignment="1">
      <alignment horizontal="center" vertical="center"/>
    </xf>
    <xf numFmtId="166" fontId="0" fillId="20" borderId="4" xfId="0" applyNumberFormat="1" applyFill="1" applyBorder="1" applyAlignment="1">
      <alignment horizontal="center" vertical="center" wrapText="1"/>
    </xf>
    <xf numFmtId="167" fontId="0" fillId="3" borderId="10" xfId="0" applyNumberFormat="1" applyFill="1" applyBorder="1" applyAlignment="1">
      <alignment horizontal="center" vertical="center"/>
    </xf>
    <xf numFmtId="0" fontId="14" fillId="10" borderId="2" xfId="0" applyFont="1" applyFill="1" applyBorder="1" applyAlignment="1" applyProtection="1">
      <alignment horizontal="center" vertical="center" wrapText="1"/>
      <protection locked="0"/>
    </xf>
    <xf numFmtId="0" fontId="0" fillId="10" borderId="2" xfId="0" applyFill="1" applyBorder="1" applyAlignment="1" applyProtection="1">
      <alignment horizontal="left" vertical="center" wrapText="1"/>
      <protection locked="0"/>
    </xf>
    <xf numFmtId="0" fontId="0" fillId="7" borderId="2" xfId="0" applyFill="1" applyBorder="1" applyAlignment="1" applyProtection="1">
      <alignment horizontal="left" vertical="center" wrapText="1"/>
      <protection locked="0"/>
    </xf>
    <xf numFmtId="0" fontId="14" fillId="0" borderId="0" xfId="0" applyFont="1"/>
    <xf numFmtId="0" fontId="0" fillId="17" borderId="4" xfId="0" applyFill="1" applyBorder="1" applyAlignment="1" applyProtection="1">
      <alignment horizontal="left" vertical="center" wrapText="1"/>
      <protection locked="0"/>
    </xf>
    <xf numFmtId="0" fontId="0" fillId="15" borderId="8" xfId="0" applyFill="1" applyBorder="1" applyAlignment="1">
      <alignment horizontal="center"/>
    </xf>
    <xf numFmtId="0" fontId="8" fillId="15" borderId="14" xfId="0" applyFont="1" applyFill="1" applyBorder="1" applyAlignment="1">
      <alignment horizontal="center" vertical="center"/>
    </xf>
    <xf numFmtId="0" fontId="8" fillId="15" borderId="15" xfId="0" applyFont="1" applyFill="1" applyBorder="1" applyAlignment="1">
      <alignment horizontal="center" vertical="center"/>
    </xf>
    <xf numFmtId="0" fontId="8" fillId="15" borderId="16" xfId="0" applyFont="1" applyFill="1" applyBorder="1" applyAlignment="1">
      <alignment horizontal="center" vertical="center"/>
    </xf>
    <xf numFmtId="0" fontId="8" fillId="15" borderId="17" xfId="0" applyFont="1" applyFill="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166" fontId="13" fillId="20" borderId="0" xfId="0" applyNumberFormat="1" applyFont="1" applyFill="1" applyAlignment="1">
      <alignment horizontal="center" vertical="center" wrapText="1"/>
    </xf>
    <xf numFmtId="0" fontId="0" fillId="0" borderId="0" xfId="0" applyAlignment="1" applyProtection="1">
      <alignment horizontal="center" wrapText="1"/>
      <protection locked="0"/>
    </xf>
    <xf numFmtId="0" fontId="0" fillId="0" borderId="0" xfId="0" applyAlignment="1" applyProtection="1">
      <alignment horizontal="center" vertical="center" wrapText="1"/>
      <protection locked="0"/>
    </xf>
    <xf numFmtId="0" fontId="0" fillId="2" borderId="4" xfId="0" applyFill="1" applyBorder="1" applyAlignment="1">
      <alignment horizontal="center"/>
    </xf>
    <xf numFmtId="0" fontId="0" fillId="0" borderId="18" xfId="0" applyBorder="1" applyAlignment="1" applyProtection="1">
      <alignment horizontal="center" vertical="center" wrapText="1"/>
      <protection locked="0"/>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2" xfId="0" applyFill="1" applyBorder="1" applyAlignment="1">
      <alignment horizontal="center" vertical="center"/>
    </xf>
    <xf numFmtId="0" fontId="0" fillId="2" borderId="0" xfId="0" applyFill="1" applyAlignment="1">
      <alignment horizontal="center" vertical="center"/>
    </xf>
    <xf numFmtId="0" fontId="0" fillId="0" borderId="0" xfId="0" applyAlignment="1">
      <alignment horizontal="lef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0" fillId="4" borderId="0" xfId="0" applyFill="1" applyAlignment="1">
      <alignment horizontal="center" vertical="center"/>
    </xf>
    <xf numFmtId="2" fontId="0" fillId="0" borderId="8" xfId="0" applyNumberFormat="1" applyBorder="1" applyAlignment="1">
      <alignment horizontal="center"/>
    </xf>
  </cellXfs>
  <cellStyles count="4">
    <cellStyle name="Komma 2" xfId="3" xr:uid="{19D53BAF-5F57-441D-8A82-4FF11912334A}"/>
    <cellStyle name="Normal" xfId="0" builtinId="0"/>
    <cellStyle name="Porcentagem" xfId="2" builtinId="5"/>
    <cellStyle name="Vírgula" xfId="1" builtinId="3"/>
  </cellStyles>
  <dxfs count="0"/>
  <tableStyles count="0" defaultTableStyle="TableStyleMedium2" defaultPivotStyle="PivotStyleLight16"/>
  <colors>
    <mruColors>
      <color rgb="FFFFCCCC"/>
      <color rgb="FFFF99CC"/>
      <color rgb="FFE258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93D6D-772C-4DC5-B928-9AFAB5038865}">
  <dimension ref="A2:O70"/>
  <sheetViews>
    <sheetView tabSelected="1" topLeftCell="D2" zoomScale="70" zoomScaleNormal="70" workbookViewId="0">
      <selection activeCell="O9" sqref="O9"/>
    </sheetView>
  </sheetViews>
  <sheetFormatPr defaultColWidth="8.625" defaultRowHeight="15.6"/>
  <cols>
    <col min="2" max="15" width="16.625" customWidth="1"/>
  </cols>
  <sheetData>
    <row r="2" spans="1:15" ht="21">
      <c r="B2" s="61" t="s">
        <v>0</v>
      </c>
      <c r="C2" s="61"/>
    </row>
    <row r="7" spans="1:15">
      <c r="A7" s="4"/>
      <c r="B7" s="1"/>
      <c r="C7" s="1"/>
    </row>
    <row r="8" spans="1:15" ht="45.6" customHeight="1">
      <c r="A8" s="1"/>
      <c r="B8" s="1"/>
      <c r="C8" s="1"/>
      <c r="D8" s="59" t="s">
        <v>1</v>
      </c>
      <c r="E8" s="59" t="s">
        <v>2</v>
      </c>
      <c r="F8" s="59" t="s">
        <v>3</v>
      </c>
      <c r="G8" s="59" t="s">
        <v>4</v>
      </c>
      <c r="H8" s="59" t="s">
        <v>5</v>
      </c>
      <c r="I8" s="59" t="s">
        <v>6</v>
      </c>
      <c r="J8" s="59" t="s">
        <v>7</v>
      </c>
      <c r="K8" s="59" t="s">
        <v>8</v>
      </c>
      <c r="L8" s="59" t="s">
        <v>9</v>
      </c>
      <c r="M8" s="59" t="s">
        <v>10</v>
      </c>
      <c r="N8" s="59" t="s">
        <v>11</v>
      </c>
      <c r="O8" s="59" t="s">
        <v>12</v>
      </c>
    </row>
    <row r="9" spans="1:15">
      <c r="A9" s="1"/>
      <c r="B9" s="151" t="s">
        <v>13</v>
      </c>
      <c r="C9" s="151"/>
      <c r="D9" s="64">
        <f>'Temas nas políticas gerais'!D62</f>
        <v>0.73</v>
      </c>
      <c r="E9" s="40">
        <f>'Temas nas políticas setoriais'!D62</f>
        <v>0</v>
      </c>
      <c r="F9" s="40">
        <f>'Bases de dados'!H96</f>
        <v>0</v>
      </c>
      <c r="G9" s="40">
        <f>'Monitoramento de riscos'!E15</f>
        <v>1.2</v>
      </c>
      <c r="H9" s="40">
        <f>'Relevância processo decisório'!B8</f>
        <v>0</v>
      </c>
      <c r="I9" s="40">
        <f>'Ações de mitigação de riscos'!G16</f>
        <v>2.3999999999999995</v>
      </c>
      <c r="J9" s="40">
        <f>'Investimentos impacto positivo'!E64</f>
        <v>0.04</v>
      </c>
      <c r="K9" s="40">
        <f>'Portfólio (setor)'!F9</f>
        <v>0</v>
      </c>
      <c r="L9" s="40">
        <f>'Portfólio (localização)'!F9</f>
        <v>0</v>
      </c>
      <c r="M9" s="40">
        <f>'Portfólio (empresa)'!H19</f>
        <v>0</v>
      </c>
      <c r="N9" s="40">
        <f>Governança!G22</f>
        <v>0.95000000000000007</v>
      </c>
      <c r="O9" s="173">
        <f>' Controvérsias socioambientais'!G19</f>
        <v>0</v>
      </c>
    </row>
    <row r="10" spans="1:15">
      <c r="A10" s="1"/>
      <c r="B10" s="151" t="s">
        <v>14</v>
      </c>
      <c r="C10" s="151"/>
      <c r="D10" s="65">
        <v>3</v>
      </c>
      <c r="E10" s="63">
        <v>7</v>
      </c>
      <c r="F10" s="63">
        <v>20</v>
      </c>
      <c r="G10" s="63">
        <v>10</v>
      </c>
      <c r="H10" s="63">
        <v>5</v>
      </c>
      <c r="I10" s="63">
        <v>10</v>
      </c>
      <c r="J10" s="63">
        <v>10</v>
      </c>
      <c r="K10" s="63">
        <v>10</v>
      </c>
      <c r="L10" s="63">
        <v>10</v>
      </c>
      <c r="M10" s="63">
        <v>5</v>
      </c>
      <c r="N10" s="63">
        <v>10</v>
      </c>
      <c r="O10" s="63">
        <v>0</v>
      </c>
    </row>
    <row r="11" spans="1:15">
      <c r="A11" s="1"/>
      <c r="B11" s="1"/>
    </row>
    <row r="12" spans="1:15">
      <c r="A12" s="1"/>
      <c r="B12" s="1"/>
      <c r="C12" s="1"/>
    </row>
    <row r="13" spans="1:15">
      <c r="A13" s="1"/>
      <c r="B13" s="152" t="s">
        <v>15</v>
      </c>
      <c r="C13" s="153"/>
      <c r="D13" s="156">
        <f>SUM(D9:O9)</f>
        <v>5.3199999999999994</v>
      </c>
    </row>
    <row r="14" spans="1:15">
      <c r="A14" s="1"/>
      <c r="B14" s="154"/>
      <c r="C14" s="155"/>
      <c r="D14" s="157"/>
    </row>
    <row r="15" spans="1:15">
      <c r="A15" s="1"/>
      <c r="B15" s="1"/>
      <c r="C15" s="1"/>
    </row>
    <row r="16" spans="1:15">
      <c r="A16" s="1"/>
      <c r="B16" s="1"/>
      <c r="C16" s="1"/>
    </row>
    <row r="17" spans="1:3">
      <c r="A17" s="1"/>
      <c r="B17" s="1"/>
      <c r="C17" s="1"/>
    </row>
    <row r="18" spans="1:3">
      <c r="A18" s="1"/>
      <c r="B18" s="1"/>
      <c r="C18" s="1"/>
    </row>
    <row r="19" spans="1:3">
      <c r="A19" s="1"/>
      <c r="B19" s="1"/>
      <c r="C19" s="1"/>
    </row>
    <row r="20" spans="1:3">
      <c r="A20" s="1"/>
      <c r="B20" s="1"/>
      <c r="C20" s="1"/>
    </row>
    <row r="21" spans="1:3">
      <c r="A21" s="1"/>
      <c r="B21" s="1"/>
      <c r="C21" s="1"/>
    </row>
    <row r="22" spans="1:3">
      <c r="A22" s="1"/>
      <c r="B22" s="1"/>
      <c r="C22" s="1"/>
    </row>
    <row r="23" spans="1:3">
      <c r="A23" s="1"/>
      <c r="B23" s="1"/>
      <c r="C23" s="1"/>
    </row>
    <row r="24" spans="1:3">
      <c r="A24" s="1"/>
      <c r="B24" s="1"/>
      <c r="C24" s="1"/>
    </row>
    <row r="25" spans="1:3">
      <c r="A25" s="1"/>
      <c r="B25" s="1"/>
      <c r="C25" s="1"/>
    </row>
    <row r="26" spans="1:3">
      <c r="A26" s="1"/>
      <c r="B26" s="1"/>
      <c r="C26" s="1"/>
    </row>
    <row r="27" spans="1:3">
      <c r="A27" s="1"/>
      <c r="B27" s="1"/>
      <c r="C27" s="1"/>
    </row>
    <row r="28" spans="1:3">
      <c r="A28" s="1"/>
      <c r="B28" s="1"/>
      <c r="C28" s="1"/>
    </row>
    <row r="29" spans="1:3">
      <c r="A29" s="1"/>
      <c r="B29" s="1"/>
      <c r="C29" s="1"/>
    </row>
    <row r="30" spans="1:3">
      <c r="A30" s="1"/>
      <c r="B30" s="1"/>
      <c r="C30" s="1"/>
    </row>
    <row r="31" spans="1:3">
      <c r="A31" s="1"/>
      <c r="B31" s="1"/>
      <c r="C31" s="1"/>
    </row>
    <row r="32" spans="1:3">
      <c r="A32" s="1"/>
      <c r="B32" s="1"/>
      <c r="C32" s="1"/>
    </row>
    <row r="33" spans="1:3">
      <c r="A33" s="1"/>
      <c r="B33" s="1"/>
      <c r="C33" s="1"/>
    </row>
    <row r="34" spans="1:3">
      <c r="A34" s="1"/>
      <c r="B34" s="1"/>
      <c r="C34" s="1"/>
    </row>
    <row r="35" spans="1:3">
      <c r="A35" s="1"/>
      <c r="B35" s="1"/>
      <c r="C35" s="1"/>
    </row>
    <row r="36" spans="1:3">
      <c r="A36" s="1"/>
      <c r="B36" s="1"/>
      <c r="C36" s="1"/>
    </row>
    <row r="37" spans="1:3">
      <c r="A37" s="1"/>
      <c r="B37" s="1"/>
      <c r="C37" s="1"/>
    </row>
    <row r="38" spans="1:3">
      <c r="A38" s="1"/>
      <c r="B38" s="1"/>
      <c r="C38" s="1"/>
    </row>
    <row r="39" spans="1:3">
      <c r="A39" s="1"/>
      <c r="B39" s="1"/>
      <c r="C39" s="1"/>
    </row>
    <row r="40" spans="1:3">
      <c r="A40" s="1"/>
      <c r="B40" s="1"/>
      <c r="C40" s="1"/>
    </row>
    <row r="41" spans="1:3">
      <c r="A41" s="1"/>
      <c r="B41" s="1"/>
      <c r="C41" s="1"/>
    </row>
    <row r="42" spans="1:3">
      <c r="A42" s="1"/>
      <c r="B42" s="1"/>
      <c r="C42" s="1"/>
    </row>
    <row r="43" spans="1:3">
      <c r="A43" s="1"/>
      <c r="B43" s="1"/>
      <c r="C43" s="1"/>
    </row>
    <row r="44" spans="1:3">
      <c r="A44" s="1"/>
      <c r="B44" s="1"/>
      <c r="C44" s="1"/>
    </row>
    <row r="45" spans="1:3">
      <c r="A45" s="1"/>
      <c r="B45" s="1"/>
      <c r="C45" s="1"/>
    </row>
    <row r="46" spans="1:3">
      <c r="A46" s="1"/>
      <c r="B46" s="1"/>
      <c r="C46" s="1"/>
    </row>
    <row r="47" spans="1:3">
      <c r="A47" s="1"/>
      <c r="B47" s="1"/>
      <c r="C47" s="1"/>
    </row>
    <row r="48" spans="1:3">
      <c r="A48" s="1"/>
      <c r="B48" s="1"/>
      <c r="C48" s="1"/>
    </row>
    <row r="49" spans="1:3">
      <c r="A49" s="1"/>
      <c r="B49" s="1"/>
      <c r="C49" s="1"/>
    </row>
    <row r="50" spans="1:3">
      <c r="A50" s="1"/>
      <c r="B50" s="1"/>
      <c r="C50" s="1"/>
    </row>
    <row r="51" spans="1:3">
      <c r="A51" s="1"/>
      <c r="B51" s="1"/>
      <c r="C51" s="1"/>
    </row>
    <row r="52" spans="1:3">
      <c r="A52" s="1"/>
      <c r="B52" s="1"/>
      <c r="C52" s="1"/>
    </row>
    <row r="53" spans="1:3">
      <c r="A53" s="1"/>
      <c r="B53" s="1"/>
      <c r="C53" s="1"/>
    </row>
    <row r="54" spans="1:3">
      <c r="A54" s="1"/>
      <c r="B54" s="1"/>
      <c r="C54" s="1"/>
    </row>
    <row r="55" spans="1:3">
      <c r="A55" s="1"/>
      <c r="B55" s="1"/>
      <c r="C55" s="1"/>
    </row>
    <row r="56" spans="1:3">
      <c r="A56" s="1"/>
      <c r="B56" s="1"/>
      <c r="C56" s="1"/>
    </row>
    <row r="57" spans="1:3">
      <c r="A57" s="1"/>
      <c r="B57" s="1"/>
      <c r="C57" s="1"/>
    </row>
    <row r="58" spans="1:3">
      <c r="A58" s="1"/>
      <c r="B58" s="1"/>
      <c r="C58" s="1"/>
    </row>
    <row r="59" spans="1:3">
      <c r="A59" s="1"/>
      <c r="B59" s="1"/>
      <c r="C59" s="1"/>
    </row>
    <row r="60" spans="1:3">
      <c r="A60" s="1"/>
      <c r="B60" s="1"/>
      <c r="C60" s="1"/>
    </row>
    <row r="61" spans="1:3">
      <c r="A61" s="1"/>
      <c r="B61" s="1"/>
      <c r="C61" s="1"/>
    </row>
    <row r="62" spans="1:3">
      <c r="A62" s="1"/>
      <c r="B62" s="1"/>
      <c r="C62" s="1"/>
    </row>
    <row r="63" spans="1:3" ht="18.600000000000001">
      <c r="A63" s="6"/>
      <c r="B63" s="6"/>
      <c r="C63" s="6"/>
    </row>
    <row r="64" spans="1:3" ht="18.600000000000001">
      <c r="A64" s="6"/>
      <c r="B64" s="6"/>
      <c r="C64" s="6"/>
    </row>
    <row r="65" spans="1:3" ht="21">
      <c r="A65" s="3"/>
      <c r="B65" s="3"/>
      <c r="C65" s="3"/>
    </row>
    <row r="66" spans="1:3" ht="21">
      <c r="A66" s="3"/>
      <c r="B66" s="3"/>
      <c r="C66" s="3"/>
    </row>
    <row r="67" spans="1:3" ht="21">
      <c r="A67" s="3"/>
      <c r="B67" s="3"/>
      <c r="C67" s="3"/>
    </row>
    <row r="68" spans="1:3" ht="21">
      <c r="A68" s="3"/>
      <c r="B68" s="3"/>
      <c r="C68" s="3"/>
    </row>
    <row r="69" spans="1:3" ht="21">
      <c r="A69" s="5"/>
      <c r="B69" s="3"/>
      <c r="C69" s="3"/>
    </row>
    <row r="70" spans="1:3" ht="77.45">
      <c r="A70" s="10" t="s">
        <v>16</v>
      </c>
      <c r="B70" s="10" t="s">
        <v>17</v>
      </c>
      <c r="C70" s="10"/>
    </row>
  </sheetData>
  <mergeCells count="4">
    <mergeCell ref="B9:C9"/>
    <mergeCell ref="B10:C10"/>
    <mergeCell ref="B13:C14"/>
    <mergeCell ref="D13:D14"/>
  </mergeCells>
  <conditionalFormatting sqref="D9">
    <cfRule type="colorScale" priority="9">
      <colorScale>
        <cfvo type="num" val="0"/>
        <cfvo type="num" val="3"/>
        <color rgb="FFFFCCCC"/>
        <color theme="9" tint="0.79998168889431442"/>
      </colorScale>
    </cfRule>
  </conditionalFormatting>
  <conditionalFormatting sqref="D13:D14">
    <cfRule type="colorScale" priority="1">
      <colorScale>
        <cfvo type="num" val="0"/>
        <cfvo type="num" val="100"/>
        <color rgb="FFFFCCCC"/>
        <color theme="9" tint="0.79998168889431442"/>
      </colorScale>
    </cfRule>
  </conditionalFormatting>
  <conditionalFormatting sqref="E9">
    <cfRule type="colorScale" priority="10">
      <colorScale>
        <cfvo type="num" val="0"/>
        <cfvo type="num" val="7"/>
        <color rgb="FFFFCCCC"/>
        <color theme="9" tint="0.79998168889431442"/>
      </colorScale>
    </cfRule>
  </conditionalFormatting>
  <conditionalFormatting sqref="F9">
    <cfRule type="colorScale" priority="8">
      <colorScale>
        <cfvo type="num" val="0"/>
        <cfvo type="num" val="20"/>
        <color rgb="FFFFCCCC"/>
        <color theme="9" tint="0.79998168889431442"/>
      </colorScale>
    </cfRule>
  </conditionalFormatting>
  <conditionalFormatting sqref="G9">
    <cfRule type="colorScale" priority="7">
      <colorScale>
        <cfvo type="num" val="0"/>
        <cfvo type="num" val="10"/>
        <color rgb="FFFFCCCC"/>
        <color theme="9" tint="0.79998168889431442"/>
      </colorScale>
    </cfRule>
  </conditionalFormatting>
  <conditionalFormatting sqref="H9:L9">
    <cfRule type="colorScale" priority="6">
      <colorScale>
        <cfvo type="num" val="0"/>
        <cfvo type="num" val="7"/>
        <color rgb="FFFFCCCC"/>
        <color theme="9" tint="0.79998168889431442"/>
      </colorScale>
    </cfRule>
  </conditionalFormatting>
  <conditionalFormatting sqref="M9">
    <cfRule type="colorScale" priority="3">
      <colorScale>
        <cfvo type="num" val="0"/>
        <cfvo type="num" val="5"/>
        <color rgb="FFFFCCCC"/>
        <color theme="9" tint="0.79998168889431442"/>
      </colorScale>
    </cfRule>
  </conditionalFormatting>
  <conditionalFormatting sqref="N9">
    <cfRule type="colorScale" priority="5">
      <colorScale>
        <cfvo type="num" val="0"/>
        <cfvo type="num" val="10"/>
        <color rgb="FFFFCCCC"/>
        <color theme="9" tint="0.79998168889431442"/>
      </colorScale>
    </cfRule>
  </conditionalFormatting>
  <conditionalFormatting sqref="O9">
    <cfRule type="colorScale" priority="2">
      <colorScale>
        <cfvo type="num" val="-5"/>
        <cfvo type="num" val="0"/>
        <color rgb="FFFFCCCC"/>
        <color theme="9" tint="0.79998168889431442"/>
      </colorScale>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F4E62-A3CA-46AD-998A-56BDAAA7EC34}">
  <dimension ref="B2:D3"/>
  <sheetViews>
    <sheetView workbookViewId="0">
      <selection activeCell="D3" sqref="D2:D3"/>
    </sheetView>
  </sheetViews>
  <sheetFormatPr defaultColWidth="10.625" defaultRowHeight="15.6"/>
  <cols>
    <col min="2" max="4" width="16.625" customWidth="1"/>
  </cols>
  <sheetData>
    <row r="2" spans="2:4">
      <c r="B2" s="60" t="s">
        <v>18</v>
      </c>
      <c r="C2" s="60" t="s">
        <v>19</v>
      </c>
      <c r="D2" s="60"/>
    </row>
    <row r="3" spans="2:4">
      <c r="B3" s="1" t="s">
        <v>20</v>
      </c>
      <c r="C3" s="68">
        <v>44946</v>
      </c>
      <c r="D3" s="1"/>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41743-A562-ED41-B0ED-0E5C3BA65486}">
  <dimension ref="A1:F78"/>
  <sheetViews>
    <sheetView topLeftCell="A33" zoomScale="60" zoomScaleNormal="60" workbookViewId="0">
      <selection activeCell="G78" sqref="G78"/>
    </sheetView>
  </sheetViews>
  <sheetFormatPr defaultColWidth="10.875" defaultRowHeight="15.6"/>
  <cols>
    <col min="1" max="1" width="65.625" style="115" customWidth="1"/>
    <col min="2" max="2" width="24.625" style="116" customWidth="1"/>
    <col min="3" max="3" width="21.875" style="115" customWidth="1"/>
    <col min="4" max="4" width="20.5" style="115" customWidth="1"/>
    <col min="5" max="5" width="14.875" style="115" customWidth="1"/>
    <col min="6" max="6" width="10.875" style="115" customWidth="1"/>
    <col min="7" max="16384" width="10.875" style="1"/>
  </cols>
  <sheetData>
    <row r="1" spans="1:6" ht="165.6" customHeight="1">
      <c r="A1" s="69" t="s">
        <v>21</v>
      </c>
      <c r="B1" s="70" t="s">
        <v>22</v>
      </c>
      <c r="C1" s="71" t="s">
        <v>23</v>
      </c>
      <c r="D1" s="71" t="s">
        <v>24</v>
      </c>
      <c r="E1" s="69" t="s">
        <v>25</v>
      </c>
      <c r="F1" s="72" t="s">
        <v>26</v>
      </c>
    </row>
    <row r="2" spans="1:6" ht="24.95" customHeight="1">
      <c r="A2" s="26" t="s">
        <v>27</v>
      </c>
      <c r="B2" s="57">
        <v>0.03</v>
      </c>
      <c r="C2" s="54">
        <v>7.0000000000000007E-2</v>
      </c>
      <c r="D2" s="54">
        <v>0.2</v>
      </c>
      <c r="E2" s="26"/>
      <c r="F2" s="30"/>
    </row>
    <row r="3" spans="1:6">
      <c r="A3" s="58" t="s">
        <v>28</v>
      </c>
      <c r="B3" s="101">
        <f>'Temas nas políticas gerais'!B2</f>
        <v>2</v>
      </c>
      <c r="C3" s="101">
        <f>'Temas nas políticas setoriais'!B2</f>
        <v>0</v>
      </c>
      <c r="D3" s="100"/>
      <c r="E3" s="76">
        <v>0.05</v>
      </c>
      <c r="F3" s="44">
        <f>SUM(B3:D3)*E3</f>
        <v>0.1</v>
      </c>
    </row>
    <row r="4" spans="1:6" hidden="1">
      <c r="A4" s="58"/>
      <c r="B4" s="101"/>
      <c r="C4" s="101"/>
      <c r="D4" s="100"/>
      <c r="E4" s="76"/>
      <c r="F4" s="44">
        <f t="shared" ref="F4:F61" si="0">SUM(B4:D4)*E4</f>
        <v>0</v>
      </c>
    </row>
    <row r="5" spans="1:6">
      <c r="A5" s="58" t="s">
        <v>29</v>
      </c>
      <c r="B5" s="101">
        <f>'Temas nas políticas gerais'!B4</f>
        <v>0</v>
      </c>
      <c r="C5" s="101">
        <f>'Temas nas políticas setoriais'!B4</f>
        <v>0</v>
      </c>
      <c r="D5" s="100"/>
      <c r="E5" s="76">
        <v>0.05</v>
      </c>
      <c r="F5" s="44">
        <f t="shared" si="0"/>
        <v>0</v>
      </c>
    </row>
    <row r="6" spans="1:6" hidden="1">
      <c r="A6" s="58"/>
      <c r="B6" s="101"/>
      <c r="C6" s="101"/>
      <c r="D6" s="100"/>
      <c r="E6" s="76"/>
      <c r="F6" s="44">
        <f t="shared" si="0"/>
        <v>0</v>
      </c>
    </row>
    <row r="7" spans="1:6">
      <c r="A7" s="58" t="s">
        <v>30</v>
      </c>
      <c r="B7" s="101">
        <f>'Temas nas políticas gerais'!B6</f>
        <v>3</v>
      </c>
      <c r="C7" s="101">
        <f>'Temas nas políticas setoriais'!B6</f>
        <v>0</v>
      </c>
      <c r="D7" s="100"/>
      <c r="E7" s="76">
        <v>0.04</v>
      </c>
      <c r="F7" s="44">
        <f t="shared" si="0"/>
        <v>0.12</v>
      </c>
    </row>
    <row r="8" spans="1:6" hidden="1">
      <c r="A8" s="58"/>
      <c r="B8" s="101"/>
      <c r="C8" s="101"/>
      <c r="D8" s="100"/>
      <c r="E8" s="76"/>
      <c r="F8" s="44">
        <f t="shared" si="0"/>
        <v>0</v>
      </c>
    </row>
    <row r="9" spans="1:6">
      <c r="A9" s="58" t="s">
        <v>31</v>
      </c>
      <c r="B9" s="101">
        <f>'Temas nas políticas gerais'!B8</f>
        <v>0</v>
      </c>
      <c r="C9" s="101">
        <f>'Temas nas políticas setoriais'!B8</f>
        <v>0</v>
      </c>
      <c r="D9" s="100"/>
      <c r="E9" s="76">
        <v>0.04</v>
      </c>
      <c r="F9" s="44">
        <f t="shared" si="0"/>
        <v>0</v>
      </c>
    </row>
    <row r="10" spans="1:6" hidden="1">
      <c r="A10" s="58"/>
      <c r="B10" s="101"/>
      <c r="C10" s="101"/>
      <c r="D10" s="100"/>
      <c r="E10" s="76"/>
      <c r="F10" s="44">
        <f t="shared" si="0"/>
        <v>0</v>
      </c>
    </row>
    <row r="11" spans="1:6">
      <c r="A11" s="58" t="s">
        <v>32</v>
      </c>
      <c r="B11" s="101">
        <f>'Temas nas políticas gerais'!B10</f>
        <v>1</v>
      </c>
      <c r="C11" s="101">
        <f>'Temas nas políticas setoriais'!B10</f>
        <v>0</v>
      </c>
      <c r="D11" s="100"/>
      <c r="E11" s="76">
        <v>0.05</v>
      </c>
      <c r="F11" s="44">
        <f t="shared" si="0"/>
        <v>0.05</v>
      </c>
    </row>
    <row r="12" spans="1:6" hidden="1">
      <c r="A12" s="58"/>
      <c r="B12" s="101"/>
      <c r="C12" s="101"/>
      <c r="D12" s="100"/>
      <c r="E12" s="76"/>
      <c r="F12" s="44">
        <f t="shared" si="0"/>
        <v>0</v>
      </c>
    </row>
    <row r="13" spans="1:6">
      <c r="A13" s="58" t="s">
        <v>33</v>
      </c>
      <c r="B13" s="101">
        <f>'Temas nas políticas gerais'!B12</f>
        <v>1</v>
      </c>
      <c r="C13" s="101">
        <f>'Temas nas políticas setoriais'!B12</f>
        <v>0</v>
      </c>
      <c r="D13" s="100"/>
      <c r="E13" s="76">
        <v>0.04</v>
      </c>
      <c r="F13" s="44">
        <f t="shared" si="0"/>
        <v>0.04</v>
      </c>
    </row>
    <row r="14" spans="1:6" hidden="1">
      <c r="A14" s="58"/>
      <c r="B14" s="101"/>
      <c r="C14" s="101"/>
      <c r="D14" s="100"/>
      <c r="E14" s="76"/>
      <c r="F14" s="44">
        <f t="shared" si="0"/>
        <v>0</v>
      </c>
    </row>
    <row r="15" spans="1:6">
      <c r="A15" s="58" t="s">
        <v>34</v>
      </c>
      <c r="B15" s="101">
        <f>'Temas nas políticas gerais'!B14</f>
        <v>0</v>
      </c>
      <c r="C15" s="101">
        <f>'Temas nas políticas setoriais'!B14</f>
        <v>0</v>
      </c>
      <c r="D15" s="100"/>
      <c r="E15" s="76">
        <v>0.05</v>
      </c>
      <c r="F15" s="44">
        <f t="shared" si="0"/>
        <v>0</v>
      </c>
    </row>
    <row r="16" spans="1:6" hidden="1">
      <c r="A16" s="58"/>
      <c r="B16" s="101"/>
      <c r="C16" s="101"/>
      <c r="D16" s="100"/>
      <c r="E16" s="76"/>
      <c r="F16" s="44">
        <f t="shared" si="0"/>
        <v>0</v>
      </c>
    </row>
    <row r="17" spans="1:6">
      <c r="A17" s="58" t="s">
        <v>35</v>
      </c>
      <c r="B17" s="101">
        <f>'Temas nas políticas gerais'!B16</f>
        <v>1</v>
      </c>
      <c r="C17" s="101">
        <f>'Temas nas políticas setoriais'!B16</f>
        <v>0</v>
      </c>
      <c r="D17" s="100"/>
      <c r="E17" s="76">
        <v>0.03</v>
      </c>
      <c r="F17" s="44">
        <f t="shared" si="0"/>
        <v>0.03</v>
      </c>
    </row>
    <row r="18" spans="1:6" hidden="1">
      <c r="A18" s="58"/>
      <c r="B18" s="101"/>
      <c r="C18" s="101"/>
      <c r="D18" s="100"/>
      <c r="E18" s="76"/>
      <c r="F18" s="44">
        <f t="shared" si="0"/>
        <v>0</v>
      </c>
    </row>
    <row r="19" spans="1:6">
      <c r="A19" s="58" t="s">
        <v>36</v>
      </c>
      <c r="B19" s="101">
        <f>'Temas nas políticas gerais'!B18</f>
        <v>1</v>
      </c>
      <c r="C19" s="101">
        <f>'Temas nas políticas setoriais'!B18</f>
        <v>0</v>
      </c>
      <c r="D19" s="100"/>
      <c r="E19" s="76">
        <v>0.03</v>
      </c>
      <c r="F19" s="44">
        <f t="shared" si="0"/>
        <v>0.03</v>
      </c>
    </row>
    <row r="20" spans="1:6" hidden="1">
      <c r="A20" s="58"/>
      <c r="B20" s="101"/>
      <c r="C20" s="101"/>
      <c r="D20" s="100"/>
      <c r="E20" s="76"/>
      <c r="F20" s="44">
        <f t="shared" si="0"/>
        <v>0</v>
      </c>
    </row>
    <row r="21" spans="1:6">
      <c r="A21" s="58" t="s">
        <v>37</v>
      </c>
      <c r="B21" s="101">
        <f>'Temas nas políticas gerais'!B20</f>
        <v>0</v>
      </c>
      <c r="C21" s="101">
        <f>'Temas nas políticas setoriais'!B20</f>
        <v>0</v>
      </c>
      <c r="D21" s="100"/>
      <c r="E21" s="76">
        <v>0.02</v>
      </c>
      <c r="F21" s="44">
        <f t="shared" si="0"/>
        <v>0</v>
      </c>
    </row>
    <row r="22" spans="1:6" hidden="1">
      <c r="A22" s="58"/>
      <c r="B22" s="101"/>
      <c r="C22" s="101"/>
      <c r="D22" s="100"/>
      <c r="E22" s="76"/>
      <c r="F22" s="44">
        <f t="shared" si="0"/>
        <v>0</v>
      </c>
    </row>
    <row r="23" spans="1:6">
      <c r="A23" s="58" t="s">
        <v>38</v>
      </c>
      <c r="B23" s="101">
        <f>'Temas nas políticas gerais'!B22</f>
        <v>0</v>
      </c>
      <c r="C23" s="101">
        <f>'Temas nas políticas setoriais'!B22</f>
        <v>0</v>
      </c>
      <c r="D23" s="100"/>
      <c r="E23" s="76">
        <v>0.03</v>
      </c>
      <c r="F23" s="44">
        <f t="shared" si="0"/>
        <v>0</v>
      </c>
    </row>
    <row r="24" spans="1:6" hidden="1">
      <c r="A24" s="58"/>
      <c r="B24" s="101"/>
      <c r="C24" s="101"/>
      <c r="D24" s="100"/>
      <c r="E24" s="76"/>
      <c r="F24" s="44">
        <f t="shared" si="0"/>
        <v>0</v>
      </c>
    </row>
    <row r="25" spans="1:6" ht="18.600000000000001" customHeight="1">
      <c r="A25" s="23" t="s">
        <v>39</v>
      </c>
      <c r="B25" s="101">
        <f>'Temas nas políticas gerais'!B24</f>
        <v>0</v>
      </c>
      <c r="C25" s="101">
        <f>'Temas nas políticas setoriais'!B24</f>
        <v>0</v>
      </c>
      <c r="D25" s="100"/>
      <c r="E25" s="76">
        <v>0.04</v>
      </c>
      <c r="F25" s="44">
        <f t="shared" si="0"/>
        <v>0</v>
      </c>
    </row>
    <row r="26" spans="1:6" hidden="1">
      <c r="A26" s="58"/>
      <c r="B26" s="101"/>
      <c r="C26" s="101"/>
      <c r="D26" s="100"/>
      <c r="E26" s="76"/>
      <c r="F26" s="44">
        <f t="shared" si="0"/>
        <v>0</v>
      </c>
    </row>
    <row r="27" spans="1:6">
      <c r="A27" s="58" t="s">
        <v>40</v>
      </c>
      <c r="B27" s="101">
        <f>'Temas nas políticas gerais'!B26</f>
        <v>0</v>
      </c>
      <c r="C27" s="101">
        <f>'Temas nas políticas setoriais'!B26</f>
        <v>0</v>
      </c>
      <c r="D27" s="100"/>
      <c r="E27" s="76">
        <v>0.02</v>
      </c>
      <c r="F27" s="44">
        <f t="shared" si="0"/>
        <v>0</v>
      </c>
    </row>
    <row r="28" spans="1:6" hidden="1">
      <c r="A28" s="58"/>
      <c r="B28" s="101"/>
      <c r="C28" s="101"/>
      <c r="D28" s="100"/>
      <c r="E28" s="76"/>
      <c r="F28" s="44">
        <f t="shared" si="0"/>
        <v>0</v>
      </c>
    </row>
    <row r="29" spans="1:6">
      <c r="A29" s="58" t="s">
        <v>41</v>
      </c>
      <c r="B29" s="101">
        <f>'Temas nas políticas gerais'!B28</f>
        <v>3</v>
      </c>
      <c r="C29" s="101">
        <f>'Temas nas políticas setoriais'!B28</f>
        <v>0</v>
      </c>
      <c r="D29" s="100"/>
      <c r="E29" s="76">
        <v>0.04</v>
      </c>
      <c r="F29" s="44">
        <f t="shared" si="0"/>
        <v>0.12</v>
      </c>
    </row>
    <row r="30" spans="1:6" hidden="1">
      <c r="A30" s="58"/>
      <c r="B30" s="101"/>
      <c r="C30" s="101"/>
      <c r="D30" s="100"/>
      <c r="E30" s="76"/>
      <c r="F30" s="44">
        <f t="shared" si="0"/>
        <v>0</v>
      </c>
    </row>
    <row r="31" spans="1:6">
      <c r="A31" s="58" t="s">
        <v>42</v>
      </c>
      <c r="B31" s="101">
        <f>'Temas nas políticas gerais'!B30</f>
        <v>3</v>
      </c>
      <c r="C31" s="101">
        <f>'Temas nas políticas setoriais'!B30</f>
        <v>0</v>
      </c>
      <c r="D31" s="100"/>
      <c r="E31" s="76">
        <v>0.03</v>
      </c>
      <c r="F31" s="44">
        <f t="shared" si="0"/>
        <v>0.09</v>
      </c>
    </row>
    <row r="32" spans="1:6" hidden="1">
      <c r="A32" s="58"/>
      <c r="B32" s="101"/>
      <c r="C32" s="101"/>
      <c r="D32" s="100"/>
      <c r="E32" s="76"/>
      <c r="F32" s="44">
        <f t="shared" si="0"/>
        <v>0</v>
      </c>
    </row>
    <row r="33" spans="1:6">
      <c r="A33" s="58" t="s">
        <v>43</v>
      </c>
      <c r="B33" s="101">
        <f>'Temas nas políticas gerais'!B32</f>
        <v>0</v>
      </c>
      <c r="C33" s="101">
        <f>'Temas nas políticas setoriais'!B32</f>
        <v>0</v>
      </c>
      <c r="D33" s="100"/>
      <c r="E33" s="76">
        <v>0.04</v>
      </c>
      <c r="F33" s="44">
        <f t="shared" si="0"/>
        <v>0</v>
      </c>
    </row>
    <row r="34" spans="1:6" hidden="1">
      <c r="A34" s="58"/>
      <c r="B34" s="101"/>
      <c r="C34" s="101"/>
      <c r="D34" s="100"/>
      <c r="E34" s="76"/>
      <c r="F34" s="44">
        <f t="shared" si="0"/>
        <v>0</v>
      </c>
    </row>
    <row r="35" spans="1:6">
      <c r="A35" s="58" t="s">
        <v>44</v>
      </c>
      <c r="B35" s="101">
        <f>'Temas nas políticas gerais'!B34</f>
        <v>0</v>
      </c>
      <c r="C35" s="101">
        <f>'Temas nas políticas setoriais'!B34</f>
        <v>0</v>
      </c>
      <c r="D35" s="100"/>
      <c r="E35" s="76">
        <v>0.04</v>
      </c>
      <c r="F35" s="44">
        <f t="shared" si="0"/>
        <v>0</v>
      </c>
    </row>
    <row r="36" spans="1:6" hidden="1">
      <c r="A36" s="58"/>
      <c r="B36" s="101"/>
      <c r="C36" s="101"/>
      <c r="D36" s="100"/>
      <c r="E36" s="76"/>
      <c r="F36" s="44">
        <f t="shared" si="0"/>
        <v>0</v>
      </c>
    </row>
    <row r="37" spans="1:6">
      <c r="A37" s="58" t="s">
        <v>45</v>
      </c>
      <c r="B37" s="101">
        <f>'Temas nas políticas gerais'!B36</f>
        <v>0</v>
      </c>
      <c r="C37" s="101">
        <f>'Temas nas políticas setoriais'!B36</f>
        <v>0</v>
      </c>
      <c r="D37" s="100"/>
      <c r="E37" s="76">
        <v>0.04</v>
      </c>
      <c r="F37" s="44">
        <f t="shared" si="0"/>
        <v>0</v>
      </c>
    </row>
    <row r="38" spans="1:6" hidden="1">
      <c r="A38" s="58"/>
      <c r="B38" s="101"/>
      <c r="C38" s="101"/>
      <c r="D38" s="100"/>
      <c r="E38" s="76"/>
      <c r="F38" s="44">
        <f t="shared" si="0"/>
        <v>0</v>
      </c>
    </row>
    <row r="39" spans="1:6">
      <c r="A39" s="58" t="s">
        <v>46</v>
      </c>
      <c r="B39" s="101">
        <f>'Temas nas políticas gerais'!B38</f>
        <v>0</v>
      </c>
      <c r="C39" s="101">
        <f>'Temas nas políticas setoriais'!B38</f>
        <v>0</v>
      </c>
      <c r="D39" s="100"/>
      <c r="E39" s="76">
        <v>0.04</v>
      </c>
      <c r="F39" s="44">
        <f t="shared" si="0"/>
        <v>0</v>
      </c>
    </row>
    <row r="40" spans="1:6" hidden="1">
      <c r="A40" s="58"/>
      <c r="B40" s="101"/>
      <c r="C40" s="101"/>
      <c r="D40" s="100"/>
      <c r="E40" s="76"/>
      <c r="F40" s="44">
        <f t="shared" si="0"/>
        <v>0</v>
      </c>
    </row>
    <row r="41" spans="1:6" ht="18.95" customHeight="1">
      <c r="A41" s="23" t="s">
        <v>47</v>
      </c>
      <c r="B41" s="101">
        <f>'Temas nas políticas gerais'!B40</f>
        <v>0</v>
      </c>
      <c r="C41" s="101">
        <f>'Temas nas políticas setoriais'!B40</f>
        <v>0</v>
      </c>
      <c r="D41" s="100"/>
      <c r="E41" s="76">
        <v>0.02</v>
      </c>
      <c r="F41" s="44">
        <f t="shared" si="0"/>
        <v>0</v>
      </c>
    </row>
    <row r="42" spans="1:6" hidden="1">
      <c r="A42" s="58"/>
      <c r="B42" s="101"/>
      <c r="C42" s="101"/>
      <c r="D42" s="100"/>
      <c r="E42" s="76"/>
      <c r="F42" s="44">
        <f t="shared" si="0"/>
        <v>0</v>
      </c>
    </row>
    <row r="43" spans="1:6">
      <c r="A43" s="58" t="s">
        <v>48</v>
      </c>
      <c r="B43" s="101">
        <f>'Temas nas políticas gerais'!B42</f>
        <v>0</v>
      </c>
      <c r="C43" s="101">
        <f>'Temas nas políticas setoriais'!B42</f>
        <v>0</v>
      </c>
      <c r="D43" s="100"/>
      <c r="E43" s="76">
        <v>0.04</v>
      </c>
      <c r="F43" s="44">
        <f t="shared" si="0"/>
        <v>0</v>
      </c>
    </row>
    <row r="44" spans="1:6" hidden="1">
      <c r="A44" s="58"/>
      <c r="B44" s="101"/>
      <c r="C44" s="101"/>
      <c r="D44" s="100"/>
      <c r="E44" s="76"/>
      <c r="F44" s="44">
        <f t="shared" si="0"/>
        <v>0</v>
      </c>
    </row>
    <row r="45" spans="1:6">
      <c r="A45" s="58" t="s">
        <v>49</v>
      </c>
      <c r="B45" s="101">
        <f>'Temas nas políticas gerais'!B44</f>
        <v>2</v>
      </c>
      <c r="C45" s="101">
        <f>'Temas nas políticas setoriais'!B44</f>
        <v>0</v>
      </c>
      <c r="D45" s="100"/>
      <c r="E45" s="76">
        <v>0.03</v>
      </c>
      <c r="F45" s="44">
        <f t="shared" si="0"/>
        <v>0.06</v>
      </c>
    </row>
    <row r="46" spans="1:6" hidden="1">
      <c r="A46" s="58"/>
      <c r="B46" s="101"/>
      <c r="C46" s="101"/>
      <c r="D46" s="100"/>
      <c r="E46" s="76"/>
      <c r="F46" s="44">
        <f t="shared" si="0"/>
        <v>0</v>
      </c>
    </row>
    <row r="47" spans="1:6">
      <c r="A47" s="58" t="s">
        <v>50</v>
      </c>
      <c r="B47" s="101">
        <f>'Temas nas políticas gerais'!B46</f>
        <v>0</v>
      </c>
      <c r="C47" s="101">
        <f>'Temas nas políticas setoriais'!B46</f>
        <v>0</v>
      </c>
      <c r="D47" s="100"/>
      <c r="E47" s="76">
        <v>0.02</v>
      </c>
      <c r="F47" s="44">
        <f t="shared" si="0"/>
        <v>0</v>
      </c>
    </row>
    <row r="48" spans="1:6" hidden="1">
      <c r="A48" s="58"/>
      <c r="B48" s="101"/>
      <c r="C48" s="101"/>
      <c r="D48" s="100"/>
      <c r="E48" s="76"/>
      <c r="F48" s="44">
        <f t="shared" si="0"/>
        <v>0</v>
      </c>
    </row>
    <row r="49" spans="1:6">
      <c r="A49" s="58" t="s">
        <v>51</v>
      </c>
      <c r="B49" s="101">
        <f>'Temas nas políticas gerais'!B48</f>
        <v>1</v>
      </c>
      <c r="C49" s="101">
        <f>'Temas nas políticas setoriais'!B48</f>
        <v>0</v>
      </c>
      <c r="D49" s="100"/>
      <c r="E49" s="76">
        <v>0.03</v>
      </c>
      <c r="F49" s="44">
        <f t="shared" si="0"/>
        <v>0.03</v>
      </c>
    </row>
    <row r="50" spans="1:6" hidden="1">
      <c r="A50" s="58"/>
      <c r="B50" s="101"/>
      <c r="C50" s="101"/>
      <c r="D50" s="100"/>
      <c r="E50" s="76"/>
      <c r="F50" s="44">
        <f t="shared" si="0"/>
        <v>0</v>
      </c>
    </row>
    <row r="51" spans="1:6">
      <c r="A51" s="58" t="s">
        <v>52</v>
      </c>
      <c r="B51" s="101">
        <f>'Temas nas políticas gerais'!B50</f>
        <v>1</v>
      </c>
      <c r="C51" s="101">
        <f>'Temas nas políticas setoriais'!B50</f>
        <v>0</v>
      </c>
      <c r="D51" s="100"/>
      <c r="E51" s="76">
        <v>0.03</v>
      </c>
      <c r="F51" s="44">
        <f t="shared" si="0"/>
        <v>0.03</v>
      </c>
    </row>
    <row r="52" spans="1:6" hidden="1">
      <c r="A52" s="58"/>
      <c r="B52" s="101"/>
      <c r="C52" s="101"/>
      <c r="D52" s="100"/>
      <c r="E52" s="76"/>
      <c r="F52" s="44">
        <f t="shared" si="0"/>
        <v>0</v>
      </c>
    </row>
    <row r="53" spans="1:6">
      <c r="A53" s="58" t="s">
        <v>53</v>
      </c>
      <c r="B53" s="101">
        <f>'Temas nas políticas gerais'!B52</f>
        <v>0</v>
      </c>
      <c r="C53" s="101">
        <f>'Temas nas políticas setoriais'!B52</f>
        <v>0</v>
      </c>
      <c r="D53" s="100"/>
      <c r="E53" s="76">
        <v>0.02</v>
      </c>
      <c r="F53" s="44">
        <f t="shared" si="0"/>
        <v>0</v>
      </c>
    </row>
    <row r="54" spans="1:6" hidden="1">
      <c r="A54" s="58"/>
      <c r="B54" s="101"/>
      <c r="C54" s="101"/>
      <c r="D54" s="100"/>
      <c r="E54" s="76"/>
      <c r="F54" s="44">
        <f t="shared" si="0"/>
        <v>0</v>
      </c>
    </row>
    <row r="55" spans="1:6">
      <c r="A55" s="58" t="s">
        <v>54</v>
      </c>
      <c r="B55" s="101">
        <f>'Temas nas políticas gerais'!B54</f>
        <v>0</v>
      </c>
      <c r="C55" s="101">
        <f>'Temas nas políticas setoriais'!B54</f>
        <v>0</v>
      </c>
      <c r="D55" s="100"/>
      <c r="E55" s="76">
        <v>0.02</v>
      </c>
      <c r="F55" s="44">
        <f t="shared" si="0"/>
        <v>0</v>
      </c>
    </row>
    <row r="56" spans="1:6" hidden="1">
      <c r="A56" s="58"/>
      <c r="B56" s="101"/>
      <c r="C56" s="101"/>
      <c r="D56" s="100"/>
      <c r="E56" s="76"/>
      <c r="F56" s="44">
        <f t="shared" si="0"/>
        <v>0</v>
      </c>
    </row>
    <row r="57" spans="1:6">
      <c r="A57" s="58" t="s">
        <v>55</v>
      </c>
      <c r="B57" s="101">
        <f>'Temas nas políticas gerais'!B56</f>
        <v>0</v>
      </c>
      <c r="C57" s="101">
        <f>'Temas nas políticas setoriais'!B56</f>
        <v>0</v>
      </c>
      <c r="D57" s="100"/>
      <c r="E57" s="76">
        <v>0.02</v>
      </c>
      <c r="F57" s="44">
        <f t="shared" si="0"/>
        <v>0</v>
      </c>
    </row>
    <row r="58" spans="1:6" hidden="1">
      <c r="A58" s="58"/>
      <c r="B58" s="101"/>
      <c r="C58" s="101"/>
      <c r="D58" s="100"/>
      <c r="E58" s="76"/>
      <c r="F58" s="44">
        <f t="shared" si="0"/>
        <v>0</v>
      </c>
    </row>
    <row r="59" spans="1:6" ht="18.95" customHeight="1">
      <c r="A59" s="58" t="s">
        <v>56</v>
      </c>
      <c r="B59" s="101">
        <f>'Temas nas políticas gerais'!B58</f>
        <v>0</v>
      </c>
      <c r="C59" s="101">
        <f>'Temas nas políticas setoriais'!B58</f>
        <v>0</v>
      </c>
      <c r="D59" s="100"/>
      <c r="E59" s="76">
        <v>0.02</v>
      </c>
      <c r="F59" s="44">
        <f t="shared" si="0"/>
        <v>0</v>
      </c>
    </row>
    <row r="60" spans="1:6" ht="18.95" hidden="1" customHeight="1">
      <c r="A60" s="58"/>
      <c r="B60" s="101"/>
      <c r="C60" s="101"/>
      <c r="D60" s="100"/>
      <c r="E60" s="76"/>
      <c r="F60" s="44">
        <f t="shared" si="0"/>
        <v>0</v>
      </c>
    </row>
    <row r="61" spans="1:6" ht="18.95" customHeight="1">
      <c r="A61" s="58" t="s">
        <v>57</v>
      </c>
      <c r="B61" s="101">
        <f>'Temas nas políticas gerais'!B60</f>
        <v>1</v>
      </c>
      <c r="C61" s="101">
        <f>'Temas nas políticas setoriais'!B60</f>
        <v>0</v>
      </c>
      <c r="D61" s="100"/>
      <c r="E61" s="77">
        <v>0.03</v>
      </c>
      <c r="F61" s="44">
        <f t="shared" si="0"/>
        <v>0.03</v>
      </c>
    </row>
    <row r="62" spans="1:6" ht="17.25" hidden="1" customHeight="1">
      <c r="A62" s="21"/>
      <c r="B62" s="101"/>
      <c r="C62" s="24"/>
      <c r="D62" s="100"/>
      <c r="E62" s="66"/>
      <c r="F62" s="44">
        <f t="shared" ref="F62" si="1">SUMPRODUCT(B62:D62,$B$2:$D$2)</f>
        <v>0</v>
      </c>
    </row>
    <row r="63" spans="1:6" ht="17.25" customHeight="1">
      <c r="A63" s="67" t="s">
        <v>58</v>
      </c>
      <c r="B63" s="99">
        <f>SUMPRODUCT(B3:B61,$E$3:$E$61)</f>
        <v>0.73</v>
      </c>
      <c r="C63" s="99">
        <f t="shared" ref="C63:D63" si="2">SUMPRODUCT(C3:C61,$E$3:$E$61)</f>
        <v>0</v>
      </c>
      <c r="D63" s="99">
        <f t="shared" si="2"/>
        <v>0</v>
      </c>
      <c r="E63" s="1"/>
      <c r="F63" s="1"/>
    </row>
    <row r="64" spans="1:6" ht="24.6" customHeight="1">
      <c r="A64" s="1"/>
      <c r="B64" s="14"/>
      <c r="C64" s="1"/>
      <c r="D64" s="1"/>
      <c r="E64" s="1"/>
      <c r="F64" s="1"/>
    </row>
    <row r="65" spans="1:6" ht="15.6" customHeight="1">
      <c r="A65" s="124" t="s">
        <v>15</v>
      </c>
      <c r="B65" s="158">
        <f>SUM(F3:F61)</f>
        <v>0.73</v>
      </c>
      <c r="C65" s="74"/>
      <c r="D65" s="74"/>
      <c r="E65" s="74"/>
      <c r="F65" s="1"/>
    </row>
    <row r="66" spans="1:6" ht="15.6" customHeight="1">
      <c r="A66" s="125" t="s">
        <v>59</v>
      </c>
      <c r="B66" s="158"/>
      <c r="C66" s="74"/>
      <c r="D66" s="74"/>
      <c r="E66" s="74"/>
      <c r="F66" s="1"/>
    </row>
    <row r="67" spans="1:6">
      <c r="A67" s="122"/>
      <c r="B67" s="123"/>
      <c r="C67" s="122"/>
      <c r="D67" s="122"/>
      <c r="E67" s="122"/>
      <c r="F67" s="122"/>
    </row>
    <row r="68" spans="1:6">
      <c r="A68" s="122"/>
      <c r="B68" s="123"/>
      <c r="C68" s="122"/>
      <c r="D68" s="122"/>
      <c r="E68" s="122"/>
      <c r="F68" s="122"/>
    </row>
    <row r="69" spans="1:6">
      <c r="A69" s="122"/>
      <c r="B69" s="123"/>
      <c r="C69" s="122"/>
      <c r="D69" s="122"/>
      <c r="E69" s="122"/>
      <c r="F69" s="122"/>
    </row>
    <row r="70" spans="1:6">
      <c r="A70" s="122"/>
      <c r="B70" s="123"/>
      <c r="C70" s="122"/>
      <c r="D70" s="122"/>
      <c r="E70" s="122"/>
      <c r="F70" s="122"/>
    </row>
    <row r="71" spans="1:6">
      <c r="A71" s="122"/>
      <c r="B71" s="123"/>
      <c r="C71" s="122"/>
      <c r="D71" s="122"/>
      <c r="E71" s="122"/>
      <c r="F71" s="122"/>
    </row>
    <row r="72" spans="1:6">
      <c r="A72" s="122"/>
      <c r="B72" s="123"/>
      <c r="C72" s="122"/>
      <c r="D72" s="122"/>
      <c r="E72" s="122"/>
      <c r="F72" s="122"/>
    </row>
    <row r="73" spans="1:6">
      <c r="A73" s="122"/>
      <c r="B73" s="123"/>
      <c r="C73" s="122"/>
      <c r="D73" s="122"/>
      <c r="E73" s="122"/>
      <c r="F73" s="122"/>
    </row>
    <row r="74" spans="1:6">
      <c r="A74" s="122"/>
      <c r="B74" s="123"/>
      <c r="C74" s="122"/>
      <c r="D74" s="122"/>
      <c r="E74" s="122"/>
      <c r="F74" s="122"/>
    </row>
    <row r="75" spans="1:6">
      <c r="A75" s="122"/>
      <c r="B75" s="123"/>
      <c r="C75" s="122"/>
      <c r="D75" s="122"/>
      <c r="E75" s="122"/>
      <c r="F75" s="122"/>
    </row>
    <row r="76" spans="1:6">
      <c r="A76" s="122"/>
      <c r="B76" s="123"/>
      <c r="C76" s="122"/>
      <c r="D76" s="122"/>
      <c r="E76" s="122"/>
      <c r="F76" s="122"/>
    </row>
    <row r="77" spans="1:6">
      <c r="A77" s="122"/>
      <c r="B77" s="123"/>
      <c r="C77" s="122"/>
      <c r="D77" s="122"/>
      <c r="E77" s="122"/>
    </row>
    <row r="78" spans="1:6">
      <c r="A78" s="122"/>
      <c r="B78" s="123"/>
      <c r="C78" s="122"/>
      <c r="D78" s="122"/>
      <c r="E78" s="122"/>
    </row>
  </sheetData>
  <sheetProtection algorithmName="SHA-512" hashValue="DBaafYOd2Jeo0fwAVj3Cpbma8gSk+USXVfGz23kVkhvds6AUm1tWD7GpSpepcGBEJErrOHWjsldvcLZ/QS+wFw==" saltValue="WF+TwH/U7nxX3yVFdkHqrg==" spinCount="100000" sheet="1" objects="1" scenarios="1"/>
  <mergeCells count="1">
    <mergeCell ref="B65:B66"/>
  </mergeCells>
  <conditionalFormatting sqref="B3:B62">
    <cfRule type="colorScale" priority="3">
      <colorScale>
        <cfvo type="num" val="0"/>
        <cfvo type="num" val="3"/>
        <color rgb="FFFFCCCC"/>
        <color theme="9" tint="0.79998168889431442"/>
      </colorScale>
    </cfRule>
  </conditionalFormatting>
  <conditionalFormatting sqref="B65:B66">
    <cfRule type="colorScale" priority="1">
      <colorScale>
        <cfvo type="num" val="0"/>
        <cfvo type="num" val="30"/>
        <color rgb="FFFFCCCC"/>
        <color theme="9" tint="0.79998168889431442"/>
      </colorScale>
    </cfRule>
    <cfRule type="colorScale" priority="7">
      <colorScale>
        <cfvo type="num" val="0"/>
        <cfvo type="num" val="30"/>
        <color rgb="FFFFCCCC"/>
        <color theme="9" tint="0.79998168889431442"/>
      </colorScale>
    </cfRule>
  </conditionalFormatting>
  <conditionalFormatting sqref="C3:C61">
    <cfRule type="colorScale" priority="4">
      <colorScale>
        <cfvo type="num" val="0"/>
        <cfvo type="num" val="7"/>
        <color rgb="FFFFCCCC"/>
        <color theme="9" tint="0.79998168889431442"/>
      </colorScale>
    </cfRule>
  </conditionalFormatting>
  <conditionalFormatting sqref="D3:D62">
    <cfRule type="colorScale" priority="2">
      <colorScale>
        <cfvo type="num" val="0"/>
        <cfvo type="num" val="20"/>
        <color rgb="FFFFCCCC"/>
        <color theme="9" tint="0.79998168889431442"/>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EB9F7-4B6D-9A42-A866-4306FA3D07F1}">
  <dimension ref="A1:E74"/>
  <sheetViews>
    <sheetView zoomScale="70" zoomScaleNormal="70" workbookViewId="0">
      <pane xSplit="1" ySplit="1" topLeftCell="B52" activePane="bottomRight" state="frozen"/>
      <selection pane="bottomRight" activeCell="B73" sqref="B73"/>
      <selection pane="bottomLeft" activeCell="A2" sqref="A2"/>
      <selection pane="topRight" activeCell="B1" sqref="B1"/>
    </sheetView>
  </sheetViews>
  <sheetFormatPr defaultColWidth="10.5" defaultRowHeight="15.6"/>
  <cols>
    <col min="1" max="1" width="48.625" style="117" customWidth="1"/>
    <col min="2" max="2" width="64.625" style="118" customWidth="1"/>
    <col min="3" max="4" width="16.625" style="117" customWidth="1"/>
    <col min="5" max="5" width="12.375" customWidth="1"/>
  </cols>
  <sheetData>
    <row r="1" spans="1:4">
      <c r="A1" s="50" t="s">
        <v>21</v>
      </c>
      <c r="B1" s="50" t="s">
        <v>60</v>
      </c>
      <c r="C1" s="50" t="s">
        <v>25</v>
      </c>
      <c r="D1" s="50" t="s">
        <v>61</v>
      </c>
    </row>
    <row r="2" spans="1:4">
      <c r="A2" s="31" t="s">
        <v>28</v>
      </c>
      <c r="B2" s="108">
        <v>2</v>
      </c>
      <c r="C2" s="76">
        <f>'Temas políticas -bases de dados'!E3</f>
        <v>0.05</v>
      </c>
      <c r="D2" s="44">
        <f>B2*C2</f>
        <v>0.1</v>
      </c>
    </row>
    <row r="3" spans="1:4" ht="232.5">
      <c r="A3" s="31"/>
      <c r="B3" s="108" t="s">
        <v>62</v>
      </c>
      <c r="C3" s="76"/>
      <c r="D3" s="44"/>
    </row>
    <row r="4" spans="1:4">
      <c r="A4" s="31" t="s">
        <v>29</v>
      </c>
      <c r="B4" s="108">
        <v>0</v>
      </c>
      <c r="C4" s="76">
        <f>'Temas políticas -bases de dados'!E5</f>
        <v>0.05</v>
      </c>
      <c r="D4" s="44">
        <f>B4*C4</f>
        <v>0</v>
      </c>
    </row>
    <row r="5" spans="1:4">
      <c r="A5" s="31"/>
      <c r="B5" s="108" t="s">
        <v>63</v>
      </c>
      <c r="C5" s="76"/>
      <c r="D5" s="44"/>
    </row>
    <row r="6" spans="1:4">
      <c r="A6" s="31" t="s">
        <v>30</v>
      </c>
      <c r="B6" s="108">
        <v>3</v>
      </c>
      <c r="C6" s="76">
        <f>'Temas políticas -bases de dados'!E7</f>
        <v>0.04</v>
      </c>
      <c r="D6" s="44">
        <f>B6*C6</f>
        <v>0.12</v>
      </c>
    </row>
    <row r="7" spans="1:4" ht="93">
      <c r="A7" s="31"/>
      <c r="B7" s="108" t="s">
        <v>64</v>
      </c>
      <c r="C7" s="76"/>
      <c r="D7" s="44"/>
    </row>
    <row r="8" spans="1:4">
      <c r="A8" s="31" t="s">
        <v>31</v>
      </c>
      <c r="B8" s="108">
        <v>0</v>
      </c>
      <c r="C8" s="76">
        <f>'Temas políticas -bases de dados'!E9</f>
        <v>0.04</v>
      </c>
      <c r="D8" s="44">
        <f>B8*C8</f>
        <v>0</v>
      </c>
    </row>
    <row r="9" spans="1:4">
      <c r="A9" s="31"/>
      <c r="B9" s="108" t="s">
        <v>63</v>
      </c>
      <c r="C9" s="76"/>
      <c r="D9" s="44"/>
    </row>
    <row r="10" spans="1:4">
      <c r="A10" s="31" t="s">
        <v>32</v>
      </c>
      <c r="B10" s="108">
        <v>1</v>
      </c>
      <c r="C10" s="76">
        <f>'Temas políticas -bases de dados'!E11</f>
        <v>0.05</v>
      </c>
      <c r="D10" s="44">
        <f>B10*C10</f>
        <v>0.05</v>
      </c>
    </row>
    <row r="11" spans="1:4" ht="77.45">
      <c r="A11" s="31"/>
      <c r="B11" s="108" t="s">
        <v>65</v>
      </c>
      <c r="C11" s="76"/>
      <c r="D11" s="44"/>
    </row>
    <row r="12" spans="1:4">
      <c r="A12" s="31" t="s">
        <v>66</v>
      </c>
      <c r="B12" s="108">
        <v>1</v>
      </c>
      <c r="C12" s="76">
        <f>'Temas políticas -bases de dados'!E13</f>
        <v>0.04</v>
      </c>
      <c r="D12" s="44">
        <f>B12*C12</f>
        <v>0.04</v>
      </c>
    </row>
    <row r="13" spans="1:4" ht="77.45">
      <c r="A13" s="31"/>
      <c r="B13" s="108" t="s">
        <v>67</v>
      </c>
      <c r="C13" s="76"/>
      <c r="D13" s="44"/>
    </row>
    <row r="14" spans="1:4">
      <c r="A14" s="31" t="s">
        <v>34</v>
      </c>
      <c r="B14" s="108">
        <v>0</v>
      </c>
      <c r="C14" s="76">
        <f>'Temas políticas -bases de dados'!E15</f>
        <v>0.05</v>
      </c>
      <c r="D14" s="44">
        <f>B14*C14</f>
        <v>0</v>
      </c>
    </row>
    <row r="15" spans="1:4">
      <c r="A15" s="31"/>
      <c r="B15" s="108" t="s">
        <v>63</v>
      </c>
      <c r="C15" s="76"/>
      <c r="D15" s="44"/>
    </row>
    <row r="16" spans="1:4">
      <c r="A16" s="31" t="s">
        <v>68</v>
      </c>
      <c r="B16" s="108">
        <v>1</v>
      </c>
      <c r="C16" s="76">
        <f>'Temas políticas -bases de dados'!E17</f>
        <v>0.03</v>
      </c>
      <c r="D16" s="44">
        <f>B16*C16</f>
        <v>0.03</v>
      </c>
    </row>
    <row r="17" spans="1:4" ht="77.45">
      <c r="A17" s="31"/>
      <c r="B17" s="108" t="s">
        <v>69</v>
      </c>
      <c r="C17" s="76"/>
      <c r="D17" s="44"/>
    </row>
    <row r="18" spans="1:4">
      <c r="A18" s="31" t="s">
        <v>36</v>
      </c>
      <c r="B18" s="108">
        <v>1</v>
      </c>
      <c r="C18" s="76">
        <f>'Temas políticas -bases de dados'!E19</f>
        <v>0.03</v>
      </c>
      <c r="D18" s="44">
        <f>B18*C18</f>
        <v>0.03</v>
      </c>
    </row>
    <row r="19" spans="1:4" ht="46.5">
      <c r="A19" s="31"/>
      <c r="B19" s="108" t="s">
        <v>70</v>
      </c>
      <c r="C19" s="76"/>
      <c r="D19" s="44"/>
    </row>
    <row r="20" spans="1:4">
      <c r="A20" s="31" t="s">
        <v>71</v>
      </c>
      <c r="B20" s="108">
        <v>0</v>
      </c>
      <c r="C20" s="76">
        <f>'Temas políticas -bases de dados'!E21</f>
        <v>0.02</v>
      </c>
      <c r="D20" s="44">
        <f>B20*C20</f>
        <v>0</v>
      </c>
    </row>
    <row r="21" spans="1:4">
      <c r="A21" s="31"/>
      <c r="B21" s="108" t="s">
        <v>63</v>
      </c>
      <c r="C21" s="76"/>
      <c r="D21" s="44"/>
    </row>
    <row r="22" spans="1:4">
      <c r="A22" s="31" t="s">
        <v>38</v>
      </c>
      <c r="B22" s="108">
        <v>0</v>
      </c>
      <c r="C22" s="76">
        <f>'Temas políticas -bases de dados'!E23</f>
        <v>0.03</v>
      </c>
      <c r="D22" s="44">
        <f>B22*C22</f>
        <v>0</v>
      </c>
    </row>
    <row r="23" spans="1:4">
      <c r="A23" s="31"/>
      <c r="B23" s="108" t="s">
        <v>63</v>
      </c>
      <c r="C23" s="76"/>
      <c r="D23" s="44"/>
    </row>
    <row r="24" spans="1:4">
      <c r="A24" s="51" t="s">
        <v>39</v>
      </c>
      <c r="B24" s="108">
        <v>0</v>
      </c>
      <c r="C24" s="76">
        <f>'Temas políticas -bases de dados'!E25</f>
        <v>0.04</v>
      </c>
      <c r="D24" s="44">
        <f>B24*C24</f>
        <v>0</v>
      </c>
    </row>
    <row r="25" spans="1:4">
      <c r="A25" s="31"/>
      <c r="B25" s="108" t="s">
        <v>63</v>
      </c>
      <c r="C25" s="76"/>
      <c r="D25" s="44"/>
    </row>
    <row r="26" spans="1:4">
      <c r="A26" s="31" t="s">
        <v>40</v>
      </c>
      <c r="B26" s="108">
        <v>0</v>
      </c>
      <c r="C26" s="76">
        <f>'Temas políticas -bases de dados'!E27</f>
        <v>0.02</v>
      </c>
      <c r="D26" s="44">
        <f>B26*C26</f>
        <v>0</v>
      </c>
    </row>
    <row r="27" spans="1:4">
      <c r="A27" s="31"/>
      <c r="B27" s="108" t="s">
        <v>63</v>
      </c>
      <c r="C27" s="76"/>
      <c r="D27" s="44"/>
    </row>
    <row r="28" spans="1:4">
      <c r="A28" s="31" t="s">
        <v>41</v>
      </c>
      <c r="B28" s="108">
        <v>3</v>
      </c>
      <c r="C28" s="76">
        <f>'Temas políticas -bases de dados'!E29</f>
        <v>0.04</v>
      </c>
      <c r="D28" s="44">
        <f>B28*C28</f>
        <v>0.12</v>
      </c>
    </row>
    <row r="29" spans="1:4" ht="62.1">
      <c r="A29" s="31"/>
      <c r="B29" s="108" t="s">
        <v>72</v>
      </c>
      <c r="C29" s="76"/>
      <c r="D29" s="44"/>
    </row>
    <row r="30" spans="1:4">
      <c r="A30" s="31" t="s">
        <v>42</v>
      </c>
      <c r="B30" s="108">
        <v>3</v>
      </c>
      <c r="C30" s="76">
        <f>'Temas políticas -bases de dados'!E31</f>
        <v>0.03</v>
      </c>
      <c r="D30" s="44">
        <f>B30*C30</f>
        <v>0.09</v>
      </c>
    </row>
    <row r="31" spans="1:4" ht="77.45">
      <c r="A31" s="31"/>
      <c r="B31" s="108" t="s">
        <v>73</v>
      </c>
      <c r="C31" s="76"/>
      <c r="D31" s="44"/>
    </row>
    <row r="32" spans="1:4">
      <c r="A32" s="31" t="s">
        <v>43</v>
      </c>
      <c r="B32" s="108">
        <v>0</v>
      </c>
      <c r="C32" s="76">
        <f>'Temas políticas -bases de dados'!E33</f>
        <v>0.04</v>
      </c>
      <c r="D32" s="44">
        <f>B32*C32</f>
        <v>0</v>
      </c>
    </row>
    <row r="33" spans="1:4">
      <c r="A33" s="31"/>
      <c r="B33" s="108" t="s">
        <v>63</v>
      </c>
      <c r="C33" s="76"/>
      <c r="D33" s="44"/>
    </row>
    <row r="34" spans="1:4">
      <c r="A34" s="31" t="s">
        <v>44</v>
      </c>
      <c r="B34" s="108">
        <v>0</v>
      </c>
      <c r="C34" s="76">
        <f>'Temas políticas -bases de dados'!E35</f>
        <v>0.04</v>
      </c>
      <c r="D34" s="44">
        <f>B34*C34</f>
        <v>0</v>
      </c>
    </row>
    <row r="35" spans="1:4">
      <c r="A35" s="31"/>
      <c r="B35" s="108" t="s">
        <v>63</v>
      </c>
      <c r="C35" s="76"/>
      <c r="D35" s="44"/>
    </row>
    <row r="36" spans="1:4">
      <c r="A36" s="31" t="s">
        <v>45</v>
      </c>
      <c r="B36" s="108">
        <v>0</v>
      </c>
      <c r="C36" s="76">
        <f>'Temas políticas -bases de dados'!E37</f>
        <v>0.04</v>
      </c>
      <c r="D36" s="44">
        <f>B36*C36</f>
        <v>0</v>
      </c>
    </row>
    <row r="37" spans="1:4">
      <c r="A37" s="31"/>
      <c r="B37" s="108" t="s">
        <v>63</v>
      </c>
      <c r="C37" s="76"/>
      <c r="D37" s="44"/>
    </row>
    <row r="38" spans="1:4">
      <c r="A38" s="31" t="s">
        <v>46</v>
      </c>
      <c r="B38" s="108">
        <v>0</v>
      </c>
      <c r="C38" s="76">
        <f>'Temas políticas -bases de dados'!E39</f>
        <v>0.04</v>
      </c>
      <c r="D38" s="44">
        <f>B38*C38</f>
        <v>0</v>
      </c>
    </row>
    <row r="39" spans="1:4">
      <c r="A39" s="31"/>
      <c r="B39" s="108" t="s">
        <v>63</v>
      </c>
      <c r="C39" s="76"/>
      <c r="D39" s="44"/>
    </row>
    <row r="40" spans="1:4" ht="30.95">
      <c r="A40" s="51" t="s">
        <v>47</v>
      </c>
      <c r="B40" s="108">
        <v>0</v>
      </c>
      <c r="C40" s="76">
        <f>'Temas políticas -bases de dados'!E41</f>
        <v>0.02</v>
      </c>
      <c r="D40" s="44">
        <f>B40*C40</f>
        <v>0</v>
      </c>
    </row>
    <row r="41" spans="1:4">
      <c r="A41" s="31"/>
      <c r="B41" s="108" t="s">
        <v>63</v>
      </c>
      <c r="C41" s="76"/>
      <c r="D41" s="44"/>
    </row>
    <row r="42" spans="1:4">
      <c r="A42" s="31" t="s">
        <v>48</v>
      </c>
      <c r="B42" s="108">
        <v>0</v>
      </c>
      <c r="C42" s="76">
        <f>'Temas políticas -bases de dados'!E43</f>
        <v>0.04</v>
      </c>
      <c r="D42" s="44">
        <f>B42*C42</f>
        <v>0</v>
      </c>
    </row>
    <row r="43" spans="1:4">
      <c r="A43" s="31"/>
      <c r="B43" s="108" t="s">
        <v>63</v>
      </c>
      <c r="C43" s="76"/>
      <c r="D43" s="44"/>
    </row>
    <row r="44" spans="1:4">
      <c r="A44" s="31" t="s">
        <v>49</v>
      </c>
      <c r="B44" s="108">
        <v>2</v>
      </c>
      <c r="C44" s="76">
        <f>'Temas políticas -bases de dados'!E45</f>
        <v>0.03</v>
      </c>
      <c r="D44" s="44">
        <f>B44*C44</f>
        <v>0.06</v>
      </c>
    </row>
    <row r="45" spans="1:4" ht="46.5">
      <c r="A45" s="31"/>
      <c r="B45" s="108" t="s">
        <v>74</v>
      </c>
      <c r="C45" s="76"/>
      <c r="D45" s="44"/>
    </row>
    <row r="46" spans="1:4">
      <c r="A46" s="31" t="s">
        <v>50</v>
      </c>
      <c r="B46" s="108">
        <v>0</v>
      </c>
      <c r="C46" s="76">
        <f>'Temas políticas -bases de dados'!E47</f>
        <v>0.02</v>
      </c>
      <c r="D46" s="44">
        <f>B46*C46</f>
        <v>0</v>
      </c>
    </row>
    <row r="47" spans="1:4">
      <c r="A47" s="31"/>
      <c r="B47" s="108" t="s">
        <v>63</v>
      </c>
      <c r="C47" s="76"/>
      <c r="D47" s="44"/>
    </row>
    <row r="48" spans="1:4">
      <c r="A48" s="31" t="s">
        <v>51</v>
      </c>
      <c r="B48" s="108">
        <v>1</v>
      </c>
      <c r="C48" s="76">
        <f>'Temas políticas -bases de dados'!E49</f>
        <v>0.03</v>
      </c>
      <c r="D48" s="44">
        <f>B48*C48</f>
        <v>0.03</v>
      </c>
    </row>
    <row r="49" spans="1:5" ht="62.1">
      <c r="A49" s="31"/>
      <c r="B49" s="108" t="s">
        <v>75</v>
      </c>
      <c r="C49" s="76"/>
      <c r="D49" s="44"/>
    </row>
    <row r="50" spans="1:5">
      <c r="A50" s="31" t="s">
        <v>52</v>
      </c>
      <c r="B50" s="108">
        <v>1</v>
      </c>
      <c r="C50" s="76">
        <f>'Temas políticas -bases de dados'!E51</f>
        <v>0.03</v>
      </c>
      <c r="D50" s="44">
        <f>B50*C50</f>
        <v>0.03</v>
      </c>
    </row>
    <row r="51" spans="1:5" ht="62.1">
      <c r="A51" s="31"/>
      <c r="B51" s="108" t="s">
        <v>75</v>
      </c>
      <c r="C51" s="76"/>
      <c r="D51" s="44"/>
    </row>
    <row r="52" spans="1:5">
      <c r="A52" s="31" t="s">
        <v>53</v>
      </c>
      <c r="B52" s="108">
        <v>0</v>
      </c>
      <c r="C52" s="76">
        <f>'Temas políticas -bases de dados'!E53</f>
        <v>0.02</v>
      </c>
      <c r="D52" s="44">
        <f>B52*C52</f>
        <v>0</v>
      </c>
    </row>
    <row r="53" spans="1:5">
      <c r="A53" s="31"/>
      <c r="B53" s="108" t="s">
        <v>63</v>
      </c>
      <c r="C53" s="76"/>
      <c r="D53" s="44"/>
    </row>
    <row r="54" spans="1:5">
      <c r="A54" s="31" t="s">
        <v>54</v>
      </c>
      <c r="B54" s="108">
        <v>0</v>
      </c>
      <c r="C54" s="76">
        <f>'Temas políticas -bases de dados'!E55</f>
        <v>0.02</v>
      </c>
      <c r="D54" s="44">
        <f>B54*C54</f>
        <v>0</v>
      </c>
    </row>
    <row r="55" spans="1:5">
      <c r="A55" s="31"/>
      <c r="B55" s="108" t="s">
        <v>63</v>
      </c>
      <c r="C55" s="76"/>
      <c r="D55" s="44"/>
    </row>
    <row r="56" spans="1:5">
      <c r="A56" s="31" t="s">
        <v>55</v>
      </c>
      <c r="B56" s="108">
        <v>0</v>
      </c>
      <c r="C56" s="76">
        <f>'Temas políticas -bases de dados'!E57</f>
        <v>0.02</v>
      </c>
      <c r="D56" s="44">
        <f>B56*C56</f>
        <v>0</v>
      </c>
    </row>
    <row r="57" spans="1:5">
      <c r="A57" s="31"/>
      <c r="B57" s="108" t="s">
        <v>63</v>
      </c>
      <c r="C57" s="76"/>
      <c r="D57" s="44"/>
    </row>
    <row r="58" spans="1:5">
      <c r="A58" s="31" t="s">
        <v>56</v>
      </c>
      <c r="B58" s="108">
        <v>0</v>
      </c>
      <c r="C58" s="76">
        <f>'Temas políticas -bases de dados'!E59</f>
        <v>0.02</v>
      </c>
      <c r="D58" s="44">
        <f>B58*C58</f>
        <v>0</v>
      </c>
    </row>
    <row r="59" spans="1:5">
      <c r="A59" s="31"/>
      <c r="B59" s="108" t="s">
        <v>63</v>
      </c>
      <c r="C59" s="76"/>
      <c r="D59" s="44"/>
    </row>
    <row r="60" spans="1:5">
      <c r="A60" s="31" t="s">
        <v>57</v>
      </c>
      <c r="B60" s="108">
        <v>1</v>
      </c>
      <c r="C60" s="76">
        <f>'Temas políticas -bases de dados'!E61</f>
        <v>0.03</v>
      </c>
      <c r="D60" s="44">
        <f>B60*C60</f>
        <v>0.03</v>
      </c>
    </row>
    <row r="61" spans="1:5" ht="62.1">
      <c r="A61" s="31"/>
      <c r="B61" s="108" t="s">
        <v>76</v>
      </c>
      <c r="C61" s="76"/>
      <c r="D61" s="44"/>
    </row>
    <row r="62" spans="1:5">
      <c r="A62" s="126"/>
      <c r="B62" s="127" t="s">
        <v>77</v>
      </c>
      <c r="C62" s="78">
        <f>SUM(C2:C60)</f>
        <v>1.0000000000000004</v>
      </c>
      <c r="D62" s="128">
        <f>SUM(D2:D61)</f>
        <v>0.73</v>
      </c>
      <c r="E62" s="62" t="s">
        <v>78</v>
      </c>
    </row>
    <row r="63" spans="1:5">
      <c r="A63" s="159"/>
      <c r="B63" s="159"/>
      <c r="C63" s="129"/>
      <c r="D63" s="129"/>
    </row>
    <row r="64" spans="1:5">
      <c r="A64" s="159"/>
      <c r="B64" s="159"/>
      <c r="C64" s="129"/>
      <c r="D64" s="129"/>
    </row>
    <row r="65" spans="1:4">
      <c r="A65" s="159"/>
      <c r="B65" s="159"/>
      <c r="C65" s="129"/>
      <c r="D65" s="129"/>
    </row>
    <row r="66" spans="1:4">
      <c r="A66" s="159"/>
      <c r="B66" s="159"/>
      <c r="C66" s="129"/>
      <c r="D66" s="129"/>
    </row>
    <row r="67" spans="1:4">
      <c r="A67" s="159"/>
      <c r="B67" s="159"/>
      <c r="C67" s="129"/>
      <c r="D67" s="129"/>
    </row>
    <row r="68" spans="1:4">
      <c r="A68" s="159"/>
      <c r="B68" s="159"/>
      <c r="C68" s="129"/>
      <c r="D68" s="129"/>
    </row>
    <row r="69" spans="1:4">
      <c r="A69" s="159"/>
      <c r="B69" s="159"/>
      <c r="C69" s="129"/>
      <c r="D69" s="129"/>
    </row>
    <row r="70" spans="1:4">
      <c r="A70" s="159"/>
      <c r="B70" s="159"/>
      <c r="C70" s="129"/>
      <c r="D70" s="129"/>
    </row>
    <row r="71" spans="1:4">
      <c r="A71" s="122"/>
      <c r="B71" s="111"/>
      <c r="C71" s="129"/>
      <c r="D71" s="129"/>
    </row>
    <row r="72" spans="1:4">
      <c r="A72" s="122"/>
      <c r="B72" s="111"/>
      <c r="C72" s="129"/>
      <c r="D72" s="129"/>
    </row>
    <row r="73" spans="1:4">
      <c r="A73" s="115"/>
    </row>
    <row r="74" spans="1:4">
      <c r="A74" s="115"/>
    </row>
  </sheetData>
  <sheetProtection algorithmName="SHA-512" hashValue="K0JuZtKvTs7iOP3H+ZTwNkrXiVuUrwbs6HCncihgtEHZkTkfAS2WDTnoKv4kFr2AoCCkY4g/8nJwrNjlbxp6lw==" saltValue="q2mAhUC2y3gvbtNjkbkH9w==" spinCount="100000" sheet="1" formatRows="0"/>
  <mergeCells count="8">
    <mergeCell ref="A69:B69"/>
    <mergeCell ref="A70:B70"/>
    <mergeCell ref="A63:B63"/>
    <mergeCell ref="A64:B64"/>
    <mergeCell ref="A65:B65"/>
    <mergeCell ref="A66:B66"/>
    <mergeCell ref="A67:B67"/>
    <mergeCell ref="A68:B6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CD614-DA37-BE45-8396-EA5DF8BDFA25}">
  <dimension ref="A1:E73"/>
  <sheetViews>
    <sheetView zoomScale="70" zoomScaleNormal="70" workbookViewId="0">
      <pane xSplit="1" ySplit="1" topLeftCell="B49" activePane="bottomRight" state="frozen"/>
      <selection pane="bottomRight" activeCell="B63" sqref="B63"/>
      <selection pane="bottomLeft" activeCell="A2" sqref="A2"/>
      <selection pane="topRight" activeCell="B1" sqref="B1"/>
    </sheetView>
  </sheetViews>
  <sheetFormatPr defaultColWidth="10.875" defaultRowHeight="15.6"/>
  <cols>
    <col min="1" max="1" width="48.625" style="115" customWidth="1"/>
    <col min="2" max="2" width="64.625" style="118" customWidth="1"/>
    <col min="3" max="4" width="16.625" style="115" customWidth="1"/>
    <col min="5" max="5" width="15.375" style="115" customWidth="1"/>
    <col min="6" max="16384" width="10.875" style="1"/>
  </cols>
  <sheetData>
    <row r="1" spans="1:4" s="1" customFormat="1">
      <c r="A1" s="45" t="s">
        <v>21</v>
      </c>
      <c r="B1" s="38" t="s">
        <v>79</v>
      </c>
      <c r="C1" s="45" t="s">
        <v>25</v>
      </c>
      <c r="D1" s="45" t="s">
        <v>61</v>
      </c>
    </row>
    <row r="2" spans="1:4" s="1" customFormat="1">
      <c r="A2" s="31" t="s">
        <v>28</v>
      </c>
      <c r="B2" s="108"/>
      <c r="C2" s="76">
        <f>'Temas políticas -bases de dados'!E3</f>
        <v>0.05</v>
      </c>
      <c r="D2" s="44">
        <f>B2*C2</f>
        <v>0</v>
      </c>
    </row>
    <row r="3" spans="1:4" s="1" customFormat="1">
      <c r="A3" s="31"/>
      <c r="B3" s="108"/>
      <c r="C3" s="76"/>
      <c r="D3" s="44"/>
    </row>
    <row r="4" spans="1:4" s="1" customFormat="1">
      <c r="A4" s="31" t="s">
        <v>29</v>
      </c>
      <c r="B4" s="108"/>
      <c r="C4" s="76">
        <f>'Temas políticas -bases de dados'!E5</f>
        <v>0.05</v>
      </c>
      <c r="D4" s="44">
        <f>B4*C4</f>
        <v>0</v>
      </c>
    </row>
    <row r="5" spans="1:4" s="1" customFormat="1">
      <c r="A5" s="31"/>
      <c r="B5" s="108"/>
      <c r="C5" s="76"/>
      <c r="D5" s="44"/>
    </row>
    <row r="6" spans="1:4" s="1" customFormat="1">
      <c r="A6" s="31" t="s">
        <v>30</v>
      </c>
      <c r="B6" s="108"/>
      <c r="C6" s="76">
        <f>'Temas políticas -bases de dados'!E7</f>
        <v>0.04</v>
      </c>
      <c r="D6" s="44">
        <f>B6*C6</f>
        <v>0</v>
      </c>
    </row>
    <row r="7" spans="1:4" s="1" customFormat="1">
      <c r="A7" s="31"/>
      <c r="B7" s="108"/>
      <c r="C7" s="76"/>
      <c r="D7" s="44"/>
    </row>
    <row r="8" spans="1:4" s="1" customFormat="1">
      <c r="A8" s="31" t="s">
        <v>31</v>
      </c>
      <c r="B8" s="108"/>
      <c r="C8" s="76">
        <f>'Temas políticas -bases de dados'!E9</f>
        <v>0.04</v>
      </c>
      <c r="D8" s="44">
        <f>B8*C8</f>
        <v>0</v>
      </c>
    </row>
    <row r="9" spans="1:4" s="1" customFormat="1">
      <c r="A9" s="31"/>
      <c r="B9" s="108"/>
      <c r="C9" s="76"/>
      <c r="D9" s="44"/>
    </row>
    <row r="10" spans="1:4" s="1" customFormat="1">
      <c r="A10" s="31" t="s">
        <v>32</v>
      </c>
      <c r="B10" s="108"/>
      <c r="C10" s="76">
        <f>'Temas políticas -bases de dados'!E11</f>
        <v>0.05</v>
      </c>
      <c r="D10" s="44">
        <f>B10*C10</f>
        <v>0</v>
      </c>
    </row>
    <row r="11" spans="1:4" s="1" customFormat="1">
      <c r="A11" s="31"/>
      <c r="B11" s="108"/>
      <c r="C11" s="76"/>
      <c r="D11" s="44"/>
    </row>
    <row r="12" spans="1:4" s="1" customFormat="1">
      <c r="A12" s="31" t="s">
        <v>66</v>
      </c>
      <c r="B12" s="108"/>
      <c r="C12" s="76">
        <f>'Temas políticas -bases de dados'!E13</f>
        <v>0.04</v>
      </c>
      <c r="D12" s="44">
        <f>B12*C12</f>
        <v>0</v>
      </c>
    </row>
    <row r="13" spans="1:4" s="1" customFormat="1">
      <c r="A13" s="31"/>
      <c r="B13" s="108"/>
      <c r="C13" s="76"/>
      <c r="D13" s="44"/>
    </row>
    <row r="14" spans="1:4" s="1" customFormat="1">
      <c r="A14" s="31" t="s">
        <v>34</v>
      </c>
      <c r="B14" s="108"/>
      <c r="C14" s="76">
        <f>'Temas políticas -bases de dados'!E15</f>
        <v>0.05</v>
      </c>
      <c r="D14" s="44">
        <f>B14*C14</f>
        <v>0</v>
      </c>
    </row>
    <row r="15" spans="1:4" s="1" customFormat="1">
      <c r="A15" s="31"/>
      <c r="B15" s="108"/>
      <c r="C15" s="76"/>
      <c r="D15" s="44"/>
    </row>
    <row r="16" spans="1:4" s="1" customFormat="1">
      <c r="A16" s="31" t="s">
        <v>68</v>
      </c>
      <c r="B16" s="108"/>
      <c r="C16" s="76">
        <f>'Temas políticas -bases de dados'!E17</f>
        <v>0.03</v>
      </c>
      <c r="D16" s="44">
        <f>B16*C16</f>
        <v>0</v>
      </c>
    </row>
    <row r="17" spans="1:4" s="1" customFormat="1">
      <c r="A17" s="31"/>
      <c r="B17" s="108"/>
      <c r="C17" s="76"/>
      <c r="D17" s="44"/>
    </row>
    <row r="18" spans="1:4" s="1" customFormat="1">
      <c r="A18" s="31" t="s">
        <v>36</v>
      </c>
      <c r="B18" s="108"/>
      <c r="C18" s="76">
        <f>'Temas políticas -bases de dados'!E19</f>
        <v>0.03</v>
      </c>
      <c r="D18" s="44">
        <f>B18*C18</f>
        <v>0</v>
      </c>
    </row>
    <row r="19" spans="1:4" s="1" customFormat="1">
      <c r="A19" s="31"/>
      <c r="B19" s="108"/>
      <c r="C19" s="76"/>
      <c r="D19" s="44"/>
    </row>
    <row r="20" spans="1:4" s="1" customFormat="1">
      <c r="A20" s="31" t="s">
        <v>71</v>
      </c>
      <c r="B20" s="108"/>
      <c r="C20" s="76">
        <f>'Temas políticas -bases de dados'!E21</f>
        <v>0.02</v>
      </c>
      <c r="D20" s="44">
        <f>B20*C20</f>
        <v>0</v>
      </c>
    </row>
    <row r="21" spans="1:4" s="1" customFormat="1">
      <c r="A21" s="31"/>
      <c r="B21" s="108"/>
      <c r="C21" s="76"/>
      <c r="D21" s="44"/>
    </row>
    <row r="22" spans="1:4" s="1" customFormat="1">
      <c r="A22" s="31" t="s">
        <v>38</v>
      </c>
      <c r="B22" s="108"/>
      <c r="C22" s="76">
        <f>'Temas políticas -bases de dados'!E23</f>
        <v>0.03</v>
      </c>
      <c r="D22" s="44">
        <f>B22*C22</f>
        <v>0</v>
      </c>
    </row>
    <row r="23" spans="1:4" s="1" customFormat="1">
      <c r="A23" s="31"/>
      <c r="B23" s="108"/>
      <c r="C23" s="76"/>
      <c r="D23" s="44"/>
    </row>
    <row r="24" spans="1:4" s="1" customFormat="1" ht="30.95">
      <c r="A24" s="51" t="s">
        <v>39</v>
      </c>
      <c r="B24" s="108"/>
      <c r="C24" s="76">
        <f>'Temas políticas -bases de dados'!E25</f>
        <v>0.04</v>
      </c>
      <c r="D24" s="44">
        <f>B24*C24</f>
        <v>0</v>
      </c>
    </row>
    <row r="25" spans="1:4" s="1" customFormat="1">
      <c r="A25" s="31"/>
      <c r="B25" s="108"/>
      <c r="C25" s="76"/>
      <c r="D25" s="44"/>
    </row>
    <row r="26" spans="1:4" s="1" customFormat="1">
      <c r="A26" s="31" t="s">
        <v>40</v>
      </c>
      <c r="B26" s="108"/>
      <c r="C26" s="76">
        <f>'Temas políticas -bases de dados'!E27</f>
        <v>0.02</v>
      </c>
      <c r="D26" s="44">
        <f>B26*C26</f>
        <v>0</v>
      </c>
    </row>
    <row r="27" spans="1:4" s="1" customFormat="1">
      <c r="A27" s="31"/>
      <c r="B27" s="108"/>
      <c r="C27" s="76"/>
      <c r="D27" s="44"/>
    </row>
    <row r="28" spans="1:4" s="1" customFormat="1">
      <c r="A28" s="31" t="s">
        <v>41</v>
      </c>
      <c r="B28" s="108"/>
      <c r="C28" s="76">
        <f>'Temas políticas -bases de dados'!E29</f>
        <v>0.04</v>
      </c>
      <c r="D28" s="44">
        <f>B28*C28</f>
        <v>0</v>
      </c>
    </row>
    <row r="29" spans="1:4" s="1" customFormat="1">
      <c r="A29" s="31"/>
      <c r="B29" s="108"/>
      <c r="C29" s="76"/>
      <c r="D29" s="44"/>
    </row>
    <row r="30" spans="1:4" s="1" customFormat="1">
      <c r="A30" s="31" t="s">
        <v>42</v>
      </c>
      <c r="B30" s="108"/>
      <c r="C30" s="76">
        <f>'Temas políticas -bases de dados'!E31</f>
        <v>0.03</v>
      </c>
      <c r="D30" s="44">
        <f>B30*C30</f>
        <v>0</v>
      </c>
    </row>
    <row r="31" spans="1:4" s="1" customFormat="1">
      <c r="A31" s="31"/>
      <c r="B31" s="108"/>
      <c r="C31" s="76"/>
      <c r="D31" s="44"/>
    </row>
    <row r="32" spans="1:4" s="1" customFormat="1">
      <c r="A32" s="31" t="s">
        <v>43</v>
      </c>
      <c r="B32" s="108"/>
      <c r="C32" s="76">
        <f>'Temas políticas -bases de dados'!E33</f>
        <v>0.04</v>
      </c>
      <c r="D32" s="44">
        <f>B32*C32</f>
        <v>0</v>
      </c>
    </row>
    <row r="33" spans="1:4" s="1" customFormat="1">
      <c r="A33" s="31"/>
      <c r="B33" s="108"/>
      <c r="C33" s="76"/>
      <c r="D33" s="44"/>
    </row>
    <row r="34" spans="1:4" s="1" customFormat="1">
      <c r="A34" s="31" t="s">
        <v>44</v>
      </c>
      <c r="B34" s="108"/>
      <c r="C34" s="76">
        <f>'Temas políticas -bases de dados'!E35</f>
        <v>0.04</v>
      </c>
      <c r="D34" s="44">
        <f>B34*C34</f>
        <v>0</v>
      </c>
    </row>
    <row r="35" spans="1:4" s="1" customFormat="1">
      <c r="A35" s="31"/>
      <c r="B35" s="108"/>
      <c r="C35" s="76"/>
      <c r="D35" s="44"/>
    </row>
    <row r="36" spans="1:4" s="1" customFormat="1">
      <c r="A36" s="31" t="s">
        <v>45</v>
      </c>
      <c r="B36" s="108"/>
      <c r="C36" s="76">
        <f>'Temas políticas -bases de dados'!E37</f>
        <v>0.04</v>
      </c>
      <c r="D36" s="44">
        <f>B36*C36</f>
        <v>0</v>
      </c>
    </row>
    <row r="37" spans="1:4" s="1" customFormat="1">
      <c r="A37" s="31"/>
      <c r="B37" s="108"/>
      <c r="C37" s="76"/>
      <c r="D37" s="44"/>
    </row>
    <row r="38" spans="1:4" s="1" customFormat="1">
      <c r="A38" s="31" t="s">
        <v>46</v>
      </c>
      <c r="B38" s="108"/>
      <c r="C38" s="76">
        <f>'Temas políticas -bases de dados'!E39</f>
        <v>0.04</v>
      </c>
      <c r="D38" s="44">
        <f>B38*C38</f>
        <v>0</v>
      </c>
    </row>
    <row r="39" spans="1:4" s="1" customFormat="1">
      <c r="A39" s="31"/>
      <c r="B39" s="108"/>
      <c r="C39" s="76"/>
      <c r="D39" s="44"/>
    </row>
    <row r="40" spans="1:4" s="74" customFormat="1" ht="30.95">
      <c r="A40" s="51" t="s">
        <v>47</v>
      </c>
      <c r="B40" s="108"/>
      <c r="C40" s="78">
        <f>'Temas políticas -bases de dados'!E41</f>
        <v>0.02</v>
      </c>
      <c r="D40" s="79">
        <f>B40*C40</f>
        <v>0</v>
      </c>
    </row>
    <row r="41" spans="1:4" s="1" customFormat="1">
      <c r="A41" s="31"/>
      <c r="B41" s="108"/>
      <c r="C41" s="76"/>
      <c r="D41" s="44"/>
    </row>
    <row r="42" spans="1:4" s="1" customFormat="1">
      <c r="A42" s="31" t="s">
        <v>48</v>
      </c>
      <c r="B42" s="108"/>
      <c r="C42" s="76">
        <f>'Temas políticas -bases de dados'!E43</f>
        <v>0.04</v>
      </c>
      <c r="D42" s="44">
        <f>B42*C42</f>
        <v>0</v>
      </c>
    </row>
    <row r="43" spans="1:4" s="1" customFormat="1">
      <c r="A43" s="31"/>
      <c r="B43" s="108"/>
      <c r="C43" s="76"/>
      <c r="D43" s="44"/>
    </row>
    <row r="44" spans="1:4" s="1" customFormat="1">
      <c r="A44" s="31" t="s">
        <v>49</v>
      </c>
      <c r="B44" s="108"/>
      <c r="C44" s="76">
        <f>'Temas políticas -bases de dados'!E45</f>
        <v>0.03</v>
      </c>
      <c r="D44" s="44">
        <f>B44*C44</f>
        <v>0</v>
      </c>
    </row>
    <row r="45" spans="1:4" s="1" customFormat="1">
      <c r="A45" s="31"/>
      <c r="B45" s="108"/>
      <c r="C45" s="76"/>
      <c r="D45" s="44"/>
    </row>
    <row r="46" spans="1:4" s="1" customFormat="1">
      <c r="A46" s="31" t="s">
        <v>50</v>
      </c>
      <c r="B46" s="108"/>
      <c r="C46" s="76">
        <f>'Temas políticas -bases de dados'!E47</f>
        <v>0.02</v>
      </c>
      <c r="D46" s="44">
        <f>B46*C46</f>
        <v>0</v>
      </c>
    </row>
    <row r="47" spans="1:4" s="1" customFormat="1">
      <c r="A47" s="31"/>
      <c r="B47" s="108"/>
      <c r="C47" s="76"/>
      <c r="D47" s="44"/>
    </row>
    <row r="48" spans="1:4" s="1" customFormat="1">
      <c r="A48" s="31" t="s">
        <v>51</v>
      </c>
      <c r="B48" s="108"/>
      <c r="C48" s="76">
        <f>'Temas políticas -bases de dados'!E49</f>
        <v>0.03</v>
      </c>
      <c r="D48" s="44">
        <f>B48*C48</f>
        <v>0</v>
      </c>
    </row>
    <row r="49" spans="1:5">
      <c r="A49" s="31"/>
      <c r="B49" s="108"/>
      <c r="C49" s="76"/>
      <c r="D49" s="44"/>
      <c r="E49" s="1"/>
    </row>
    <row r="50" spans="1:5">
      <c r="A50" s="31" t="s">
        <v>52</v>
      </c>
      <c r="B50" s="108"/>
      <c r="C50" s="76">
        <f>'Temas políticas -bases de dados'!E51</f>
        <v>0.03</v>
      </c>
      <c r="D50" s="44">
        <f>B50*C50</f>
        <v>0</v>
      </c>
      <c r="E50" s="1"/>
    </row>
    <row r="51" spans="1:5">
      <c r="A51" s="31"/>
      <c r="B51" s="108"/>
      <c r="C51" s="76"/>
      <c r="D51" s="44"/>
      <c r="E51" s="1"/>
    </row>
    <row r="52" spans="1:5">
      <c r="A52" s="31" t="s">
        <v>53</v>
      </c>
      <c r="B52" s="108"/>
      <c r="C52" s="76">
        <f>'Temas políticas -bases de dados'!E53</f>
        <v>0.02</v>
      </c>
      <c r="D52" s="44">
        <f>B52*C52</f>
        <v>0</v>
      </c>
      <c r="E52" s="1"/>
    </row>
    <row r="53" spans="1:5">
      <c r="A53" s="31"/>
      <c r="B53" s="108"/>
      <c r="C53" s="76"/>
      <c r="D53" s="44"/>
      <c r="E53" s="1"/>
    </row>
    <row r="54" spans="1:5">
      <c r="A54" s="31" t="s">
        <v>54</v>
      </c>
      <c r="B54" s="108"/>
      <c r="C54" s="76">
        <f>'Temas políticas -bases de dados'!E55</f>
        <v>0.02</v>
      </c>
      <c r="D54" s="44">
        <f>B54*C54</f>
        <v>0</v>
      </c>
      <c r="E54" s="1"/>
    </row>
    <row r="55" spans="1:5">
      <c r="A55" s="31"/>
      <c r="B55" s="108"/>
      <c r="C55" s="76"/>
      <c r="D55" s="44"/>
      <c r="E55" s="1"/>
    </row>
    <row r="56" spans="1:5">
      <c r="A56" s="31" t="s">
        <v>55</v>
      </c>
      <c r="B56" s="108"/>
      <c r="C56" s="76">
        <f>'Temas políticas -bases de dados'!E57</f>
        <v>0.02</v>
      </c>
      <c r="D56" s="44">
        <f>B56*C56</f>
        <v>0</v>
      </c>
      <c r="E56" s="1"/>
    </row>
    <row r="57" spans="1:5">
      <c r="A57" s="31"/>
      <c r="B57" s="108"/>
      <c r="C57" s="76"/>
      <c r="D57" s="44"/>
      <c r="E57" s="1"/>
    </row>
    <row r="58" spans="1:5">
      <c r="A58" s="31" t="s">
        <v>56</v>
      </c>
      <c r="B58" s="108"/>
      <c r="C58" s="76">
        <f>'Temas políticas -bases de dados'!E59</f>
        <v>0.02</v>
      </c>
      <c r="D58" s="44">
        <f>B58*C58</f>
        <v>0</v>
      </c>
      <c r="E58" s="1"/>
    </row>
    <row r="59" spans="1:5">
      <c r="A59" s="31"/>
      <c r="B59" s="108"/>
      <c r="C59" s="76"/>
      <c r="D59" s="44"/>
      <c r="E59" s="1"/>
    </row>
    <row r="60" spans="1:5">
      <c r="A60" s="31" t="s">
        <v>57</v>
      </c>
      <c r="B60" s="108"/>
      <c r="C60" s="76">
        <f>'Temas políticas -bases de dados'!E61</f>
        <v>0.03</v>
      </c>
      <c r="D60" s="44">
        <f>B60*C60</f>
        <v>0</v>
      </c>
      <c r="E60" s="1"/>
    </row>
    <row r="61" spans="1:5">
      <c r="A61" s="31"/>
      <c r="B61" s="108"/>
      <c r="C61" s="76"/>
      <c r="D61" s="44"/>
      <c r="E61" s="1"/>
    </row>
    <row r="62" spans="1:5">
      <c r="A62" s="74"/>
      <c r="B62" s="130" t="s">
        <v>77</v>
      </c>
      <c r="C62" s="78">
        <f>SUM(C2:C61)</f>
        <v>1.0000000000000004</v>
      </c>
      <c r="D62" s="131">
        <f>SUM(D2:D61)</f>
        <v>0</v>
      </c>
      <c r="E62" s="62" t="s">
        <v>80</v>
      </c>
    </row>
    <row r="63" spans="1:5">
      <c r="A63" s="129"/>
      <c r="B63" s="129" t="s">
        <v>81</v>
      </c>
      <c r="C63" s="122"/>
      <c r="D63" s="122"/>
    </row>
    <row r="64" spans="1:5">
      <c r="A64" s="159"/>
      <c r="B64" s="159"/>
      <c r="C64" s="122"/>
      <c r="D64" s="122"/>
    </row>
    <row r="65" spans="1:4">
      <c r="A65" s="159"/>
      <c r="B65" s="159"/>
      <c r="C65" s="122"/>
      <c r="D65" s="122"/>
    </row>
    <row r="66" spans="1:4">
      <c r="A66" s="159"/>
      <c r="B66" s="159"/>
      <c r="C66" s="122"/>
      <c r="D66" s="122"/>
    </row>
    <row r="67" spans="1:4">
      <c r="A67" s="159"/>
      <c r="B67" s="159"/>
      <c r="C67" s="122"/>
      <c r="D67" s="122"/>
    </row>
    <row r="68" spans="1:4">
      <c r="A68" s="159"/>
      <c r="B68" s="159"/>
      <c r="C68" s="122"/>
      <c r="D68" s="122"/>
    </row>
    <row r="69" spans="1:4">
      <c r="A69" s="159"/>
      <c r="B69" s="159"/>
      <c r="C69" s="122"/>
      <c r="D69" s="122"/>
    </row>
    <row r="70" spans="1:4">
      <c r="A70" s="122"/>
      <c r="B70" s="122"/>
      <c r="C70" s="122"/>
      <c r="D70" s="122"/>
    </row>
    <row r="71" spans="1:4">
      <c r="A71" s="122"/>
      <c r="B71" s="122"/>
      <c r="C71" s="122"/>
      <c r="D71" s="122"/>
    </row>
    <row r="72" spans="1:4">
      <c r="A72" s="122"/>
      <c r="B72" s="122"/>
      <c r="C72" s="122"/>
      <c r="D72" s="122"/>
    </row>
    <row r="73" spans="1:4">
      <c r="B73" s="115"/>
    </row>
  </sheetData>
  <sheetProtection formatRows="0"/>
  <mergeCells count="6">
    <mergeCell ref="A69:B69"/>
    <mergeCell ref="A64:B64"/>
    <mergeCell ref="A65:B65"/>
    <mergeCell ref="A66:B66"/>
    <mergeCell ref="A67:B67"/>
    <mergeCell ref="A68:B6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99EF4-12C7-4365-A997-D2AA0760E565}">
  <dimension ref="A1:I143"/>
  <sheetViews>
    <sheetView zoomScale="60" zoomScaleNormal="60" workbookViewId="0">
      <pane xSplit="1" ySplit="1" topLeftCell="B84" activePane="bottomRight" state="frozen"/>
      <selection pane="bottomRight" activeCell="D98" sqref="D98"/>
      <selection pane="bottomLeft" activeCell="A2" sqref="A2"/>
      <selection pane="topRight" activeCell="B1" sqref="B1"/>
    </sheetView>
  </sheetViews>
  <sheetFormatPr defaultColWidth="10.875" defaultRowHeight="15.6"/>
  <cols>
    <col min="1" max="1" width="80.625" style="118" customWidth="1"/>
    <col min="2" max="2" width="64.625" style="118" customWidth="1"/>
    <col min="3" max="3" width="8.625" style="118" customWidth="1"/>
    <col min="4" max="4" width="64.625" style="118" customWidth="1"/>
    <col min="5" max="5" width="8.625" style="118" customWidth="1"/>
    <col min="6" max="6" width="64.625" style="118" customWidth="1"/>
    <col min="7" max="7" width="8.625" style="118" customWidth="1"/>
    <col min="8" max="8" width="16.625" style="118" customWidth="1"/>
    <col min="9" max="9" width="15.375" style="8" customWidth="1"/>
    <col min="10" max="10" width="15.5" style="8" customWidth="1"/>
    <col min="11" max="16384" width="10.875" style="8"/>
  </cols>
  <sheetData>
    <row r="1" spans="1:9" ht="108" customHeight="1">
      <c r="A1" s="7" t="s">
        <v>82</v>
      </c>
      <c r="B1" s="27" t="s">
        <v>83</v>
      </c>
      <c r="C1" s="38" t="s">
        <v>84</v>
      </c>
      <c r="D1" s="27" t="s">
        <v>85</v>
      </c>
      <c r="E1" s="38" t="s">
        <v>86</v>
      </c>
      <c r="F1" s="27" t="s">
        <v>87</v>
      </c>
      <c r="G1" s="38" t="s">
        <v>84</v>
      </c>
      <c r="H1" s="46" t="s">
        <v>61</v>
      </c>
      <c r="I1" s="10"/>
    </row>
    <row r="2" spans="1:9">
      <c r="A2" s="29" t="s">
        <v>88</v>
      </c>
      <c r="B2" s="108"/>
      <c r="C2" s="141">
        <v>0.05</v>
      </c>
      <c r="D2" s="108"/>
      <c r="E2" s="141">
        <v>0.04</v>
      </c>
      <c r="F2" s="108"/>
      <c r="G2" s="80">
        <v>0.04</v>
      </c>
      <c r="H2" s="83">
        <f>B2*C2+D2*E2+F2*G2</f>
        <v>0</v>
      </c>
    </row>
    <row r="3" spans="1:9" s="16" customFormat="1">
      <c r="A3" s="34"/>
      <c r="B3" s="147"/>
      <c r="C3" s="141"/>
      <c r="D3" s="147"/>
      <c r="E3" s="141"/>
      <c r="F3" s="108"/>
      <c r="G3" s="81"/>
      <c r="H3" s="83"/>
    </row>
    <row r="4" spans="1:9" ht="30.95">
      <c r="A4" s="29" t="s">
        <v>89</v>
      </c>
      <c r="B4" s="102">
        <v>0</v>
      </c>
      <c r="C4" s="141">
        <v>0.03</v>
      </c>
      <c r="D4" s="102">
        <v>0</v>
      </c>
      <c r="E4" s="141">
        <v>3.5000000000000003E-2</v>
      </c>
      <c r="F4" s="102">
        <v>0</v>
      </c>
      <c r="G4" s="80">
        <v>3.5000000000000003E-2</v>
      </c>
      <c r="H4" s="83">
        <f t="shared" ref="H4:H70" si="0">B4*C4+D4*E4+F4*G4</f>
        <v>0</v>
      </c>
    </row>
    <row r="5" spans="1:9">
      <c r="A5" s="28"/>
      <c r="B5" s="102"/>
      <c r="C5" s="141"/>
      <c r="D5" s="102"/>
      <c r="E5" s="141"/>
      <c r="F5" s="102"/>
      <c r="G5" s="80"/>
      <c r="H5" s="83"/>
    </row>
    <row r="6" spans="1:9">
      <c r="A6" s="29" t="s">
        <v>90</v>
      </c>
      <c r="B6" s="108"/>
      <c r="C6" s="141">
        <v>0.04</v>
      </c>
      <c r="D6" s="108"/>
      <c r="E6" s="141">
        <v>0.04</v>
      </c>
      <c r="F6" s="108"/>
      <c r="G6" s="80">
        <v>0.04</v>
      </c>
      <c r="H6" s="83">
        <f t="shared" si="0"/>
        <v>0</v>
      </c>
    </row>
    <row r="7" spans="1:9">
      <c r="A7" s="28"/>
      <c r="B7" s="108"/>
      <c r="C7" s="141"/>
      <c r="D7" s="147"/>
      <c r="E7" s="141"/>
      <c r="F7" s="108"/>
      <c r="G7" s="80"/>
      <c r="H7" s="83"/>
    </row>
    <row r="8" spans="1:9">
      <c r="A8" s="29" t="s">
        <v>91</v>
      </c>
      <c r="B8" s="102">
        <v>0</v>
      </c>
      <c r="C8" s="141">
        <v>0.04</v>
      </c>
      <c r="D8" s="102">
        <v>0</v>
      </c>
      <c r="E8" s="141">
        <v>0.03</v>
      </c>
      <c r="F8" s="102">
        <v>0</v>
      </c>
      <c r="G8" s="80">
        <v>0.03</v>
      </c>
      <c r="H8" s="83">
        <f t="shared" si="0"/>
        <v>0</v>
      </c>
    </row>
    <row r="9" spans="1:9">
      <c r="A9" s="29"/>
      <c r="B9" s="102"/>
      <c r="C9" s="141"/>
      <c r="D9" s="102"/>
      <c r="E9" s="141"/>
      <c r="F9" s="102"/>
      <c r="G9" s="80"/>
      <c r="H9" s="83"/>
    </row>
    <row r="10" spans="1:9">
      <c r="A10" s="29" t="s">
        <v>92</v>
      </c>
      <c r="B10" s="108">
        <v>0</v>
      </c>
      <c r="C10" s="141">
        <v>0.05</v>
      </c>
      <c r="D10" s="108">
        <v>0</v>
      </c>
      <c r="E10" s="141">
        <v>0.05</v>
      </c>
      <c r="F10" s="108">
        <v>0</v>
      </c>
      <c r="G10" s="80">
        <v>0.05</v>
      </c>
      <c r="H10" s="83">
        <f t="shared" si="0"/>
        <v>0</v>
      </c>
    </row>
    <row r="11" spans="1:9">
      <c r="A11" s="29"/>
      <c r="B11" s="108"/>
      <c r="C11" s="141"/>
      <c r="D11" s="108"/>
      <c r="E11" s="141"/>
      <c r="F11" s="108"/>
      <c r="G11" s="80"/>
      <c r="H11" s="83"/>
    </row>
    <row r="12" spans="1:9" hidden="1">
      <c r="A12" s="29" t="s">
        <v>93</v>
      </c>
      <c r="B12" s="102"/>
      <c r="C12" s="141">
        <v>0</v>
      </c>
      <c r="D12" s="102"/>
      <c r="E12" s="141">
        <v>0</v>
      </c>
      <c r="F12" s="102"/>
      <c r="G12" s="80">
        <v>0</v>
      </c>
      <c r="H12" s="83"/>
    </row>
    <row r="13" spans="1:9" hidden="1">
      <c r="A13" s="29"/>
      <c r="B13" s="102"/>
      <c r="C13" s="141"/>
      <c r="D13" s="102"/>
      <c r="E13" s="141"/>
      <c r="F13" s="102"/>
      <c r="G13" s="80"/>
      <c r="H13" s="83"/>
    </row>
    <row r="14" spans="1:9" ht="30.95">
      <c r="A14" s="29" t="s">
        <v>94</v>
      </c>
      <c r="B14" s="108"/>
      <c r="C14" s="141">
        <v>0.04</v>
      </c>
      <c r="D14" s="108"/>
      <c r="E14" s="141">
        <v>3.5000000000000003E-2</v>
      </c>
      <c r="F14" s="108"/>
      <c r="G14" s="80">
        <v>3.5000000000000003E-2</v>
      </c>
      <c r="H14" s="83">
        <f t="shared" si="0"/>
        <v>0</v>
      </c>
    </row>
    <row r="15" spans="1:9">
      <c r="A15" s="29"/>
      <c r="B15" s="108"/>
      <c r="C15" s="141"/>
      <c r="D15" s="147"/>
      <c r="E15" s="141"/>
      <c r="F15" s="108"/>
      <c r="G15" s="80"/>
      <c r="H15" s="83"/>
    </row>
    <row r="16" spans="1:9">
      <c r="A16" s="27" t="s">
        <v>95</v>
      </c>
      <c r="B16" s="102">
        <v>0</v>
      </c>
      <c r="C16" s="141">
        <v>0.03</v>
      </c>
      <c r="D16" s="102">
        <v>0</v>
      </c>
      <c r="E16" s="141">
        <v>0.04</v>
      </c>
      <c r="F16" s="102">
        <v>0</v>
      </c>
      <c r="G16" s="80">
        <v>0.04</v>
      </c>
      <c r="H16" s="83">
        <f t="shared" si="0"/>
        <v>0</v>
      </c>
    </row>
    <row r="17" spans="1:8">
      <c r="A17" s="28"/>
      <c r="B17" s="102"/>
      <c r="C17" s="141"/>
      <c r="D17" s="102"/>
      <c r="E17" s="141"/>
      <c r="F17" s="102"/>
      <c r="G17" s="80"/>
      <c r="H17" s="83"/>
    </row>
    <row r="18" spans="1:8">
      <c r="A18" s="27" t="s">
        <v>96</v>
      </c>
      <c r="B18" s="108"/>
      <c r="C18" s="141">
        <v>0.03</v>
      </c>
      <c r="D18" s="108"/>
      <c r="E18" s="141">
        <v>0.03</v>
      </c>
      <c r="F18" s="108"/>
      <c r="G18" s="80">
        <v>0.03</v>
      </c>
      <c r="H18" s="83">
        <f t="shared" si="0"/>
        <v>0</v>
      </c>
    </row>
    <row r="19" spans="1:8">
      <c r="A19" s="28"/>
      <c r="B19" s="147"/>
      <c r="C19" s="141"/>
      <c r="D19" s="108"/>
      <c r="E19" s="141"/>
      <c r="F19" s="108"/>
      <c r="G19" s="80"/>
      <c r="H19" s="83"/>
    </row>
    <row r="20" spans="1:8">
      <c r="A20" s="27" t="s">
        <v>97</v>
      </c>
      <c r="B20" s="102">
        <v>0</v>
      </c>
      <c r="C20" s="141">
        <v>0.03</v>
      </c>
      <c r="D20" s="102">
        <v>0</v>
      </c>
      <c r="E20" s="141">
        <v>2.5000000000000001E-2</v>
      </c>
      <c r="F20" s="102">
        <v>0</v>
      </c>
      <c r="G20" s="80">
        <v>2.5000000000000001E-2</v>
      </c>
      <c r="H20" s="83">
        <f t="shared" si="0"/>
        <v>0</v>
      </c>
    </row>
    <row r="21" spans="1:8">
      <c r="A21" s="25"/>
      <c r="B21" s="102"/>
      <c r="C21" s="141"/>
      <c r="D21" s="102"/>
      <c r="E21" s="141"/>
      <c r="F21" s="102"/>
      <c r="G21" s="80"/>
      <c r="H21" s="83"/>
    </row>
    <row r="22" spans="1:8">
      <c r="A22" s="27" t="s">
        <v>98</v>
      </c>
      <c r="B22" s="108">
        <v>0</v>
      </c>
      <c r="C22" s="141">
        <v>0.03</v>
      </c>
      <c r="D22" s="108">
        <v>0</v>
      </c>
      <c r="E22" s="141">
        <v>3.5000000000000003E-2</v>
      </c>
      <c r="F22" s="108">
        <v>0</v>
      </c>
      <c r="G22" s="80">
        <v>3.5000000000000003E-2</v>
      </c>
      <c r="H22" s="83">
        <f t="shared" si="0"/>
        <v>0</v>
      </c>
    </row>
    <row r="23" spans="1:8">
      <c r="A23" s="25"/>
      <c r="B23" s="108"/>
      <c r="C23" s="141"/>
      <c r="D23" s="108"/>
      <c r="E23" s="141"/>
      <c r="F23" s="108"/>
      <c r="G23" s="80"/>
      <c r="H23" s="83"/>
    </row>
    <row r="24" spans="1:8">
      <c r="A24" s="25" t="s">
        <v>99</v>
      </c>
      <c r="B24" s="102">
        <v>0</v>
      </c>
      <c r="C24" s="141">
        <v>0.03</v>
      </c>
      <c r="D24" s="102">
        <v>0</v>
      </c>
      <c r="E24" s="141">
        <v>3.5000000000000003E-2</v>
      </c>
      <c r="F24" s="102">
        <v>0</v>
      </c>
      <c r="G24" s="80">
        <v>3.5000000000000003E-2</v>
      </c>
      <c r="H24" s="83">
        <f t="shared" si="0"/>
        <v>0</v>
      </c>
    </row>
    <row r="25" spans="1:8">
      <c r="A25" s="25"/>
      <c r="B25" s="102"/>
      <c r="C25" s="141"/>
      <c r="D25" s="102"/>
      <c r="E25" s="141"/>
      <c r="F25" s="102"/>
      <c r="G25" s="80"/>
      <c r="H25" s="83"/>
    </row>
    <row r="26" spans="1:8">
      <c r="A26" s="27" t="s">
        <v>100</v>
      </c>
      <c r="B26" s="108">
        <v>0</v>
      </c>
      <c r="C26" s="141">
        <v>0.02</v>
      </c>
      <c r="D26" s="108">
        <v>0</v>
      </c>
      <c r="E26" s="141">
        <v>1.4999999999999999E-2</v>
      </c>
      <c r="F26" s="108">
        <v>0</v>
      </c>
      <c r="G26" s="80">
        <v>1.4999999999999999E-2</v>
      </c>
      <c r="H26" s="83">
        <f t="shared" si="0"/>
        <v>0</v>
      </c>
    </row>
    <row r="27" spans="1:8">
      <c r="A27" s="25"/>
      <c r="B27" s="108"/>
      <c r="C27" s="141"/>
      <c r="D27" s="108"/>
      <c r="E27" s="141"/>
      <c r="F27" s="108"/>
      <c r="G27" s="80"/>
      <c r="H27" s="83"/>
    </row>
    <row r="28" spans="1:8">
      <c r="A28" s="27" t="s">
        <v>101</v>
      </c>
      <c r="B28" s="102">
        <v>0</v>
      </c>
      <c r="C28" s="141">
        <v>0.02</v>
      </c>
      <c r="D28" s="102">
        <v>0</v>
      </c>
      <c r="E28" s="141">
        <v>0.02</v>
      </c>
      <c r="F28" s="102">
        <v>0</v>
      </c>
      <c r="G28" s="80">
        <v>0.02</v>
      </c>
      <c r="H28" s="83">
        <f t="shared" si="0"/>
        <v>0</v>
      </c>
    </row>
    <row r="29" spans="1:8">
      <c r="A29" s="25"/>
      <c r="B29" s="102"/>
      <c r="C29" s="141"/>
      <c r="D29" s="102"/>
      <c r="E29" s="141"/>
      <c r="F29" s="102"/>
      <c r="G29" s="80"/>
      <c r="H29" s="83"/>
    </row>
    <row r="30" spans="1:8">
      <c r="A30" s="27" t="s">
        <v>102</v>
      </c>
      <c r="B30" s="108">
        <v>0</v>
      </c>
      <c r="C30" s="141">
        <v>0.03</v>
      </c>
      <c r="D30" s="108">
        <v>0</v>
      </c>
      <c r="E30" s="141">
        <v>0.02</v>
      </c>
      <c r="F30" s="108">
        <v>0</v>
      </c>
      <c r="G30" s="80">
        <v>2.5000000000000001E-2</v>
      </c>
      <c r="H30" s="83">
        <f t="shared" si="0"/>
        <v>0</v>
      </c>
    </row>
    <row r="31" spans="1:8">
      <c r="A31" s="25"/>
      <c r="B31" s="108"/>
      <c r="C31" s="141"/>
      <c r="D31" s="108"/>
      <c r="E31" s="141"/>
      <c r="F31" s="108"/>
      <c r="G31" s="80"/>
      <c r="H31" s="83"/>
    </row>
    <row r="32" spans="1:8">
      <c r="A32" s="25" t="s">
        <v>103</v>
      </c>
      <c r="B32" s="102">
        <v>0</v>
      </c>
      <c r="C32" s="141">
        <v>0.03</v>
      </c>
      <c r="D32" s="102">
        <v>0</v>
      </c>
      <c r="E32" s="141">
        <v>0.02</v>
      </c>
      <c r="F32" s="102">
        <v>0</v>
      </c>
      <c r="G32" s="80">
        <v>0.02</v>
      </c>
      <c r="H32" s="83">
        <f t="shared" si="0"/>
        <v>0</v>
      </c>
    </row>
    <row r="33" spans="1:8">
      <c r="A33" s="25"/>
      <c r="B33" s="102"/>
      <c r="C33" s="141"/>
      <c r="D33" s="102"/>
      <c r="E33" s="141"/>
      <c r="F33" s="102"/>
      <c r="G33" s="80"/>
      <c r="H33" s="83"/>
    </row>
    <row r="34" spans="1:8">
      <c r="A34" s="27" t="s">
        <v>104</v>
      </c>
      <c r="B34" s="108"/>
      <c r="C34" s="141">
        <v>0.03</v>
      </c>
      <c r="D34" s="108"/>
      <c r="E34" s="141">
        <v>0.02</v>
      </c>
      <c r="F34" s="108"/>
      <c r="G34" s="80">
        <v>0.02</v>
      </c>
      <c r="H34" s="83">
        <f t="shared" si="0"/>
        <v>0</v>
      </c>
    </row>
    <row r="35" spans="1:8">
      <c r="A35" s="25"/>
      <c r="B35" s="147"/>
      <c r="C35" s="141"/>
      <c r="D35" s="108"/>
      <c r="E35" s="141"/>
      <c r="F35" s="108"/>
      <c r="G35" s="80"/>
      <c r="H35" s="83"/>
    </row>
    <row r="36" spans="1:8">
      <c r="A36" s="27" t="s">
        <v>105</v>
      </c>
      <c r="B36" s="102"/>
      <c r="C36" s="141">
        <v>0.04</v>
      </c>
      <c r="D36" s="102"/>
      <c r="E36" s="141">
        <v>0.04</v>
      </c>
      <c r="F36" s="102"/>
      <c r="G36" s="80">
        <v>0.04</v>
      </c>
      <c r="H36" s="83">
        <f t="shared" si="0"/>
        <v>0</v>
      </c>
    </row>
    <row r="37" spans="1:8">
      <c r="A37" s="25"/>
      <c r="B37" s="148"/>
      <c r="C37" s="141"/>
      <c r="D37" s="102"/>
      <c r="E37" s="141"/>
      <c r="F37" s="102"/>
      <c r="G37" s="80"/>
      <c r="H37" s="83"/>
    </row>
    <row r="38" spans="1:8">
      <c r="A38" s="27" t="s">
        <v>106</v>
      </c>
      <c r="B38" s="108">
        <v>0</v>
      </c>
      <c r="C38" s="141">
        <v>0.03</v>
      </c>
      <c r="D38" s="108">
        <v>0</v>
      </c>
      <c r="E38" s="141">
        <v>2.5000000000000001E-2</v>
      </c>
      <c r="F38" s="108">
        <v>0</v>
      </c>
      <c r="G38" s="80">
        <v>2.5000000000000001E-2</v>
      </c>
      <c r="H38" s="83">
        <f t="shared" si="0"/>
        <v>0</v>
      </c>
    </row>
    <row r="39" spans="1:8">
      <c r="A39" s="25"/>
      <c r="B39" s="108"/>
      <c r="C39" s="141"/>
      <c r="D39" s="108"/>
      <c r="E39" s="141"/>
      <c r="F39" s="108"/>
      <c r="G39" s="80"/>
      <c r="H39" s="83"/>
    </row>
    <row r="40" spans="1:8">
      <c r="A40" s="27" t="s">
        <v>107</v>
      </c>
      <c r="B40" s="102">
        <v>0</v>
      </c>
      <c r="C40" s="141">
        <v>0.02</v>
      </c>
      <c r="D40" s="102">
        <v>0</v>
      </c>
      <c r="E40" s="141">
        <v>0.02</v>
      </c>
      <c r="F40" s="102">
        <v>0</v>
      </c>
      <c r="G40" s="80">
        <v>0.02</v>
      </c>
      <c r="H40" s="83">
        <f t="shared" si="0"/>
        <v>0</v>
      </c>
    </row>
    <row r="41" spans="1:8">
      <c r="A41" s="25"/>
      <c r="B41" s="102"/>
      <c r="C41" s="141"/>
      <c r="D41" s="102"/>
      <c r="E41" s="141"/>
      <c r="F41" s="102"/>
      <c r="G41" s="80"/>
      <c r="H41" s="83"/>
    </row>
    <row r="42" spans="1:8">
      <c r="A42" s="27" t="s">
        <v>108</v>
      </c>
      <c r="B42" s="108">
        <v>0</v>
      </c>
      <c r="C42" s="141">
        <v>0.02</v>
      </c>
      <c r="D42" s="108">
        <v>0</v>
      </c>
      <c r="E42" s="141">
        <v>0.02</v>
      </c>
      <c r="F42" s="108">
        <v>0</v>
      </c>
      <c r="G42" s="80">
        <v>0.02</v>
      </c>
      <c r="H42" s="83">
        <f t="shared" si="0"/>
        <v>0</v>
      </c>
    </row>
    <row r="43" spans="1:8">
      <c r="A43" s="25"/>
      <c r="B43" s="108"/>
      <c r="C43" s="141"/>
      <c r="D43" s="108"/>
      <c r="E43" s="141"/>
      <c r="F43" s="108"/>
      <c r="G43" s="80"/>
      <c r="H43" s="83"/>
    </row>
    <row r="44" spans="1:8">
      <c r="A44" s="27" t="s">
        <v>109</v>
      </c>
      <c r="B44" s="102">
        <v>0</v>
      </c>
      <c r="C44" s="141">
        <v>0.02</v>
      </c>
      <c r="D44" s="102">
        <v>0</v>
      </c>
      <c r="E44" s="141">
        <v>0.02</v>
      </c>
      <c r="F44" s="102">
        <v>0</v>
      </c>
      <c r="G44" s="80">
        <v>0.02</v>
      </c>
      <c r="H44" s="83">
        <f t="shared" si="0"/>
        <v>0</v>
      </c>
    </row>
    <row r="45" spans="1:8">
      <c r="A45" s="25"/>
      <c r="B45" s="102"/>
      <c r="C45" s="141"/>
      <c r="D45" s="102"/>
      <c r="E45" s="141"/>
      <c r="F45" s="102"/>
      <c r="G45" s="80"/>
      <c r="H45" s="83"/>
    </row>
    <row r="46" spans="1:8">
      <c r="A46" s="27" t="s">
        <v>110</v>
      </c>
      <c r="B46" s="108">
        <v>0</v>
      </c>
      <c r="C46" s="141">
        <v>0.02</v>
      </c>
      <c r="D46" s="108">
        <v>0</v>
      </c>
      <c r="E46" s="141">
        <v>0.02</v>
      </c>
      <c r="F46" s="108">
        <v>0</v>
      </c>
      <c r="G46" s="80">
        <v>0.02</v>
      </c>
      <c r="H46" s="83">
        <f t="shared" si="0"/>
        <v>0</v>
      </c>
    </row>
    <row r="47" spans="1:8">
      <c r="A47" s="27"/>
      <c r="B47" s="108"/>
      <c r="C47" s="141"/>
      <c r="D47" s="108"/>
      <c r="E47" s="141"/>
      <c r="F47" s="108"/>
      <c r="G47" s="80"/>
      <c r="H47" s="83"/>
    </row>
    <row r="48" spans="1:8">
      <c r="A48" s="27" t="s">
        <v>111</v>
      </c>
      <c r="B48" s="102">
        <v>0</v>
      </c>
      <c r="C48" s="141">
        <v>0.02</v>
      </c>
      <c r="D48" s="102">
        <v>0</v>
      </c>
      <c r="E48" s="141">
        <v>0.02</v>
      </c>
      <c r="F48" s="102">
        <v>0</v>
      </c>
      <c r="G48" s="80">
        <v>0.02</v>
      </c>
      <c r="H48" s="83">
        <f t="shared" si="0"/>
        <v>0</v>
      </c>
    </row>
    <row r="49" spans="1:8">
      <c r="A49" s="25"/>
      <c r="B49" s="102"/>
      <c r="C49" s="141"/>
      <c r="D49" s="102"/>
      <c r="E49" s="141"/>
      <c r="F49" s="102"/>
      <c r="G49" s="80"/>
      <c r="H49" s="83"/>
    </row>
    <row r="50" spans="1:8">
      <c r="A50" s="27" t="s">
        <v>112</v>
      </c>
      <c r="B50" s="108">
        <v>0</v>
      </c>
      <c r="C50" s="141">
        <v>0.02</v>
      </c>
      <c r="D50" s="108">
        <v>0</v>
      </c>
      <c r="E50" s="141">
        <v>0.02</v>
      </c>
      <c r="F50" s="108">
        <v>0</v>
      </c>
      <c r="G50" s="80">
        <v>0.02</v>
      </c>
      <c r="H50" s="83">
        <f t="shared" si="0"/>
        <v>0</v>
      </c>
    </row>
    <row r="51" spans="1:8">
      <c r="A51" s="25"/>
      <c r="B51" s="108"/>
      <c r="C51" s="141"/>
      <c r="D51" s="108"/>
      <c r="E51" s="141"/>
      <c r="F51" s="108"/>
      <c r="G51" s="80"/>
      <c r="H51" s="83"/>
    </row>
    <row r="52" spans="1:8">
      <c r="A52" s="27" t="s">
        <v>113</v>
      </c>
      <c r="B52" s="102">
        <v>0</v>
      </c>
      <c r="C52" s="141">
        <v>0.02</v>
      </c>
      <c r="D52" s="102">
        <v>0</v>
      </c>
      <c r="E52" s="141">
        <v>0.02</v>
      </c>
      <c r="F52" s="102">
        <v>0</v>
      </c>
      <c r="G52" s="80">
        <v>0.02</v>
      </c>
      <c r="H52" s="83">
        <f t="shared" si="0"/>
        <v>0</v>
      </c>
    </row>
    <row r="53" spans="1:8">
      <c r="A53" s="25"/>
      <c r="B53" s="102"/>
      <c r="C53" s="141"/>
      <c r="D53" s="102"/>
      <c r="E53" s="141"/>
      <c r="F53" s="102"/>
      <c r="G53" s="80"/>
      <c r="H53" s="83"/>
    </row>
    <row r="54" spans="1:8" hidden="1">
      <c r="A54" s="25" t="s">
        <v>114</v>
      </c>
      <c r="B54" s="108"/>
      <c r="C54" s="141">
        <v>0</v>
      </c>
      <c r="D54" s="108"/>
      <c r="E54" s="141">
        <v>0</v>
      </c>
      <c r="F54" s="108"/>
      <c r="G54" s="80">
        <v>0</v>
      </c>
      <c r="H54" s="83"/>
    </row>
    <row r="55" spans="1:8" hidden="1">
      <c r="A55" s="25"/>
      <c r="B55" s="108"/>
      <c r="C55" s="141"/>
      <c r="D55" s="108"/>
      <c r="E55" s="141"/>
      <c r="F55" s="108"/>
      <c r="G55" s="80"/>
      <c r="H55" s="83"/>
    </row>
    <row r="56" spans="1:8">
      <c r="A56" s="27" t="s">
        <v>115</v>
      </c>
      <c r="B56" s="102">
        <v>0</v>
      </c>
      <c r="C56" s="141">
        <v>0.02</v>
      </c>
      <c r="D56" s="102">
        <v>0</v>
      </c>
      <c r="E56" s="141">
        <v>0.02</v>
      </c>
      <c r="F56" s="102">
        <v>0</v>
      </c>
      <c r="G56" s="80">
        <v>0.02</v>
      </c>
      <c r="H56" s="83">
        <f t="shared" si="0"/>
        <v>0</v>
      </c>
    </row>
    <row r="57" spans="1:8">
      <c r="A57" s="25"/>
      <c r="B57" s="102"/>
      <c r="C57" s="141"/>
      <c r="D57" s="102"/>
      <c r="E57" s="141"/>
      <c r="F57" s="102"/>
      <c r="G57" s="80"/>
      <c r="H57" s="83"/>
    </row>
    <row r="58" spans="1:8">
      <c r="A58" s="27" t="s">
        <v>116</v>
      </c>
      <c r="B58" s="108">
        <v>0</v>
      </c>
      <c r="C58" s="141">
        <v>0.02</v>
      </c>
      <c r="D58" s="108">
        <v>0</v>
      </c>
      <c r="E58" s="141">
        <v>2.5000000000000001E-2</v>
      </c>
      <c r="F58" s="108">
        <v>0</v>
      </c>
      <c r="G58" s="80">
        <v>2.5000000000000001E-2</v>
      </c>
      <c r="H58" s="83">
        <f t="shared" si="0"/>
        <v>0</v>
      </c>
    </row>
    <row r="59" spans="1:8">
      <c r="A59" s="25"/>
      <c r="B59" s="108"/>
      <c r="C59" s="141"/>
      <c r="D59" s="108"/>
      <c r="E59" s="141"/>
      <c r="F59" s="108"/>
      <c r="G59" s="80"/>
      <c r="H59" s="83"/>
    </row>
    <row r="60" spans="1:8">
      <c r="A60" s="27" t="s">
        <v>117</v>
      </c>
      <c r="B60" s="102">
        <v>0</v>
      </c>
      <c r="C60" s="141">
        <v>0.02</v>
      </c>
      <c r="D60" s="102">
        <v>0</v>
      </c>
      <c r="E60" s="141">
        <v>1.4999999999999999E-2</v>
      </c>
      <c r="F60" s="102">
        <v>0</v>
      </c>
      <c r="G60" s="80">
        <v>1.4999999999999999E-2</v>
      </c>
      <c r="H60" s="83">
        <f t="shared" si="0"/>
        <v>0</v>
      </c>
    </row>
    <row r="61" spans="1:8">
      <c r="A61" s="25"/>
      <c r="B61" s="102"/>
      <c r="C61" s="141"/>
      <c r="D61" s="102"/>
      <c r="E61" s="141"/>
      <c r="F61" s="102"/>
      <c r="G61" s="80"/>
      <c r="H61" s="83"/>
    </row>
    <row r="62" spans="1:8">
      <c r="A62" s="27" t="s">
        <v>118</v>
      </c>
      <c r="B62" s="108">
        <v>0</v>
      </c>
      <c r="C62" s="141">
        <v>0.02</v>
      </c>
      <c r="D62" s="108"/>
      <c r="E62" s="141">
        <v>0.02</v>
      </c>
      <c r="F62" s="108"/>
      <c r="G62" s="80">
        <v>0.02</v>
      </c>
      <c r="H62" s="83">
        <f t="shared" si="0"/>
        <v>0</v>
      </c>
    </row>
    <row r="63" spans="1:8">
      <c r="A63" s="25"/>
      <c r="B63" s="147"/>
      <c r="C63" s="141"/>
      <c r="D63" s="108"/>
      <c r="E63" s="141"/>
      <c r="F63" s="108"/>
      <c r="G63" s="80"/>
      <c r="H63" s="83"/>
    </row>
    <row r="64" spans="1:8">
      <c r="A64" s="27" t="s">
        <v>119</v>
      </c>
      <c r="B64" s="102">
        <v>0</v>
      </c>
      <c r="C64" s="141">
        <v>0.02</v>
      </c>
      <c r="D64" s="102">
        <v>0</v>
      </c>
      <c r="E64" s="141">
        <v>0.02</v>
      </c>
      <c r="F64" s="102">
        <v>0</v>
      </c>
      <c r="G64" s="80">
        <v>0.02</v>
      </c>
      <c r="H64" s="83">
        <f t="shared" si="0"/>
        <v>0</v>
      </c>
    </row>
    <row r="65" spans="1:8">
      <c r="A65" s="25"/>
      <c r="B65" s="102"/>
      <c r="C65" s="141"/>
      <c r="D65" s="102"/>
      <c r="E65" s="141"/>
      <c r="F65" s="102"/>
      <c r="G65" s="80"/>
      <c r="H65" s="83"/>
    </row>
    <row r="66" spans="1:8">
      <c r="A66" s="25" t="s">
        <v>120</v>
      </c>
      <c r="B66" s="108">
        <v>0</v>
      </c>
      <c r="C66" s="141">
        <v>0.02</v>
      </c>
      <c r="D66" s="108">
        <v>0</v>
      </c>
      <c r="E66" s="141">
        <v>1.4999999999999999E-2</v>
      </c>
      <c r="F66" s="108">
        <v>0</v>
      </c>
      <c r="G66" s="80">
        <v>1.4999999999999999E-2</v>
      </c>
      <c r="H66" s="83">
        <f t="shared" si="0"/>
        <v>0</v>
      </c>
    </row>
    <row r="67" spans="1:8">
      <c r="A67" s="25"/>
      <c r="B67" s="108"/>
      <c r="C67" s="141"/>
      <c r="D67" s="108"/>
      <c r="E67" s="141"/>
      <c r="F67" s="108"/>
      <c r="G67" s="80"/>
      <c r="H67" s="83"/>
    </row>
    <row r="68" spans="1:8">
      <c r="A68" s="25" t="s">
        <v>121</v>
      </c>
      <c r="B68" s="102">
        <v>0</v>
      </c>
      <c r="C68" s="141">
        <v>0.02</v>
      </c>
      <c r="D68" s="102">
        <v>0</v>
      </c>
      <c r="E68" s="141">
        <v>1.4999999999999999E-2</v>
      </c>
      <c r="F68" s="102">
        <v>0</v>
      </c>
      <c r="G68" s="80">
        <v>1.4999999999999999E-2</v>
      </c>
      <c r="H68" s="83">
        <f t="shared" si="0"/>
        <v>0</v>
      </c>
    </row>
    <row r="69" spans="1:8">
      <c r="A69" s="25"/>
      <c r="B69" s="102"/>
      <c r="C69" s="141"/>
      <c r="D69" s="102"/>
      <c r="E69" s="141"/>
      <c r="F69" s="102"/>
      <c r="G69" s="80"/>
      <c r="H69" s="83"/>
    </row>
    <row r="70" spans="1:8">
      <c r="A70" s="27" t="s">
        <v>122</v>
      </c>
      <c r="B70" s="108">
        <v>0</v>
      </c>
      <c r="C70" s="141">
        <v>0.03</v>
      </c>
      <c r="D70" s="108">
        <v>0</v>
      </c>
      <c r="E70" s="141">
        <v>2.5000000000000001E-2</v>
      </c>
      <c r="F70" s="108">
        <v>0</v>
      </c>
      <c r="G70" s="80">
        <v>0.02</v>
      </c>
      <c r="H70" s="83">
        <f t="shared" si="0"/>
        <v>0</v>
      </c>
    </row>
    <row r="71" spans="1:8">
      <c r="A71" s="25"/>
      <c r="B71" s="108"/>
      <c r="C71" s="141"/>
      <c r="D71" s="108"/>
      <c r="E71" s="141"/>
      <c r="F71" s="108"/>
      <c r="G71" s="80"/>
      <c r="H71" s="83"/>
    </row>
    <row r="72" spans="1:8">
      <c r="A72" s="27" t="s">
        <v>123</v>
      </c>
      <c r="B72" s="102">
        <v>0</v>
      </c>
      <c r="C72" s="141">
        <v>1.4999999999999999E-2</v>
      </c>
      <c r="D72" s="102">
        <v>0</v>
      </c>
      <c r="E72" s="141">
        <v>0.01</v>
      </c>
      <c r="F72" s="102">
        <v>0</v>
      </c>
      <c r="G72" s="80">
        <v>0.01</v>
      </c>
      <c r="H72" s="83">
        <f t="shared" ref="H72:H84" si="1">B72*C72+D72*E72+F72*G72</f>
        <v>0</v>
      </c>
    </row>
    <row r="73" spans="1:8">
      <c r="A73" s="25"/>
      <c r="B73" s="102"/>
      <c r="C73" s="141"/>
      <c r="D73" s="102"/>
      <c r="E73" s="141"/>
      <c r="F73" s="102"/>
      <c r="G73" s="80"/>
      <c r="H73" s="83"/>
    </row>
    <row r="74" spans="1:8">
      <c r="A74" s="27" t="s">
        <v>124</v>
      </c>
      <c r="B74" s="108">
        <v>0</v>
      </c>
      <c r="C74" s="141">
        <v>0.02</v>
      </c>
      <c r="D74" s="108">
        <v>0</v>
      </c>
      <c r="E74" s="141">
        <v>1.4999999999999999E-2</v>
      </c>
      <c r="F74" s="108">
        <v>0</v>
      </c>
      <c r="G74" s="80">
        <v>1.4999999999999999E-2</v>
      </c>
      <c r="H74" s="83">
        <f t="shared" si="1"/>
        <v>0</v>
      </c>
    </row>
    <row r="75" spans="1:8">
      <c r="A75" s="25"/>
      <c r="B75" s="108"/>
      <c r="C75" s="141"/>
      <c r="D75" s="108"/>
      <c r="E75" s="141"/>
      <c r="F75" s="108"/>
      <c r="G75" s="80"/>
      <c r="H75" s="83"/>
    </row>
    <row r="76" spans="1:8">
      <c r="A76" s="25" t="s">
        <v>125</v>
      </c>
      <c r="B76" s="102">
        <v>0</v>
      </c>
      <c r="C76" s="141">
        <v>1.4999999999999999E-2</v>
      </c>
      <c r="D76" s="102">
        <v>0</v>
      </c>
      <c r="E76" s="141">
        <v>0.02</v>
      </c>
      <c r="F76" s="102">
        <v>0</v>
      </c>
      <c r="G76" s="80">
        <v>0.02</v>
      </c>
      <c r="H76" s="83">
        <f t="shared" si="1"/>
        <v>0</v>
      </c>
    </row>
    <row r="77" spans="1:8">
      <c r="A77" s="25"/>
      <c r="B77" s="102"/>
      <c r="C77" s="141"/>
      <c r="D77" s="102"/>
      <c r="E77" s="141"/>
      <c r="F77" s="102"/>
      <c r="G77" s="80"/>
      <c r="H77" s="83"/>
    </row>
    <row r="78" spans="1:8">
      <c r="A78" s="27" t="s">
        <v>126</v>
      </c>
      <c r="B78" s="108">
        <v>0</v>
      </c>
      <c r="C78" s="141">
        <v>0.01</v>
      </c>
      <c r="D78" s="108">
        <v>0</v>
      </c>
      <c r="E78" s="141">
        <v>0.02</v>
      </c>
      <c r="F78" s="108">
        <v>0</v>
      </c>
      <c r="G78" s="80">
        <v>0.02</v>
      </c>
      <c r="H78" s="83">
        <f t="shared" si="1"/>
        <v>0</v>
      </c>
    </row>
    <row r="79" spans="1:8">
      <c r="A79" s="25"/>
      <c r="B79" s="108"/>
      <c r="C79" s="141"/>
      <c r="D79" s="108"/>
      <c r="E79" s="141"/>
      <c r="F79" s="108"/>
      <c r="G79" s="80"/>
      <c r="H79" s="83"/>
    </row>
    <row r="80" spans="1:8">
      <c r="A80" s="25" t="s">
        <v>127</v>
      </c>
      <c r="B80" s="108">
        <v>0</v>
      </c>
      <c r="C80" s="141">
        <v>0</v>
      </c>
      <c r="D80" s="108">
        <v>0</v>
      </c>
      <c r="E80" s="141">
        <v>0.02</v>
      </c>
      <c r="F80" s="108">
        <v>0</v>
      </c>
      <c r="G80" s="80">
        <v>0.02</v>
      </c>
      <c r="H80" s="83">
        <f t="shared" si="1"/>
        <v>0</v>
      </c>
    </row>
    <row r="81" spans="1:9">
      <c r="A81" s="25"/>
      <c r="B81" s="102"/>
      <c r="C81" s="141"/>
      <c r="D81" s="102"/>
      <c r="E81" s="141"/>
      <c r="F81" s="102"/>
      <c r="G81" s="80"/>
      <c r="H81" s="83"/>
    </row>
    <row r="82" spans="1:9">
      <c r="A82" s="27" t="s">
        <v>128</v>
      </c>
      <c r="B82" s="102">
        <v>0</v>
      </c>
      <c r="C82" s="141">
        <v>0.01</v>
      </c>
      <c r="D82" s="102">
        <v>0</v>
      </c>
      <c r="E82" s="141">
        <v>0.01</v>
      </c>
      <c r="F82" s="102">
        <v>0</v>
      </c>
      <c r="G82" s="80">
        <v>0.01</v>
      </c>
      <c r="H82" s="83">
        <f t="shared" si="1"/>
        <v>0</v>
      </c>
    </row>
    <row r="83" spans="1:9">
      <c r="A83" s="25"/>
      <c r="B83" s="108"/>
      <c r="C83" s="141"/>
      <c r="D83" s="108"/>
      <c r="E83" s="141"/>
      <c r="F83" s="108"/>
      <c r="G83" s="80"/>
      <c r="H83" s="83"/>
    </row>
    <row r="84" spans="1:9">
      <c r="A84" s="27" t="s">
        <v>129</v>
      </c>
      <c r="B84" s="108">
        <v>0</v>
      </c>
      <c r="C84" s="141">
        <v>0</v>
      </c>
      <c r="D84" s="108">
        <v>0</v>
      </c>
      <c r="E84" s="141">
        <v>0.01</v>
      </c>
      <c r="F84" s="108">
        <v>0</v>
      </c>
      <c r="G84" s="80">
        <v>0.01</v>
      </c>
      <c r="H84" s="83">
        <f t="shared" si="1"/>
        <v>0</v>
      </c>
    </row>
    <row r="85" spans="1:9">
      <c r="A85" s="25"/>
      <c r="B85" s="102"/>
      <c r="C85" s="141"/>
      <c r="D85" s="102"/>
      <c r="E85" s="141"/>
      <c r="F85" s="102"/>
      <c r="G85" s="80"/>
      <c r="H85" s="83"/>
    </row>
    <row r="86" spans="1:9">
      <c r="A86" s="27" t="s">
        <v>130</v>
      </c>
      <c r="B86" s="102">
        <v>0</v>
      </c>
      <c r="C86" s="141">
        <v>0.02</v>
      </c>
      <c r="D86" s="102">
        <v>0</v>
      </c>
      <c r="E86" s="141">
        <v>0.01</v>
      </c>
      <c r="F86" s="102">
        <v>0</v>
      </c>
      <c r="G86" s="80">
        <v>0.01</v>
      </c>
      <c r="H86" s="83">
        <f>B86*C86+D86*E86+F86*G86</f>
        <v>0</v>
      </c>
    </row>
    <row r="87" spans="1:9">
      <c r="A87" s="25"/>
      <c r="B87" s="108"/>
      <c r="C87" s="141"/>
      <c r="D87" s="108"/>
      <c r="E87" s="141"/>
      <c r="F87" s="108"/>
      <c r="G87" s="80"/>
      <c r="H87" s="83"/>
    </row>
    <row r="88" spans="1:9" hidden="1">
      <c r="A88" s="25" t="s">
        <v>131</v>
      </c>
      <c r="B88" s="108"/>
      <c r="C88" s="141">
        <v>0</v>
      </c>
      <c r="D88" s="108"/>
      <c r="E88" s="141">
        <v>0</v>
      </c>
      <c r="F88" s="108"/>
      <c r="G88" s="141">
        <v>0</v>
      </c>
      <c r="H88" s="83">
        <f t="shared" ref="H88:H94" si="2">B88*C88+D88*E88+F88*G88</f>
        <v>0</v>
      </c>
    </row>
    <row r="89" spans="1:9" hidden="1">
      <c r="A89" s="25"/>
      <c r="B89" s="108"/>
      <c r="C89" s="141"/>
      <c r="D89" s="108"/>
      <c r="E89" s="141"/>
      <c r="F89" s="108"/>
      <c r="G89" s="80"/>
      <c r="H89" s="83">
        <f t="shared" si="2"/>
        <v>0</v>
      </c>
    </row>
    <row r="90" spans="1:9" hidden="1">
      <c r="A90" s="29" t="s">
        <v>132</v>
      </c>
      <c r="B90" s="102"/>
      <c r="C90" s="141">
        <v>0</v>
      </c>
      <c r="D90" s="102"/>
      <c r="E90" s="141">
        <v>0</v>
      </c>
      <c r="F90" s="102"/>
      <c r="G90" s="141">
        <v>0</v>
      </c>
      <c r="H90" s="83">
        <f t="shared" si="2"/>
        <v>0</v>
      </c>
    </row>
    <row r="91" spans="1:9" hidden="1">
      <c r="A91" s="48"/>
      <c r="B91" s="102"/>
      <c r="C91" s="141"/>
      <c r="D91" s="102"/>
      <c r="E91" s="141"/>
      <c r="F91" s="102"/>
      <c r="G91" s="80"/>
      <c r="H91" s="83">
        <f t="shared" si="2"/>
        <v>0</v>
      </c>
    </row>
    <row r="92" spans="1:9">
      <c r="A92" s="27" t="s">
        <v>133</v>
      </c>
      <c r="B92" s="102">
        <v>0</v>
      </c>
      <c r="C92" s="141"/>
      <c r="D92" s="102">
        <v>0</v>
      </c>
      <c r="E92" s="141">
        <v>0.02</v>
      </c>
      <c r="F92" s="102">
        <v>0</v>
      </c>
      <c r="G92" s="80">
        <v>0.02</v>
      </c>
      <c r="H92" s="83">
        <f t="shared" si="2"/>
        <v>0</v>
      </c>
    </row>
    <row r="93" spans="1:9">
      <c r="A93" s="25"/>
      <c r="B93" s="102"/>
      <c r="C93" s="141"/>
      <c r="D93" s="102"/>
      <c r="E93" s="141"/>
      <c r="F93" s="102"/>
      <c r="G93" s="80"/>
      <c r="H93" s="83"/>
    </row>
    <row r="94" spans="1:9">
      <c r="A94" s="27" t="s">
        <v>134</v>
      </c>
      <c r="B94" s="102">
        <v>0</v>
      </c>
      <c r="C94" s="141"/>
      <c r="D94" s="102">
        <v>0</v>
      </c>
      <c r="E94" s="141">
        <v>1.4999999999999999E-2</v>
      </c>
      <c r="F94" s="102">
        <v>0</v>
      </c>
      <c r="G94" s="80">
        <v>1.4999999999999999E-2</v>
      </c>
      <c r="H94" s="83">
        <f t="shared" si="2"/>
        <v>0</v>
      </c>
    </row>
    <row r="95" spans="1:9">
      <c r="A95" s="25"/>
      <c r="B95" s="102"/>
      <c r="C95" s="141"/>
      <c r="D95" s="102"/>
      <c r="E95" s="141"/>
      <c r="F95" s="102"/>
      <c r="G95" s="80"/>
      <c r="H95" s="83"/>
    </row>
    <row r="96" spans="1:9">
      <c r="A96" s="7" t="s">
        <v>135</v>
      </c>
      <c r="B96" s="105"/>
      <c r="C96" s="80">
        <f>SUM(C2:C90)</f>
        <v>1.0000000000000007</v>
      </c>
      <c r="D96" s="142"/>
      <c r="E96" s="80">
        <f>SUM(E2:E95)</f>
        <v>1.0000000000000007</v>
      </c>
      <c r="F96" s="142"/>
      <c r="G96" s="80">
        <f>SUM(G2:G95)</f>
        <v>1.0000000000000007</v>
      </c>
      <c r="H96" s="98">
        <f>SUM(H2:H95)</f>
        <v>0</v>
      </c>
      <c r="I96" s="15" t="s">
        <v>136</v>
      </c>
    </row>
    <row r="97" spans="1:8" ht="32.25" customHeight="1">
      <c r="A97" s="121"/>
      <c r="B97" s="121"/>
      <c r="C97" s="121"/>
      <c r="D97" s="121"/>
      <c r="E97" s="111"/>
      <c r="F97" s="121"/>
      <c r="G97" s="111"/>
      <c r="H97" s="111"/>
    </row>
    <row r="98" spans="1:8">
      <c r="A98" s="27"/>
      <c r="B98" s="108"/>
      <c r="C98" s="121"/>
      <c r="D98" s="108"/>
      <c r="E98" s="111"/>
      <c r="F98" s="111"/>
      <c r="G98" s="111"/>
      <c r="H98" s="111"/>
    </row>
    <row r="99" spans="1:8">
      <c r="A99" s="121"/>
      <c r="B99" s="147"/>
      <c r="C99" s="121"/>
      <c r="D99" s="147"/>
      <c r="E99" s="111"/>
      <c r="F99" s="137"/>
      <c r="G99" s="111"/>
      <c r="H99" s="111"/>
    </row>
    <row r="100" spans="1:8">
      <c r="A100" s="121" t="s">
        <v>137</v>
      </c>
      <c r="B100" s="121"/>
      <c r="C100" s="121"/>
      <c r="D100" s="111"/>
      <c r="E100" s="111"/>
      <c r="F100" s="111"/>
      <c r="G100" s="111"/>
      <c r="H100" s="111"/>
    </row>
    <row r="101" spans="1:8" ht="12.75" customHeight="1">
      <c r="A101" s="121"/>
      <c r="B101" s="121"/>
      <c r="C101" s="121"/>
      <c r="D101" s="111"/>
      <c r="E101" s="111"/>
      <c r="F101" s="111"/>
      <c r="G101" s="111"/>
      <c r="H101" s="111"/>
    </row>
    <row r="102" spans="1:8">
      <c r="A102" s="121"/>
      <c r="B102" s="121"/>
      <c r="C102" s="121"/>
      <c r="D102" s="111"/>
      <c r="E102" s="111"/>
      <c r="F102" s="111"/>
      <c r="G102" s="111"/>
      <c r="H102" s="111"/>
    </row>
    <row r="103" spans="1:8">
      <c r="A103" s="121"/>
      <c r="B103" s="121"/>
      <c r="C103" s="121"/>
      <c r="D103" s="111"/>
      <c r="E103" s="111"/>
      <c r="F103" s="111"/>
      <c r="G103" s="111"/>
      <c r="H103" s="111"/>
    </row>
    <row r="104" spans="1:8">
      <c r="A104" s="121"/>
      <c r="B104" s="121"/>
      <c r="C104" s="121"/>
      <c r="D104" s="111"/>
      <c r="E104" s="111"/>
      <c r="F104" s="111"/>
      <c r="G104" s="111"/>
      <c r="H104" s="111"/>
    </row>
    <row r="105" spans="1:8">
      <c r="A105" s="121"/>
      <c r="B105" s="121"/>
      <c r="C105" s="121"/>
      <c r="D105" s="111"/>
      <c r="E105" s="111"/>
      <c r="F105" s="111"/>
      <c r="G105" s="111"/>
      <c r="H105" s="111"/>
    </row>
    <row r="106" spans="1:8">
      <c r="A106" s="121"/>
      <c r="B106" s="121"/>
      <c r="C106" s="121"/>
      <c r="D106" s="111"/>
      <c r="E106" s="111"/>
      <c r="F106" s="111"/>
      <c r="G106" s="111"/>
      <c r="H106" s="111"/>
    </row>
    <row r="107" spans="1:8">
      <c r="A107" s="121"/>
      <c r="B107" s="121"/>
      <c r="C107" s="121"/>
      <c r="D107" s="111"/>
      <c r="E107" s="111"/>
      <c r="F107" s="111"/>
      <c r="G107" s="111"/>
      <c r="H107" s="111"/>
    </row>
    <row r="108" spans="1:8">
      <c r="A108" s="121"/>
      <c r="B108" s="121"/>
      <c r="C108" s="121"/>
      <c r="D108" s="111"/>
      <c r="E108" s="111"/>
      <c r="F108" s="111"/>
      <c r="G108" s="111"/>
      <c r="H108" s="111"/>
    </row>
    <row r="109" spans="1:8">
      <c r="A109" s="121"/>
      <c r="B109" s="121"/>
      <c r="C109" s="121"/>
      <c r="D109" s="111"/>
      <c r="E109" s="111"/>
      <c r="F109" s="111"/>
      <c r="G109" s="111"/>
      <c r="H109" s="111"/>
    </row>
    <row r="110" spans="1:8">
      <c r="A110" s="121"/>
      <c r="B110" s="121"/>
      <c r="C110" s="121"/>
      <c r="D110" s="111"/>
      <c r="E110" s="111"/>
      <c r="F110" s="111"/>
      <c r="G110" s="111"/>
      <c r="H110" s="111"/>
    </row>
    <row r="111" spans="1:8">
      <c r="A111" s="119"/>
      <c r="B111" s="119"/>
      <c r="C111" s="119"/>
    </row>
    <row r="112" spans="1:8">
      <c r="A112" s="119"/>
      <c r="B112" s="119"/>
      <c r="C112" s="119"/>
    </row>
    <row r="113" spans="1:3">
      <c r="A113" s="119"/>
      <c r="B113" s="119"/>
      <c r="C113" s="119"/>
    </row>
    <row r="114" spans="1:3">
      <c r="A114" s="119"/>
      <c r="B114" s="119"/>
      <c r="C114" s="119"/>
    </row>
    <row r="115" spans="1:3">
      <c r="A115" s="119"/>
      <c r="B115" s="119"/>
      <c r="C115" s="119"/>
    </row>
    <row r="116" spans="1:3">
      <c r="A116" s="119"/>
      <c r="B116" s="119"/>
      <c r="C116" s="119"/>
    </row>
    <row r="117" spans="1:3">
      <c r="A117" s="119"/>
      <c r="B117" s="119"/>
      <c r="C117" s="119"/>
    </row>
    <row r="118" spans="1:3">
      <c r="A118" s="119"/>
      <c r="B118" s="119"/>
      <c r="C118" s="119"/>
    </row>
    <row r="119" spans="1:3">
      <c r="A119" s="119"/>
      <c r="B119" s="119"/>
      <c r="C119" s="119"/>
    </row>
    <row r="120" spans="1:3">
      <c r="A120" s="119"/>
      <c r="B120" s="119"/>
      <c r="C120" s="119"/>
    </row>
    <row r="121" spans="1:3">
      <c r="A121" s="119"/>
      <c r="B121" s="119"/>
      <c r="C121" s="119"/>
    </row>
    <row r="122" spans="1:3">
      <c r="A122" s="119"/>
      <c r="B122" s="119"/>
      <c r="C122" s="119"/>
    </row>
    <row r="123" spans="1:3">
      <c r="A123" s="119"/>
      <c r="B123" s="119"/>
      <c r="C123" s="119"/>
    </row>
    <row r="124" spans="1:3">
      <c r="A124" s="119"/>
      <c r="B124" s="119"/>
      <c r="C124" s="119"/>
    </row>
    <row r="125" spans="1:3">
      <c r="A125" s="119"/>
      <c r="B125" s="119"/>
      <c r="C125" s="119"/>
    </row>
    <row r="126" spans="1:3">
      <c r="A126" s="119"/>
      <c r="B126" s="119"/>
      <c r="C126" s="119"/>
    </row>
    <row r="127" spans="1:3">
      <c r="A127" s="119"/>
      <c r="B127" s="119"/>
      <c r="C127" s="119"/>
    </row>
    <row r="128" spans="1:3">
      <c r="A128" s="119"/>
      <c r="B128" s="119"/>
      <c r="C128" s="119"/>
    </row>
    <row r="129" spans="1:3">
      <c r="A129" s="119"/>
      <c r="B129" s="119"/>
      <c r="C129" s="119"/>
    </row>
    <row r="130" spans="1:3">
      <c r="A130" s="119"/>
      <c r="B130" s="119"/>
      <c r="C130" s="119"/>
    </row>
    <row r="131" spans="1:3">
      <c r="A131" s="119"/>
      <c r="B131" s="119"/>
      <c r="C131" s="119"/>
    </row>
    <row r="132" spans="1:3">
      <c r="A132" s="119"/>
      <c r="B132" s="119"/>
      <c r="C132" s="119"/>
    </row>
    <row r="133" spans="1:3">
      <c r="A133" s="119"/>
      <c r="B133" s="119"/>
      <c r="C133" s="119"/>
    </row>
    <row r="134" spans="1:3">
      <c r="A134" s="119"/>
      <c r="B134" s="119"/>
      <c r="C134" s="119"/>
    </row>
    <row r="135" spans="1:3">
      <c r="A135" s="119"/>
      <c r="B135" s="119"/>
      <c r="C135" s="119"/>
    </row>
    <row r="136" spans="1:3">
      <c r="A136" s="119"/>
      <c r="B136" s="119"/>
      <c r="C136" s="119"/>
    </row>
    <row r="137" spans="1:3">
      <c r="A137" s="119"/>
      <c r="B137" s="119"/>
      <c r="C137" s="119"/>
    </row>
    <row r="138" spans="1:3">
      <c r="A138" s="119"/>
      <c r="B138" s="119"/>
      <c r="C138" s="119"/>
    </row>
    <row r="139" spans="1:3">
      <c r="A139" s="119"/>
      <c r="B139" s="119"/>
      <c r="C139" s="119"/>
    </row>
    <row r="140" spans="1:3">
      <c r="A140" s="119"/>
      <c r="B140" s="119"/>
      <c r="C140" s="119"/>
    </row>
    <row r="141" spans="1:3">
      <c r="A141" s="119"/>
      <c r="B141" s="119"/>
      <c r="C141" s="119"/>
    </row>
    <row r="142" spans="1:3">
      <c r="A142" s="119"/>
      <c r="B142" s="119"/>
      <c r="C142" s="119"/>
    </row>
    <row r="143" spans="1:3">
      <c r="A143" s="119"/>
      <c r="B143" s="119"/>
      <c r="C143" s="119"/>
    </row>
  </sheetData>
  <sheetProtection formatRows="0"/>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7E9A5-06FA-524A-B871-D67B0FA4F8F3}">
  <dimension ref="A1:F27"/>
  <sheetViews>
    <sheetView zoomScale="80" zoomScaleNormal="80" workbookViewId="0">
      <pane xSplit="1" ySplit="2" topLeftCell="B12" activePane="bottomRight" state="frozen"/>
      <selection pane="bottomRight" activeCell="B17" sqref="B17:D17"/>
      <selection pane="bottomLeft" activeCell="A3" sqref="A3"/>
      <selection pane="topRight" activeCell="B1" sqref="B1"/>
    </sheetView>
  </sheetViews>
  <sheetFormatPr defaultColWidth="10.875" defaultRowHeight="15.6"/>
  <cols>
    <col min="1" max="1" width="32.375" style="115" customWidth="1"/>
    <col min="2" max="4" width="48.625" style="115" customWidth="1"/>
    <col min="5" max="5" width="13.375" style="115" customWidth="1"/>
    <col min="6" max="6" width="14.875" style="1" customWidth="1"/>
    <col min="7" max="16384" width="10.875" style="1"/>
  </cols>
  <sheetData>
    <row r="1" spans="1:6">
      <c r="A1" s="2"/>
      <c r="B1" s="161" t="s">
        <v>138</v>
      </c>
      <c r="C1" s="161"/>
      <c r="D1" s="161"/>
      <c r="E1" s="1"/>
    </row>
    <row r="2" spans="1:6" ht="66" customHeight="1">
      <c r="A2" s="22" t="s">
        <v>139</v>
      </c>
      <c r="B2" s="47" t="s">
        <v>140</v>
      </c>
      <c r="C2" s="47" t="s">
        <v>141</v>
      </c>
      <c r="D2" s="47" t="s">
        <v>142</v>
      </c>
      <c r="E2" s="36"/>
      <c r="F2" s="11"/>
    </row>
    <row r="3" spans="1:6" ht="15.95" customHeight="1">
      <c r="A3" s="12" t="s">
        <v>143</v>
      </c>
      <c r="B3" s="109"/>
      <c r="C3" s="109"/>
      <c r="D3" s="109"/>
      <c r="E3" s="1"/>
    </row>
    <row r="4" spans="1:6" ht="15.95" customHeight="1">
      <c r="A4" s="12"/>
      <c r="B4" s="109"/>
      <c r="C4" s="109"/>
      <c r="D4" s="109"/>
      <c r="E4" s="1"/>
    </row>
    <row r="5" spans="1:6" ht="15.95" customHeight="1">
      <c r="A5" s="12" t="s">
        <v>144</v>
      </c>
      <c r="B5" s="110"/>
      <c r="C5" s="110"/>
      <c r="D5" s="110"/>
      <c r="E5" s="1"/>
    </row>
    <row r="6" spans="1:6" ht="15.95" customHeight="1">
      <c r="A6" s="12"/>
      <c r="B6" s="110"/>
      <c r="C6" s="110"/>
      <c r="D6" s="110"/>
      <c r="E6" s="1"/>
    </row>
    <row r="7" spans="1:6" ht="15.95" customHeight="1">
      <c r="A7" s="12" t="s">
        <v>145</v>
      </c>
      <c r="B7" s="109"/>
      <c r="C7" s="109"/>
      <c r="D7" s="109"/>
      <c r="E7" s="1"/>
    </row>
    <row r="8" spans="1:6" ht="15.95" customHeight="1">
      <c r="A8" s="12"/>
      <c r="B8" s="109"/>
      <c r="C8" s="109"/>
      <c r="D8" s="109"/>
      <c r="E8" s="1"/>
    </row>
    <row r="9" spans="1:6" ht="50.1" customHeight="1">
      <c r="A9" s="13" t="s">
        <v>146</v>
      </c>
      <c r="B9" s="110">
        <v>4</v>
      </c>
      <c r="C9" s="110"/>
      <c r="D9" s="110"/>
      <c r="E9" s="1"/>
    </row>
    <row r="10" spans="1:6" ht="232.5">
      <c r="A10" s="12"/>
      <c r="B10" s="150" t="s">
        <v>147</v>
      </c>
      <c r="C10" s="110"/>
      <c r="D10" s="110"/>
      <c r="E10" s="1"/>
    </row>
    <row r="11" spans="1:6" ht="15.95" customHeight="1">
      <c r="A11" s="12" t="s">
        <v>148</v>
      </c>
      <c r="B11" s="109"/>
      <c r="C11" s="109"/>
      <c r="D11" s="109"/>
      <c r="E11" s="1"/>
    </row>
    <row r="12" spans="1:6" ht="15.95" customHeight="1">
      <c r="A12" s="12"/>
      <c r="B12" s="109"/>
      <c r="C12" s="109"/>
      <c r="D12" s="109"/>
      <c r="E12" s="1"/>
    </row>
    <row r="13" spans="1:6" ht="15.95" customHeight="1">
      <c r="A13" s="19" t="s">
        <v>149</v>
      </c>
      <c r="B13" s="56">
        <f>SUM(B3:B12)</f>
        <v>4</v>
      </c>
      <c r="C13" s="56">
        <f>C3+C5+C7+C9+C11</f>
        <v>0</v>
      </c>
      <c r="D13" s="56">
        <f>D3+D5+D7+D9+D11</f>
        <v>0</v>
      </c>
      <c r="E13" s="1" t="s">
        <v>77</v>
      </c>
    </row>
    <row r="14" spans="1:6" ht="15.95" customHeight="1">
      <c r="A14" s="19" t="s">
        <v>25</v>
      </c>
      <c r="B14" s="84">
        <v>0.3</v>
      </c>
      <c r="C14" s="84">
        <v>0.5</v>
      </c>
      <c r="D14" s="84">
        <v>0.2</v>
      </c>
      <c r="E14" s="85">
        <f>SUM(B14:D14)</f>
        <v>1</v>
      </c>
    </row>
    <row r="15" spans="1:6" ht="15.95" customHeight="1">
      <c r="A15" s="20" t="s">
        <v>61</v>
      </c>
      <c r="B15" s="53">
        <f>B13*B14</f>
        <v>1.2</v>
      </c>
      <c r="C15" s="53">
        <f>C13*C14</f>
        <v>0</v>
      </c>
      <c r="D15" s="53">
        <f t="shared" ref="D15" si="0">D13*D14</f>
        <v>0</v>
      </c>
      <c r="E15" s="103">
        <f>SUM(B15:D15)</f>
        <v>1.2</v>
      </c>
      <c r="F15" s="15" t="s">
        <v>150</v>
      </c>
    </row>
    <row r="16" spans="1:6">
      <c r="A16" s="132"/>
      <c r="B16" s="162"/>
      <c r="C16" s="162"/>
      <c r="D16" s="162"/>
      <c r="E16" s="122"/>
    </row>
    <row r="17" spans="1:5" ht="20.45" customHeight="1">
      <c r="A17" s="120"/>
      <c r="B17" s="160"/>
      <c r="C17" s="160"/>
      <c r="D17" s="160"/>
      <c r="E17" s="122"/>
    </row>
    <row r="18" spans="1:5">
      <c r="A18" s="122"/>
      <c r="B18" s="160"/>
      <c r="C18" s="160"/>
      <c r="D18" s="160"/>
      <c r="E18" s="122"/>
    </row>
    <row r="19" spans="1:5">
      <c r="A19" s="122"/>
      <c r="B19" s="160"/>
      <c r="C19" s="160"/>
      <c r="D19" s="160"/>
      <c r="E19" s="122"/>
    </row>
    <row r="20" spans="1:5">
      <c r="A20" s="122"/>
      <c r="B20" s="160"/>
      <c r="C20" s="160"/>
      <c r="D20" s="160"/>
      <c r="E20" s="122"/>
    </row>
    <row r="21" spans="1:5">
      <c r="A21" s="122"/>
      <c r="B21" s="111"/>
      <c r="C21" s="111"/>
      <c r="D21" s="111"/>
      <c r="E21" s="122"/>
    </row>
    <row r="22" spans="1:5">
      <c r="A22" s="122"/>
      <c r="B22" s="111"/>
      <c r="C22" s="111"/>
      <c r="D22" s="111"/>
      <c r="E22" s="122"/>
    </row>
    <row r="23" spans="1:5">
      <c r="A23" s="122"/>
      <c r="B23" s="111"/>
      <c r="C23" s="111"/>
      <c r="D23" s="111"/>
      <c r="E23" s="122"/>
    </row>
    <row r="24" spans="1:5">
      <c r="A24" s="122"/>
      <c r="B24" s="111"/>
      <c r="C24" s="111"/>
      <c r="D24" s="111"/>
      <c r="E24" s="122"/>
    </row>
    <row r="25" spans="1:5">
      <c r="A25" s="122"/>
      <c r="B25" s="111"/>
      <c r="C25" s="111"/>
      <c r="D25" s="111"/>
      <c r="E25" s="122"/>
    </row>
    <row r="26" spans="1:5">
      <c r="A26" s="122"/>
      <c r="B26" s="111"/>
      <c r="C26" s="111"/>
      <c r="D26" s="111"/>
      <c r="E26" s="122"/>
    </row>
    <row r="27" spans="1:5">
      <c r="A27" s="122"/>
      <c r="B27" s="122"/>
      <c r="C27" s="122"/>
      <c r="D27" s="122"/>
      <c r="E27" s="122"/>
    </row>
  </sheetData>
  <sheetProtection formatRows="0"/>
  <mergeCells count="6">
    <mergeCell ref="B20:D20"/>
    <mergeCell ref="B1:D1"/>
    <mergeCell ref="B16:D16"/>
    <mergeCell ref="B17:D17"/>
    <mergeCell ref="B18:D18"/>
    <mergeCell ref="B19:D1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53E67-BCB2-D64F-AC5B-F66372FB4628}">
  <dimension ref="A1:F10"/>
  <sheetViews>
    <sheetView workbookViewId="0">
      <selection activeCell="B12" sqref="B12"/>
    </sheetView>
  </sheetViews>
  <sheetFormatPr defaultColWidth="10.875" defaultRowHeight="15.6"/>
  <cols>
    <col min="1" max="1" width="39" style="115" customWidth="1"/>
    <col min="2" max="2" width="16" style="115" customWidth="1"/>
    <col min="3" max="4" width="16.625" style="115" customWidth="1"/>
    <col min="5" max="5" width="10.875" style="115" customWidth="1"/>
    <col min="6" max="6" width="14" style="115" customWidth="1"/>
    <col min="7" max="7" width="10.875" style="1" customWidth="1"/>
    <col min="8" max="16384" width="10.875" style="1"/>
  </cols>
  <sheetData>
    <row r="1" spans="1:6" ht="15.6" customHeight="1">
      <c r="A1" s="35"/>
      <c r="B1" s="163" t="s">
        <v>151</v>
      </c>
      <c r="C1" s="164"/>
      <c r="D1" s="165"/>
      <c r="E1" s="8"/>
      <c r="F1" s="8"/>
    </row>
    <row r="2" spans="1:6" ht="80.099999999999994" customHeight="1">
      <c r="A2" s="35" t="s">
        <v>152</v>
      </c>
      <c r="B2" s="47" t="s">
        <v>153</v>
      </c>
      <c r="C2" s="47" t="s">
        <v>154</v>
      </c>
      <c r="D2" s="47" t="s">
        <v>155</v>
      </c>
      <c r="E2" s="10"/>
      <c r="F2" s="32"/>
    </row>
    <row r="3" spans="1:6" ht="15.95" customHeight="1">
      <c r="A3" s="37" t="s">
        <v>156</v>
      </c>
      <c r="B3" s="109"/>
      <c r="C3" s="47"/>
      <c r="D3" s="47"/>
      <c r="E3" s="10"/>
      <c r="F3" s="8"/>
    </row>
    <row r="4" spans="1:6" ht="15.95" customHeight="1">
      <c r="A4" s="37" t="s">
        <v>157</v>
      </c>
      <c r="B4" s="47"/>
      <c r="C4" s="109"/>
      <c r="D4" s="47"/>
      <c r="E4" s="10" t="s">
        <v>77</v>
      </c>
      <c r="F4" s="8"/>
    </row>
    <row r="5" spans="1:6" ht="15.95" customHeight="1">
      <c r="A5" s="37" t="s">
        <v>158</v>
      </c>
      <c r="B5" s="47"/>
      <c r="C5" s="47"/>
      <c r="D5" s="109"/>
      <c r="E5" s="143">
        <f>B3+C4+D5</f>
        <v>0</v>
      </c>
      <c r="F5" s="15" t="s">
        <v>159</v>
      </c>
    </row>
    <row r="6" spans="1:6">
      <c r="A6" s="162" t="s">
        <v>160</v>
      </c>
      <c r="B6" s="162"/>
      <c r="C6" s="162"/>
      <c r="D6" s="162"/>
      <c r="E6" s="122"/>
    </row>
    <row r="7" spans="1:6">
      <c r="A7" s="160"/>
      <c r="B7" s="160"/>
      <c r="C7" s="160"/>
      <c r="D7" s="160"/>
      <c r="E7" s="122"/>
    </row>
    <row r="8" spans="1:6" ht="30.95">
      <c r="A8" s="122" t="s">
        <v>161</v>
      </c>
      <c r="B8" s="144">
        <f>E5</f>
        <v>0</v>
      </c>
      <c r="C8" s="122"/>
      <c r="D8" s="122"/>
      <c r="E8" s="122"/>
    </row>
    <row r="10" spans="1:6">
      <c r="A10" s="115" t="s">
        <v>63</v>
      </c>
      <c r="B10" s="122"/>
    </row>
  </sheetData>
  <sheetProtection formatRows="0"/>
  <mergeCells count="3">
    <mergeCell ref="A7:D7"/>
    <mergeCell ref="B1:D1"/>
    <mergeCell ref="A6:D6"/>
  </mergeCells>
  <phoneticPr fontId="11"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81120-3F81-2942-8241-ABFBFEDB5188}">
  <dimension ref="A1:J61"/>
  <sheetViews>
    <sheetView zoomScale="70" zoomScaleNormal="70" workbookViewId="0">
      <pane xSplit="1" ySplit="1" topLeftCell="B8" activePane="bottomRight" state="frozen"/>
      <selection pane="bottomRight" activeCell="B8" sqref="B8"/>
      <selection pane="bottomLeft" activeCell="A2" sqref="A2"/>
      <selection pane="topRight" activeCell="B1" sqref="B1"/>
    </sheetView>
  </sheetViews>
  <sheetFormatPr defaultColWidth="10.5" defaultRowHeight="15.6"/>
  <cols>
    <col min="1" max="1" width="80.625" style="117" customWidth="1"/>
    <col min="2" max="5" width="32.625" style="117" customWidth="1"/>
    <col min="6" max="7" width="26.625" style="117" customWidth="1"/>
    <col min="8" max="8" width="15.5" style="117" customWidth="1"/>
    <col min="9" max="9" width="21.875" customWidth="1"/>
  </cols>
  <sheetData>
    <row r="1" spans="1:10" ht="106.5" customHeight="1">
      <c r="A1" s="45" t="s">
        <v>162</v>
      </c>
      <c r="B1" s="27" t="s">
        <v>163</v>
      </c>
      <c r="C1" s="27" t="s">
        <v>164</v>
      </c>
      <c r="D1" s="27" t="s">
        <v>165</v>
      </c>
      <c r="E1" s="25" t="s">
        <v>166</v>
      </c>
      <c r="F1" s="38" t="s">
        <v>86</v>
      </c>
      <c r="G1" s="38" t="s">
        <v>61</v>
      </c>
      <c r="H1" s="10"/>
      <c r="I1" s="8"/>
    </row>
    <row r="2" spans="1:10" ht="32.1" customHeight="1">
      <c r="A2" s="139" t="s">
        <v>167</v>
      </c>
      <c r="B2" s="108"/>
      <c r="C2" s="108"/>
      <c r="D2" s="108"/>
      <c r="E2" s="108">
        <v>0</v>
      </c>
      <c r="F2" s="86">
        <v>0.3</v>
      </c>
      <c r="G2" s="88">
        <f>(SUM(B2:E2)*F2)</f>
        <v>0</v>
      </c>
      <c r="H2" s="18"/>
      <c r="I2" s="18"/>
      <c r="J2" s="17"/>
    </row>
    <row r="3" spans="1:10" ht="32.1" customHeight="1">
      <c r="A3" s="140"/>
      <c r="B3" s="108"/>
      <c r="C3" s="108"/>
      <c r="D3" s="108"/>
      <c r="E3" s="108"/>
      <c r="F3" s="86"/>
      <c r="G3" s="88"/>
      <c r="H3" s="18"/>
      <c r="I3" s="18"/>
      <c r="J3" s="17"/>
    </row>
    <row r="4" spans="1:10" ht="32.1" customHeight="1">
      <c r="A4" s="29" t="s">
        <v>168</v>
      </c>
      <c r="B4" s="102"/>
      <c r="C4" s="102"/>
      <c r="D4" s="102"/>
      <c r="E4" s="102">
        <v>0</v>
      </c>
      <c r="F4" s="87">
        <v>0.1</v>
      </c>
      <c r="G4" s="88">
        <f>(SUM(B4:E4)*F4)</f>
        <v>0</v>
      </c>
      <c r="H4" s="8"/>
      <c r="I4" s="8"/>
    </row>
    <row r="5" spans="1:10" ht="32.1" customHeight="1">
      <c r="A5" s="28"/>
      <c r="B5" s="102"/>
      <c r="C5" s="102"/>
      <c r="D5" s="102"/>
      <c r="E5" s="102"/>
      <c r="F5" s="87"/>
      <c r="G5" s="88"/>
      <c r="H5" s="8"/>
      <c r="I5" s="8"/>
    </row>
    <row r="6" spans="1:10" ht="32.1" customHeight="1">
      <c r="A6" s="29" t="s">
        <v>169</v>
      </c>
      <c r="B6" s="108"/>
      <c r="C6" s="108"/>
      <c r="D6" s="108"/>
      <c r="E6" s="108">
        <v>0</v>
      </c>
      <c r="F6" s="87">
        <v>0.15</v>
      </c>
      <c r="G6" s="88">
        <f>(SUM(B6:E6)*F6)</f>
        <v>0</v>
      </c>
      <c r="H6" s="8"/>
      <c r="I6" s="8"/>
    </row>
    <row r="7" spans="1:10" ht="32.1" customHeight="1">
      <c r="A7" s="28"/>
      <c r="B7" s="108"/>
      <c r="C7" s="108"/>
      <c r="D7" s="108"/>
      <c r="E7" s="108"/>
      <c r="F7" s="87"/>
      <c r="G7" s="88"/>
      <c r="H7" s="8"/>
      <c r="I7" s="8"/>
    </row>
    <row r="8" spans="1:10">
      <c r="A8" s="29" t="s">
        <v>170</v>
      </c>
      <c r="B8" s="102">
        <v>8</v>
      </c>
      <c r="C8" s="102"/>
      <c r="D8" s="102"/>
      <c r="E8" s="102"/>
      <c r="F8" s="87">
        <v>0.15</v>
      </c>
      <c r="G8" s="88">
        <f>(SUM(B8:E8)*F8)</f>
        <v>1.2</v>
      </c>
      <c r="H8" s="8"/>
      <c r="I8" s="8"/>
    </row>
    <row r="9" spans="1:10" ht="213.95" customHeight="1">
      <c r="A9" s="28"/>
      <c r="B9" s="148" t="s">
        <v>171</v>
      </c>
      <c r="C9" s="102"/>
      <c r="D9" s="102"/>
      <c r="E9" s="102"/>
      <c r="F9" s="87"/>
      <c r="G9" s="88"/>
      <c r="H9" s="8"/>
      <c r="I9" s="8"/>
    </row>
    <row r="10" spans="1:10">
      <c r="A10" s="29" t="s">
        <v>172</v>
      </c>
      <c r="B10" s="108">
        <v>0</v>
      </c>
      <c r="C10" s="108"/>
      <c r="D10" s="108"/>
      <c r="E10" s="108"/>
      <c r="F10" s="87">
        <v>0.1</v>
      </c>
      <c r="G10" s="88">
        <f>(SUM(B10:E10)*F10)</f>
        <v>0</v>
      </c>
      <c r="H10" s="8"/>
      <c r="I10" s="8"/>
    </row>
    <row r="11" spans="1:10">
      <c r="A11" s="29"/>
      <c r="B11" s="146"/>
      <c r="C11" s="108"/>
      <c r="D11" s="108"/>
      <c r="E11" s="108"/>
      <c r="F11" s="39"/>
      <c r="G11" s="88"/>
      <c r="H11" s="8"/>
      <c r="I11" s="8"/>
    </row>
    <row r="12" spans="1:10" ht="32.1" customHeight="1">
      <c r="A12" s="29" t="s">
        <v>173</v>
      </c>
      <c r="B12" s="102"/>
      <c r="C12" s="102">
        <v>6</v>
      </c>
      <c r="D12" s="102"/>
      <c r="E12" s="102"/>
      <c r="F12" s="87">
        <v>0.15</v>
      </c>
      <c r="G12" s="88">
        <f>(SUM(B12:E12)*F12)</f>
        <v>0.89999999999999991</v>
      </c>
      <c r="H12" s="8"/>
      <c r="I12" s="8"/>
    </row>
    <row r="13" spans="1:10" ht="232.5">
      <c r="A13" s="29"/>
      <c r="B13" s="102"/>
      <c r="C13" s="148" t="s">
        <v>174</v>
      </c>
      <c r="D13" s="102"/>
      <c r="E13" s="102"/>
      <c r="F13" s="87"/>
      <c r="G13" s="88"/>
      <c r="H13" s="8"/>
      <c r="I13" s="8"/>
    </row>
    <row r="14" spans="1:10" ht="32.1" customHeight="1">
      <c r="A14" s="29" t="s">
        <v>175</v>
      </c>
      <c r="B14" s="108"/>
      <c r="C14" s="108">
        <v>6</v>
      </c>
      <c r="D14" s="108"/>
      <c r="E14" s="108"/>
      <c r="F14" s="87">
        <v>0.05</v>
      </c>
      <c r="G14" s="88">
        <f>(SUM(B14:E14)*F14)</f>
        <v>0.30000000000000004</v>
      </c>
      <c r="H14" s="8"/>
      <c r="I14" s="8"/>
    </row>
    <row r="15" spans="1:10" ht="129" customHeight="1">
      <c r="A15" s="29"/>
      <c r="C15" s="147" t="s">
        <v>176</v>
      </c>
      <c r="D15" s="108"/>
      <c r="E15" s="108"/>
      <c r="F15" s="39"/>
      <c r="G15" s="88"/>
      <c r="H15" s="8"/>
      <c r="I15" s="8"/>
    </row>
    <row r="16" spans="1:10" ht="33" customHeight="1">
      <c r="A16"/>
      <c r="B16"/>
      <c r="C16"/>
      <c r="D16"/>
      <c r="E16" s="43" t="s">
        <v>77</v>
      </c>
      <c r="F16" s="9">
        <f>SUM(F2:F14)</f>
        <v>1</v>
      </c>
      <c r="G16" s="104">
        <f>SUM(G2:G15)</f>
        <v>2.3999999999999995</v>
      </c>
      <c r="H16" s="15" t="s">
        <v>150</v>
      </c>
      <c r="I16" s="8"/>
    </row>
    <row r="17" spans="1:9">
      <c r="A17" s="111" t="s">
        <v>177</v>
      </c>
      <c r="B17" s="111"/>
      <c r="C17" s="111"/>
      <c r="D17" s="111"/>
      <c r="E17" s="111"/>
      <c r="F17" s="111"/>
      <c r="G17" s="111"/>
      <c r="H17" s="118"/>
      <c r="I17" s="8"/>
    </row>
    <row r="18" spans="1:9">
      <c r="A18" s="111"/>
      <c r="B18" s="111"/>
      <c r="C18" s="111"/>
      <c r="D18" s="111"/>
      <c r="E18" s="111"/>
      <c r="F18" s="111"/>
      <c r="G18" s="121"/>
      <c r="H18" s="118"/>
      <c r="I18" s="8"/>
    </row>
    <row r="19" spans="1:9">
      <c r="A19" s="111"/>
      <c r="B19" s="111"/>
      <c r="C19" s="111"/>
      <c r="D19" s="111"/>
      <c r="E19" s="111"/>
      <c r="F19" s="111"/>
      <c r="G19" s="111"/>
      <c r="H19" s="118"/>
      <c r="I19" s="8"/>
    </row>
    <row r="20" spans="1:9">
      <c r="A20" s="111"/>
      <c r="B20" s="111"/>
      <c r="C20" s="111"/>
      <c r="D20" s="111"/>
      <c r="E20" s="111"/>
      <c r="F20" s="111"/>
      <c r="G20" s="121"/>
      <c r="H20" s="118"/>
      <c r="I20" s="8"/>
    </row>
    <row r="21" spans="1:9">
      <c r="A21" s="111"/>
      <c r="B21" s="111"/>
      <c r="C21" s="111"/>
      <c r="D21" s="111"/>
      <c r="E21" s="111"/>
      <c r="F21" s="121"/>
      <c r="G21" s="111"/>
      <c r="H21" s="118"/>
      <c r="I21" s="8"/>
    </row>
    <row r="22" spans="1:9">
      <c r="A22" s="111"/>
      <c r="B22" s="111"/>
      <c r="C22" s="111"/>
      <c r="D22" s="111"/>
      <c r="E22" s="111"/>
      <c r="F22" s="111"/>
      <c r="G22" s="121"/>
      <c r="H22" s="118"/>
      <c r="I22" s="8"/>
    </row>
    <row r="23" spans="1:9">
      <c r="A23" s="111"/>
      <c r="B23" s="111"/>
      <c r="C23" s="111"/>
      <c r="D23" s="111"/>
      <c r="E23" s="111"/>
      <c r="F23" s="121"/>
      <c r="G23" s="121"/>
      <c r="H23" s="118"/>
      <c r="I23" s="8"/>
    </row>
    <row r="24" spans="1:9">
      <c r="A24" s="111"/>
      <c r="B24" s="111"/>
      <c r="C24" s="111"/>
      <c r="D24" s="111"/>
      <c r="E24" s="111"/>
      <c r="F24" s="121"/>
      <c r="G24" s="111"/>
      <c r="H24" s="118"/>
      <c r="I24" s="8"/>
    </row>
    <row r="25" spans="1:9">
      <c r="A25" s="111"/>
      <c r="B25" s="111"/>
      <c r="C25" s="111"/>
      <c r="D25" s="111"/>
      <c r="E25" s="111"/>
      <c r="F25" s="111"/>
      <c r="G25" s="129"/>
    </row>
    <row r="26" spans="1:9">
      <c r="A26" s="111"/>
      <c r="B26" s="111"/>
      <c r="C26" s="111"/>
      <c r="D26" s="111"/>
      <c r="E26" s="111"/>
      <c r="F26" s="129"/>
      <c r="G26" s="129"/>
    </row>
    <row r="27" spans="1:9">
      <c r="A27" s="111"/>
      <c r="B27" s="111"/>
      <c r="C27" s="111"/>
      <c r="D27" s="111"/>
      <c r="E27" s="111"/>
      <c r="F27" s="129"/>
      <c r="G27" s="129"/>
    </row>
    <row r="28" spans="1:9">
      <c r="A28" s="111"/>
      <c r="B28" s="111"/>
      <c r="C28" s="111"/>
      <c r="D28" s="111"/>
      <c r="E28" s="111"/>
      <c r="F28" s="129"/>
      <c r="G28" s="129"/>
    </row>
    <row r="29" spans="1:9">
      <c r="A29" s="111"/>
      <c r="B29" s="111"/>
      <c r="C29" s="129"/>
      <c r="D29" s="129"/>
      <c r="E29" s="129"/>
      <c r="F29" s="129"/>
      <c r="G29" s="129"/>
    </row>
    <row r="30" spans="1:9">
      <c r="A30" s="111"/>
      <c r="B30" s="111"/>
      <c r="C30" s="129"/>
      <c r="D30" s="129"/>
      <c r="E30" s="129"/>
      <c r="F30" s="129"/>
      <c r="G30" s="129"/>
    </row>
    <row r="31" spans="1:9">
      <c r="A31" s="118"/>
      <c r="B31" s="118"/>
    </row>
    <row r="32" spans="1:9">
      <c r="A32" s="118"/>
      <c r="B32" s="118"/>
    </row>
    <row r="33" spans="1:2">
      <c r="A33" s="118"/>
      <c r="B33" s="118"/>
    </row>
    <row r="34" spans="1:2">
      <c r="B34" s="118"/>
    </row>
    <row r="35" spans="1:2">
      <c r="B35" s="118"/>
    </row>
    <row r="36" spans="1:2">
      <c r="B36" s="118"/>
    </row>
    <row r="37" spans="1:2">
      <c r="B37" s="118"/>
    </row>
    <row r="38" spans="1:2">
      <c r="B38" s="118"/>
    </row>
    <row r="39" spans="1:2">
      <c r="B39" s="118"/>
    </row>
    <row r="40" spans="1:2">
      <c r="B40" s="118"/>
    </row>
    <row r="41" spans="1:2">
      <c r="B41" s="118"/>
    </row>
    <row r="42" spans="1:2">
      <c r="B42" s="118"/>
    </row>
    <row r="43" spans="1:2">
      <c r="B43" s="118"/>
    </row>
    <row r="44" spans="1:2">
      <c r="B44" s="118"/>
    </row>
    <row r="45" spans="1:2">
      <c r="B45" s="118"/>
    </row>
    <row r="46" spans="1:2">
      <c r="B46" s="118"/>
    </row>
    <row r="47" spans="1:2">
      <c r="B47" s="118"/>
    </row>
    <row r="48" spans="1:2">
      <c r="B48" s="118"/>
    </row>
    <row r="49" spans="2:2">
      <c r="B49" s="118"/>
    </row>
    <row r="50" spans="2:2">
      <c r="B50" s="118"/>
    </row>
    <row r="51" spans="2:2">
      <c r="B51" s="118"/>
    </row>
    <row r="52" spans="2:2">
      <c r="B52" s="118"/>
    </row>
    <row r="53" spans="2:2">
      <c r="B53" s="118"/>
    </row>
    <row r="54" spans="2:2">
      <c r="B54" s="118"/>
    </row>
    <row r="55" spans="2:2">
      <c r="B55" s="118"/>
    </row>
    <row r="56" spans="2:2">
      <c r="B56" s="118"/>
    </row>
    <row r="57" spans="2:2">
      <c r="B57" s="118"/>
    </row>
    <row r="58" spans="2:2">
      <c r="B58" s="118"/>
    </row>
    <row r="59" spans="2:2">
      <c r="B59" s="118"/>
    </row>
    <row r="60" spans="2:2">
      <c r="B60" s="118"/>
    </row>
    <row r="61" spans="2:2">
      <c r="B61" s="118"/>
    </row>
  </sheetData>
  <sheetProtection formatRows="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CB951-26A3-43FC-981F-1AA89DD7782F}">
  <dimension ref="A1:F87"/>
  <sheetViews>
    <sheetView zoomScale="70" zoomScaleNormal="70" workbookViewId="0">
      <pane xSplit="1" ySplit="1" topLeftCell="B57" activePane="bottomRight" state="frozen"/>
      <selection pane="bottomRight" activeCell="B68" sqref="B67:B68"/>
      <selection pane="bottomLeft" activeCell="A2" sqref="A2"/>
      <selection pane="topRight" activeCell="B1" sqref="B1"/>
    </sheetView>
  </sheetViews>
  <sheetFormatPr defaultColWidth="10.875" defaultRowHeight="15.75" customHeight="1"/>
  <cols>
    <col min="1" max="1" width="64.625" style="111" customWidth="1"/>
    <col min="2" max="3" width="64.625" style="118" customWidth="1"/>
    <col min="4" max="5" width="16.625" style="118" customWidth="1"/>
    <col min="6" max="6" width="18.5" style="118" customWidth="1"/>
    <col min="7" max="16384" width="10.875" style="8"/>
  </cols>
  <sheetData>
    <row r="1" spans="1:6" ht="77.45">
      <c r="A1" s="38" t="s">
        <v>21</v>
      </c>
      <c r="B1" s="27" t="s">
        <v>178</v>
      </c>
      <c r="C1" s="27" t="s">
        <v>179</v>
      </c>
      <c r="D1" s="38" t="s">
        <v>25</v>
      </c>
      <c r="E1" s="38" t="s">
        <v>61</v>
      </c>
      <c r="F1" s="8"/>
    </row>
    <row r="2" spans="1:6" ht="32.1" customHeight="1">
      <c r="A2" s="27" t="s">
        <v>180</v>
      </c>
      <c r="B2" s="108">
        <v>0</v>
      </c>
      <c r="C2" s="108">
        <v>0</v>
      </c>
      <c r="D2" s="87">
        <v>0.04</v>
      </c>
      <c r="E2" s="49">
        <f>SUM(B2:C2)*D2</f>
        <v>0</v>
      </c>
      <c r="F2" s="9"/>
    </row>
    <row r="3" spans="1:6" ht="32.1" customHeight="1">
      <c r="A3" s="27"/>
      <c r="B3" s="108"/>
      <c r="C3" s="108"/>
      <c r="D3" s="87"/>
      <c r="E3" s="49"/>
      <c r="F3" s="9"/>
    </row>
    <row r="4" spans="1:6" ht="32.1" customHeight="1">
      <c r="A4" s="27" t="s">
        <v>181</v>
      </c>
      <c r="B4" s="113">
        <v>0</v>
      </c>
      <c r="C4" s="113">
        <v>0</v>
      </c>
      <c r="D4" s="82">
        <v>0.04</v>
      </c>
      <c r="E4" s="49">
        <f>SUM(B4:C4)*D4</f>
        <v>0</v>
      </c>
      <c r="F4" s="8"/>
    </row>
    <row r="5" spans="1:6" ht="32.1" customHeight="1">
      <c r="A5" s="27"/>
      <c r="B5" s="113"/>
      <c r="C5" s="113"/>
      <c r="D5" s="82"/>
      <c r="E5" s="49"/>
      <c r="F5" s="8"/>
    </row>
    <row r="6" spans="1:6" ht="32.1" customHeight="1">
      <c r="A6" s="27" t="s">
        <v>182</v>
      </c>
      <c r="B6" s="108">
        <v>1</v>
      </c>
      <c r="C6" s="108"/>
      <c r="D6" s="82">
        <v>0.04</v>
      </c>
      <c r="E6" s="49">
        <f>SUM(B6:C6)*D6</f>
        <v>0.04</v>
      </c>
      <c r="F6" s="8"/>
    </row>
    <row r="7" spans="1:6" ht="62.1">
      <c r="A7" s="27"/>
      <c r="B7" s="147" t="s">
        <v>183</v>
      </c>
      <c r="C7" s="108"/>
      <c r="D7" s="82"/>
      <c r="E7" s="49"/>
      <c r="F7" s="8"/>
    </row>
    <row r="8" spans="1:6" ht="32.1" customHeight="1">
      <c r="A8" s="27" t="s">
        <v>31</v>
      </c>
      <c r="B8" s="113">
        <v>0</v>
      </c>
      <c r="C8" s="113">
        <v>0</v>
      </c>
      <c r="D8" s="82">
        <v>0.04</v>
      </c>
      <c r="E8" s="49">
        <f>SUM(B8:C8)*D8</f>
        <v>0</v>
      </c>
      <c r="F8" s="8"/>
    </row>
    <row r="9" spans="1:6" ht="32.1" customHeight="1">
      <c r="A9" s="27"/>
      <c r="B9" s="113"/>
      <c r="C9" s="113"/>
      <c r="D9" s="82"/>
      <c r="E9" s="49"/>
      <c r="F9" s="8"/>
    </row>
    <row r="10" spans="1:6" ht="32.1" customHeight="1">
      <c r="A10" s="27" t="s">
        <v>184</v>
      </c>
      <c r="B10" s="108">
        <v>0</v>
      </c>
      <c r="C10" s="108">
        <v>0</v>
      </c>
      <c r="D10" s="82">
        <v>0.05</v>
      </c>
      <c r="E10" s="49">
        <f>SUM(B10:C10)*D10</f>
        <v>0</v>
      </c>
      <c r="F10" s="8"/>
    </row>
    <row r="11" spans="1:6" ht="32.1" customHeight="1">
      <c r="A11" s="27"/>
      <c r="B11" s="108"/>
      <c r="C11" s="108"/>
      <c r="D11" s="82"/>
      <c r="E11" s="49"/>
      <c r="F11" s="8"/>
    </row>
    <row r="12" spans="1:6" ht="32.1" customHeight="1">
      <c r="A12" s="27" t="s">
        <v>185</v>
      </c>
      <c r="B12" s="113">
        <v>0</v>
      </c>
      <c r="C12" s="113">
        <v>0</v>
      </c>
      <c r="D12" s="82">
        <v>0.04</v>
      </c>
      <c r="E12" s="49">
        <f>SUM(B12:C12)*D12</f>
        <v>0</v>
      </c>
      <c r="F12" s="8"/>
    </row>
    <row r="13" spans="1:6" ht="32.1" customHeight="1">
      <c r="A13" s="27"/>
      <c r="B13" s="113"/>
      <c r="C13" s="113"/>
      <c r="D13" s="82"/>
      <c r="E13" s="49"/>
      <c r="F13" s="8"/>
    </row>
    <row r="14" spans="1:6" ht="32.1" customHeight="1">
      <c r="A14" s="27" t="s">
        <v>186</v>
      </c>
      <c r="B14" s="108">
        <v>0</v>
      </c>
      <c r="C14" s="108">
        <v>0</v>
      </c>
      <c r="D14" s="82">
        <v>0.04</v>
      </c>
      <c r="E14" s="49">
        <f>SUM(B14:C14)*D14</f>
        <v>0</v>
      </c>
      <c r="F14" s="8"/>
    </row>
    <row r="15" spans="1:6" ht="32.1" customHeight="1">
      <c r="A15" s="27"/>
      <c r="B15" s="108"/>
      <c r="C15" s="108"/>
      <c r="D15" s="82"/>
      <c r="E15" s="49"/>
      <c r="F15" s="8"/>
    </row>
    <row r="16" spans="1:6" ht="32.1" customHeight="1">
      <c r="A16" s="27" t="s">
        <v>187</v>
      </c>
      <c r="B16" s="113">
        <v>0</v>
      </c>
      <c r="C16" s="113">
        <v>0</v>
      </c>
      <c r="D16" s="82">
        <v>0.04</v>
      </c>
      <c r="E16" s="49">
        <f>SUM(B16:C16)*D16</f>
        <v>0</v>
      </c>
      <c r="F16" s="8"/>
    </row>
    <row r="17" spans="1:6" ht="32.1" customHeight="1">
      <c r="A17" s="27"/>
      <c r="B17" s="113"/>
      <c r="C17" s="113"/>
      <c r="D17" s="82"/>
      <c r="E17" s="49"/>
      <c r="F17" s="8"/>
    </row>
    <row r="18" spans="1:6" ht="32.1" customHeight="1">
      <c r="A18" s="27" t="s">
        <v>34</v>
      </c>
      <c r="B18" s="108">
        <v>0</v>
      </c>
      <c r="C18" s="108">
        <v>0</v>
      </c>
      <c r="D18" s="82">
        <v>0.04</v>
      </c>
      <c r="E18" s="49">
        <f>SUM(B18:C18)*D18</f>
        <v>0</v>
      </c>
      <c r="F18" s="8"/>
    </row>
    <row r="19" spans="1:6" ht="32.1" customHeight="1">
      <c r="A19" s="27"/>
      <c r="B19" s="108"/>
      <c r="C19" s="108"/>
      <c r="D19" s="82"/>
      <c r="E19" s="49"/>
      <c r="F19" s="8"/>
    </row>
    <row r="20" spans="1:6" ht="32.1" customHeight="1">
      <c r="A20" s="27" t="s">
        <v>188</v>
      </c>
      <c r="B20" s="113">
        <v>0</v>
      </c>
      <c r="C20" s="113">
        <v>0</v>
      </c>
      <c r="D20" s="82">
        <v>0.04</v>
      </c>
      <c r="E20" s="49">
        <f>SUM(B20:C20)*D20</f>
        <v>0</v>
      </c>
      <c r="F20" s="8"/>
    </row>
    <row r="21" spans="1:6" ht="32.1" customHeight="1">
      <c r="A21" s="27"/>
      <c r="B21" s="113"/>
      <c r="C21" s="113"/>
      <c r="D21" s="82"/>
      <c r="E21" s="49"/>
      <c r="F21" s="8"/>
    </row>
    <row r="22" spans="1:6" ht="32.1" customHeight="1">
      <c r="A22" s="27" t="s">
        <v>189</v>
      </c>
      <c r="B22" s="108">
        <v>0</v>
      </c>
      <c r="C22" s="108">
        <v>0</v>
      </c>
      <c r="D22" s="82">
        <v>0.04</v>
      </c>
      <c r="E22" s="49">
        <f>SUM(B22:C22)*D22</f>
        <v>0</v>
      </c>
      <c r="F22" s="8"/>
    </row>
    <row r="23" spans="1:6" ht="32.1" customHeight="1">
      <c r="A23" s="27"/>
      <c r="B23" s="108"/>
      <c r="C23" s="108"/>
      <c r="D23" s="82"/>
      <c r="E23" s="49"/>
      <c r="F23" s="8"/>
    </row>
    <row r="24" spans="1:6" ht="32.1" customHeight="1">
      <c r="A24" s="27" t="s">
        <v>190</v>
      </c>
      <c r="B24" s="113">
        <v>0</v>
      </c>
      <c r="C24" s="113">
        <v>0</v>
      </c>
      <c r="D24" s="82">
        <v>0.04</v>
      </c>
      <c r="E24" s="49">
        <f>SUM(B24:C24)*D24</f>
        <v>0</v>
      </c>
      <c r="F24" s="8"/>
    </row>
    <row r="25" spans="1:6" ht="32.1" customHeight="1">
      <c r="A25" s="27"/>
      <c r="B25" s="113"/>
      <c r="C25" s="113"/>
      <c r="D25" s="82"/>
      <c r="E25" s="49"/>
      <c r="F25" s="8"/>
    </row>
    <row r="26" spans="1:6" ht="32.1" customHeight="1">
      <c r="A26" s="27" t="s">
        <v>191</v>
      </c>
      <c r="B26" s="108">
        <v>0</v>
      </c>
      <c r="C26" s="108">
        <v>0</v>
      </c>
      <c r="D26" s="82">
        <v>0.03</v>
      </c>
      <c r="E26" s="49">
        <f>SUM(B26:C26)*D26</f>
        <v>0</v>
      </c>
      <c r="F26" s="8"/>
    </row>
    <row r="27" spans="1:6" ht="32.1" customHeight="1">
      <c r="A27" s="27"/>
      <c r="B27" s="108"/>
      <c r="C27" s="108"/>
      <c r="D27" s="82"/>
      <c r="E27" s="49"/>
      <c r="F27" s="8"/>
    </row>
    <row r="28" spans="1:6" ht="32.1" customHeight="1">
      <c r="A28" s="27" t="s">
        <v>192</v>
      </c>
      <c r="B28" s="113">
        <v>0</v>
      </c>
      <c r="C28" s="113">
        <v>0</v>
      </c>
      <c r="D28" s="82">
        <v>0.02</v>
      </c>
      <c r="E28" s="49">
        <f>SUM(B28:C28)*D28</f>
        <v>0</v>
      </c>
      <c r="F28" s="9"/>
    </row>
    <row r="29" spans="1:6" ht="32.1" customHeight="1">
      <c r="A29" s="27"/>
      <c r="B29" s="113"/>
      <c r="C29" s="113"/>
      <c r="D29" s="82"/>
      <c r="E29" s="49"/>
      <c r="F29" s="9"/>
    </row>
    <row r="30" spans="1:6" ht="32.1" customHeight="1">
      <c r="A30" s="27" t="s">
        <v>193</v>
      </c>
      <c r="B30" s="108">
        <v>0</v>
      </c>
      <c r="C30" s="108">
        <v>0</v>
      </c>
      <c r="D30" s="82">
        <v>0.03</v>
      </c>
      <c r="E30" s="49">
        <f>SUM(B30:C30)*D30</f>
        <v>0</v>
      </c>
      <c r="F30" s="9"/>
    </row>
    <row r="31" spans="1:6" ht="32.1" customHeight="1">
      <c r="A31" s="27"/>
      <c r="B31" s="108"/>
      <c r="C31" s="108"/>
      <c r="D31" s="82"/>
      <c r="E31" s="49"/>
      <c r="F31" s="9"/>
    </row>
    <row r="32" spans="1:6" ht="32.1" customHeight="1">
      <c r="A32" s="27" t="s">
        <v>194</v>
      </c>
      <c r="B32" s="113">
        <v>0</v>
      </c>
      <c r="C32" s="113">
        <v>0</v>
      </c>
      <c r="D32" s="82">
        <v>0.02</v>
      </c>
      <c r="E32" s="49">
        <f>SUM(B32:C32)*D32</f>
        <v>0</v>
      </c>
      <c r="F32" s="9"/>
    </row>
    <row r="33" spans="1:6" ht="32.1" customHeight="1">
      <c r="A33" s="27"/>
      <c r="B33" s="113"/>
      <c r="C33" s="113"/>
      <c r="D33" s="82"/>
      <c r="E33" s="49"/>
      <c r="F33" s="9"/>
    </row>
    <row r="34" spans="1:6" ht="32.1" customHeight="1">
      <c r="A34" s="27" t="s">
        <v>195</v>
      </c>
      <c r="B34" s="108">
        <v>0</v>
      </c>
      <c r="C34" s="108">
        <v>0</v>
      </c>
      <c r="D34" s="82">
        <v>0.03</v>
      </c>
      <c r="E34" s="49">
        <f>SUM(B34:C34)*D34</f>
        <v>0</v>
      </c>
      <c r="F34" s="9"/>
    </row>
    <row r="35" spans="1:6" ht="32.1" customHeight="1">
      <c r="A35" s="27"/>
      <c r="B35" s="108"/>
      <c r="C35" s="108"/>
      <c r="D35" s="82"/>
      <c r="E35" s="49"/>
      <c r="F35" s="9"/>
    </row>
    <row r="36" spans="1:6" ht="32.1" customHeight="1">
      <c r="A36" s="27" t="s">
        <v>196</v>
      </c>
      <c r="B36" s="113">
        <v>0</v>
      </c>
      <c r="C36" s="113">
        <v>0</v>
      </c>
      <c r="D36" s="82">
        <v>0.03</v>
      </c>
      <c r="E36" s="49">
        <f>SUM(B36:C36)*D36</f>
        <v>0</v>
      </c>
      <c r="F36" s="9"/>
    </row>
    <row r="37" spans="1:6" ht="32.1" customHeight="1">
      <c r="A37" s="27"/>
      <c r="B37" s="113"/>
      <c r="C37" s="113"/>
      <c r="D37" s="82"/>
      <c r="E37" s="49"/>
      <c r="F37" s="9"/>
    </row>
    <row r="38" spans="1:6" ht="32.1" customHeight="1">
      <c r="A38" s="27" t="s">
        <v>197</v>
      </c>
      <c r="B38" s="108">
        <v>0</v>
      </c>
      <c r="C38" s="108">
        <v>0</v>
      </c>
      <c r="D38" s="82">
        <v>0.03</v>
      </c>
      <c r="E38" s="49">
        <f>SUM(B38:C38)*D38</f>
        <v>0</v>
      </c>
      <c r="F38" s="9"/>
    </row>
    <row r="39" spans="1:6" ht="32.1" customHeight="1">
      <c r="A39" s="27"/>
      <c r="B39" s="108"/>
      <c r="C39" s="108"/>
      <c r="D39" s="82"/>
      <c r="E39" s="49"/>
      <c r="F39" s="9"/>
    </row>
    <row r="40" spans="1:6" ht="32.1" customHeight="1">
      <c r="A40" s="27" t="s">
        <v>198</v>
      </c>
      <c r="B40" s="113">
        <v>0</v>
      </c>
      <c r="C40" s="113">
        <v>0</v>
      </c>
      <c r="D40" s="82">
        <v>0.03</v>
      </c>
      <c r="E40" s="49">
        <f>SUM(B40:C40)*D40</f>
        <v>0</v>
      </c>
      <c r="F40" s="9"/>
    </row>
    <row r="41" spans="1:6" ht="32.1" customHeight="1">
      <c r="A41" s="27"/>
      <c r="B41" s="113"/>
      <c r="C41" s="113"/>
      <c r="D41" s="82"/>
      <c r="E41" s="49"/>
      <c r="F41" s="9"/>
    </row>
    <row r="42" spans="1:6" ht="32.1" customHeight="1">
      <c r="A42" s="27" t="s">
        <v>199</v>
      </c>
      <c r="B42" s="108">
        <v>0</v>
      </c>
      <c r="C42" s="108">
        <v>0</v>
      </c>
      <c r="D42" s="82">
        <v>0.02</v>
      </c>
      <c r="E42" s="49">
        <f>SUM(B42:C42)*D42</f>
        <v>0</v>
      </c>
      <c r="F42" s="9"/>
    </row>
    <row r="43" spans="1:6" ht="32.1" customHeight="1">
      <c r="A43" s="27"/>
      <c r="B43" s="108"/>
      <c r="C43" s="108"/>
      <c r="D43" s="82"/>
      <c r="E43" s="49"/>
      <c r="F43" s="9"/>
    </row>
    <row r="44" spans="1:6" ht="32.1" customHeight="1">
      <c r="A44" s="27" t="s">
        <v>200</v>
      </c>
      <c r="B44" s="113">
        <v>0</v>
      </c>
      <c r="C44" s="113">
        <v>0</v>
      </c>
      <c r="D44" s="82">
        <v>0.03</v>
      </c>
      <c r="E44" s="49">
        <f>SUM(B44:C44)*D44</f>
        <v>0</v>
      </c>
      <c r="F44" s="9"/>
    </row>
    <row r="45" spans="1:6" ht="32.1" customHeight="1">
      <c r="A45" s="27"/>
      <c r="B45" s="113"/>
      <c r="C45" s="113"/>
      <c r="D45" s="82"/>
      <c r="E45" s="49"/>
      <c r="F45" s="9"/>
    </row>
    <row r="46" spans="1:6" ht="32.1" customHeight="1">
      <c r="A46" s="27" t="s">
        <v>201</v>
      </c>
      <c r="B46" s="108">
        <v>0</v>
      </c>
      <c r="C46" s="108">
        <v>0</v>
      </c>
      <c r="D46" s="82">
        <v>0.02</v>
      </c>
      <c r="E46" s="49">
        <f>SUM(B46:C46)*D46</f>
        <v>0</v>
      </c>
      <c r="F46" s="9"/>
    </row>
    <row r="47" spans="1:6" ht="32.1" customHeight="1">
      <c r="A47" s="27"/>
      <c r="B47" s="108"/>
      <c r="C47" s="108"/>
      <c r="D47" s="82"/>
      <c r="E47" s="49"/>
      <c r="F47" s="9"/>
    </row>
    <row r="48" spans="1:6" ht="32.1" customHeight="1">
      <c r="A48" s="27" t="s">
        <v>202</v>
      </c>
      <c r="B48" s="113">
        <v>0</v>
      </c>
      <c r="C48" s="113">
        <v>0</v>
      </c>
      <c r="D48" s="82">
        <v>0.03</v>
      </c>
      <c r="E48" s="49">
        <f>SUM(B48:C48)*D48</f>
        <v>0</v>
      </c>
      <c r="F48" s="9"/>
    </row>
    <row r="49" spans="1:6" ht="32.1" customHeight="1">
      <c r="A49" s="27"/>
      <c r="B49" s="113"/>
      <c r="C49" s="113"/>
      <c r="D49" s="82"/>
      <c r="E49" s="49"/>
      <c r="F49" s="9"/>
    </row>
    <row r="50" spans="1:6" ht="32.1" customHeight="1">
      <c r="A50" s="27" t="s">
        <v>203</v>
      </c>
      <c r="B50" s="108">
        <v>0</v>
      </c>
      <c r="C50" s="108">
        <v>0</v>
      </c>
      <c r="D50" s="82">
        <v>0.03</v>
      </c>
      <c r="E50" s="49">
        <f>SUM(B50:C50)*D50</f>
        <v>0</v>
      </c>
      <c r="F50" s="9"/>
    </row>
    <row r="51" spans="1:6" ht="32.1" customHeight="1">
      <c r="A51" s="27"/>
      <c r="B51" s="108"/>
      <c r="C51" s="108"/>
      <c r="D51" s="82"/>
      <c r="E51" s="49"/>
      <c r="F51" s="9"/>
    </row>
    <row r="52" spans="1:6" ht="32.1" customHeight="1">
      <c r="A52" s="27" t="s">
        <v>204</v>
      </c>
      <c r="B52" s="113">
        <v>0</v>
      </c>
      <c r="C52" s="113">
        <v>0</v>
      </c>
      <c r="D52" s="82">
        <v>0.03</v>
      </c>
      <c r="E52" s="49">
        <f>SUM(B52:C52)*D52</f>
        <v>0</v>
      </c>
      <c r="F52" s="9"/>
    </row>
    <row r="53" spans="1:6" ht="32.1" customHeight="1">
      <c r="A53" s="27"/>
      <c r="B53" s="113"/>
      <c r="C53" s="113"/>
      <c r="D53" s="82"/>
      <c r="E53" s="49"/>
      <c r="F53" s="9"/>
    </row>
    <row r="54" spans="1:6" ht="32.1" customHeight="1">
      <c r="A54" s="27" t="s">
        <v>205</v>
      </c>
      <c r="B54" s="108">
        <v>0</v>
      </c>
      <c r="C54" s="108">
        <v>0</v>
      </c>
      <c r="D54" s="82">
        <v>0.03</v>
      </c>
      <c r="E54" s="49">
        <f>SUM(B54:C54)*D54</f>
        <v>0</v>
      </c>
      <c r="F54" s="9"/>
    </row>
    <row r="55" spans="1:6" ht="32.1" customHeight="1">
      <c r="A55" s="27"/>
      <c r="B55" s="108"/>
      <c r="C55" s="108"/>
      <c r="D55" s="82"/>
      <c r="E55" s="49"/>
      <c r="F55" s="9"/>
    </row>
    <row r="56" spans="1:6" ht="32.1" customHeight="1">
      <c r="A56" s="27" t="s">
        <v>206</v>
      </c>
      <c r="B56" s="113">
        <v>0</v>
      </c>
      <c r="C56" s="113">
        <v>0</v>
      </c>
      <c r="D56" s="82">
        <v>0.03</v>
      </c>
      <c r="E56" s="49">
        <f>SUM(B56:C56)*D56</f>
        <v>0</v>
      </c>
      <c r="F56" s="9"/>
    </row>
    <row r="57" spans="1:6" ht="32.1" customHeight="1">
      <c r="A57" s="27"/>
      <c r="B57" s="113"/>
      <c r="C57" s="113"/>
      <c r="D57" s="82"/>
      <c r="E57" s="49"/>
      <c r="F57" s="9"/>
    </row>
    <row r="58" spans="1:6" ht="32.1" customHeight="1">
      <c r="A58" s="27" t="s">
        <v>207</v>
      </c>
      <c r="B58" s="108">
        <v>0</v>
      </c>
      <c r="C58" s="108">
        <v>0</v>
      </c>
      <c r="D58" s="82">
        <v>0.02</v>
      </c>
      <c r="E58" s="49">
        <f>SUM(B58:C58)*D58</f>
        <v>0</v>
      </c>
      <c r="F58" s="9"/>
    </row>
    <row r="59" spans="1:6" ht="32.1" customHeight="1">
      <c r="A59" s="27"/>
      <c r="B59" s="108"/>
      <c r="C59" s="108"/>
      <c r="D59" s="82"/>
      <c r="E59" s="49"/>
      <c r="F59" s="9"/>
    </row>
    <row r="60" spans="1:6" ht="32.1" customHeight="1">
      <c r="A60" s="27" t="s">
        <v>208</v>
      </c>
      <c r="B60" s="113">
        <v>0</v>
      </c>
      <c r="C60" s="113">
        <v>0</v>
      </c>
      <c r="D60" s="82">
        <v>0.02</v>
      </c>
      <c r="E60" s="49">
        <f>SUM(B60:C60)*D60</f>
        <v>0</v>
      </c>
      <c r="F60" s="9"/>
    </row>
    <row r="61" spans="1:6" ht="32.1" customHeight="1">
      <c r="A61" s="27"/>
      <c r="B61" s="113"/>
      <c r="C61" s="113"/>
      <c r="D61" s="82"/>
      <c r="E61" s="49"/>
      <c r="F61" s="9"/>
    </row>
    <row r="62" spans="1:6" ht="32.1" customHeight="1">
      <c r="A62" s="27" t="s">
        <v>209</v>
      </c>
      <c r="B62" s="108">
        <v>0</v>
      </c>
      <c r="C62" s="108">
        <v>0</v>
      </c>
      <c r="D62" s="82">
        <v>0.03</v>
      </c>
      <c r="E62" s="49">
        <f>SUM(B62:C62)*D62</f>
        <v>0</v>
      </c>
      <c r="F62" s="9"/>
    </row>
    <row r="63" spans="1:6" ht="15.6">
      <c r="A63" s="27"/>
      <c r="B63" s="108"/>
      <c r="C63" s="108"/>
      <c r="D63" s="82"/>
      <c r="E63" s="49"/>
      <c r="F63" s="8"/>
    </row>
    <row r="64" spans="1:6" ht="15.6">
      <c r="A64" s="10"/>
      <c r="B64" s="10"/>
      <c r="C64" s="10"/>
      <c r="D64" s="133">
        <f>SUM(D2:D62)</f>
        <v>1.0000000000000002</v>
      </c>
      <c r="E64" s="134">
        <f>SUM(E2:E63)</f>
        <v>0.04</v>
      </c>
      <c r="F64" s="15" t="s">
        <v>150</v>
      </c>
    </row>
    <row r="65" spans="1:5" ht="15.6">
      <c r="A65" s="111" t="s">
        <v>177</v>
      </c>
      <c r="B65" s="111"/>
      <c r="C65" s="111"/>
      <c r="D65" s="111"/>
      <c r="E65" s="111"/>
    </row>
    <row r="66" spans="1:5" ht="14.45" customHeight="1">
      <c r="B66" s="111"/>
      <c r="C66" s="111"/>
      <c r="D66" s="111"/>
      <c r="E66" s="111"/>
    </row>
    <row r="67" spans="1:5" ht="15" customHeight="1">
      <c r="B67" s="137"/>
      <c r="C67" s="111"/>
      <c r="D67" s="111"/>
      <c r="E67" s="111"/>
    </row>
    <row r="68" spans="1:5" ht="15.6">
      <c r="B68" s="111"/>
      <c r="C68" s="111"/>
      <c r="D68" s="111"/>
      <c r="E68" s="111"/>
    </row>
    <row r="69" spans="1:5" ht="15.6">
      <c r="B69" s="111"/>
      <c r="C69" s="111"/>
      <c r="D69" s="111"/>
      <c r="E69" s="111"/>
    </row>
    <row r="70" spans="1:5" ht="15.6">
      <c r="B70" s="111"/>
      <c r="C70" s="111"/>
      <c r="D70" s="111"/>
      <c r="E70" s="111"/>
    </row>
    <row r="71" spans="1:5" ht="15.6">
      <c r="B71" s="111"/>
      <c r="C71" s="111"/>
      <c r="D71" s="111"/>
      <c r="E71" s="111"/>
    </row>
    <row r="72" spans="1:5" ht="15.6">
      <c r="B72" s="111"/>
      <c r="C72" s="111"/>
      <c r="D72" s="111"/>
      <c r="E72" s="111"/>
    </row>
    <row r="73" spans="1:5" ht="15.6">
      <c r="B73" s="111"/>
      <c r="C73" s="111"/>
      <c r="D73" s="111"/>
      <c r="E73" s="111"/>
    </row>
    <row r="74" spans="1:5" ht="15.6">
      <c r="B74" s="111"/>
      <c r="C74" s="111"/>
      <c r="D74" s="111"/>
      <c r="E74" s="111"/>
    </row>
    <row r="75" spans="1:5" ht="15.6">
      <c r="B75" s="111"/>
      <c r="C75" s="111"/>
      <c r="D75" s="111"/>
      <c r="E75" s="111"/>
    </row>
    <row r="76" spans="1:5" ht="15.6">
      <c r="B76" s="111"/>
      <c r="C76" s="111"/>
      <c r="D76" s="111"/>
      <c r="E76" s="111"/>
    </row>
    <row r="77" spans="1:5" ht="15.6">
      <c r="B77" s="111"/>
      <c r="C77" s="111"/>
      <c r="D77" s="111"/>
      <c r="E77" s="111"/>
    </row>
    <row r="78" spans="1:5" ht="15.6">
      <c r="B78" s="111"/>
      <c r="C78" s="111"/>
      <c r="D78" s="111"/>
      <c r="E78" s="111"/>
    </row>
    <row r="79" spans="1:5" ht="15.6">
      <c r="B79" s="111"/>
      <c r="C79" s="111"/>
      <c r="D79" s="111"/>
      <c r="E79" s="111"/>
    </row>
    <row r="80" spans="1:5" ht="15.6">
      <c r="B80" s="111"/>
      <c r="C80" s="111"/>
      <c r="D80" s="111"/>
      <c r="E80" s="111"/>
    </row>
    <row r="81" spans="1:5" ht="15.6">
      <c r="B81" s="111"/>
      <c r="C81" s="111"/>
      <c r="D81" s="111"/>
      <c r="E81" s="111"/>
    </row>
    <row r="82" spans="1:5" ht="15.6">
      <c r="B82" s="111"/>
      <c r="C82" s="111"/>
      <c r="D82" s="111"/>
      <c r="E82" s="111"/>
    </row>
    <row r="83" spans="1:5" ht="15.6">
      <c r="A83" s="118"/>
    </row>
    <row r="84" spans="1:5" ht="15.6"/>
    <row r="85" spans="1:5" ht="15.6"/>
    <row r="86" spans="1:5" ht="15.6"/>
    <row r="87" spans="1:5" ht="15.6"/>
  </sheetData>
  <sheetProtection formatRows="0"/>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20D40-097A-1F4A-B273-D5D5BE667EE7}">
  <dimension ref="A1:G22"/>
  <sheetViews>
    <sheetView zoomScale="70" zoomScaleNormal="70" workbookViewId="0">
      <pane xSplit="1" ySplit="2" topLeftCell="B3" activePane="bottomRight" state="frozen"/>
      <selection pane="bottomRight" activeCell="A11" sqref="A11"/>
      <selection pane="bottomLeft" activeCell="A3" sqref="A3"/>
      <selection pane="topRight" activeCell="B1" sqref="B1"/>
    </sheetView>
  </sheetViews>
  <sheetFormatPr defaultColWidth="10.875" defaultRowHeight="15.6"/>
  <cols>
    <col min="1" max="5" width="32.625" style="115" customWidth="1"/>
    <col min="6" max="6" width="15" style="115" customWidth="1"/>
    <col min="7" max="7" width="17" style="115" customWidth="1"/>
    <col min="8" max="16384" width="10.875" style="1"/>
  </cols>
  <sheetData>
    <row r="1" spans="1:7" ht="15.95" customHeight="1">
      <c r="A1" s="75"/>
      <c r="B1" s="166" t="s">
        <v>210</v>
      </c>
      <c r="C1" s="166"/>
      <c r="D1" s="166"/>
      <c r="E1" s="166"/>
      <c r="F1" s="45" t="s">
        <v>77</v>
      </c>
      <c r="G1" s="36"/>
    </row>
    <row r="2" spans="1:7" ht="30.95">
      <c r="A2" s="38" t="s">
        <v>211</v>
      </c>
      <c r="B2" s="27" t="s">
        <v>212</v>
      </c>
      <c r="C2" s="27" t="s">
        <v>213</v>
      </c>
      <c r="D2" s="27" t="s">
        <v>214</v>
      </c>
      <c r="E2" s="27" t="s">
        <v>215</v>
      </c>
      <c r="F2" s="45"/>
      <c r="G2" s="1"/>
    </row>
    <row r="3" spans="1:7">
      <c r="A3" s="21" t="s">
        <v>216</v>
      </c>
      <c r="B3" s="114"/>
      <c r="C3" s="114"/>
      <c r="D3" s="114"/>
      <c r="E3" s="114"/>
      <c r="F3" s="44">
        <f>SUM(B3:E3)</f>
        <v>0</v>
      </c>
      <c r="G3" s="1"/>
    </row>
    <row r="4" spans="1:7">
      <c r="A4" s="21"/>
      <c r="B4" s="114"/>
      <c r="C4" s="114"/>
      <c r="D4" s="114"/>
      <c r="E4" s="114"/>
      <c r="F4" s="44"/>
      <c r="G4" s="1"/>
    </row>
    <row r="5" spans="1:7">
      <c r="A5" s="21" t="s">
        <v>217</v>
      </c>
      <c r="B5" s="102"/>
      <c r="C5" s="102"/>
      <c r="D5" s="102"/>
      <c r="E5" s="102"/>
      <c r="F5" s="44">
        <f>SUM(B5:E5)</f>
        <v>0</v>
      </c>
      <c r="G5" s="1"/>
    </row>
    <row r="6" spans="1:7">
      <c r="A6" s="21"/>
      <c r="B6" s="102"/>
      <c r="C6" s="102"/>
      <c r="D6" s="102"/>
      <c r="E6" s="102"/>
      <c r="F6" s="44"/>
      <c r="G6" s="1"/>
    </row>
    <row r="7" spans="1:7" ht="30.95">
      <c r="A7" s="73" t="s">
        <v>218</v>
      </c>
      <c r="B7" s="114"/>
      <c r="C7" s="114"/>
      <c r="D7" s="114"/>
      <c r="E7" s="114"/>
      <c r="F7" s="44">
        <f>SUM(B7:E7)</f>
        <v>0</v>
      </c>
      <c r="G7" s="1"/>
    </row>
    <row r="8" spans="1:7" ht="121.5" customHeight="1">
      <c r="A8" s="21"/>
      <c r="B8" s="114"/>
      <c r="C8" s="114"/>
      <c r="D8" s="114"/>
      <c r="E8" s="114"/>
      <c r="F8" s="44"/>
      <c r="G8" s="1"/>
    </row>
    <row r="9" spans="1:7">
      <c r="A9" s="38" t="s">
        <v>77</v>
      </c>
      <c r="B9" s="49">
        <f>SUM(B3:B7)</f>
        <v>0</v>
      </c>
      <c r="C9" s="49">
        <f t="shared" ref="C9:E9" si="0">SUM(C3:C7)</f>
        <v>0</v>
      </c>
      <c r="D9" s="49">
        <f t="shared" si="0"/>
        <v>0</v>
      </c>
      <c r="E9" s="49">
        <f t="shared" si="0"/>
        <v>0</v>
      </c>
      <c r="F9" s="97">
        <f>MIN(SUM(F3:F8),8)</f>
        <v>0</v>
      </c>
      <c r="G9" s="15" t="s">
        <v>150</v>
      </c>
    </row>
    <row r="10" spans="1:7">
      <c r="A10" s="129"/>
      <c r="B10" s="129"/>
      <c r="C10" s="122"/>
      <c r="D10" s="122"/>
      <c r="E10" s="122"/>
      <c r="F10" s="122"/>
      <c r="G10" s="122"/>
    </row>
    <row r="11" spans="1:7">
      <c r="A11" s="122" t="s">
        <v>63</v>
      </c>
      <c r="B11" s="122"/>
      <c r="C11" s="138"/>
      <c r="D11" s="122"/>
      <c r="E11" s="122"/>
      <c r="F11" s="122"/>
      <c r="G11" s="122"/>
    </row>
    <row r="12" spans="1:7" ht="13.5" customHeight="1">
      <c r="A12" s="122"/>
      <c r="B12" s="122"/>
      <c r="C12" s="138"/>
      <c r="D12" s="122"/>
      <c r="E12" s="122"/>
      <c r="F12" s="122"/>
      <c r="G12" s="122"/>
    </row>
    <row r="13" spans="1:7">
      <c r="A13" s="122"/>
      <c r="B13" s="122"/>
      <c r="C13" s="137"/>
      <c r="D13" s="122"/>
      <c r="E13" s="122"/>
      <c r="F13" s="111"/>
      <c r="G13" s="111"/>
    </row>
    <row r="14" spans="1:7">
      <c r="A14" s="122"/>
      <c r="B14" s="122"/>
      <c r="C14" s="122"/>
      <c r="D14" s="122"/>
      <c r="E14" s="122"/>
      <c r="F14" s="122"/>
      <c r="G14" s="122"/>
    </row>
    <row r="15" spans="1:7">
      <c r="A15" s="122"/>
      <c r="B15" s="122"/>
      <c r="C15" s="122"/>
      <c r="D15" s="122"/>
      <c r="E15" s="122"/>
      <c r="F15" s="122"/>
      <c r="G15" s="122"/>
    </row>
    <row r="16" spans="1:7">
      <c r="A16" s="122"/>
      <c r="B16" s="122"/>
      <c r="C16" s="122"/>
      <c r="D16" s="122"/>
      <c r="E16" s="122"/>
      <c r="F16" s="122"/>
      <c r="G16" s="122"/>
    </row>
    <row r="17" spans="1:7">
      <c r="A17" s="122"/>
      <c r="B17" s="122"/>
      <c r="C17" s="122"/>
      <c r="D17" s="122"/>
      <c r="E17" s="122"/>
      <c r="F17" s="122"/>
      <c r="G17" s="122"/>
    </row>
    <row r="18" spans="1:7">
      <c r="A18" s="122"/>
      <c r="B18" s="122"/>
      <c r="C18" s="122"/>
      <c r="D18" s="122"/>
      <c r="E18" s="122"/>
      <c r="F18" s="122"/>
      <c r="G18" s="122"/>
    </row>
    <row r="19" spans="1:7">
      <c r="A19" s="122"/>
      <c r="B19" s="122"/>
      <c r="C19" s="122"/>
      <c r="D19" s="122"/>
      <c r="E19" s="122"/>
      <c r="F19" s="122"/>
      <c r="G19" s="122"/>
    </row>
    <row r="20" spans="1:7">
      <c r="A20" s="122"/>
      <c r="B20" s="122"/>
      <c r="C20" s="122"/>
      <c r="D20" s="122"/>
      <c r="E20" s="122"/>
      <c r="F20" s="122"/>
      <c r="G20" s="122"/>
    </row>
    <row r="21" spans="1:7">
      <c r="A21" s="122"/>
      <c r="B21" s="122"/>
      <c r="C21" s="122"/>
      <c r="D21" s="122"/>
      <c r="E21" s="122"/>
      <c r="F21" s="122"/>
      <c r="G21" s="122"/>
    </row>
    <row r="22" spans="1:7">
      <c r="A22" s="122"/>
      <c r="B22" s="122"/>
      <c r="C22" s="122"/>
      <c r="D22" s="122"/>
      <c r="E22" s="122"/>
      <c r="F22" s="122"/>
      <c r="G22" s="122"/>
    </row>
  </sheetData>
  <sheetProtection formatRows="0"/>
  <mergeCells count="1">
    <mergeCell ref="B1:E1"/>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72F38-DC1A-5E42-AD4D-1D808F707F90}">
  <dimension ref="A1:G18"/>
  <sheetViews>
    <sheetView zoomScale="70" zoomScaleNormal="70" workbookViewId="0">
      <pane xSplit="1" ySplit="2" topLeftCell="D3" activePane="bottomRight" state="frozen"/>
      <selection pane="bottomRight" activeCell="A11" sqref="A11"/>
      <selection pane="bottomLeft" activeCell="A3" sqref="A3"/>
      <selection pane="topRight" activeCell="B1" sqref="B1"/>
    </sheetView>
  </sheetViews>
  <sheetFormatPr defaultColWidth="10.875" defaultRowHeight="15.6"/>
  <cols>
    <col min="1" max="4" width="32.625" style="115" customWidth="1"/>
    <col min="5" max="5" width="15" style="115" customWidth="1"/>
    <col min="6" max="6" width="12.5" style="115" customWidth="1"/>
    <col min="7" max="7" width="15" style="115" customWidth="1"/>
    <col min="8" max="16384" width="10.875" style="1"/>
  </cols>
  <sheetData>
    <row r="1" spans="1:7">
      <c r="A1" s="2"/>
      <c r="B1" s="167" t="s">
        <v>219</v>
      </c>
      <c r="C1" s="167"/>
      <c r="D1" s="167"/>
      <c r="E1" s="2"/>
      <c r="F1" s="2"/>
      <c r="G1" s="1"/>
    </row>
    <row r="2" spans="1:7" ht="89.1" customHeight="1">
      <c r="A2" s="35" t="s">
        <v>220</v>
      </c>
      <c r="B2" s="47" t="s">
        <v>221</v>
      </c>
      <c r="C2" s="47" t="s">
        <v>222</v>
      </c>
      <c r="D2" s="47" t="s">
        <v>223</v>
      </c>
      <c r="E2" s="20" t="s">
        <v>25</v>
      </c>
      <c r="F2" s="20" t="s">
        <v>77</v>
      </c>
      <c r="G2" s="36"/>
    </row>
    <row r="3" spans="1:7" ht="15.95" customHeight="1">
      <c r="A3" s="12" t="s">
        <v>224</v>
      </c>
      <c r="B3" s="109"/>
      <c r="C3" s="109"/>
      <c r="D3" s="109"/>
      <c r="E3" s="84">
        <v>0.45</v>
      </c>
      <c r="F3" s="52">
        <f>SUM(B3:D3)*E3</f>
        <v>0</v>
      </c>
      <c r="G3" s="1"/>
    </row>
    <row r="4" spans="1:7" ht="15.95" customHeight="1">
      <c r="A4" s="12"/>
      <c r="B4" s="109"/>
      <c r="C4" s="109"/>
      <c r="D4" s="109"/>
      <c r="E4" s="42"/>
      <c r="F4" s="52"/>
      <c r="G4" s="1"/>
    </row>
    <row r="5" spans="1:7" ht="15.95" customHeight="1">
      <c r="A5" s="12" t="s">
        <v>225</v>
      </c>
      <c r="B5" s="112"/>
      <c r="C5" s="112"/>
      <c r="D5" s="112"/>
      <c r="E5" s="84">
        <v>0.3</v>
      </c>
      <c r="F5" s="52">
        <f>SUM(B5:D5)*E5</f>
        <v>0</v>
      </c>
      <c r="G5" s="1"/>
    </row>
    <row r="6" spans="1:7" ht="15.95" customHeight="1">
      <c r="A6" s="12"/>
      <c r="B6" s="112"/>
      <c r="C6" s="112"/>
      <c r="D6" s="112"/>
      <c r="E6" s="42"/>
      <c r="F6" s="52"/>
      <c r="G6" s="1"/>
    </row>
    <row r="7" spans="1:7" ht="15.95" customHeight="1">
      <c r="A7" s="13" t="s">
        <v>226</v>
      </c>
      <c r="B7" s="109"/>
      <c r="C7" s="109"/>
      <c r="D7" s="109"/>
      <c r="E7" s="84">
        <v>0.25</v>
      </c>
      <c r="F7" s="52">
        <f>SUM(B7:D7)*E7</f>
        <v>0</v>
      </c>
      <c r="G7" s="1"/>
    </row>
    <row r="8" spans="1:7" ht="15.95" customHeight="1">
      <c r="A8" s="12"/>
      <c r="B8" s="109"/>
      <c r="C8" s="109"/>
      <c r="D8" s="109"/>
      <c r="E8" s="42"/>
      <c r="F8" s="52"/>
      <c r="G8" s="1"/>
    </row>
    <row r="9" spans="1:7" ht="15.95" customHeight="1">
      <c r="A9" s="35" t="s">
        <v>149</v>
      </c>
      <c r="B9" s="41">
        <f>SUM(B3:B8)</f>
        <v>0</v>
      </c>
      <c r="C9" s="41">
        <f t="shared" ref="C9:D9" si="0">SUM(C3:C8)</f>
        <v>0</v>
      </c>
      <c r="D9" s="41">
        <f t="shared" si="0"/>
        <v>0</v>
      </c>
      <c r="E9" s="41"/>
      <c r="F9" s="96">
        <f>MIN(SUM(F3:F8),7)</f>
        <v>0</v>
      </c>
      <c r="G9" s="15" t="s">
        <v>150</v>
      </c>
    </row>
    <row r="10" spans="1:7">
      <c r="A10" s="135"/>
      <c r="B10" s="135"/>
      <c r="C10" s="74"/>
      <c r="D10" s="74"/>
      <c r="E10" s="74"/>
      <c r="F10" s="74"/>
      <c r="G10" s="1"/>
    </row>
    <row r="11" spans="1:7">
      <c r="A11" s="149" t="s">
        <v>63</v>
      </c>
      <c r="B11" s="122"/>
      <c r="C11" s="122"/>
      <c r="D11" s="122"/>
      <c r="E11" s="122"/>
      <c r="F11" s="122"/>
    </row>
    <row r="12" spans="1:7">
      <c r="A12" s="122"/>
      <c r="B12" s="122"/>
      <c r="C12" s="122"/>
      <c r="D12" s="122"/>
      <c r="E12" s="122"/>
      <c r="F12" s="122"/>
    </row>
    <row r="13" spans="1:7" ht="17.100000000000001" customHeight="1">
      <c r="A13" s="122"/>
      <c r="B13" s="122"/>
      <c r="C13" s="137"/>
      <c r="D13" s="122"/>
      <c r="E13" s="111"/>
      <c r="F13" s="111"/>
    </row>
    <row r="14" spans="1:7">
      <c r="A14" s="122"/>
      <c r="B14" s="122"/>
      <c r="C14" s="122"/>
      <c r="D14" s="122"/>
      <c r="E14" s="122"/>
      <c r="F14" s="122"/>
    </row>
    <row r="15" spans="1:7">
      <c r="A15" s="122"/>
      <c r="B15" s="122"/>
      <c r="C15" s="122"/>
      <c r="D15" s="122"/>
      <c r="E15" s="122"/>
      <c r="F15" s="122"/>
    </row>
    <row r="16" spans="1:7">
      <c r="A16" s="122"/>
      <c r="B16" s="122"/>
      <c r="C16" s="122"/>
      <c r="D16" s="122"/>
      <c r="E16" s="122"/>
      <c r="F16" s="122"/>
    </row>
    <row r="17" spans="1:6">
      <c r="A17" s="122"/>
      <c r="B17" s="122"/>
      <c r="C17" s="122"/>
      <c r="D17" s="122"/>
      <c r="E17" s="122"/>
      <c r="F17" s="122"/>
    </row>
    <row r="18" spans="1:6">
      <c r="A18" s="122"/>
      <c r="B18" s="122"/>
      <c r="C18" s="122"/>
      <c r="D18" s="122"/>
      <c r="E18" s="122"/>
      <c r="F18" s="122"/>
    </row>
  </sheetData>
  <sheetProtection formatRows="0"/>
  <mergeCells count="1">
    <mergeCell ref="B1:D1"/>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04460-0317-5644-BBC4-C01BCDA37074}">
  <dimension ref="A1:I28"/>
  <sheetViews>
    <sheetView zoomScale="60" zoomScaleNormal="60" workbookViewId="0">
      <pane xSplit="1" ySplit="2" topLeftCell="D17" activePane="bottomRight" state="frozen"/>
      <selection pane="bottomRight" activeCell="A21" sqref="A21"/>
      <selection pane="bottomLeft" activeCell="A3" sqref="A3"/>
      <selection pane="topRight" activeCell="B1" sqref="B1"/>
    </sheetView>
  </sheetViews>
  <sheetFormatPr defaultColWidth="10.875" defaultRowHeight="15.6"/>
  <cols>
    <col min="1" max="5" width="32.625" style="115" customWidth="1"/>
    <col min="6" max="6" width="29.5" style="115" customWidth="1"/>
    <col min="7" max="7" width="15" style="115" customWidth="1"/>
    <col min="8" max="8" width="17" style="115" customWidth="1"/>
    <col min="9" max="9" width="16.5" style="115" customWidth="1"/>
    <col min="10" max="16384" width="10.875" style="1"/>
  </cols>
  <sheetData>
    <row r="1" spans="1:9">
      <c r="A1" s="35"/>
      <c r="B1" s="169" t="s">
        <v>227</v>
      </c>
      <c r="C1" s="170"/>
      <c r="D1" s="170"/>
      <c r="E1" s="171"/>
      <c r="F1" s="35"/>
      <c r="G1" s="35"/>
      <c r="H1" s="35"/>
      <c r="I1" s="1"/>
    </row>
    <row r="2" spans="1:9" ht="92.45" customHeight="1">
      <c r="A2" s="35" t="s">
        <v>228</v>
      </c>
      <c r="B2" s="47" t="s">
        <v>212</v>
      </c>
      <c r="C2" s="47" t="s">
        <v>213</v>
      </c>
      <c r="D2" s="47" t="s">
        <v>229</v>
      </c>
      <c r="E2" s="47" t="s">
        <v>215</v>
      </c>
      <c r="F2" s="35" t="s">
        <v>149</v>
      </c>
      <c r="G2" s="35" t="s">
        <v>25</v>
      </c>
      <c r="H2" s="35" t="s">
        <v>61</v>
      </c>
      <c r="I2" s="36"/>
    </row>
    <row r="3" spans="1:9" ht="32.1" customHeight="1">
      <c r="A3" s="37" t="s">
        <v>230</v>
      </c>
      <c r="B3" s="109"/>
      <c r="C3" s="109"/>
      <c r="D3" s="109"/>
      <c r="E3" s="109"/>
      <c r="F3" s="52">
        <f>SUM(B3:E3)</f>
        <v>0</v>
      </c>
      <c r="G3" s="89">
        <v>0.2</v>
      </c>
      <c r="H3" s="52">
        <f>SUM(B3:E3)*G3</f>
        <v>0</v>
      </c>
      <c r="I3" s="1"/>
    </row>
    <row r="4" spans="1:9" ht="32.1" customHeight="1">
      <c r="A4" s="37"/>
      <c r="B4" s="109"/>
      <c r="C4" s="109"/>
      <c r="D4" s="109"/>
      <c r="E4" s="109"/>
      <c r="F4" s="52"/>
      <c r="G4" s="41"/>
      <c r="H4" s="52"/>
      <c r="I4" s="1"/>
    </row>
    <row r="5" spans="1:9" ht="32.1" customHeight="1">
      <c r="A5" s="37" t="s">
        <v>231</v>
      </c>
      <c r="B5" s="110"/>
      <c r="C5" s="110"/>
      <c r="D5" s="110"/>
      <c r="E5" s="110"/>
      <c r="F5" s="52">
        <f t="shared" ref="F5:F17" si="0">SUM(B5:E5)</f>
        <v>0</v>
      </c>
      <c r="G5" s="89">
        <v>0.1</v>
      </c>
      <c r="H5" s="52">
        <f t="shared" ref="H5:H17" si="1">SUM(B5:E5)*G5</f>
        <v>0</v>
      </c>
      <c r="I5" s="1"/>
    </row>
    <row r="6" spans="1:9" ht="32.1" customHeight="1">
      <c r="A6" s="12"/>
      <c r="B6" s="110"/>
      <c r="C6" s="110"/>
      <c r="D6" s="110"/>
      <c r="E6" s="110"/>
      <c r="F6" s="52"/>
      <c r="G6" s="41"/>
      <c r="H6" s="52"/>
      <c r="I6" s="1"/>
    </row>
    <row r="7" spans="1:9" ht="32.1" customHeight="1">
      <c r="A7" s="13" t="s">
        <v>232</v>
      </c>
      <c r="B7" s="109"/>
      <c r="C7" s="109"/>
      <c r="D7" s="109"/>
      <c r="E7" s="109"/>
      <c r="F7" s="52">
        <f t="shared" si="0"/>
        <v>0</v>
      </c>
      <c r="G7" s="89">
        <v>0.05</v>
      </c>
      <c r="H7" s="52">
        <f t="shared" si="1"/>
        <v>0</v>
      </c>
      <c r="I7" s="1"/>
    </row>
    <row r="8" spans="1:9" ht="32.1" customHeight="1">
      <c r="A8" s="12"/>
      <c r="B8" s="109"/>
      <c r="C8" s="109"/>
      <c r="D8" s="109"/>
      <c r="E8" s="109"/>
      <c r="F8" s="52"/>
      <c r="G8" s="41"/>
      <c r="H8" s="52"/>
      <c r="I8" s="1"/>
    </row>
    <row r="9" spans="1:9" ht="51" customHeight="1">
      <c r="A9" s="13" t="s">
        <v>233</v>
      </c>
      <c r="B9" s="110"/>
      <c r="C9" s="110"/>
      <c r="D9" s="110"/>
      <c r="E9" s="110"/>
      <c r="F9" s="52">
        <f t="shared" si="0"/>
        <v>0</v>
      </c>
      <c r="G9" s="89">
        <v>0.25</v>
      </c>
      <c r="H9" s="52">
        <f t="shared" si="1"/>
        <v>0</v>
      </c>
      <c r="I9" s="1"/>
    </row>
    <row r="10" spans="1:9" ht="32.1" customHeight="1">
      <c r="A10" s="12"/>
      <c r="B10" s="110"/>
      <c r="C10" s="110"/>
      <c r="D10" s="110"/>
      <c r="E10" s="110"/>
      <c r="F10" s="52"/>
      <c r="G10" s="41"/>
      <c r="H10" s="52"/>
      <c r="I10" s="1"/>
    </row>
    <row r="11" spans="1:9" ht="32.1" customHeight="1">
      <c r="A11" s="37" t="s">
        <v>234</v>
      </c>
      <c r="B11" s="109"/>
      <c r="C11" s="109"/>
      <c r="D11" s="109"/>
      <c r="E11" s="109"/>
      <c r="F11" s="52">
        <f t="shared" si="0"/>
        <v>0</v>
      </c>
      <c r="G11" s="89">
        <v>0.1</v>
      </c>
      <c r="H11" s="52">
        <f t="shared" si="1"/>
        <v>0</v>
      </c>
      <c r="I11" s="1"/>
    </row>
    <row r="12" spans="1:9" ht="32.1" customHeight="1">
      <c r="A12" s="12"/>
      <c r="B12" s="109"/>
      <c r="C12" s="109"/>
      <c r="D12" s="109"/>
      <c r="E12" s="109"/>
      <c r="F12" s="52"/>
      <c r="G12" s="41"/>
      <c r="H12" s="52"/>
      <c r="I12" s="1"/>
    </row>
    <row r="13" spans="1:9" ht="32.1" customHeight="1">
      <c r="A13" s="13" t="s">
        <v>235</v>
      </c>
      <c r="B13" s="110"/>
      <c r="C13" s="110"/>
      <c r="D13" s="110"/>
      <c r="E13" s="110"/>
      <c r="F13" s="52">
        <f t="shared" si="0"/>
        <v>0</v>
      </c>
      <c r="G13" s="89">
        <v>0.05</v>
      </c>
      <c r="H13" s="52">
        <f t="shared" si="1"/>
        <v>0</v>
      </c>
      <c r="I13" s="1"/>
    </row>
    <row r="14" spans="1:9" ht="32.1" customHeight="1">
      <c r="A14" s="12"/>
      <c r="B14" s="110"/>
      <c r="C14" s="110"/>
      <c r="D14" s="110"/>
      <c r="E14" s="110"/>
      <c r="F14" s="52"/>
      <c r="G14" s="41"/>
      <c r="H14" s="52"/>
      <c r="I14" s="1"/>
    </row>
    <row r="15" spans="1:9" ht="66" customHeight="1">
      <c r="A15" s="13" t="s">
        <v>236</v>
      </c>
      <c r="B15" s="109"/>
      <c r="C15" s="109"/>
      <c r="D15" s="109"/>
      <c r="E15" s="109"/>
      <c r="F15" s="52">
        <f t="shared" si="0"/>
        <v>0</v>
      </c>
      <c r="G15" s="89">
        <v>0.1</v>
      </c>
      <c r="H15" s="52">
        <f t="shared" si="1"/>
        <v>0</v>
      </c>
      <c r="I15" s="1"/>
    </row>
    <row r="16" spans="1:9" ht="54.6" customHeight="1">
      <c r="A16" s="12"/>
      <c r="B16" s="109"/>
      <c r="C16" s="109"/>
      <c r="D16" s="109"/>
      <c r="E16" s="109"/>
      <c r="F16" s="52"/>
      <c r="G16" s="41"/>
      <c r="H16" s="52"/>
      <c r="I16" s="1"/>
    </row>
    <row r="17" spans="1:9" ht="48.6" customHeight="1">
      <c r="A17" s="13" t="s">
        <v>237</v>
      </c>
      <c r="B17" s="110"/>
      <c r="C17" s="110"/>
      <c r="D17" s="110"/>
      <c r="E17" s="110"/>
      <c r="F17" s="52">
        <f t="shared" si="0"/>
        <v>0</v>
      </c>
      <c r="G17" s="89">
        <v>0.15</v>
      </c>
      <c r="H17" s="52">
        <f t="shared" si="1"/>
        <v>0</v>
      </c>
      <c r="I17" s="1"/>
    </row>
    <row r="18" spans="1:9" ht="48.6" customHeight="1">
      <c r="A18" s="13"/>
      <c r="B18" s="110"/>
      <c r="C18" s="110"/>
      <c r="D18" s="110"/>
      <c r="E18" s="110"/>
      <c r="F18" s="52"/>
      <c r="G18" s="89"/>
      <c r="H18" s="52"/>
      <c r="I18" s="1"/>
    </row>
    <row r="19" spans="1:9" ht="26.1" customHeight="1">
      <c r="A19" s="168"/>
      <c r="B19" s="168"/>
      <c r="C19" s="11"/>
      <c r="D19" s="11"/>
      <c r="E19" s="11"/>
      <c r="F19" s="43" t="s">
        <v>77</v>
      </c>
      <c r="G19" s="90">
        <f>SUM(G3:G17)</f>
        <v>1</v>
      </c>
      <c r="H19" s="95">
        <f>SUM(H3:H17)</f>
        <v>0</v>
      </c>
      <c r="I19" s="15" t="s">
        <v>238</v>
      </c>
    </row>
    <row r="20" spans="1:9">
      <c r="A20" s="111"/>
      <c r="B20" s="111"/>
      <c r="C20" s="111"/>
      <c r="D20" s="111"/>
      <c r="E20" s="111"/>
      <c r="F20" s="111"/>
      <c r="G20" s="111"/>
      <c r="H20" s="111"/>
    </row>
    <row r="21" spans="1:9">
      <c r="A21" s="149" t="s">
        <v>63</v>
      </c>
      <c r="B21" s="111"/>
      <c r="C21" s="111"/>
      <c r="D21" s="137"/>
      <c r="E21" s="111"/>
      <c r="F21" s="111"/>
      <c r="G21" s="111"/>
      <c r="H21" s="111"/>
    </row>
    <row r="22" spans="1:9">
      <c r="A22" s="111"/>
      <c r="B22" s="111"/>
      <c r="C22" s="136"/>
      <c r="D22" s="111"/>
      <c r="E22" s="111"/>
      <c r="F22" s="111"/>
      <c r="G22" s="111"/>
      <c r="H22" s="111"/>
    </row>
    <row r="23" spans="1:9">
      <c r="A23" s="111"/>
      <c r="B23" s="111"/>
      <c r="C23" s="111"/>
      <c r="D23" s="111"/>
      <c r="E23" s="111"/>
      <c r="F23" s="111"/>
      <c r="G23" s="111"/>
      <c r="H23" s="111"/>
    </row>
    <row r="24" spans="1:9">
      <c r="A24" s="111"/>
      <c r="B24" s="111"/>
      <c r="C24" s="111"/>
      <c r="D24" s="111"/>
      <c r="E24" s="111"/>
      <c r="F24" s="111"/>
      <c r="G24" s="111"/>
      <c r="H24" s="111"/>
    </row>
    <row r="25" spans="1:9">
      <c r="A25" s="111"/>
      <c r="B25" s="111"/>
      <c r="C25" s="111"/>
      <c r="D25" s="111"/>
      <c r="E25" s="111"/>
      <c r="F25" s="111"/>
      <c r="G25" s="111"/>
      <c r="H25" s="111"/>
    </row>
    <row r="26" spans="1:9">
      <c r="A26" s="111"/>
      <c r="B26" s="111"/>
      <c r="C26" s="111"/>
      <c r="D26" s="111"/>
      <c r="E26" s="111"/>
      <c r="F26" s="111"/>
      <c r="G26" s="111"/>
      <c r="H26" s="111"/>
    </row>
    <row r="27" spans="1:9">
      <c r="A27" s="111"/>
      <c r="B27" s="111"/>
      <c r="C27" s="111"/>
      <c r="D27" s="111"/>
      <c r="E27" s="111"/>
      <c r="F27" s="111"/>
      <c r="G27" s="111"/>
      <c r="H27" s="111"/>
    </row>
    <row r="28" spans="1:9">
      <c r="A28" s="111"/>
      <c r="B28" s="111"/>
      <c r="C28" s="111"/>
      <c r="D28" s="111"/>
      <c r="E28" s="111"/>
      <c r="F28" s="111"/>
      <c r="G28" s="111"/>
      <c r="H28" s="111"/>
    </row>
  </sheetData>
  <sheetProtection formatRows="0"/>
  <mergeCells count="2">
    <mergeCell ref="A19:B19"/>
    <mergeCell ref="B1:E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221AC-B78D-B747-9C63-6B77AFABAB08}">
  <dimension ref="A1:H32"/>
  <sheetViews>
    <sheetView zoomScale="70" zoomScaleNormal="70" workbookViewId="0">
      <pane xSplit="1" ySplit="1" topLeftCell="B16" activePane="bottomRight" state="frozen"/>
      <selection pane="bottomRight" activeCell="B21" sqref="B21"/>
      <selection pane="bottomLeft" activeCell="A2" sqref="A2"/>
      <selection pane="topRight" activeCell="B1" sqref="B1"/>
    </sheetView>
  </sheetViews>
  <sheetFormatPr defaultColWidth="10.875" defaultRowHeight="15.6"/>
  <cols>
    <col min="1" max="1" width="48.625" style="118" customWidth="1"/>
    <col min="2" max="4" width="32.625" style="118" customWidth="1"/>
    <col min="5" max="5" width="21.5" style="118" customWidth="1"/>
    <col min="6" max="6" width="15.375" style="118" customWidth="1"/>
    <col min="7" max="7" width="15.5" style="118" customWidth="1"/>
    <col min="8" max="8" width="21.875" style="118" customWidth="1"/>
    <col min="9" max="16384" width="10.875" style="8"/>
  </cols>
  <sheetData>
    <row r="1" spans="1:7" s="8" customFormat="1" ht="67.5" customHeight="1">
      <c r="A1" s="45" t="s">
        <v>239</v>
      </c>
      <c r="B1" s="27" t="s">
        <v>240</v>
      </c>
      <c r="C1" s="27" t="s">
        <v>241</v>
      </c>
      <c r="D1" s="27" t="s">
        <v>242</v>
      </c>
      <c r="E1" s="38" t="s">
        <v>149</v>
      </c>
      <c r="F1" s="38" t="s">
        <v>25</v>
      </c>
      <c r="G1" s="38" t="s">
        <v>61</v>
      </c>
    </row>
    <row r="2" spans="1:7" s="8" customFormat="1" ht="52.5" customHeight="1">
      <c r="A2" s="27" t="s">
        <v>243</v>
      </c>
      <c r="B2" s="108">
        <v>0</v>
      </c>
      <c r="C2" s="108"/>
      <c r="D2" s="108"/>
      <c r="E2" s="106">
        <f>SUM(B2:D2)</f>
        <v>0</v>
      </c>
      <c r="F2" s="82">
        <v>0.1</v>
      </c>
      <c r="G2" s="49">
        <f>(B2*F2)+(C2*F2)+(D2*F2)</f>
        <v>0</v>
      </c>
    </row>
    <row r="3" spans="1:7" s="8" customFormat="1">
      <c r="A3" s="25"/>
      <c r="B3" s="8" t="s">
        <v>244</v>
      </c>
      <c r="C3" s="147"/>
      <c r="E3" s="106"/>
      <c r="F3" s="39"/>
      <c r="G3" s="49"/>
    </row>
    <row r="4" spans="1:7" s="8" customFormat="1" ht="32.1" customHeight="1">
      <c r="A4" s="25" t="s">
        <v>245</v>
      </c>
      <c r="B4" s="102">
        <v>1</v>
      </c>
      <c r="C4" s="102"/>
      <c r="D4" s="102"/>
      <c r="E4" s="106">
        <f t="shared" ref="E4:E20" si="0">SUM(B4:D4)</f>
        <v>1</v>
      </c>
      <c r="F4" s="93">
        <v>7.4999999999999997E-2</v>
      </c>
      <c r="G4" s="49">
        <f>(B4*F4)+(C4*F4)+(D4*F4)</f>
        <v>7.4999999999999997E-2</v>
      </c>
    </row>
    <row r="5" spans="1:7" s="8" customFormat="1" ht="62.1">
      <c r="A5" s="25"/>
      <c r="B5" s="148" t="s">
        <v>246</v>
      </c>
      <c r="C5" s="148"/>
      <c r="D5" s="102"/>
      <c r="E5" s="106"/>
      <c r="F5" s="39"/>
      <c r="G5" s="49"/>
    </row>
    <row r="6" spans="1:7" s="8" customFormat="1" ht="32.1" customHeight="1">
      <c r="A6" s="25" t="s">
        <v>247</v>
      </c>
      <c r="B6" s="108">
        <v>1</v>
      </c>
      <c r="C6" s="108"/>
      <c r="D6" s="108"/>
      <c r="E6" s="106">
        <f t="shared" si="0"/>
        <v>1</v>
      </c>
      <c r="F6" s="93">
        <v>7.4999999999999997E-2</v>
      </c>
      <c r="G6" s="49">
        <f>(B6*F6)+(C6*F6)+(D6*F6)</f>
        <v>7.4999999999999997E-2</v>
      </c>
    </row>
    <row r="7" spans="1:7" s="8" customFormat="1" ht="77.45">
      <c r="A7" s="25"/>
      <c r="B7" s="147" t="s">
        <v>248</v>
      </c>
      <c r="D7" s="108"/>
      <c r="E7" s="106"/>
      <c r="F7" s="39"/>
      <c r="G7" s="49"/>
    </row>
    <row r="8" spans="1:7" s="8" customFormat="1" ht="53.1" customHeight="1">
      <c r="A8" s="27" t="s">
        <v>249</v>
      </c>
      <c r="B8" s="102">
        <v>0</v>
      </c>
      <c r="C8" s="102">
        <v>0</v>
      </c>
      <c r="D8" s="102">
        <v>0</v>
      </c>
      <c r="E8" s="107">
        <f t="shared" si="0"/>
        <v>0</v>
      </c>
      <c r="F8" s="91">
        <v>0.1</v>
      </c>
      <c r="G8" s="49">
        <f>(B8*F8)+(C8*F8)+(D8*F8)</f>
        <v>0</v>
      </c>
    </row>
    <row r="9" spans="1:7" s="8" customFormat="1" ht="32.1" customHeight="1">
      <c r="A9" s="27"/>
      <c r="B9" s="102" t="s">
        <v>244</v>
      </c>
      <c r="C9" s="102"/>
      <c r="D9" s="102"/>
      <c r="E9" s="107"/>
      <c r="F9" s="92"/>
      <c r="G9" s="49"/>
    </row>
    <row r="10" spans="1:7" s="8" customFormat="1">
      <c r="A10" s="27" t="s">
        <v>250</v>
      </c>
      <c r="B10" s="108">
        <v>0</v>
      </c>
      <c r="D10" s="108"/>
      <c r="E10" s="107">
        <f t="shared" si="0"/>
        <v>0</v>
      </c>
      <c r="F10" s="91">
        <v>0.2</v>
      </c>
      <c r="G10" s="49">
        <f>(B10*F10)+(C10*F10)+(D10*F10)</f>
        <v>0</v>
      </c>
    </row>
    <row r="11" spans="1:7" s="8" customFormat="1" ht="23.1" customHeight="1">
      <c r="A11" s="27"/>
      <c r="B11" s="108" t="s">
        <v>244</v>
      </c>
      <c r="C11" s="147"/>
      <c r="D11" s="108"/>
      <c r="E11" s="107"/>
      <c r="F11" s="92"/>
      <c r="G11" s="49"/>
    </row>
    <row r="12" spans="1:7" s="8" customFormat="1" ht="32.1" customHeight="1">
      <c r="A12" s="27" t="s">
        <v>251</v>
      </c>
      <c r="B12" s="102">
        <v>1</v>
      </c>
      <c r="C12" s="102"/>
      <c r="D12" s="102"/>
      <c r="E12" s="107">
        <f t="shared" si="0"/>
        <v>1</v>
      </c>
      <c r="F12" s="91">
        <v>0.1</v>
      </c>
      <c r="G12" s="49">
        <f>(B12*F12)+(C12*F12)+(D12*F12)</f>
        <v>0.1</v>
      </c>
    </row>
    <row r="13" spans="1:7" s="8" customFormat="1" ht="186">
      <c r="A13" s="27"/>
      <c r="B13" s="148" t="s">
        <v>252</v>
      </c>
      <c r="C13" s="148"/>
      <c r="D13" s="102"/>
      <c r="E13" s="107"/>
      <c r="F13" s="92"/>
      <c r="G13" s="49"/>
    </row>
    <row r="14" spans="1:7" s="8" customFormat="1" ht="32.1" customHeight="1">
      <c r="A14" s="27" t="s">
        <v>253</v>
      </c>
      <c r="B14" s="108"/>
      <c r="C14" s="108"/>
      <c r="D14" s="108">
        <v>7</v>
      </c>
      <c r="E14" s="107">
        <f t="shared" si="0"/>
        <v>7</v>
      </c>
      <c r="F14" s="91">
        <v>0.1</v>
      </c>
      <c r="G14" s="49">
        <f>(B14*F14)+(C14*F14)+(D14*F14)</f>
        <v>0.70000000000000007</v>
      </c>
    </row>
    <row r="15" spans="1:7" s="8" customFormat="1" ht="263.45">
      <c r="A15" s="25"/>
      <c r="B15" s="108"/>
      <c r="C15" s="108"/>
      <c r="D15" s="147" t="s">
        <v>254</v>
      </c>
      <c r="E15" s="106"/>
      <c r="F15" s="39"/>
      <c r="G15" s="49"/>
    </row>
    <row r="16" spans="1:7" s="8" customFormat="1" ht="32.1" customHeight="1">
      <c r="A16" s="27" t="s">
        <v>255</v>
      </c>
      <c r="B16" s="102">
        <v>0</v>
      </c>
      <c r="C16" s="102">
        <v>0</v>
      </c>
      <c r="D16" s="102">
        <v>0</v>
      </c>
      <c r="E16" s="107">
        <f t="shared" si="0"/>
        <v>0</v>
      </c>
      <c r="F16" s="91">
        <v>0.1</v>
      </c>
      <c r="G16" s="49">
        <f>(B16*F16)+(C16*F16)+(D16*F16)</f>
        <v>0</v>
      </c>
    </row>
    <row r="17" spans="1:8" ht="32.1" customHeight="1">
      <c r="A17" s="25"/>
      <c r="B17" s="102"/>
      <c r="C17" s="102"/>
      <c r="D17" s="102"/>
      <c r="E17" s="106"/>
      <c r="F17" s="39"/>
      <c r="G17" s="49"/>
      <c r="H17" s="8"/>
    </row>
    <row r="18" spans="1:8" ht="57.6" customHeight="1">
      <c r="A18" s="33" t="s">
        <v>256</v>
      </c>
      <c r="B18" s="108">
        <v>0</v>
      </c>
      <c r="C18" s="108">
        <v>0</v>
      </c>
      <c r="D18" s="108">
        <v>0</v>
      </c>
      <c r="E18" s="107">
        <f t="shared" si="0"/>
        <v>0</v>
      </c>
      <c r="F18" s="91">
        <v>0.08</v>
      </c>
      <c r="G18" s="49">
        <f>(B18*F18)+(C18*F18)+(D18*F18)</f>
        <v>0</v>
      </c>
      <c r="H18" s="8"/>
    </row>
    <row r="19" spans="1:8" ht="19.5" customHeight="1">
      <c r="A19" s="25"/>
      <c r="B19" s="108"/>
      <c r="C19" s="108"/>
      <c r="D19" s="108"/>
      <c r="E19" s="106"/>
      <c r="F19" s="39"/>
      <c r="G19" s="49"/>
      <c r="H19" s="8"/>
    </row>
    <row r="20" spans="1:8" ht="54.6" customHeight="1">
      <c r="A20" s="27" t="s">
        <v>257</v>
      </c>
      <c r="B20" s="102">
        <v>0</v>
      </c>
      <c r="C20" s="102">
        <v>0</v>
      </c>
      <c r="D20" s="102">
        <v>0</v>
      </c>
      <c r="E20" s="107">
        <f t="shared" si="0"/>
        <v>0</v>
      </c>
      <c r="F20" s="91">
        <v>7.0000000000000007E-2</v>
      </c>
      <c r="G20" s="49">
        <f>(B20*F20)+(C20*F20)+(D20*F20)</f>
        <v>0</v>
      </c>
      <c r="H20" s="8"/>
    </row>
    <row r="21" spans="1:8" ht="32.1" customHeight="1">
      <c r="A21" s="25"/>
      <c r="B21" s="102"/>
      <c r="C21" s="102"/>
      <c r="D21" s="102"/>
      <c r="E21" s="106"/>
      <c r="F21" s="82"/>
      <c r="G21" s="49"/>
      <c r="H21" s="8"/>
    </row>
    <row r="22" spans="1:8">
      <c r="A22" s="8"/>
      <c r="B22" s="8"/>
      <c r="C22" s="8"/>
      <c r="D22" s="8"/>
      <c r="E22" s="43" t="s">
        <v>77</v>
      </c>
      <c r="F22" s="82"/>
      <c r="G22" s="94">
        <f>SUM(G2:G21)</f>
        <v>0.95000000000000007</v>
      </c>
      <c r="H22" s="15" t="s">
        <v>150</v>
      </c>
    </row>
    <row r="23" spans="1:8" ht="30.95">
      <c r="A23" s="111" t="s">
        <v>177</v>
      </c>
      <c r="B23" s="111"/>
      <c r="C23" s="111"/>
      <c r="D23" s="111"/>
      <c r="E23" s="111"/>
      <c r="F23" s="111"/>
      <c r="G23" s="111"/>
    </row>
    <row r="24" spans="1:8">
      <c r="A24" s="111"/>
      <c r="B24" s="111"/>
      <c r="C24" s="111"/>
      <c r="D24" s="111"/>
      <c r="E24" s="111"/>
      <c r="F24" s="111"/>
      <c r="G24" s="111"/>
    </row>
    <row r="25" spans="1:8">
      <c r="A25" s="111"/>
      <c r="B25" s="111"/>
      <c r="C25" s="111"/>
      <c r="D25" s="111"/>
      <c r="E25" s="111"/>
      <c r="F25" s="111"/>
      <c r="G25" s="111"/>
    </row>
    <row r="26" spans="1:8">
      <c r="A26" s="111"/>
      <c r="B26" s="111"/>
      <c r="C26" s="137"/>
      <c r="D26" s="111"/>
      <c r="E26" s="111"/>
      <c r="F26" s="111"/>
      <c r="G26" s="111"/>
    </row>
    <row r="27" spans="1:8">
      <c r="A27" s="111"/>
      <c r="B27" s="111"/>
      <c r="C27" s="111"/>
      <c r="D27" s="111"/>
      <c r="E27" s="111"/>
      <c r="F27" s="111"/>
      <c r="G27" s="111"/>
    </row>
    <row r="28" spans="1:8">
      <c r="A28" s="111"/>
      <c r="B28" s="111"/>
      <c r="C28" s="111"/>
      <c r="D28" s="111"/>
      <c r="E28" s="111"/>
      <c r="F28" s="111"/>
      <c r="G28" s="111"/>
    </row>
    <row r="29" spans="1:8">
      <c r="A29" s="111"/>
      <c r="B29" s="111"/>
      <c r="C29" s="111"/>
      <c r="D29" s="111"/>
      <c r="E29" s="111"/>
      <c r="F29" s="111"/>
      <c r="G29" s="111"/>
    </row>
    <row r="30" spans="1:8">
      <c r="A30" s="111"/>
      <c r="B30" s="111"/>
      <c r="C30" s="111"/>
      <c r="D30" s="111"/>
      <c r="E30" s="111"/>
      <c r="F30" s="111"/>
      <c r="G30" s="111"/>
    </row>
    <row r="31" spans="1:8">
      <c r="A31" s="111"/>
      <c r="B31" s="111"/>
      <c r="C31" s="111"/>
      <c r="D31" s="111"/>
      <c r="E31" s="111"/>
      <c r="F31" s="111"/>
      <c r="G31" s="111"/>
    </row>
    <row r="32" spans="1:8">
      <c r="A32" s="111"/>
      <c r="B32" s="111"/>
      <c r="C32" s="111"/>
      <c r="D32" s="111"/>
      <c r="E32" s="111"/>
      <c r="F32" s="111"/>
      <c r="G32" s="111"/>
    </row>
  </sheetData>
  <sheetProtection formatRows="0"/>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EB651-E7BE-A64C-89E6-706E2FD0EF0E}">
  <dimension ref="A1:T34"/>
  <sheetViews>
    <sheetView zoomScale="70" zoomScaleNormal="70" workbookViewId="0">
      <pane xSplit="1" ySplit="2" topLeftCell="B3" activePane="bottomRight" state="frozen"/>
      <selection pane="bottomRight" activeCell="B20" sqref="B20"/>
      <selection pane="bottomLeft" activeCell="A3" sqref="A3"/>
      <selection pane="topRight" activeCell="B1" sqref="B1"/>
    </sheetView>
  </sheetViews>
  <sheetFormatPr defaultColWidth="10.875" defaultRowHeight="15.6"/>
  <cols>
    <col min="1" max="1" width="64.625" style="118" customWidth="1"/>
    <col min="2" max="4" width="25" style="118" customWidth="1"/>
    <col min="5" max="7" width="16.625" style="118" customWidth="1"/>
    <col min="8" max="8" width="16.5" style="118" customWidth="1"/>
    <col min="9" max="16384" width="10.875" style="8"/>
  </cols>
  <sheetData>
    <row r="1" spans="1:20">
      <c r="A1" s="7"/>
      <c r="B1" s="172" t="s">
        <v>258</v>
      </c>
      <c r="C1" s="172"/>
      <c r="D1" s="172"/>
      <c r="E1" s="7"/>
      <c r="F1" s="7"/>
      <c r="G1" s="7"/>
      <c r="H1" s="8"/>
    </row>
    <row r="2" spans="1:20" ht="111.95" customHeight="1">
      <c r="A2" s="45" t="s">
        <v>259</v>
      </c>
      <c r="B2" s="27" t="s">
        <v>260</v>
      </c>
      <c r="C2" s="27" t="s">
        <v>261</v>
      </c>
      <c r="D2" s="27" t="s">
        <v>262</v>
      </c>
      <c r="E2" s="38" t="s">
        <v>149</v>
      </c>
      <c r="F2" s="38" t="s">
        <v>25</v>
      </c>
      <c r="G2" s="38" t="s">
        <v>61</v>
      </c>
      <c r="H2" s="8"/>
    </row>
    <row r="3" spans="1:20" ht="32.1" customHeight="1">
      <c r="A3" s="25" t="s">
        <v>263</v>
      </c>
      <c r="B3" s="108">
        <v>0</v>
      </c>
      <c r="C3" s="108"/>
      <c r="D3" s="108"/>
      <c r="E3" s="55">
        <f>SUM(B3:D3)</f>
        <v>0</v>
      </c>
      <c r="F3" s="82">
        <v>-0.15</v>
      </c>
      <c r="G3" s="55">
        <f>(B3*F3)+(C3*F3)+(D3*F3)</f>
        <v>0</v>
      </c>
      <c r="H3" s="8"/>
      <c r="T3" s="8">
        <v>-2</v>
      </c>
    </row>
    <row r="4" spans="1:20" ht="32.1" customHeight="1">
      <c r="A4" s="25"/>
      <c r="B4" s="108" t="s">
        <v>264</v>
      </c>
      <c r="C4" s="108"/>
      <c r="D4" s="108"/>
      <c r="E4" s="55"/>
      <c r="F4" s="82"/>
      <c r="G4" s="55"/>
      <c r="H4" s="8"/>
    </row>
    <row r="5" spans="1:20" ht="32.1" customHeight="1">
      <c r="A5" s="25" t="s">
        <v>265</v>
      </c>
      <c r="B5" s="113">
        <v>0</v>
      </c>
      <c r="C5" s="113"/>
      <c r="D5" s="113"/>
      <c r="E5" s="55">
        <f t="shared" ref="E5:E17" si="0">SUM(B5:D5)</f>
        <v>0</v>
      </c>
      <c r="F5" s="82">
        <v>-0.2</v>
      </c>
      <c r="G5" s="55">
        <f>(B5*F5)+(C5*F5)+(D5*F5)</f>
        <v>0</v>
      </c>
      <c r="H5" s="8"/>
    </row>
    <row r="6" spans="1:20" ht="32.1" customHeight="1">
      <c r="A6" s="25"/>
      <c r="B6" s="113" t="s">
        <v>264</v>
      </c>
      <c r="C6" s="113"/>
      <c r="D6" s="113"/>
      <c r="E6" s="55"/>
      <c r="F6" s="82"/>
      <c r="G6" s="55"/>
      <c r="H6" s="8"/>
    </row>
    <row r="7" spans="1:20" ht="32.1" customHeight="1">
      <c r="A7" s="27" t="s">
        <v>266</v>
      </c>
      <c r="B7" s="108">
        <v>0</v>
      </c>
      <c r="C7" s="108"/>
      <c r="D7" s="108"/>
      <c r="E7" s="55">
        <f t="shared" si="0"/>
        <v>0</v>
      </c>
      <c r="F7" s="82">
        <v>-0.2</v>
      </c>
      <c r="G7" s="55">
        <f>(B7*F7)+(C7*F7)+(D7*F7)</f>
        <v>0</v>
      </c>
      <c r="H7" s="8"/>
    </row>
    <row r="8" spans="1:20" ht="32.1" customHeight="1">
      <c r="A8" s="25"/>
      <c r="B8" s="108" t="s">
        <v>264</v>
      </c>
      <c r="C8" s="108"/>
      <c r="D8" s="108"/>
      <c r="E8" s="55"/>
      <c r="F8" s="82"/>
      <c r="G8" s="55"/>
      <c r="H8" s="8"/>
    </row>
    <row r="9" spans="1:20" ht="32.1" customHeight="1">
      <c r="A9" s="27" t="s">
        <v>267</v>
      </c>
      <c r="B9" s="113">
        <v>0</v>
      </c>
      <c r="C9" s="113"/>
      <c r="D9" s="113"/>
      <c r="E9" s="55">
        <f t="shared" si="0"/>
        <v>0</v>
      </c>
      <c r="F9" s="91">
        <v>-0.1</v>
      </c>
      <c r="G9" s="55">
        <f>(B9*F9)+(C9*F9)+(D9*F9)</f>
        <v>0</v>
      </c>
      <c r="H9" s="8"/>
    </row>
    <row r="10" spans="1:20" ht="45" customHeight="1">
      <c r="A10" s="27"/>
      <c r="B10" s="113" t="s">
        <v>268</v>
      </c>
      <c r="C10" s="113"/>
      <c r="D10" s="113"/>
      <c r="E10" s="55"/>
      <c r="F10" s="91"/>
      <c r="G10" s="55"/>
      <c r="H10" s="8"/>
    </row>
    <row r="11" spans="1:20" ht="32.1" customHeight="1">
      <c r="A11" s="27" t="s">
        <v>269</v>
      </c>
      <c r="B11" s="108">
        <v>0</v>
      </c>
      <c r="C11" s="108"/>
      <c r="D11" s="108"/>
      <c r="E11" s="55">
        <f t="shared" si="0"/>
        <v>0</v>
      </c>
      <c r="F11" s="91">
        <f>-10%</f>
        <v>-0.1</v>
      </c>
      <c r="G11" s="55">
        <f t="shared" ref="G11:G13" si="1">(B11*F11)+(C11*F11)+(D11*F11)</f>
        <v>0</v>
      </c>
      <c r="H11" s="8"/>
    </row>
    <row r="12" spans="1:20" ht="30.95">
      <c r="A12" s="27"/>
      <c r="B12" s="108" t="s">
        <v>270</v>
      </c>
      <c r="C12" s="108"/>
      <c r="D12" s="108"/>
      <c r="E12" s="55"/>
      <c r="F12" s="91"/>
      <c r="G12" s="55"/>
      <c r="H12" s="8"/>
    </row>
    <row r="13" spans="1:20" ht="32.1" customHeight="1">
      <c r="A13" s="27" t="s">
        <v>271</v>
      </c>
      <c r="B13" s="113">
        <v>0</v>
      </c>
      <c r="C13" s="113"/>
      <c r="D13" s="113"/>
      <c r="E13" s="55">
        <f t="shared" si="0"/>
        <v>0</v>
      </c>
      <c r="F13" s="91">
        <f>-10%</f>
        <v>-0.1</v>
      </c>
      <c r="G13" s="55">
        <f t="shared" si="1"/>
        <v>0</v>
      </c>
      <c r="H13" s="8"/>
    </row>
    <row r="14" spans="1:20" ht="32.1" customHeight="1">
      <c r="A14" s="27"/>
      <c r="B14" s="113" t="s">
        <v>270</v>
      </c>
      <c r="C14" s="113"/>
      <c r="D14" s="113"/>
      <c r="E14" s="55"/>
      <c r="F14" s="91"/>
      <c r="G14" s="55"/>
      <c r="H14" s="8"/>
    </row>
    <row r="15" spans="1:20" ht="32.1" customHeight="1">
      <c r="A15" s="27" t="s">
        <v>272</v>
      </c>
      <c r="B15" s="108">
        <v>0</v>
      </c>
      <c r="C15" s="108"/>
      <c r="D15" s="108"/>
      <c r="E15" s="55">
        <f t="shared" si="0"/>
        <v>0</v>
      </c>
      <c r="F15" s="91">
        <v>-0.1</v>
      </c>
      <c r="G15" s="55">
        <f>(B15*F15)+(C15*F15)+(D15*F15)</f>
        <v>0</v>
      </c>
      <c r="H15" s="8"/>
    </row>
    <row r="16" spans="1:20" ht="32.1" customHeight="1">
      <c r="A16" s="25"/>
      <c r="B16" s="108" t="s">
        <v>273</v>
      </c>
      <c r="C16" s="108"/>
      <c r="D16" s="108"/>
      <c r="E16" s="55"/>
      <c r="F16" s="82"/>
      <c r="G16" s="55"/>
      <c r="H16" s="8"/>
    </row>
    <row r="17" spans="1:8" ht="32.1" customHeight="1">
      <c r="A17" s="27" t="s">
        <v>274</v>
      </c>
      <c r="B17" s="113">
        <v>0</v>
      </c>
      <c r="C17" s="113"/>
      <c r="D17" s="113"/>
      <c r="E17" s="55">
        <f t="shared" si="0"/>
        <v>0</v>
      </c>
      <c r="F17" s="91">
        <v>-0.05</v>
      </c>
      <c r="G17" s="55">
        <f>(B17*F17)+(C17*F17)+(D17*F17)</f>
        <v>0</v>
      </c>
      <c r="H17" s="8"/>
    </row>
    <row r="18" spans="1:8" ht="32.1" customHeight="1">
      <c r="A18" s="25"/>
      <c r="B18" s="113" t="s">
        <v>273</v>
      </c>
      <c r="C18" s="113"/>
      <c r="D18" s="113"/>
      <c r="E18" s="55"/>
      <c r="F18" s="82"/>
      <c r="G18" s="55"/>
      <c r="H18" s="8"/>
    </row>
    <row r="19" spans="1:8">
      <c r="A19" s="8"/>
      <c r="B19" s="8"/>
      <c r="C19" s="8"/>
      <c r="D19" s="8"/>
      <c r="E19" s="43" t="s">
        <v>77</v>
      </c>
      <c r="F19" s="82">
        <f>SUM(F3:F18)</f>
        <v>-1</v>
      </c>
      <c r="G19" s="145">
        <f>SUM(G3:G18)</f>
        <v>0</v>
      </c>
      <c r="H19" s="15" t="s">
        <v>275</v>
      </c>
    </row>
    <row r="20" spans="1:8">
      <c r="A20" s="111"/>
      <c r="B20" s="111"/>
      <c r="C20" s="111"/>
      <c r="D20" s="111"/>
      <c r="E20" s="111"/>
      <c r="F20" s="121"/>
      <c r="G20" s="111"/>
    </row>
    <row r="21" spans="1:8">
      <c r="A21" s="111"/>
      <c r="B21" s="111"/>
      <c r="C21" s="111"/>
      <c r="D21" s="111"/>
      <c r="E21" s="111"/>
      <c r="F21" s="111"/>
      <c r="G21" s="111"/>
    </row>
    <row r="22" spans="1:8">
      <c r="A22" s="111"/>
      <c r="B22" s="111"/>
      <c r="C22" s="111"/>
      <c r="D22" s="111"/>
      <c r="E22" s="111"/>
      <c r="F22" s="111"/>
      <c r="G22" s="111"/>
    </row>
    <row r="23" spans="1:8">
      <c r="A23" s="111"/>
      <c r="B23" s="111"/>
      <c r="C23" s="111"/>
      <c r="D23" s="111"/>
      <c r="E23" s="111"/>
      <c r="F23" s="111"/>
      <c r="G23" s="111"/>
    </row>
    <row r="24" spans="1:8">
      <c r="A24" s="111"/>
      <c r="B24" s="111"/>
      <c r="C24" s="111"/>
      <c r="D24" s="111"/>
      <c r="E24" s="111"/>
      <c r="F24" s="111"/>
      <c r="G24" s="111"/>
    </row>
    <row r="25" spans="1:8">
      <c r="A25" s="111"/>
      <c r="B25" s="111"/>
      <c r="C25" s="111"/>
      <c r="D25" s="111"/>
      <c r="E25" s="111"/>
      <c r="F25" s="111"/>
      <c r="G25" s="111"/>
    </row>
    <row r="26" spans="1:8">
      <c r="A26" s="111"/>
      <c r="B26" s="111"/>
      <c r="C26" s="111"/>
      <c r="D26" s="111"/>
      <c r="E26" s="111"/>
      <c r="F26" s="111"/>
      <c r="G26" s="111"/>
    </row>
    <row r="27" spans="1:8">
      <c r="A27" s="111"/>
      <c r="B27" s="111"/>
      <c r="C27" s="111"/>
      <c r="D27" s="111"/>
      <c r="E27" s="111"/>
      <c r="F27" s="111"/>
      <c r="G27" s="111"/>
    </row>
    <row r="28" spans="1:8">
      <c r="A28" s="111"/>
      <c r="B28" s="111"/>
      <c r="C28" s="137"/>
      <c r="D28" s="111"/>
      <c r="E28" s="111"/>
      <c r="F28" s="111"/>
      <c r="G28" s="111"/>
    </row>
    <row r="29" spans="1:8">
      <c r="A29" s="111"/>
      <c r="B29" s="111"/>
      <c r="C29" s="111"/>
      <c r="D29" s="111"/>
      <c r="E29" s="111"/>
      <c r="F29" s="111"/>
      <c r="G29" s="111"/>
    </row>
    <row r="30" spans="1:8">
      <c r="A30" s="111"/>
      <c r="B30" s="111"/>
      <c r="C30" s="111"/>
      <c r="D30" s="111"/>
      <c r="E30" s="111"/>
      <c r="F30" s="111"/>
      <c r="G30" s="111"/>
    </row>
    <row r="31" spans="1:8">
      <c r="A31" s="111"/>
      <c r="B31" s="111"/>
      <c r="C31" s="111"/>
      <c r="D31" s="111"/>
      <c r="E31" s="111"/>
      <c r="F31" s="111"/>
      <c r="G31" s="111"/>
    </row>
    <row r="32" spans="1:8">
      <c r="A32" s="111"/>
      <c r="B32" s="111"/>
      <c r="C32" s="111"/>
      <c r="D32" s="111"/>
      <c r="E32" s="111"/>
      <c r="F32" s="111"/>
      <c r="G32" s="111"/>
    </row>
    <row r="33" spans="1:7">
      <c r="A33" s="111"/>
      <c r="B33" s="111"/>
      <c r="C33" s="111"/>
      <c r="D33" s="111"/>
      <c r="E33" s="111"/>
      <c r="F33" s="111"/>
      <c r="G33" s="111"/>
    </row>
    <row r="34" spans="1:7">
      <c r="A34" s="111"/>
      <c r="B34" s="111"/>
      <c r="C34" s="111"/>
      <c r="D34" s="111"/>
      <c r="E34" s="111"/>
      <c r="F34" s="111"/>
      <c r="G34" s="111"/>
    </row>
  </sheetData>
  <sheetProtection algorithmName="SHA-512" hashValue="mfPLd6kbx813gq7trwm3Uu919XehFfIUpYd4I0RCa4RzVB2KY/b8ZlcPVZQb0yt1qWEwdkxNzBtqFzhAy3FnQw==" saltValue="BS6caPAZShL10XDgWKcV0A==" spinCount="100000" sheet="1" formatRows="0"/>
  <mergeCells count="1">
    <mergeCell ref="B1:D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Daniel de Souza Araujo Souza</cp:lastModifiedBy>
  <cp:revision/>
  <dcterms:created xsi:type="dcterms:W3CDTF">2022-10-09T23:08:45Z</dcterms:created>
  <dcterms:modified xsi:type="dcterms:W3CDTF">2023-11-27T02:02:45Z</dcterms:modified>
  <cp:category/>
  <cp:contentStatus/>
</cp:coreProperties>
</file>