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defaultThemeVersion="166925"/>
  <mc:AlternateContent xmlns:mc="http://schemas.openxmlformats.org/markup-compatibility/2006">
    <mc:Choice Requires="x15">
      <x15ac:absPath xmlns:x15ac="http://schemas.microsoft.com/office/spreadsheetml/2010/11/ac" url="https://d.docs.live.net/9172af7691c491fc/Associação SIS - RASA/5o. ciclo - bancos comerciais e cooperativos - 2024/BRADESCO/"/>
    </mc:Choice>
  </mc:AlternateContent>
  <xr:revisionPtr revIDLastSave="153" documentId="13_ncr:1_{4C7CFADB-E190-429E-BD26-CD027AF1FE23}" xr6:coauthVersionLast="47" xr6:coauthVersionMax="47" xr10:uidLastSave="{90259084-3F15-4700-A5E8-73BAA4A5A210}"/>
  <bookViews>
    <workbookView xWindow="-110" yWindow="-110" windowWidth="19420" windowHeight="11500" activeTab="2" xr2:uid="{033D211D-4D1B-C74C-B933-05804CD3EC4A}"/>
  </bookViews>
  <sheets>
    <sheet name="Nota final" sheetId="20" r:id="rId1"/>
    <sheet name="Informações da planilha" sheetId="21" state="hidden" r:id="rId2"/>
    <sheet name="Temas nas políticas gerais" sheetId="8" r:id="rId3"/>
    <sheet name="Temas nas políticas setoriais" sheetId="9" r:id="rId4"/>
    <sheet name="Bases de dados" sheetId="22" r:id="rId5"/>
    <sheet name="Monitoramento de riscos" sheetId="10" r:id="rId6"/>
    <sheet name="Relevância processo decisório" sheetId="27" r:id="rId7"/>
    <sheet name="Ações de mitigação de riscos" sheetId="11" r:id="rId8"/>
    <sheet name="Prod fin imp positivo" sheetId="26" r:id="rId9"/>
    <sheet name="Portfólio (setor)" sheetId="12" r:id="rId10"/>
    <sheet name="Portfólio (localização)" sheetId="15" r:id="rId11"/>
    <sheet name="Portfólio (empresa)" sheetId="16" r:id="rId12"/>
    <sheet name="Governança" sheetId="2" r:id="rId13"/>
    <sheet name=" Controvérsias socioambientais" sheetId="5"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20" l="1"/>
  <c r="F19" i="5"/>
  <c r="G17" i="5"/>
  <c r="E17" i="5"/>
  <c r="G15" i="5"/>
  <c r="E15" i="5"/>
  <c r="G13" i="5"/>
  <c r="E13" i="5"/>
  <c r="G11" i="5"/>
  <c r="E11" i="5"/>
  <c r="G9" i="5"/>
  <c r="E9" i="5"/>
  <c r="G7" i="5"/>
  <c r="E7" i="5"/>
  <c r="G5" i="5"/>
  <c r="E5" i="5"/>
  <c r="G3" i="5"/>
  <c r="E3" i="5"/>
  <c r="D23" i="12"/>
  <c r="D22" i="12"/>
  <c r="D21" i="12"/>
  <c r="D20" i="12"/>
  <c r="D19" i="12"/>
  <c r="D18" i="12"/>
  <c r="D17" i="12"/>
  <c r="D16" i="12"/>
  <c r="B8" i="12" s="1"/>
  <c r="D15" i="12"/>
  <c r="D6" i="12" s="1"/>
  <c r="D14" i="12"/>
  <c r="D4" i="12" s="1"/>
  <c r="G19" i="5" l="1"/>
  <c r="B9" i="15"/>
  <c r="E68" i="26" l="1"/>
  <c r="E64" i="26"/>
  <c r="E60" i="26"/>
  <c r="E56" i="26"/>
  <c r="E52" i="26"/>
  <c r="E48" i="26"/>
  <c r="E44" i="26"/>
  <c r="E40" i="26"/>
  <c r="E36" i="26"/>
  <c r="E32" i="26"/>
  <c r="E28" i="26"/>
  <c r="E24" i="26"/>
  <c r="E20" i="26"/>
  <c r="E16" i="26"/>
  <c r="E12" i="26"/>
  <c r="E8" i="26"/>
  <c r="E4" i="26"/>
  <c r="D70" i="26"/>
  <c r="B92" i="22"/>
  <c r="E5" i="27"/>
  <c r="H9" i="20" s="1"/>
  <c r="J4" i="22" l="1"/>
  <c r="J6" i="22"/>
  <c r="J8" i="22"/>
  <c r="J10" i="22"/>
  <c r="J12" i="22"/>
  <c r="J14" i="22"/>
  <c r="J16" i="22"/>
  <c r="J18" i="22"/>
  <c r="J20" i="22"/>
  <c r="J22" i="22"/>
  <c r="J24" i="22"/>
  <c r="J26" i="22"/>
  <c r="J28" i="22"/>
  <c r="J30" i="22"/>
  <c r="J32" i="22"/>
  <c r="J34" i="22"/>
  <c r="J36" i="22"/>
  <c r="J38" i="22"/>
  <c r="J40" i="22"/>
  <c r="J42" i="22"/>
  <c r="J44" i="22"/>
  <c r="J46" i="22"/>
  <c r="J48" i="22"/>
  <c r="J50" i="22"/>
  <c r="J52" i="22"/>
  <c r="J54" i="22"/>
  <c r="J56" i="22"/>
  <c r="J58" i="22"/>
  <c r="J60" i="22"/>
  <c r="J62" i="22"/>
  <c r="J64" i="22"/>
  <c r="J70" i="22"/>
  <c r="J72" i="22"/>
  <c r="J74" i="22"/>
  <c r="J76" i="22"/>
  <c r="J78" i="22"/>
  <c r="J80" i="22"/>
  <c r="J82" i="22"/>
  <c r="J84" i="22"/>
  <c r="J86" i="22"/>
  <c r="J88" i="22"/>
  <c r="J90" i="22"/>
  <c r="J2" i="22"/>
  <c r="H92" i="22"/>
  <c r="F92" i="22"/>
  <c r="D92" i="22"/>
  <c r="F18" i="16" l="1"/>
  <c r="F5" i="16"/>
  <c r="F7" i="16"/>
  <c r="F9" i="16"/>
  <c r="F11" i="16"/>
  <c r="F13" i="16"/>
  <c r="F15" i="16"/>
  <c r="F17" i="16"/>
  <c r="F3" i="16"/>
  <c r="C13" i="10"/>
  <c r="D13" i="10"/>
  <c r="B13" i="10"/>
  <c r="C9" i="12"/>
  <c r="D9" i="12"/>
  <c r="E9" i="12"/>
  <c r="B9" i="12"/>
  <c r="C9" i="15"/>
  <c r="D9" i="15"/>
  <c r="E9" i="15"/>
  <c r="F5" i="15"/>
  <c r="F7" i="15"/>
  <c r="F3" i="15"/>
  <c r="F5" i="12"/>
  <c r="F7" i="12"/>
  <c r="F3" i="12"/>
  <c r="F9" i="12" l="1"/>
  <c r="F9" i="15"/>
  <c r="J92" i="22"/>
  <c r="F9" i="20" s="1"/>
  <c r="G92" i="22"/>
  <c r="E66" i="26"/>
  <c r="E62" i="26"/>
  <c r="E58" i="26"/>
  <c r="E54" i="26"/>
  <c r="E50" i="26"/>
  <c r="E46" i="26"/>
  <c r="E42" i="26"/>
  <c r="E38" i="26"/>
  <c r="E34" i="26"/>
  <c r="E30" i="26"/>
  <c r="E26" i="26"/>
  <c r="E22" i="26"/>
  <c r="E18" i="26"/>
  <c r="E14" i="26"/>
  <c r="E10" i="26"/>
  <c r="E6" i="26"/>
  <c r="E2" i="26"/>
  <c r="I92" i="22"/>
  <c r="E92" i="22"/>
  <c r="C92" i="22"/>
  <c r="E70" i="26" l="1"/>
  <c r="J9" i="20" s="1"/>
  <c r="C15" i="10"/>
  <c r="D15" i="10"/>
  <c r="B15" i="10"/>
  <c r="E4" i="2"/>
  <c r="E6" i="2"/>
  <c r="E8" i="2"/>
  <c r="E10" i="2"/>
  <c r="E12" i="2"/>
  <c r="E14" i="2"/>
  <c r="E16" i="2"/>
  <c r="E18" i="2"/>
  <c r="E20" i="2"/>
  <c r="E2" i="2"/>
  <c r="G19" i="16"/>
  <c r="F22" i="2"/>
  <c r="G2" i="2"/>
  <c r="E14" i="10"/>
  <c r="G16" i="11"/>
  <c r="H2" i="11"/>
  <c r="H4" i="11"/>
  <c r="G20" i="2"/>
  <c r="D4" i="9"/>
  <c r="D6" i="9"/>
  <c r="D8" i="9"/>
  <c r="D10" i="9"/>
  <c r="D12" i="9"/>
  <c r="D14" i="9"/>
  <c r="D16" i="9"/>
  <c r="D18" i="9"/>
  <c r="D20" i="9"/>
  <c r="D22" i="9"/>
  <c r="D24" i="9"/>
  <c r="D26" i="9"/>
  <c r="D28" i="9"/>
  <c r="D30" i="9"/>
  <c r="D32" i="9"/>
  <c r="D34" i="9"/>
  <c r="D36" i="9"/>
  <c r="D38" i="9"/>
  <c r="D40" i="9"/>
  <c r="D42" i="9"/>
  <c r="D44" i="9"/>
  <c r="D46" i="9"/>
  <c r="D48" i="9"/>
  <c r="D50" i="9"/>
  <c r="D52" i="9"/>
  <c r="D54" i="9"/>
  <c r="D56" i="9"/>
  <c r="D2" i="9"/>
  <c r="D16" i="8"/>
  <c r="D4" i="8"/>
  <c r="D6" i="8"/>
  <c r="D8" i="8"/>
  <c r="D10" i="8"/>
  <c r="D12" i="8"/>
  <c r="D14" i="8"/>
  <c r="D18" i="8"/>
  <c r="D20" i="8"/>
  <c r="D22" i="8"/>
  <c r="D24" i="8"/>
  <c r="D26" i="8"/>
  <c r="D28" i="8"/>
  <c r="D30" i="8"/>
  <c r="D32" i="8"/>
  <c r="D34" i="8"/>
  <c r="D36" i="8"/>
  <c r="D38" i="8"/>
  <c r="D40" i="8"/>
  <c r="D42" i="8"/>
  <c r="D44" i="8"/>
  <c r="D46" i="8"/>
  <c r="D48" i="8"/>
  <c r="D50" i="8"/>
  <c r="D52" i="8"/>
  <c r="D54" i="8"/>
  <c r="D56" i="8"/>
  <c r="D2" i="8"/>
  <c r="E15" i="10" l="1"/>
  <c r="G9" i="20" s="1"/>
  <c r="D58" i="9"/>
  <c r="E9" i="20" s="1"/>
  <c r="D58" i="8"/>
  <c r="D9" i="20" s="1"/>
  <c r="C58" i="8"/>
  <c r="C58" i="9"/>
  <c r="G18" i="2"/>
  <c r="G16" i="2"/>
  <c r="G14" i="2"/>
  <c r="G12" i="2"/>
  <c r="G10" i="2"/>
  <c r="G8" i="2"/>
  <c r="G6" i="2"/>
  <c r="G4" i="2"/>
  <c r="G22" i="2" l="1"/>
  <c r="N9" i="20" s="1"/>
  <c r="H5" i="16"/>
  <c r="H7" i="16"/>
  <c r="H9" i="16"/>
  <c r="H11" i="16"/>
  <c r="H13" i="16"/>
  <c r="H15" i="16"/>
  <c r="H17" i="16"/>
  <c r="H3" i="16"/>
  <c r="H6" i="11"/>
  <c r="H8" i="11"/>
  <c r="H10" i="11"/>
  <c r="H12" i="11"/>
  <c r="H14" i="11"/>
  <c r="H19" i="16" l="1"/>
  <c r="M9" i="20" s="1"/>
  <c r="H16" i="11"/>
  <c r="L9" i="20"/>
  <c r="K9" i="20"/>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O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EC71323E-7259-4FDA-8C26-2834649125E7}">
      <text>
        <r>
          <rPr>
            <sz val="9"/>
            <color indexed="81"/>
            <rFont val="Segoe UI"/>
            <family val="2"/>
          </rPr>
          <t>Se a instituição acumular mais de 10 pontos, a nota será 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84AEDE95-A62B-4E0C-9C26-E0C25D112B14}">
      <text>
        <r>
          <rPr>
            <sz val="9"/>
            <color indexed="81"/>
            <rFont val="Segoe UI"/>
            <family val="2"/>
          </rPr>
          <t>Se a instituição acumular mais de 10 pontos, a nota será 10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<sst xmlns="http://schemas.openxmlformats.org/spreadsheetml/2006/main" count="493" uniqueCount="316">
  <si>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</si>
  <si>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</si>
  <si>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</si>
  <si>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</si>
  <si>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</si>
  <si>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</si>
  <si>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</si>
  <si>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</si>
  <si>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</si>
  <si>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</si>
  <si>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</si>
  <si>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</si>
  <si>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</si>
  <si>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</si>
  <si>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</si>
  <si>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</si>
  <si>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</si>
  <si>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</si>
  <si>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</si>
  <si>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</si>
  <si>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</si>
  <si>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</si>
  <si>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Presença nas Políticas/diretrizes ou adesão a compromisso voluntário (0 a 3)</t>
  </si>
  <si>
    <t>Peso do tema</t>
  </si>
  <si>
    <t>Nota ponderada</t>
  </si>
  <si>
    <t xml:space="preserve">1. Adaptação às mudanças climáticas </t>
  </si>
  <si>
    <t>O BRADESCO informa que realizou a "otimização de ferramenta de geoprocessamento para análise de concessão de crédito e garantias imobiliárias, bem como aprimoramento da avaliação de ESG de Private Equity e das metodologias de testes de estresse, incorporando os impactos de riscos climáticos físicos." (Relatório Integrado 2023, pg. 28); adicionalmente, no Relatório Climático 2023, pg. 21, consta: "Queremos oferecer cada vez mais produtos e serviços que ajudem os nossos clientes a implementar seus planos de descarbonização, adaptação e mitigação".</t>
  </si>
  <si>
    <t>2. Matriz energética</t>
  </si>
  <si>
    <t>Conforme consta na PRSAC, pg. 2, é um dos pilares da Estratégia de Sustentabilidade do BRADESCO: “Garantir que os nossos negócios estejam preparados para os desafios climáticos, conscientizando e engajando os nossos clientes quanto a riscos e oportunidades. Apoiar os clientes e fornecedores na transição para uma economia de baixo carbono. Oferecer soluções financeiras que apoiem padrões de consumo e produção com menor geração de carbono e mais resilientes aos impactos climáticos”.</t>
  </si>
  <si>
    <t>3. Eficiência energética</t>
  </si>
  <si>
    <t>Nada consta</t>
  </si>
  <si>
    <t>4. Impactos na biodiversidade terrestre</t>
  </si>
  <si>
    <t>Conforme constam no Relatório ESG 2023, pg. 35: "Incorporamos aspectos de biodiversidade nos processos de análise para concessão de financiamento a projetos." (Relatório ESG, pg. 38); e, pg. 35:"Aplicado aos clientes, aborda aspectos ambientais, sociais e de governança (ESG), como impacto à biodiversidade e às comunidades tradicionais".</t>
  </si>
  <si>
    <t>5. Poluição água doce</t>
  </si>
  <si>
    <t>6. Eficiência hídrica</t>
  </si>
  <si>
    <t>7. Poluição marítima</t>
  </si>
  <si>
    <t>8. Poluição do solo</t>
  </si>
  <si>
    <t>9. Uso eficiente do solo para fins agrícolas</t>
  </si>
  <si>
    <t>10. Poluição atmosférica</t>
  </si>
  <si>
    <t>11. Gestão adequada de resíduos sólidos</t>
  </si>
  <si>
    <t>12. Uso eficiente de matéria-prima poluente ou sujeita a provável escassez</t>
  </si>
  <si>
    <t>Conforme consta na PRSAC, pg. 2, é um dos pilares da Estratégia de Sustentabilidade: “Garantir a adoção de práticas de negócio que estejam alinhadas com a proteção do meio ambiente e elevação do desempenho ambiental, otimizando o uso de recursos naturais e atentando para os riscos e oportunidades advindos dos aspectos ambientais significativos, incluindo as mudanças climáticas”.</t>
  </si>
  <si>
    <t>13. Trabalho análogo ao escravo</t>
  </si>
  <si>
    <t>Na Norma de Riscos Social, Ambiental e Climática, pg. 3, na seção "Análise de Riscos Pré-existentes, consta que o BRADESCO analisa todas as operações de crédito (independente do valor da operação) em que haja indícios de envolvimento do cliente com trabalho infantil, trabalho análogo ao de escravo ou exploração sexual; Na avaliação dos riscos sociais, ambientais e climáticos, o BRADESCO utiliza metodologia que: "Aplicado aos clientes, aborda aspectos ambientais, sociais e de governança (ESG), como impacto à biodiversidade e às comunidades tradicionais, violação aos direitos humanos (trabalho análogo ao escravo, trabalho infantil, exploração sexual etc.)" (Relatório ESG, pg. 35).</t>
  </si>
  <si>
    <t>14. Trabalho infantil irregular</t>
  </si>
  <si>
    <t>15. Gestão da saúde no trabalho</t>
  </si>
  <si>
    <t>Na avaliação dos riscos sociais, ambientais e climáticos, o BRADESCO utiliza metodologia que: "Aplicado aos clientes, aborda aspectos ambientais, sociais e de governança (ESG), como impacto à biodiversidade e às comunidades tradicionais, violação aos direitos humanos (trabalho análogo ao escravo, trabalho infantil, exploração sexual etc.), conformidade legal, risco climático inerente ao setor, saúde e segurança ocupacional e responsabilidade social empresarial " (Relatório ESG, pg. 35).</t>
  </si>
  <si>
    <t>16. Gestão da segurança no trabalho</t>
  </si>
  <si>
    <t xml:space="preserve">17. Nível de desigualdade salarial </t>
  </si>
  <si>
    <t>18. Saúde, segurança e outros direitos do consumidor</t>
  </si>
  <si>
    <t>19. Impactos em comunidades tradicionais</t>
  </si>
  <si>
    <t>Na Norma de Riscos Social, Ambiental e Climática, pg. 3, o BRADESCO informa que identifica, analisa e gerencia os riscos relacionados às "Populações Tradicionais (quilombolas, pescadores artesanais, ribeirinhos)" em projetos enquadrados em Princípios do Equador; Na avaliação dos riscos sociais, ambientais e climáticos, o BRADESCO utiliza metodologia que: "Aplicado aos clientes, aborda aspectos ambientais, sociais e de governança (ESG), como impacto à biodiversidade e às comunidades tradicionais, violação aos direitos humanos (trabalho análogo ao escravo, trabalho infantil, exploração sexual etc.)" (Relatório ESG, pg. 35).</t>
  </si>
  <si>
    <t>20. Riscos à saúde e segurança da comunidade em geral</t>
  </si>
  <si>
    <t xml:space="preserve">No doc. Compromisso com Direitos Humanos, pg. 16, o BRADESCO diz ser "signatário dos Princípios do Equador desde 2004 e atua para garantir que projetos financiados sejam implementados de forma socialmente responsável e reflitam as melhores práticas de gestão ambiental, social e climática previstas nos Padrões de Desempenho da International Finance Corporation (IFC) e nas Diretrizes de Saúde, Segurança e Meio Ambiente do Banco Mundial. Esses padrões incluem diversos temas, tais como: Condições de Emprego e Trabalho; Saúde e Segurança da Comunidade". </t>
  </si>
  <si>
    <t>21. Riscos e impactos no desenvolvimento local</t>
  </si>
  <si>
    <t>22. Discriminação de gênero</t>
  </si>
  <si>
    <t>23. Discriminação étnica ou sexual</t>
  </si>
  <si>
    <t>Na Norma de Riscos Social, Ambiental e Climática, pg. 3, na seção "Análise de Riscos Pré-existentes", consta que o BRADESCO analisa todas as operações de crédito (independente do valor da operação) em que haja indícios de envolvimento do cliente com trabalho infantil, trabalho análogo ao de escravo ou exploração sexual; Na avaliação dos riscos sociais, ambientais e climáticos, o BRADESCO utiliza metodologia que: "Aplicado aos clientes, aborda aspectos ambientais, sociais e de governança (ESG), como impacto à biodiversidade e às comunidades tradicionais, violação aos direitos humanos (trabalho análogo ao escravo, trabalho infantil, exploração sexual etc.)" (Relatório ESG, pg. 35).</t>
  </si>
  <si>
    <t>24. Inclusão de pessoas com deficiência</t>
  </si>
  <si>
    <t>Conforme consta no Relatório de Transparência DJSI, pg. 26, o BRADESCO aponta que oferta o CDC Acessibilidade: "Produto de crédito voltado a acessibilidade e atendimento a pessoas com deficiência. Tem como objetivo o financiamento de produtos e serviços como adaptação de veículos, reforma de dependências, construção de rampas de acesso, aparelhos auditivos, próteses, entre outros fins."</t>
  </si>
  <si>
    <t>25. Riscos para o patrimônio cultural</t>
  </si>
  <si>
    <t xml:space="preserve">No doc. Compromisso com Direitos Humanos, pg. 16, o BRADESCO diz ser "signatário dos Princípios do Equador desde 2004 e atua para garantir que projetos financiados sejam implementados de forma socialmente responsável e reflitam as melhores práticas de gestão ambiental, social e climática previstas nos Padrões de Desempenho da International Finance Corporation (IFC) e nas Diretrizes de Saúde, Segurança e Meio Ambiente do Banco Mundial. Esses padrões incluem diversos temas, tais como: (...) Patrimônio Cultural". </t>
  </si>
  <si>
    <t>26. Questões concorrenciais</t>
  </si>
  <si>
    <t>27. Responsabilidade tributária</t>
  </si>
  <si>
    <t>28. Prevenção e combate à corrupção</t>
  </si>
  <si>
    <t>TOTAL</t>
  </si>
  <si>
    <t>Máximo de 3</t>
  </si>
  <si>
    <t>Inclusão em política setorial ou em política temática (0 a 7)</t>
  </si>
  <si>
    <t xml:space="preserve">O BRADESCO possui uma política de mudanças climáticas e, com base nela, publica o Relatório Climático anualmente, em que apresenta a Estratégia Climática com 4 pilares, dentre eles: "Integrar a avaliação de riscos e oportunidades climáticos, atuais e futuros, aos processos de tomada de decisão e de gestão dos nossos negócios" e "Oferecer soluções financeiras que apoiem padrões de consumo e produção com menor geração de carbono e mais resilientes aos impactos climáticos" (Relatório Climático, pg.12). Adicionalmente, constam os resultados do cálculo das emissões climáticas financiadas de todo o portfólio de crédito e estabelece metas de descarbonização para zerar as emissões até 2050 (Relatório Climático, pg.30). </t>
  </si>
  <si>
    <t>No Relatório Climático, pg. 30, o BRADESCO apresenta as políticas setoriais com "metas de descarbonização de portfólio" para os setores "Geração de Eletricidade" e "Carvão", conforme estipulado no Plano de Transição do banco; Na Norma de Risco Social, Ambiental e Climática, pg. 4, na seção "Setores sensíveis e Apontamentos Socioambientais", costa que o BRADESCO adota "medidas restritivas e impeditivas para linhas de crédito/atividades de empréstimo, subscrição de produtos de renda fixa e financiamento de projetos (novos ou expansão de projetos existentes) para atividades de extração (mineração) de carvão mineral; extração e beneficiamento de xisto (óleo e gás) e areias betuminosas; geração de energia por termelétrica a carvão". Não há critérios específicos para setores industriais intensivos em energia.</t>
  </si>
  <si>
    <t>Não foram encontradas políticas setoriais e o tema não foi mencionado em políticas temáticas ou outros documentos disponibilizados no site.</t>
  </si>
  <si>
    <t xml:space="preserve">Na Norma de Risco Social, Ambiental e Climática, pg. 4, na seção "Setores sensíveis e Apontamentos Socioambientais", consta que o BRADESCO adota medidas restritivas e impeditivas para linhas de crédito/atividades de empréstimo, subscrição de produtos de renda fixa e financiamento de projetos (novos ou expansão de projetos existentes) para atividades de eventuais clientes que possuem infrações relacionadas a desmatamento ilegal e atuem em setores de cultivos agrícolas, frigoríficos, abatedouros e produção florestal. </t>
  </si>
  <si>
    <t xml:space="preserve">Na Norma de Risco Social, Ambiental e Climática, pg. 4, na seção "Setores sensíveis e Apontamentos Socioambientais", consta que o BRADESCO adota "medidas restritivas e impeditivas para linhas de crédito/atividades de empréstimo, subscrição de produtos de renda fixa e financiamento de projetos (novos ou expansão de projetos existentes) para atividades de pesca de arrasto nos oceanos com redes maiores que 2,5 km comprimento - Cita atividade com maior impacto na poluição marítima". </t>
  </si>
  <si>
    <t>Na Norma de Risco Social, Ambiental e Climática, pg. 4, na seção "Setores sensíveis e Apontamentos Socioambientais", consta que o BRADESCO adota "medidas restritivas e impeditivas para linhas de crédito/atividades de empréstimo, subscrição de produtos de renda fixa e financiamento de projetos (novos ou expansão de projetos existentes) para atividades de clientes envolvidos com utilização de mão de obra análoga à escrava, trabalho infantil ou exploração sexual".</t>
  </si>
  <si>
    <t xml:space="preserve">Na Norma de Risco Social, Ambiental e Climática, pg. 4, na seção "Setores sensíveis e Apontamentos Socioambientais", consta que o BRADESCO adota medidas restritivas e impeditivas para linhas de crédito/atividades de empréstimo, subscrição de produtos de renda fixa e financiamento de projetos (novos ou expansão de projetos existentes) para atividades de projetos imobiliários sobrepostos a terras indígenas. </t>
  </si>
  <si>
    <t>Na Norma de Risco Social, Ambiental e Climática, pg. 4, na seção "Setores sensíveis e Apontamentos Socioambientais", consta que o BRADESCO adota "medidas impeditivas para Pessoas Jurídicas envolvidas com garimpo sem autorização dos órgãos reguladores; extração, industrialização e comércio de amianto e fabricação e comercialização de equipamento bélico pesado não destinados à segurança
nacional." Adicionalmente, o BRADESCO adota "medidas restritivas e impeditivas para linhas de crédito/atividades de empréstimo, subscrição de produtos de renda fixa e financiamento de projetos (novos ou expansão de projetos existentes) para atividades de industrialização e comercialização de urânio não destinados para fins medicinais; e usinas nucleares".</t>
  </si>
  <si>
    <t xml:space="preserve">Na Norma de Risco Social, Ambiental e Climática, pg. 4, consta que: "Serão considerados projetos de alto risco, projetos que estejam dentro de Terras Indígenas, Unidades de Conservação ou Áreas consideradas Patrimônio Histórico e Cultural protegidas por lei ou por organismo internacional. Dessa forma, foram estabelecidos os seguintes setores: projetos, envolvendo os setores de Mineração e Ferro-Gusa, com valor de operação a partir de R$ 25 milhões." </t>
  </si>
  <si>
    <t>Máximo de 7</t>
  </si>
  <si>
    <t>BASE DE DADOS OU DILIGÊNCIA</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</si>
  <si>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</si>
  <si>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</si>
  <si>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</si>
  <si>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</si>
  <si>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sendo o universo mais abrangente do que Project Finance (nesse caso, será considerado o percentual, dentre as operações com setores sujeitos a licenciamento ambiental, para o qual ocorre a consulta) - até 8 pontos</t>
  </si>
  <si>
    <t>Apenas Project Finance - até 4 pontos</t>
  </si>
  <si>
    <t>Licenciamento ambiental vigente</t>
  </si>
  <si>
    <t>Consta no Relatório de Riscos e Oportunidades Ambientais, Sociais e Climáticos, pg. 15, que dentre as principais fontes de informação utilizadas no processo de identificação dos eventos dos riscos sociais, ambientais e climáticos, está o "Licenciamento Ambiental", conforme Resolução CONAMA 237 e Resolução Consema nº 01/2018 e 372/2018.</t>
  </si>
  <si>
    <t>Relatórios ambientais anuais de empresas inscritas no Cadastro Técnico Federal de Atividades Potencialmente Poluidoras</t>
  </si>
  <si>
    <t>Verificação do cumprimento de condicionantes do licenciamento ambiental junto à empresa</t>
  </si>
  <si>
    <t>Prática de infrações – órgão ambiental estadual</t>
  </si>
  <si>
    <t>Áreas embargadas – órgão ambiental estadual/DF</t>
  </si>
  <si>
    <t>Cadastro Ambiental Rural - CAR</t>
  </si>
  <si>
    <t>Autorizações para supressão de vegetação (sempre que apurado desmatamento recente) – órgãos ambientais estaduais (ou municipais, qdo. for o caso)</t>
  </si>
  <si>
    <t>Prática de infrações – órgãos ambientais federais</t>
  </si>
  <si>
    <t>Áreas embargadas pelo IBAMA ou ICMBio</t>
  </si>
  <si>
    <t>Consta no Relatório de Riscos e Oportunidades Ambientais, Sociais e Climáticos, pg. 15, que dentre as principais fontes de informação utilizadas no processo de identificação dos eventos dos riscos sociais, ambientais e climáticos, estão as listas de embargos do Instituto Brasileiro do Meio Ambiente e dos Recursos Naturais Renováveis (Ibama) e do Instituto Chico Mendes de Conservação da Biodiversidade (ICMBio).</t>
  </si>
  <si>
    <t>Limites de unidades de conservação (federais, estaduais e municipais)</t>
  </si>
  <si>
    <t>Limites de terras indígenas</t>
  </si>
  <si>
    <t>Consta no Relatório de Riscos e Oportunidades Ambientais, Sociais e Climáticos, pg. 15, que dentre as principais fontes de informação utilizadas no processo de identificação dos eventos dos riscos sociais, ambientais e climáticos, constam as bases de dados da Funai, sobre a Demarcação de Terras Indígenas.</t>
  </si>
  <si>
    <t>Limites de territórios quilombolas</t>
  </si>
  <si>
    <t>Consta no Relatório de Riscos e Oportunidades Ambientais, Sociais e Climáticos, pg. 15, que dentre as principais fontes de informação utilizadas no processo de identificação dos eventos dos riscos sociais, ambientais e climáticos, constam as bases de dados da Fundação Cultural Palmares.  Observação: a Palmares não possui dados de localização, o órgão competente é o INCRA</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</si>
  <si>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</si>
  <si>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</si>
  <si>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</si>
  <si>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</si>
  <si>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</si>
  <si>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Consta no Relatório Integrado 2023, pg. 35, que o BRADESCO realiza análise de estudos ambientais, pesquisas em mídias e bancos de dados, como o Cadastro de Empregadores que tenham submetido trabalhadores a condições análogas à de escravo, na concessão de crédito a clientes de setores com potencial impacto socioambiental e exposição de crédito relevante; Na Norma Social, Ambiental e Climática, pg. 3, na seção "Análise de Riscos Pré-existentes", consta que o BRADESCO analisa todas as operações de crédito (independente do valor da operação) em que haja indícios de envolvimento do cliente com trabalho infantil, trabalho análogo ao de escravo ou exploração sexual.</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</si>
  <si>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</si>
  <si>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</si>
  <si>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</si>
  <si>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</si>
  <si>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</si>
  <si>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</si>
  <si>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</si>
  <si>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</si>
  <si>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</si>
  <si>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 xml:space="preserve">Outorga para utilização de recursos hídricos </t>
  </si>
  <si>
    <t>Dados da própria empresa relativos à eficiência hídrica</t>
  </si>
  <si>
    <t>Dados da própria empresa relativos à gestão de resíduos e efluentes</t>
  </si>
  <si>
    <t>Dados da própria empresa relativos ao uso de matéria-prima e insumos</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</si>
  <si>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</si>
  <si>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</si>
  <si>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</si>
  <si>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</si>
  <si>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t>
  </si>
  <si>
    <t>Bases de dados do CADE (concorrência)</t>
  </si>
  <si>
    <t>Entes encarregados de zelar pela sanidade animal ou vegetal (para setores relevantes)</t>
  </si>
  <si>
    <t>Bases de dados da Controladoria-Geral da União, Tribunais de Contas e afins</t>
  </si>
  <si>
    <t>Vigilância sanitária (para setores relevantes)</t>
  </si>
  <si>
    <t>Imprensa</t>
  </si>
  <si>
    <t>Mídias online em geral</t>
  </si>
  <si>
    <t>Consta no Relatório Integrado 2023 (p. 35), que o BRADESCO realiza análise de estudos ambientais, pesquisas em mídias e bancos de dados na concessão de crédito a clientes de setores com potencial impacto socioambiental e exposição de crédito relevante.</t>
  </si>
  <si>
    <t>Organizações da sociedade civil relevantes</t>
  </si>
  <si>
    <t>Mecanismo de recebimento de queixas</t>
  </si>
  <si>
    <t>Inspeções no local</t>
  </si>
  <si>
    <r>
      <t xml:space="preserve">Conforme consta no Relatório ESG 2023, pg. 35: "Os projetos enquadrados em Princípios do Equador são submetidos à nossa rotina de monitoramento. Para tais projetos, pode ser solicitado, a depender da categoria e riscos identificados, a contratação de consultoria independente, </t>
    </r>
    <r>
      <rPr>
        <b/>
        <sz val="12"/>
        <color theme="1"/>
        <rFont val="Calibri"/>
        <family val="2"/>
        <scheme val="minor"/>
      </rPr>
      <t>visitas de campo,</t>
    </r>
    <r>
      <rPr>
        <sz val="12"/>
        <color theme="1"/>
        <rFont val="Calibri"/>
        <family val="2"/>
        <scheme val="minor"/>
      </rPr>
      <t xml:space="preserve"> conferência de documentos, reuniões com o cliente, bem como elaboração de planos de ação para prevenção, controle, mitigação e compensação dos danos socioambientais inerentes aos projetos, cujo atendimento é acompanhado periodicamente".</t>
    </r>
  </si>
  <si>
    <t>Contratação de auditoria socioambiental</t>
  </si>
  <si>
    <r>
      <t xml:space="preserve">Conforme consta no Relatório ESG 2023, pg. 35: "Os projetos enquadrados em Princípios do Equador são submetidos à nossa rotina de monitoramento. Para tais projetos, pode ser solicitado, a depender da categoria e riscos identificados, </t>
    </r>
    <r>
      <rPr>
        <b/>
        <sz val="12"/>
        <color theme="1"/>
        <rFont val="Calibri"/>
        <family val="2"/>
        <scheme val="minor"/>
      </rPr>
      <t>a contratação de consultoria independente</t>
    </r>
    <r>
      <rPr>
        <sz val="12"/>
        <color theme="1"/>
        <rFont val="Calibri"/>
        <family val="2"/>
        <scheme val="minor"/>
      </rPr>
      <t>, visitas de campo, conferência de documentos, reuniões com o cliente, bem como elaboração de planos de ação para prevenção, controle, mitigação e compensação dos danos socioambientais inerentes aos projetos, cujo atendimento é acompanhado periodicamente".</t>
    </r>
  </si>
  <si>
    <t>TOTAL PONDERADO DA COLUNA</t>
  </si>
  <si>
    <t>Máximo de 20</t>
  </si>
  <si>
    <r>
      <t>No que tange aos fatores físicos são avaliados o setor e região geográfica do cliente, usando variáveis de aproximação, para classificação a partir de dados do Sistema de Informações e Análises sobre Impactos das Mudanças do Clima (AdaptaBrasil) do Ministério da Ciência e Tecnologia (MCTI). A plataforma fornece um índice de risco climático territorial para diferentes setores estratégicos a nível nacional. (Relatório Climático, pg.27);</t>
    </r>
    <r>
      <rPr>
        <b/>
        <sz val="12"/>
        <rFont val="Calibri"/>
        <family val="2"/>
        <scheme val="minor"/>
      </rPr>
      <t xml:space="preserve"> Como são obtidas as informações sobre a localização exata dos clientes que têm mais de um estabelecimento?</t>
    </r>
  </si>
  <si>
    <t>UNIVERSO DE OPERAÇÕES OU EMPRESAS</t>
  </si>
  <si>
    <t>FREQUÊNCIA</t>
  </si>
  <si>
    <t>Todos os setores econômicos sujeitos a licenciamento ambiental</t>
  </si>
  <si>
    <t>Setores econômicos com risco médio ou alto</t>
  </si>
  <si>
    <t xml:space="preserve">Apenas operações ou clientes/investimentos acima de um certo patamar financeiro – inclusive Project Finance </t>
  </si>
  <si>
    <t>Semestral ou menor</t>
  </si>
  <si>
    <t>Conforme consta no Relatório ESG 2023, pg. 37, o BRADESCO monitora mensalmente todas as operações de crédito com pessoas jurídicas de setores significativamente expostos aos riscos climáticos e de crédito rural para pessoas físicas.  (apenas um setor)</t>
  </si>
  <si>
    <t>Anual</t>
  </si>
  <si>
    <t>Conforme consta no Relatório ESG 2023, pg. 35 e p. 113, anualmente é realizado monitoramento em operações com clientes de alto patamar financeiro.</t>
  </si>
  <si>
    <t>Bienal</t>
  </si>
  <si>
    <t>Apenas quando tem conhecimento de fato novo relevante ou quando se refere a único ou poucos temas</t>
  </si>
  <si>
    <t>Não adota</t>
  </si>
  <si>
    <t>Total</t>
  </si>
  <si>
    <t>Máximo de 10</t>
  </si>
  <si>
    <t>Os projetos enquadrados em Princípios do Equador são submetidos à nossa rotina de monitoramento. Para tais projetos, pode ser solicitado, a depender da categoria e riscos identificados, a contratação de consultoria independente, visitas de campo, conferência de documentos, reuniões com o cliente, bem como elaboração de planos de ação para prevenção, controle, mitigação e compensação dos danos socioambientais inerentes aos projetos, cujo atendimento é acompanhado periodicamente. De forma complementar, são inseridas cláusulas socioambientais específicas que preveem a prerrogativa de vencimento antecipado de contrato caso seja identificado o descumprimento de alguma cláusula de mitigação de riscos. (Relatório ESG 2023, pg.35)</t>
  </si>
  <si>
    <t>GRAU DE RELEVÂNCIA</t>
  </si>
  <si>
    <t>Negativa de crédito, suspensão de desembolsos ou vencimento antecipado de operações em razão de riscos socioambientais (percentual nos últimos 2 anos)</t>
  </si>
  <si>
    <t>Baixo - 0 ou 1 ponto</t>
  </si>
  <si>
    <t>Médio - 2 ou 3 pontos</t>
  </si>
  <si>
    <t>Alto - 4 ou 5 pontos</t>
  </si>
  <si>
    <t>0 a 2%</t>
  </si>
  <si>
    <t>2 a 8%</t>
  </si>
  <si>
    <t>Maior que 8%</t>
  </si>
  <si>
    <t>Máximo de 5</t>
  </si>
  <si>
    <t>Conforme consta no Relatório ESG 2023, pg. 35, o BRADESCO obteve um percentual de 2% de projetos/ transações não aprovados após a avaliação de riscos sociais, ambientais e climáticos.</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</si>
  <si>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</si>
  <si>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</si>
  <si>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</si>
  <si>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</si>
  <si>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 xml:space="preserve">Apenas Project Finance - até 3 pontos  </t>
  </si>
  <si>
    <t>Não adota - 0 pontos</t>
  </si>
  <si>
    <t xml:space="preserve">Repercussão do nível de risco nas condições da operação (taxa de juros, prazo de duração ou prazo de carência) </t>
  </si>
  <si>
    <t>Cláusula(s) contratual(s) de cumprimento das regulações socioambientais/dever de informar sobre autuações</t>
  </si>
  <si>
    <t>Conforme consta no Relatório Integrado 2023, pg. 36: "o BRADESCO dispõe de cláusulas contratuais que permitem o vencimento antecipado dos contratos no caso de descumprimento de compromissos e regulamentações ESG."</t>
  </si>
  <si>
    <t>Cláusula(s) contratual(is) relativa(s) a deveres de transparência socioambiental junto à IF relativos a operações da própria empresa financiada</t>
  </si>
  <si>
    <t xml:space="preserve">Conforme consta no Relatório ESG 2023, pg. 35: "Os projetos enquadrados em Princípios do Equador são submetidos à nossa rotina de monitoramento. Para tais projetos, pode ser solicitado, a depender da categoria e riscos identificados, a contratação de consultoria independente, visitas de campo, conferência de documentos, reuniões com o cliente, bem como elaboração de planos de ação para prevenção, controle, mitigação e compensação dos danos socioambientais inerentes aos projetos, cujo atendimento é acompanhado periodicamente. De forma complementar, são inseridas cláusulas socioambientais específicas que preveem a prerrogativa de vencimento antecipado de contrato caso seja identificado o descumprimento de alguma cláusula de mitigação de riscos." </t>
  </si>
  <si>
    <t>Cláusula(s) contratual(is) relativa(s) a deveres de transparência socioambiental junto à IF relativos à cadeia de produção da empresa financiada</t>
  </si>
  <si>
    <t xml:space="preserve">Plano de ação ou compromisso equivalente com prazos e metas claros para operações próprias </t>
  </si>
  <si>
    <t>Plano de ação ou compromisso equivalente com  prazos e metas claros para cadeia de produção</t>
  </si>
  <si>
    <t>Garantias adicionais ou seguro</t>
  </si>
  <si>
    <t>Existência de indicadores específicos para mensuração de impacto (indicando-se quais são) - até 3,5 pontos</t>
  </si>
  <si>
    <t xml:space="preserve">Percentual no portfólio de crédito - até 6,5 pontos </t>
  </si>
  <si>
    <t>Educação e/ou empregabilidade para população de baixa renda</t>
  </si>
  <si>
    <t>Não foram encontradas informações</t>
  </si>
  <si>
    <t xml:space="preserve">Adaptação a riscos climáticos físicos </t>
  </si>
  <si>
    <t xml:space="preserve">Produção, geração ou distribuição de energia elétrica de baixo carbono (exclui grandes hidrelétricas) </t>
  </si>
  <si>
    <t>No Framework de Finanças Sustentáveis, pg. 2, o BRADESCO apresenta 2 indicadores para o tema.</t>
  </si>
  <si>
    <t>754,2 milhões (equivalente a 0,86% da carteira de crédito) referente ao financiamento à energia solar (Relatório Climático, pg. 22)</t>
  </si>
  <si>
    <t>Eficiência energética</t>
  </si>
  <si>
    <t>No Framework de Finanças Sustentáveis, pg. 3, o BRADESCO apresenta 2 indicadores para o tema.</t>
  </si>
  <si>
    <t>Produção de combustíveis de baixo carbono /aquisição de veículos de baixo carbono</t>
  </si>
  <si>
    <t>No Framework de Finanças Sustentáveis, pg. 4, o BRADESCO apresenta 2 indicadores para o tema.</t>
  </si>
  <si>
    <t>628 milhões (equivalente a 0,72% da carteira de crédito) referente ao financiamento a veículos híbridos e elétricos (Relatório Climático, pg. 22)</t>
  </si>
  <si>
    <t>Infraestrutura de mobilidade urbana ativa</t>
  </si>
  <si>
    <t>No Framework de Finanças Sustentáveis, pg. 5, o BRADESCO apresenta 2 indicadores para o tema.</t>
  </si>
  <si>
    <t>Biodiversidade terrestre (mitigação de riscos)</t>
  </si>
  <si>
    <t>No Framework de Finanças Sustentáveis, pg. 4, o BRADESCO apresenta 4 indicadores para o tema.</t>
  </si>
  <si>
    <t>Biodiversidade terrestre (restauração)</t>
  </si>
  <si>
    <t>Preservação da biodiversidade e/ou mitigação de riscos de poluição de água doce</t>
  </si>
  <si>
    <t>Descontaminação de água doce</t>
  </si>
  <si>
    <t>Eficiência hídrica</t>
  </si>
  <si>
    <t>Framework de Finanças Sustentáveis 2022 (p. 5), 4 indicadores</t>
  </si>
  <si>
    <t>Preservação da biodiversidade e/ou mitigação de riscos de poluição marítima</t>
  </si>
  <si>
    <t>Restauração de ecossistemas marinhos</t>
  </si>
  <si>
    <t>Mitigação de riscos de poluição do solo ou uso eficiente do solo para fins agrícolas</t>
  </si>
  <si>
    <t>Descontaminação do solo</t>
  </si>
  <si>
    <t>Mitigação de riscos de poluição atmosférica</t>
  </si>
  <si>
    <t>Uso eficiente de matéria-prima</t>
  </si>
  <si>
    <t>Gestão adequada de resíduos sólidos (prevenção de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</si>
  <si>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</si>
  <si>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</si>
  <si>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</si>
  <si>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</si>
  <si>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</si>
  <si>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 xml:space="preserve">Mitigação de riscos ou criação de oportunidades para  comunidades tradicionais </t>
  </si>
  <si>
    <t>Saúde e segurança de comunidades de baixa renda</t>
  </si>
  <si>
    <t>Saúde e segurança do consumidor</t>
  </si>
  <si>
    <t>Desenvolvimento local (inclui turismo sustentável)/ apoio a MPMEs</t>
  </si>
  <si>
    <t>No Framework de Finanças Sustentáveis, pg.5, o BRADESCO apresenta 1 indicador para o tema.</t>
  </si>
  <si>
    <t xml:space="preserve">Consta no Relatório de Transparência DJSI, pg. 26, o BRADESCO oferta o Microcrédito Produtivo Orientado, voltado a micro e pequenos empreendedores, cujas operações de crédito totalizaram 99,8 milhões em 2023. </t>
  </si>
  <si>
    <t>Promoção da equidade de gênero</t>
  </si>
  <si>
    <t>Promoção da equidade étnica</t>
  </si>
  <si>
    <t>Infraestrutura para integração de pessoas com deficiência</t>
  </si>
  <si>
    <t xml:space="preserve">Consta no Relatório de Transparência DJSI, pg. 26, o BRADESCO oferta o CDC Acessibilidade, cujas operações de crédito totalizaram 3,7 milhões em 2023. </t>
  </si>
  <si>
    <t>Proteção do patrimônio culturaL</t>
  </si>
  <si>
    <t>Habitação para população de baixa renda</t>
  </si>
  <si>
    <t>Água e esgoto para comunidades periféricas</t>
  </si>
  <si>
    <t>Coleta de lixo para comunidades periféricas</t>
  </si>
  <si>
    <t>Percentual no portfólio</t>
  </si>
  <si>
    <t>Categoria da atividade econômica financiada</t>
  </si>
  <si>
    <t>Percentual alto (mais de 40%) no portfólio</t>
  </si>
  <si>
    <t xml:space="preserve">Percentual médio (mais de 20 e até 40%) no portfólio </t>
  </si>
  <si>
    <t>Percentual baixo (0 a 20%) no portfólio</t>
  </si>
  <si>
    <t>Ausente no portfólio</t>
  </si>
  <si>
    <t>Setores econômicos de alto risco socioambiental</t>
  </si>
  <si>
    <t xml:space="preserve">Setores econômicos de risco socioambiental médio </t>
  </si>
  <si>
    <t>Setores econômicos de risco socioambiental baixo ou nenhum</t>
  </si>
  <si>
    <t>Dados contidos no Relatório Integrado 2023, pg. 48</t>
  </si>
  <si>
    <t>Setor</t>
  </si>
  <si>
    <t xml:space="preserve">Carteira de Crédito (R$ bilhões) </t>
  </si>
  <si>
    <t>Percentual (%)</t>
  </si>
  <si>
    <t>Classificação de risco</t>
  </si>
  <si>
    <t>Petróleo, derivados e atividades perigosas</t>
  </si>
  <si>
    <t>alto</t>
  </si>
  <si>
    <t>Energia elétrica</t>
  </si>
  <si>
    <t>médio</t>
  </si>
  <si>
    <t>Serviços</t>
  </si>
  <si>
    <t>baixo</t>
  </si>
  <si>
    <t>Varejo</t>
  </si>
  <si>
    <t>Transportes e concessão</t>
  </si>
  <si>
    <t>Atividades Imobiliárias e Construção</t>
  </si>
  <si>
    <t>Atacado</t>
  </si>
  <si>
    <t>Alimentícia</t>
  </si>
  <si>
    <t>Automobilística</t>
  </si>
  <si>
    <t>Demais setores</t>
  </si>
  <si>
    <t>-</t>
  </si>
  <si>
    <t>CATEGORIA DA EMPRESA FINANCIADA E DE SUA CADEIA DE PRODUÇÃO</t>
  </si>
  <si>
    <t>Informação completa (georreferenciada ou microbacia hidrográfica) - 10 pontos</t>
  </si>
  <si>
    <t>Município/bioma - 5 pontos</t>
  </si>
  <si>
    <t>Ausente (informação apenas sobre a sede no caso de empresas com múltiplos estabelecimentos) - 0 pontos</t>
  </si>
  <si>
    <t>Alto risco socioambiental</t>
  </si>
  <si>
    <t>?</t>
  </si>
  <si>
    <r>
      <t>No Relatório Integrado 2023, pg. 28, o BRADESCO informa que realizou a "Otimização de ferramenta de geoprocessamento para análise de concessão de crédito e garantias imobiliárias, bem como aprimoramento da avaliação de ESG de Private Equity e das metodologias de testes de estresse, incorporando os impactos de riscos climáticos físicos."</t>
    </r>
    <r>
      <rPr>
        <sz val="12"/>
        <color rgb="FFFF0000"/>
        <rFont val="Calibri"/>
        <family val="2"/>
        <scheme val="minor"/>
      </rPr>
      <t xml:space="preserve"> Não fica claro a qual categoria de empresas financiadas a ferramenta se aplica.</t>
    </r>
  </si>
  <si>
    <r>
      <t xml:space="preserve">No Relatório Climático 2023, pg. 27, o BRADESCO informa que: "No que tange aos fatores físicos são avaliados o setor e região geográfica do cliente, usando variáveis de aproximação, para classificação a partir de dados do Sistema de Informações e Análises sobre Impactos das Mudanças do Clima (AdaptaBrasil) do Ministério da Ciência e Tecnologia (MCTI). A plataforma fornece um índice de risco climático territorial para diferentes setores estratégicos a nível nacional. Para esses setores estratégicos,
a plataforma apresenta métricas de risco climático por </t>
    </r>
    <r>
      <rPr>
        <b/>
        <sz val="12"/>
        <color theme="1"/>
        <rFont val="Calibri"/>
        <family val="2"/>
        <scheme val="minor"/>
      </rPr>
      <t>município</t>
    </r>
    <r>
      <rPr>
        <sz val="12"/>
        <color theme="1"/>
        <rFont val="Calibri"/>
        <family val="2"/>
        <scheme val="minor"/>
      </rPr>
      <t xml:space="preserve">, tendo em vista que as ameaças consideradas possuem impacto econômico e territorial amplos." </t>
    </r>
    <r>
      <rPr>
        <sz val="12"/>
        <color rgb="FFFF0000"/>
        <rFont val="Calibri"/>
        <family val="2"/>
        <scheme val="minor"/>
      </rPr>
      <t>Como são obtidas as informações sobre a localização exata dos clientes que têm mais de um estabelecimento?</t>
    </r>
  </si>
  <si>
    <t>Risco socioambiental médio</t>
  </si>
  <si>
    <t>Risco socioambiental baixo ou nenhum risco</t>
  </si>
  <si>
    <t>PERCENTUAL NO PORTFÓLIO</t>
  </si>
  <si>
    <t>Categoria da empresa financiada e de sua cadeia de produção</t>
  </si>
  <si>
    <t>Percentual baixo (até 20%) no portfólio</t>
  </si>
  <si>
    <t>Nada encontrado</t>
  </si>
  <si>
    <t>Risco socioambiental baixo ou nenhum</t>
  </si>
  <si>
    <t>Não avaliadas (dentre os setores sujeitos a licenciamento ambiental)</t>
  </si>
  <si>
    <t>Impacto socioambiental positivo</t>
  </si>
  <si>
    <t xml:space="preserve">Conforme informado na Planilha de Indicadores ESG, "Produtos socioambientais" chegaram a 3311 milhões (Planilha Indicadores ESG 2023), o que representa 0,4% do portfólio de crédito do BRADESCO (Relatório Integrado, pg. 48). </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</si>
  <si>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</si>
  <si>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</si>
  <si>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</si>
  <si>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SITUAÇÃO NA IF</t>
  </si>
  <si>
    <t>Deficiente – 0 ou 1 ponto</t>
  </si>
  <si>
    <t>Médio – 2 a 6 pontos</t>
  </si>
  <si>
    <t>Bom/ótimo – 7 a 10 pontos</t>
  </si>
  <si>
    <t>Tema tratado em Diretoria de área-fim</t>
  </si>
  <si>
    <t>Conforme consta no Relatório Climático e no Relatório Integrado (p. 25) a estrutura para gerenciamento dos riscos climáticos, ambientais e sociais é composta por diversos fóruns e dependências, que subsidiam o Conselho de Administração, o Diretor-Presidente, o Diretor de Riscos (Chief Risk Officer - CRO) e a Diretoria Executiva como um todo. Em 2022, foi estruturada uma gerência dedicada aos riscos climáticos, que se consolidou ao longo de 2023.</t>
  </si>
  <si>
    <t>Participação feminina na Diretoria</t>
  </si>
  <si>
    <t>Conforme informado no Rel. ESG 2023, pg. 69, a participação feminina na Diretoria é de 16,62%.</t>
  </si>
  <si>
    <t>Participação negra na Diretoria</t>
  </si>
  <si>
    <t>Conforme informado no Rel. ESG 2023, pg. 73, a participação negra na Diretoria é de 1%.</t>
  </si>
  <si>
    <t>Dimensão da área de Sustentabilidade (proporcionalidade em relação ao quadro de empregados da área de risco)</t>
  </si>
  <si>
    <t>Não há informação sobre dimensão de nenhuma área (apenas por região, cargo e gênero).</t>
  </si>
  <si>
    <t>Dimensão da área de Sustentabilidade (proporcionalidade em relação ao quadro de empregados das áreas de negócios)</t>
  </si>
  <si>
    <t>Treinamentos em sustentabilidade para áreas-fim (média por empregado)</t>
  </si>
  <si>
    <t>Na Planilha de Indicadores ESG, consta a média de horas gastas por funcionário em treinamentos, porém não especifica a quantidade relativa ao trienamento acerca do tema de sustentabilidade.</t>
  </si>
  <si>
    <t>Realizamos em 2023 workshops focados na transição do setor de eletricidade, capacitando, com apoio da consultoria Oliver &amp; Wyman, 80 gerentes de relacionamento que atendem empresas do setor de eletricidade. Realizamos ainda treinamentos para mais de 860
gerentes comerciais, sobre operações rotuladas e metas Net Zero. (Relatório Climático, p. 34)</t>
  </si>
  <si>
    <t>Integração de fatores de sustentabilidade na remuneração da Diretoria</t>
  </si>
  <si>
    <r>
      <t xml:space="preserve">Conforme consta no Relatório Climáico (p. 30), o BRADESCO contempla aspectos ESG, incluindo aqueles relacionados à agenda climática, nos processos de remuneração variável e reconhecimento dos executivos e na avaliação de suas respectivas áreas, com desempenho medido através dos principais índices e </t>
    </r>
    <r>
      <rPr>
        <i/>
        <sz val="12"/>
        <color theme="1"/>
        <rFont val="Calibri"/>
        <family val="2"/>
        <scheme val="minor"/>
      </rPr>
      <t xml:space="preserve">ratings </t>
    </r>
    <r>
      <rPr>
        <sz val="12"/>
        <color theme="1"/>
        <rFont val="Calibri"/>
        <family val="2"/>
        <scheme val="minor"/>
      </rPr>
      <t>de sustentabilidade. No Questionário ISE, o BRADESCO informa que "Há vinculação entre a remuneração variável (reajustes salariais diferenciados, bônus, prêmios) e as metas de desempenho socioambiental da companhia" para "cargos de diretoria".</t>
    </r>
  </si>
  <si>
    <t>Integração de fatores de sustentabilidade na remuneração de gerentes</t>
  </si>
  <si>
    <t>Conforme informado no Relatório CDP 2023, pg. 13, o BRADESCO inclui, desde 2022, uma recompensa monetária em seu "programa de objetivos corporativos", o qual considera os critérios ESG, incluindo negócios sustentáveis ​​e alterações climáticas. No Questionário ISE, o BRADESCO informa que "Há vinculação entre a remuneração variável (reajustes salariais diferenciados, bônus, prêmios) e as metas de desempenho socioambiental da companhia" para "cargos de gerência".</t>
  </si>
  <si>
    <r>
      <t xml:space="preserve">Frequência de atualização de Políticas, Planos e Manuais de Procedimentos e abrangência do universo de </t>
    </r>
    <r>
      <rPr>
        <i/>
        <sz val="12"/>
        <color rgb="FF000000"/>
        <rFont val="Calibri"/>
        <family val="2"/>
      </rPr>
      <t>stakeholders</t>
    </r>
  </si>
  <si>
    <r>
      <t xml:space="preserve">Conforme consta na PRSAC, pg. 8, a Norma de Risco Ambiental, Social e Climática será revisada no mínimo a cada 3 anos, ou extraordinariamente a qualquer tempo quando da
ocorrência de eventos relevantes. Adicionalmente, emite um Plano de Efetividade da PRSAC anualmente; Universo de </t>
    </r>
    <r>
      <rPr>
        <i/>
        <sz val="12"/>
        <color theme="1"/>
        <rFont val="Calibri"/>
        <family val="2"/>
        <scheme val="minor"/>
      </rPr>
      <t>stakeholders</t>
    </r>
    <r>
      <rPr>
        <sz val="12"/>
        <color theme="1"/>
        <rFont val="Calibri"/>
        <family val="2"/>
        <scheme val="minor"/>
      </rPr>
      <t>: Clientes e usuários, Funcionários, estagiários e aprendizes, Acionistas e investidores, Fornecedores e trabalhadores terceirizados, Órgãos Governamentais, Reguladores e Autorreguladores, Comunidade, Concorrência, Formadores de opinião, Imprensa e Sociedade Civil Organizada. (Norma de Engajamento com Partes Interessadas, p. 1-2).</t>
    </r>
  </si>
  <si>
    <t>Canal específico para recebimento de reclamações quanto a impactos socioambientais de empreendimentos financiados</t>
  </si>
  <si>
    <t>Não há</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</si>
  <si>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</si>
  <si>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</si>
  <si>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</si>
  <si>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</si>
  <si>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</si>
  <si>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</si>
  <si>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</si>
  <si>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</si>
  <si>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Banco Central do Brasil e CVM</t>
  </si>
  <si>
    <t>Consumidor.gov</t>
  </si>
  <si>
    <t>SINDEC (Base de dados dos PROCONs)</t>
  </si>
  <si>
    <t>Imprensa tradicional</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</si>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</sst>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0.000"/>
  </numFmts>
  <fonts count="15">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9"/>
      <color indexed="81"/>
      <name val="Segoe UI"/>
      <family val="2"/>
    </font>
    <font>
      <b/>
      <sz val="16"/>
      <color theme="1"/>
      <name val="Calibri"/>
      <family val="2"/>
      <scheme val="minor"/>
    </font>
    <font>
      <i/>
      <sz val="12"/>
      <color theme="1"/>
      <name val="Calibri"/>
      <family val="2"/>
      <scheme val="minor"/>
    </font>
    <font>
      <sz val="12"/>
      <name val="Calibri"/>
      <family val="2"/>
      <scheme val="minor"/>
    </font>
    <font>
      <b/>
      <sz val="12"/>
      <name val="Calibri"/>
      <family val="2"/>
      <scheme val="minor"/>
    </font>
  </fonts>
  <fills count="26">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theme="8"/>
        <bgColor rgb="FF000000"/>
      </patternFill>
    </fill>
    <fill>
      <patternFill patternType="solid">
        <fgColor rgb="FFD9D9D9"/>
        <bgColor indexed="64"/>
      </patternFill>
    </fill>
    <fill>
      <patternFill patternType="solid">
        <fgColor rgb="FFFCE4D6"/>
        <bgColor indexed="64"/>
      </patternFill>
    </fill>
    <fill>
      <patternFill patternType="solid">
        <fgColor rgb="FFF8CBAD"/>
        <bgColor indexed="64"/>
      </patternFill>
    </fill>
    <fill>
      <patternFill patternType="solid">
        <fgColor rgb="FFFFFFFF"/>
        <bgColor rgb="FF000000"/>
      </patternFill>
    </fill>
    <fill>
      <patternFill patternType="solid">
        <fgColor rgb="FFFFFF00"/>
        <bgColor indexed="64"/>
      </patternFill>
    </fill>
    <fill>
      <patternFill patternType="solid">
        <fgColor rgb="FFFCE4D6"/>
        <bgColor rgb="FFFCE4D6"/>
      </patternFill>
    </fill>
  </fills>
  <borders count="25">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indexed="64"/>
      </left>
      <right style="dotted">
        <color indexed="64"/>
      </right>
      <top/>
      <bottom style="dotted">
        <color indexed="64"/>
      </bottom>
      <diagonal/>
    </border>
    <border>
      <left style="dotted">
        <color indexed="64"/>
      </left>
      <right/>
      <top/>
      <bottom/>
      <diagonal/>
    </border>
    <border>
      <left style="dotted">
        <color rgb="FF000000"/>
      </left>
      <right/>
      <top/>
      <bottom style="dotted">
        <color rgb="FF000000"/>
      </bottom>
      <diagonal/>
    </border>
    <border>
      <left style="hair">
        <color rgb="FF000000"/>
      </left>
      <right style="hair">
        <color rgb="FF000000"/>
      </right>
      <top style="hair">
        <color rgb="FF000000"/>
      </top>
      <bottom style="hair">
        <color rgb="FF000000"/>
      </bottom>
      <diagonal/>
    </border>
  </borders>
  <cellStyleXfs count="5">
    <xf numFmtId="0" fontId="0" fillId="0" borderId="0"/>
    <xf numFmtId="16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91">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6"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0" fontId="0" fillId="0" borderId="0" xfId="0" applyAlignment="1">
      <alignment horizontal="left" vertical="center"/>
    </xf>
    <xf numFmtId="0" fontId="0" fillId="0" borderId="0" xfId="0" applyAlignment="1">
      <alignment horizontal="fill" vertical="center"/>
    </xf>
    <xf numFmtId="0" fontId="4" fillId="0" borderId="0" xfId="0" applyFont="1"/>
    <xf numFmtId="0" fontId="4"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6" fillId="0" borderId="0" xfId="0" applyFont="1" applyAlignment="1">
      <alignment horizontal="center" vertical="center"/>
    </xf>
    <xf numFmtId="0" fontId="8"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6" fillId="0" borderId="0" xfId="0" applyFont="1" applyAlignment="1">
      <alignment horizontal="left" vertical="center"/>
    </xf>
    <xf numFmtId="0" fontId="0" fillId="2" borderId="4" xfId="0" applyFill="1" applyBorder="1" applyAlignment="1">
      <alignment vertical="center" wrapText="1"/>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7" borderId="2" xfId="0" applyFill="1" applyBorder="1" applyAlignment="1">
      <alignment horizontal="center" vertical="center"/>
    </xf>
    <xf numFmtId="0" fontId="0" fillId="0" borderId="8" xfId="0" applyBorder="1" applyAlignment="1">
      <alignment horizontal="center"/>
    </xf>
    <xf numFmtId="0" fontId="0" fillId="7" borderId="4" xfId="0" applyFill="1" applyBorder="1" applyAlignment="1">
      <alignment horizontal="center" vertical="center"/>
    </xf>
    <xf numFmtId="0" fontId="0" fillId="7" borderId="4" xfId="0" applyFill="1" applyBorder="1" applyAlignment="1">
      <alignment horizontal="center"/>
    </xf>
    <xf numFmtId="0" fontId="0" fillId="0" borderId="0" xfId="0" applyAlignment="1">
      <alignment horizontal="right" vertical="center"/>
    </xf>
    <xf numFmtId="0" fontId="0" fillId="11" borderId="2" xfId="0" applyFill="1" applyBorder="1" applyAlignment="1">
      <alignment horizontal="center"/>
    </xf>
    <xf numFmtId="0" fontId="0" fillId="2" borderId="2" xfId="0" applyFill="1" applyBorder="1" applyAlignment="1">
      <alignment horizontal="center" vertical="center"/>
    </xf>
    <xf numFmtId="0" fontId="8" fillId="1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1" borderId="2" xfId="0" applyFill="1" applyBorder="1" applyAlignment="1">
      <alignment horizontal="center" vertical="center"/>
    </xf>
    <xf numFmtId="0" fontId="4" fillId="9" borderId="2" xfId="0" applyFont="1" applyFill="1" applyBorder="1" applyAlignment="1">
      <alignment horizontal="center" vertical="center"/>
    </xf>
    <xf numFmtId="0" fontId="0" fillId="11" borderId="4" xfId="0" applyFill="1" applyBorder="1" applyAlignment="1">
      <alignment horizontal="center"/>
    </xf>
    <xf numFmtId="0" fontId="0" fillId="11" borderId="4" xfId="0" applyFill="1" applyBorder="1" applyAlignment="1">
      <alignment horizontal="center" vertical="center"/>
    </xf>
    <xf numFmtId="9" fontId="0" fillId="11" borderId="2" xfId="0" applyNumberFormat="1" applyFill="1" applyBorder="1" applyAlignment="1">
      <alignment horizontal="center" vertical="center"/>
    </xf>
    <xf numFmtId="0" fontId="0" fillId="17" borderId="2" xfId="0" applyFill="1" applyBorder="1" applyAlignment="1">
      <alignment horizontal="center" vertical="center"/>
    </xf>
    <xf numFmtId="0" fontId="0" fillId="3" borderId="9" xfId="0" applyFill="1" applyBorder="1" applyAlignment="1">
      <alignment horizontal="center" vertical="center"/>
    </xf>
    <xf numFmtId="0" fontId="7" fillId="0" borderId="0" xfId="0" applyFont="1" applyAlignment="1">
      <alignment horizontal="center"/>
    </xf>
    <xf numFmtId="0" fontId="11" fillId="0" borderId="0" xfId="0" applyFont="1" applyAlignment="1">
      <alignment vertical="center"/>
    </xf>
    <xf numFmtId="0" fontId="0" fillId="0" borderId="0" xfId="0" applyAlignment="1">
      <alignment horizontal="left"/>
    </xf>
    <xf numFmtId="0" fontId="0" fillId="11" borderId="8" xfId="0" applyFill="1" applyBorder="1" applyAlignment="1">
      <alignment horizontal="center"/>
    </xf>
    <xf numFmtId="0" fontId="0" fillId="0" borderId="13" xfId="0" applyBorder="1" applyAlignment="1">
      <alignment horizontal="center"/>
    </xf>
    <xf numFmtId="0" fontId="0" fillId="11" borderId="13" xfId="0" applyFill="1" applyBorder="1" applyAlignment="1">
      <alignment horizontal="center"/>
    </xf>
    <xf numFmtId="14" fontId="0" fillId="0" borderId="0" xfId="0" applyNumberFormat="1" applyAlignment="1">
      <alignment horizontal="center"/>
    </xf>
    <xf numFmtId="0" fontId="0" fillId="4" borderId="2" xfId="0" applyFill="1" applyBorder="1" applyAlignment="1">
      <alignment horizontal="center" wrapText="1"/>
    </xf>
    <xf numFmtId="0" fontId="0" fillId="0" borderId="0" xfId="0" applyAlignment="1">
      <alignment horizontal="center" wrapText="1"/>
    </xf>
    <xf numFmtId="0" fontId="4" fillId="10" borderId="2" xfId="0" applyFont="1" applyFill="1" applyBorder="1" applyAlignment="1">
      <alignment horizontal="center" vertical="center" wrapText="1"/>
    </xf>
    <xf numFmtId="0" fontId="0" fillId="2" borderId="2" xfId="0" applyFill="1" applyBorder="1" applyAlignment="1">
      <alignment horizontal="center"/>
    </xf>
    <xf numFmtId="9" fontId="0" fillId="7" borderId="2" xfId="0" applyNumberFormat="1" applyFill="1" applyBorder="1" applyAlignment="1">
      <alignment horizontal="center"/>
    </xf>
    <xf numFmtId="0" fontId="0" fillId="11" borderId="2" xfId="0" applyFill="1" applyBorder="1" applyAlignment="1">
      <alignment horizontal="center" wrapText="1"/>
    </xf>
    <xf numFmtId="165" fontId="0" fillId="7" borderId="2" xfId="0" applyNumberFormat="1" applyFill="1" applyBorder="1" applyAlignment="1">
      <alignment horizontal="center" vertical="center"/>
    </xf>
    <xf numFmtId="165" fontId="0" fillId="7" borderId="2" xfId="0" applyNumberFormat="1" applyFill="1" applyBorder="1" applyAlignment="1">
      <alignment horizontal="fill" vertical="center"/>
    </xf>
    <xf numFmtId="9" fontId="0" fillId="7" borderId="2" xfId="0" applyNumberFormat="1" applyFill="1" applyBorder="1" applyAlignment="1">
      <alignment horizontal="center" vertical="center"/>
    </xf>
    <xf numFmtId="0" fontId="8" fillId="12" borderId="2" xfId="0" applyFont="1" applyFill="1" applyBorder="1" applyAlignment="1">
      <alignment horizontal="center" vertical="center"/>
    </xf>
    <xf numFmtId="9" fontId="0" fillId="7" borderId="4" xfId="0" applyNumberFormat="1" applyFill="1" applyBorder="1" applyAlignment="1">
      <alignment horizontal="center"/>
    </xf>
    <xf numFmtId="9" fontId="0" fillId="7" borderId="0" xfId="0" applyNumberFormat="1" applyFill="1" applyAlignment="1">
      <alignment horizontal="center" vertical="center"/>
    </xf>
    <xf numFmtId="9" fontId="4" fillId="16" borderId="2" xfId="2" applyFont="1" applyFill="1" applyBorder="1" applyAlignment="1">
      <alignment horizontal="center" vertical="center" wrapText="1"/>
    </xf>
    <xf numFmtId="9" fontId="0" fillId="7" borderId="2" xfId="2" applyFont="1" applyFill="1" applyBorder="1" applyAlignment="1">
      <alignment horizontal="center" vertical="center"/>
    </xf>
    <xf numFmtId="10" fontId="0" fillId="7" borderId="19" xfId="0" applyNumberFormat="1" applyFill="1" applyBorder="1" applyAlignment="1">
      <alignment horizontal="center" vertical="center"/>
    </xf>
    <xf numFmtId="9" fontId="0" fillId="7" borderId="4" xfId="0" applyNumberFormat="1" applyFill="1" applyBorder="1" applyAlignment="1">
      <alignment horizontal="center" vertical="center"/>
    </xf>
    <xf numFmtId="9" fontId="0" fillId="7" borderId="2" xfId="0" applyNumberFormat="1" applyFill="1" applyBorder="1" applyAlignment="1">
      <alignment horizontal="center" vertical="center" wrapText="1"/>
    </xf>
    <xf numFmtId="0" fontId="0" fillId="7" borderId="2" xfId="0" applyFill="1" applyBorder="1" applyAlignment="1">
      <alignment horizontal="center" vertical="center" wrapText="1"/>
    </xf>
    <xf numFmtId="9" fontId="0" fillId="7" borderId="11" xfId="0" applyNumberFormat="1" applyFill="1" applyBorder="1" applyAlignment="1">
      <alignment horizontal="center" vertical="center"/>
    </xf>
    <xf numFmtId="10" fontId="0" fillId="7" borderId="2" xfId="0" applyNumberFormat="1" applyFill="1" applyBorder="1" applyAlignment="1">
      <alignment horizontal="center" vertical="center"/>
    </xf>
    <xf numFmtId="0" fontId="0" fillId="18" borderId="0" xfId="0" applyFill="1" applyAlignment="1">
      <alignment horizontal="center" vertical="center"/>
    </xf>
    <xf numFmtId="0" fontId="0" fillId="18" borderId="4" xfId="0" applyFill="1" applyBorder="1" applyAlignment="1">
      <alignment horizontal="center" vertical="center"/>
    </xf>
    <xf numFmtId="0" fontId="0" fillId="18" borderId="2" xfId="0" applyFill="1" applyBorder="1" applyAlignment="1">
      <alignment horizontal="center" vertical="center"/>
    </xf>
    <xf numFmtId="0" fontId="0" fillId="18" borderId="19" xfId="0" applyFill="1" applyBorder="1" applyAlignment="1">
      <alignment horizontal="center" vertical="center"/>
    </xf>
    <xf numFmtId="0" fontId="0" fillId="18" borderId="0" xfId="0" applyFill="1" applyAlignment="1">
      <alignment horizontal="center"/>
    </xf>
    <xf numFmtId="0" fontId="0" fillId="13" borderId="8" xfId="0" applyFill="1" applyBorder="1" applyAlignment="1">
      <alignment horizontal="center" vertical="center" wrapText="1"/>
    </xf>
    <xf numFmtId="0" fontId="0" fillId="5" borderId="2" xfId="0" applyFill="1" applyBorder="1" applyAlignment="1" applyProtection="1">
      <alignment horizontal="center" vertical="center" wrapText="1"/>
      <protection locked="0"/>
    </xf>
    <xf numFmtId="9" fontId="0" fillId="7" borderId="4" xfId="2" applyFont="1" applyFill="1" applyBorder="1" applyAlignment="1">
      <alignment horizontal="center" vertical="center"/>
    </xf>
    <xf numFmtId="9" fontId="0" fillId="7" borderId="21" xfId="0" applyNumberFormat="1" applyFill="1" applyBorder="1" applyAlignment="1">
      <alignment horizontal="center" vertical="center"/>
    </xf>
    <xf numFmtId="0" fontId="0" fillId="18" borderId="21" xfId="0" applyFill="1" applyBorder="1" applyAlignment="1">
      <alignment horizontal="center" vertical="center"/>
    </xf>
    <xf numFmtId="0" fontId="0" fillId="11" borderId="2" xfId="2" applyNumberFormat="1" applyFont="1" applyFill="1" applyBorder="1" applyAlignment="1">
      <alignment horizontal="center" vertical="center"/>
    </xf>
    <xf numFmtId="0" fontId="0" fillId="11" borderId="2" xfId="2" applyNumberFormat="1" applyFont="1" applyFill="1" applyBorder="1" applyAlignment="1">
      <alignment horizontal="center" vertical="center" wrapText="1"/>
    </xf>
    <xf numFmtId="0" fontId="0" fillId="8"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5" borderId="4"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15" borderId="2"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9" fontId="0" fillId="0" borderId="0" xfId="0" applyNumberFormat="1"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0" fontId="0" fillId="0" borderId="0" xfId="0" applyAlignment="1" applyProtection="1">
      <alignment wrapText="1"/>
      <protection locked="0"/>
    </xf>
    <xf numFmtId="0" fontId="0" fillId="0" borderId="0" xfId="0" applyAlignment="1" applyProtection="1">
      <alignment horizontal="left" vertical="center" wrapText="1"/>
      <protection locked="0"/>
    </xf>
    <xf numFmtId="0" fontId="0" fillId="0" borderId="18" xfId="0" applyBorder="1" applyAlignment="1" applyProtection="1">
      <alignment wrapText="1"/>
      <protection locked="0"/>
    </xf>
    <xf numFmtId="0" fontId="6" fillId="0" borderId="0" xfId="0" applyFont="1" applyAlignment="1" applyProtection="1">
      <alignment horizontal="left"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wrapText="1"/>
      <protection locked="0"/>
    </xf>
    <xf numFmtId="9" fontId="1" fillId="0" borderId="0" xfId="0" applyNumberFormat="1" applyFont="1" applyAlignment="1" applyProtection="1">
      <alignment horizontal="center" vertical="center" wrapText="1"/>
      <protection locked="0"/>
    </xf>
    <xf numFmtId="0" fontId="0" fillId="18" borderId="4" xfId="0" applyFill="1" applyBorder="1" applyAlignment="1">
      <alignment horizontal="center" vertical="center" wrapText="1"/>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0" fillId="6" borderId="4" xfId="0" applyFill="1" applyBorder="1" applyAlignment="1">
      <alignment horizontal="center" vertical="center"/>
    </xf>
    <xf numFmtId="1" fontId="0" fillId="11" borderId="2" xfId="1" applyNumberFormat="1" applyFont="1" applyFill="1" applyBorder="1" applyAlignment="1">
      <alignment horizontal="center" vertical="center"/>
    </xf>
    <xf numFmtId="1" fontId="0" fillId="18" borderId="20" xfId="0" applyNumberFormat="1" applyFill="1" applyBorder="1" applyAlignment="1">
      <alignment horizontal="center" vertical="center"/>
    </xf>
    <xf numFmtId="165" fontId="0" fillId="7" borderId="2" xfId="0" applyNumberFormat="1" applyFill="1" applyBorder="1" applyAlignment="1">
      <alignment horizontal="center" vertical="center" wrapText="1"/>
    </xf>
    <xf numFmtId="0" fontId="0" fillId="0" borderId="0" xfId="0" applyAlignment="1">
      <alignment vertical="center"/>
    </xf>
    <xf numFmtId="0" fontId="0" fillId="0" borderId="0" xfId="0" applyAlignment="1" applyProtection="1">
      <alignment horizontal="left" vertical="center"/>
      <protection locked="0"/>
    </xf>
    <xf numFmtId="0" fontId="0" fillId="8" borderId="0" xfId="0" applyFill="1"/>
    <xf numFmtId="0" fontId="7" fillId="0" borderId="0" xfId="0" applyFont="1" applyAlignment="1">
      <alignment vertical="center"/>
    </xf>
    <xf numFmtId="0" fontId="0" fillId="0" borderId="2" xfId="0" applyBorder="1" applyAlignment="1">
      <alignment horizontal="center"/>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vertical="top" wrapText="1"/>
    </xf>
    <xf numFmtId="0" fontId="0" fillId="2" borderId="2" xfId="0" applyFill="1" applyBorder="1" applyAlignment="1">
      <alignment horizontal="left" vertical="center"/>
    </xf>
    <xf numFmtId="0" fontId="4" fillId="10" borderId="2" xfId="0" applyFont="1" applyFill="1" applyBorder="1" applyAlignment="1">
      <alignment horizontal="left"/>
    </xf>
    <xf numFmtId="0" fontId="4" fillId="10" borderId="2" xfId="0" applyFont="1" applyFill="1" applyBorder="1" applyAlignment="1">
      <alignment horizontal="left" wrapText="1"/>
    </xf>
    <xf numFmtId="0" fontId="0" fillId="0" borderId="0" xfId="0" applyAlignment="1" applyProtection="1">
      <alignment horizontal="left"/>
      <protection locked="0"/>
    </xf>
    <xf numFmtId="0" fontId="1" fillId="0" borderId="0" xfId="0" applyFont="1" applyAlignment="1" applyProtection="1">
      <alignment horizontal="left" vertical="center"/>
      <protection locked="0"/>
    </xf>
    <xf numFmtId="0" fontId="4" fillId="10" borderId="0" xfId="0" applyFont="1" applyFill="1" applyAlignment="1">
      <alignment horizontal="left"/>
    </xf>
    <xf numFmtId="9" fontId="0" fillId="7" borderId="19" xfId="0" applyNumberFormat="1" applyFill="1" applyBorder="1" applyAlignment="1">
      <alignment horizontal="center" vertical="center"/>
    </xf>
    <xf numFmtId="0" fontId="0" fillId="11" borderId="19" xfId="0" applyFill="1" applyBorder="1" applyAlignment="1">
      <alignment horizontal="center" vertical="center"/>
    </xf>
    <xf numFmtId="9" fontId="7" fillId="0" borderId="0" xfId="0" applyNumberFormat="1"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center"/>
    </xf>
    <xf numFmtId="0" fontId="6" fillId="5" borderId="2" xfId="0" applyFont="1" applyFill="1" applyBorder="1" applyAlignment="1" applyProtection="1">
      <alignment horizontal="center" vertical="center" wrapText="1"/>
      <protection locked="0"/>
    </xf>
    <xf numFmtId="0" fontId="6" fillId="21" borderId="23" xfId="0" applyFont="1" applyFill="1" applyBorder="1" applyAlignment="1">
      <alignment horizontal="center" vertical="center"/>
    </xf>
    <xf numFmtId="0" fontId="0" fillId="21" borderId="0" xfId="0" applyFill="1" applyAlignment="1">
      <alignment horizontal="center"/>
    </xf>
    <xf numFmtId="0" fontId="0" fillId="22" borderId="0" xfId="0" applyFill="1" applyAlignment="1">
      <alignment horizontal="center"/>
    </xf>
    <xf numFmtId="0" fontId="0" fillId="20" borderId="0" xfId="0" applyFill="1" applyAlignment="1">
      <alignment horizontal="center"/>
    </xf>
    <xf numFmtId="10" fontId="0" fillId="20" borderId="0" xfId="0" applyNumberFormat="1" applyFill="1" applyAlignment="1">
      <alignment horizontal="center"/>
    </xf>
    <xf numFmtId="10" fontId="4" fillId="20" borderId="0" xfId="0" applyNumberFormat="1" applyFont="1" applyFill="1" applyAlignment="1">
      <alignment horizontal="center"/>
    </xf>
    <xf numFmtId="10" fontId="0" fillId="0" borderId="2" xfId="0" applyNumberFormat="1" applyBorder="1" applyAlignment="1" applyProtection="1">
      <alignment horizontal="center" vertical="center" wrapText="1"/>
      <protection locked="0"/>
    </xf>
    <xf numFmtId="10" fontId="0" fillId="5" borderId="2" xfId="0" applyNumberFormat="1" applyFill="1" applyBorder="1" applyAlignment="1" applyProtection="1">
      <alignment horizontal="center" vertical="center" wrapText="1"/>
      <protection locked="0"/>
    </xf>
    <xf numFmtId="0" fontId="4" fillId="23"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0" fillId="0" borderId="4" xfId="0" applyBorder="1" applyAlignment="1" applyProtection="1">
      <alignment horizontal="left" vertical="center" wrapText="1"/>
      <protection locked="0"/>
    </xf>
    <xf numFmtId="0" fontId="0" fillId="15" borderId="4" xfId="0" applyFill="1" applyBorder="1" applyAlignment="1" applyProtection="1">
      <alignment horizontal="left" vertical="center" wrapText="1"/>
      <protection locked="0"/>
    </xf>
    <xf numFmtId="0" fontId="0" fillId="8" borderId="2" xfId="0" applyFill="1" applyBorder="1" applyAlignment="1" applyProtection="1">
      <alignment horizontal="left" vertical="center" wrapText="1"/>
      <protection locked="0"/>
    </xf>
    <xf numFmtId="0" fontId="13" fillId="5" borderId="2" xfId="0" applyFont="1" applyFill="1" applyBorder="1" applyAlignment="1" applyProtection="1">
      <alignment vertical="center" wrapText="1"/>
      <protection locked="0"/>
    </xf>
    <xf numFmtId="0" fontId="0" fillId="15" borderId="2" xfId="0" applyFill="1" applyBorder="1" applyAlignment="1" applyProtection="1">
      <alignment horizontal="left" vertical="center" wrapText="1"/>
      <protection locked="0"/>
    </xf>
    <xf numFmtId="9" fontId="0" fillId="0" borderId="0" xfId="0" applyNumberFormat="1" applyAlignment="1" applyProtection="1">
      <alignment horizontal="left" vertical="center" wrapText="1"/>
      <protection locked="0"/>
    </xf>
    <xf numFmtId="0" fontId="0" fillId="24" borderId="4" xfId="0" applyFill="1" applyBorder="1" applyAlignment="1" applyProtection="1">
      <alignment horizontal="center" vertical="center" wrapText="1"/>
      <protection locked="0"/>
    </xf>
    <xf numFmtId="0" fontId="0" fillId="5" borderId="2" xfId="0" applyFill="1" applyBorder="1" applyAlignment="1" applyProtection="1">
      <alignment horizontal="left" vertical="center" wrapText="1"/>
      <protection locked="0"/>
    </xf>
    <xf numFmtId="0" fontId="0" fillId="8" borderId="4" xfId="0" applyFill="1" applyBorder="1" applyAlignment="1" applyProtection="1">
      <alignment horizontal="center" vertical="center" wrapText="1"/>
      <protection locked="0"/>
    </xf>
    <xf numFmtId="9" fontId="13" fillId="0" borderId="0" xfId="0" applyNumberFormat="1" applyFont="1" applyAlignment="1" applyProtection="1">
      <alignment horizontal="left" vertical="center" wrapText="1"/>
      <protection locked="0"/>
    </xf>
    <xf numFmtId="0" fontId="0" fillId="0" borderId="0" xfId="0" applyAlignment="1">
      <alignment horizontal="left" wrapText="1"/>
    </xf>
    <xf numFmtId="0" fontId="0" fillId="8" borderId="0" xfId="0" applyFill="1" applyAlignment="1" applyProtection="1">
      <alignment horizontal="left" vertical="center" wrapText="1"/>
      <protection locked="0"/>
    </xf>
    <xf numFmtId="0" fontId="4" fillId="23" borderId="2" xfId="0" applyFont="1" applyFill="1" applyBorder="1" applyAlignment="1">
      <alignment horizontal="left" vertical="center" wrapText="1"/>
    </xf>
    <xf numFmtId="0" fontId="0" fillId="4" borderId="0" xfId="0" applyFill="1" applyAlignment="1">
      <alignment horizontal="center" vertical="center"/>
    </xf>
    <xf numFmtId="0" fontId="8" fillId="25" borderId="24" xfId="0" applyFont="1" applyFill="1" applyBorder="1" applyAlignment="1">
      <alignment horizontal="center" vertical="center" wrapText="1"/>
    </xf>
    <xf numFmtId="0" fontId="0" fillId="8" borderId="2" xfId="0" applyFill="1" applyBorder="1" applyAlignment="1" applyProtection="1">
      <alignment horizontal="center" vertical="center"/>
      <protection locked="0"/>
    </xf>
    <xf numFmtId="0" fontId="0" fillId="15" borderId="2" xfId="0" applyFill="1" applyBorder="1" applyAlignment="1" applyProtection="1">
      <alignment horizontal="center" vertical="center"/>
      <protection locked="0"/>
    </xf>
    <xf numFmtId="2" fontId="8" fillId="19" borderId="2" xfId="0" applyNumberFormat="1" applyFont="1" applyFill="1" applyBorder="1" applyAlignment="1">
      <alignment horizontal="center" vertical="center"/>
    </xf>
    <xf numFmtId="1" fontId="0" fillId="0" borderId="8" xfId="0" applyNumberFormat="1" applyBorder="1" applyAlignment="1">
      <alignment horizontal="center"/>
    </xf>
    <xf numFmtId="166" fontId="0" fillId="0" borderId="8" xfId="0" applyNumberFormat="1" applyBorder="1" applyAlignment="1">
      <alignment horizontal="center"/>
    </xf>
    <xf numFmtId="0" fontId="8" fillId="0" borderId="0" xfId="0" applyFont="1"/>
    <xf numFmtId="0" fontId="0" fillId="13" borderId="8" xfId="0" applyFill="1" applyBorder="1" applyAlignment="1">
      <alignment horizontal="center"/>
    </xf>
    <xf numFmtId="0" fontId="7" fillId="13" borderId="14" xfId="0" applyFont="1" applyFill="1" applyBorder="1" applyAlignment="1">
      <alignment horizontal="center" vertical="center"/>
    </xf>
    <xf numFmtId="0" fontId="7" fillId="13" borderId="15" xfId="0" applyFont="1" applyFill="1" applyBorder="1" applyAlignment="1">
      <alignment horizontal="center" vertical="center"/>
    </xf>
    <xf numFmtId="0" fontId="7" fillId="13" borderId="16" xfId="0" applyFont="1" applyFill="1" applyBorder="1" applyAlignment="1">
      <alignment horizontal="center" vertical="center"/>
    </xf>
    <xf numFmtId="0" fontId="7" fillId="13" borderId="17" xfId="0" applyFont="1" applyFill="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0" borderId="0" xfId="0" applyAlignment="1" applyProtection="1">
      <alignment horizontal="left"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0" borderId="22" xfId="0" applyBorder="1" applyAlignment="1">
      <alignment horizontal="center"/>
    </xf>
    <xf numFmtId="0" fontId="0" fillId="0" borderId="0" xfId="0" applyAlignment="1">
      <alignment horizontal="center"/>
    </xf>
    <xf numFmtId="0" fontId="0" fillId="4" borderId="0" xfId="0" applyFill="1" applyAlignment="1">
      <alignment horizontal="center" vertical="center"/>
    </xf>
  </cellXfs>
  <cellStyles count="5">
    <cellStyle name="Komma 2" xfId="3" xr:uid="{19D53BAF-5F57-441D-8A82-4FF11912334A}"/>
    <cellStyle name="Normal" xfId="0" builtinId="0"/>
    <cellStyle name="Porcentagem" xfId="2" builtinId="5"/>
    <cellStyle name="Vírgula" xfId="1" builtinId="3"/>
    <cellStyle name="Vírgula 2" xfId="4" xr:uid="{00000000-0005-0000-0000-000030000000}"/>
  </cellStyles>
  <dxfs count="3">
    <dxf>
      <font>
        <b/>
        <i/>
      </font>
      <fill>
        <patternFill>
          <bgColor theme="5"/>
        </patternFill>
      </fill>
    </dxf>
    <dxf>
      <font>
        <b/>
        <i/>
      </font>
      <fill>
        <patternFill>
          <bgColor theme="5"/>
        </patternFill>
      </fill>
    </dxf>
    <dxf>
      <fill>
        <patternFill>
          <bgColor rgb="FFFF0000"/>
        </patternFill>
      </fill>
    </dxf>
  </dxfs>
  <tableStyles count="0" defaultTableStyle="TableStyleMedium2" defaultPivotStyle="PivotStyleLight16"/>
  <colors>
    <mruColors>
      <color rgb="FFE2584A"/>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O70"/>
  <sheetViews>
    <sheetView zoomScale="70" zoomScaleNormal="70" workbookViewId="0">
      <selection activeCell="I13" sqref="I13"/>
    </sheetView>
  </sheetViews>
  <sheetFormatPr defaultColWidth="8.625" defaultRowHeight="15.6"/>
  <cols>
    <col min="1" max="1" width="12.625" bestFit="1" customWidth="1"/>
    <col min="2" max="15" width="16.625" customWidth="1"/>
  </cols>
  <sheetData>
    <row r="2" spans="1:15" ht="21">
      <c r="B2" s="52" t="s">
        <v>0</v>
      </c>
      <c r="C2" s="52"/>
    </row>
    <row r="7" spans="1:15">
      <c r="A7" s="4"/>
      <c r="B7" s="1"/>
      <c r="C7" s="1"/>
    </row>
    <row r="8" spans="1:15" ht="45.6" customHeight="1">
      <c r="A8" s="1"/>
      <c r="B8" s="1"/>
      <c r="C8" s="1"/>
      <c r="D8" s="83" t="s">
        <v>1</v>
      </c>
      <c r="E8" s="83" t="s">
        <v>2</v>
      </c>
      <c r="F8" s="83" t="s">
        <v>3</v>
      </c>
      <c r="G8" s="83" t="s">
        <v>4</v>
      </c>
      <c r="H8" s="83" t="s">
        <v>5</v>
      </c>
      <c r="I8" s="83" t="s">
        <v>6</v>
      </c>
      <c r="J8" s="83" t="s">
        <v>7</v>
      </c>
      <c r="K8" s="83" t="s">
        <v>8</v>
      </c>
      <c r="L8" s="83" t="s">
        <v>9</v>
      </c>
      <c r="M8" s="83" t="s">
        <v>10</v>
      </c>
      <c r="N8" s="83" t="s">
        <v>11</v>
      </c>
      <c r="O8" s="83" t="s">
        <v>12</v>
      </c>
    </row>
    <row r="9" spans="1:15">
      <c r="A9" s="1"/>
      <c r="B9" s="169" t="s">
        <v>13</v>
      </c>
      <c r="C9" s="169"/>
      <c r="D9" s="55">
        <f>'Temas nas políticas gerais'!D58</f>
        <v>1.1800000000000002</v>
      </c>
      <c r="E9" s="35">
        <f>'Temas nas políticas setoriais'!D58</f>
        <v>1.6049999999999998</v>
      </c>
      <c r="F9" s="35">
        <f>'Bases de dados'!J92</f>
        <v>3.0200000000000005</v>
      </c>
      <c r="G9" s="35">
        <f>'Monitoramento de riscos'!E15</f>
        <v>4.9000000000000004</v>
      </c>
      <c r="H9" s="35">
        <f>'Relevância processo decisório'!E5</f>
        <v>2</v>
      </c>
      <c r="I9" s="166">
        <v>1</v>
      </c>
      <c r="J9" s="35">
        <f>'Prod fin imp positivo'!E70</f>
        <v>1.3400000000000003</v>
      </c>
      <c r="K9" s="35">
        <f>'Portfólio (setor)'!F9</f>
        <v>10</v>
      </c>
      <c r="L9" s="35">
        <f>'Portfólio (localização)'!F9</f>
        <v>2.25</v>
      </c>
      <c r="M9" s="35">
        <f>'Portfólio (empresa)'!H19</f>
        <v>0.2</v>
      </c>
      <c r="N9" s="167">
        <f>Governança!G22</f>
        <v>3.6975000000000002</v>
      </c>
      <c r="O9" s="35">
        <f>' Controvérsias socioambientais'!G19</f>
        <v>-1.1000000000000001</v>
      </c>
    </row>
    <row r="10" spans="1:15">
      <c r="A10" s="1"/>
      <c r="B10" s="169" t="s">
        <v>14</v>
      </c>
      <c r="C10" s="169"/>
      <c r="D10" s="56">
        <v>3</v>
      </c>
      <c r="E10" s="54">
        <v>7</v>
      </c>
      <c r="F10" s="54">
        <v>20</v>
      </c>
      <c r="G10" s="54">
        <v>10</v>
      </c>
      <c r="H10" s="54">
        <v>5</v>
      </c>
      <c r="I10" s="54">
        <v>10</v>
      </c>
      <c r="J10" s="54">
        <v>10</v>
      </c>
      <c r="K10" s="54">
        <v>10</v>
      </c>
      <c r="L10" s="54">
        <v>10</v>
      </c>
      <c r="M10" s="54">
        <v>5</v>
      </c>
      <c r="N10" s="54">
        <v>10</v>
      </c>
      <c r="O10" s="54">
        <v>0</v>
      </c>
    </row>
    <row r="11" spans="1:15">
      <c r="A11" s="1"/>
      <c r="B11" s="1"/>
    </row>
    <row r="12" spans="1:15">
      <c r="A12" s="1"/>
      <c r="B12" s="1"/>
      <c r="C12" s="1"/>
    </row>
    <row r="13" spans="1:15">
      <c r="A13" s="1"/>
      <c r="B13" s="170" t="s">
        <v>15</v>
      </c>
      <c r="C13" s="171"/>
      <c r="D13" s="174">
        <f>SUM(D9:O9)</f>
        <v>30.092500000000001</v>
      </c>
    </row>
    <row r="14" spans="1:15">
      <c r="A14" s="1"/>
      <c r="B14" s="172"/>
      <c r="C14" s="173"/>
      <c r="D14" s="175"/>
    </row>
    <row r="15" spans="1:15">
      <c r="A15" s="1"/>
      <c r="B15" s="1"/>
      <c r="C15" s="1"/>
    </row>
    <row r="16" spans="1:15">
      <c r="A16" s="1"/>
      <c r="B16" s="1"/>
      <c r="C16" s="1"/>
    </row>
    <row r="17" spans="1:13">
      <c r="A17" s="1"/>
      <c r="B17" s="1"/>
      <c r="C17" s="1"/>
    </row>
    <row r="18" spans="1:13" ht="15.75">
      <c r="A18" s="1"/>
      <c r="B18" s="168"/>
      <c r="C18" s="168"/>
      <c r="D18" s="168"/>
      <c r="E18" s="168"/>
      <c r="F18" s="168"/>
      <c r="G18" s="168"/>
      <c r="H18" s="168"/>
      <c r="I18" s="168"/>
      <c r="J18" s="168"/>
      <c r="K18" s="168"/>
      <c r="L18" s="168"/>
      <c r="M18" s="168"/>
    </row>
    <row r="19" spans="1:13">
      <c r="A19" s="1"/>
      <c r="B19" s="1"/>
      <c r="C19" s="1"/>
    </row>
    <row r="20" spans="1:13">
      <c r="A20" s="1"/>
      <c r="B20" s="1"/>
      <c r="C20" s="1"/>
    </row>
    <row r="21" spans="1:13">
      <c r="A21" s="1"/>
      <c r="B21" s="1"/>
      <c r="C21" s="1"/>
    </row>
    <row r="22" spans="1:13">
      <c r="A22" s="1"/>
      <c r="B22" s="1"/>
      <c r="C22" s="1"/>
    </row>
    <row r="23" spans="1:13">
      <c r="A23" s="1"/>
      <c r="B23" s="1"/>
      <c r="C23" s="1"/>
    </row>
    <row r="24" spans="1:13">
      <c r="A24" s="1"/>
      <c r="B24" s="1"/>
      <c r="C24" s="1"/>
    </row>
    <row r="25" spans="1:13">
      <c r="A25" s="1"/>
      <c r="B25" s="1"/>
      <c r="C25" s="1"/>
    </row>
    <row r="26" spans="1:13">
      <c r="A26" s="1"/>
      <c r="B26" s="1"/>
      <c r="C26" s="1"/>
    </row>
    <row r="27" spans="1:13">
      <c r="A27" s="1"/>
      <c r="B27" s="1"/>
      <c r="C27" s="1"/>
    </row>
    <row r="28" spans="1:13">
      <c r="A28" s="1"/>
      <c r="B28" s="1"/>
      <c r="C28" s="1"/>
    </row>
    <row r="29" spans="1:13">
      <c r="A29" s="1"/>
      <c r="B29" s="1"/>
      <c r="C29" s="1"/>
    </row>
    <row r="30" spans="1:13">
      <c r="A30" s="1"/>
      <c r="B30" s="1"/>
      <c r="C30" s="1"/>
    </row>
    <row r="31" spans="1:13">
      <c r="A31" s="1"/>
      <c r="B31" s="1"/>
      <c r="C31" s="1"/>
    </row>
    <row r="32" spans="1: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600000000000001">
      <c r="A63" s="6"/>
      <c r="B63" s="6"/>
      <c r="C63" s="6"/>
    </row>
    <row r="64" spans="1:3" ht="18.600000000000001">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62.1">
      <c r="A70" s="10" t="s">
        <v>16</v>
      </c>
      <c r="B70" s="10" t="s">
        <v>17</v>
      </c>
      <c r="C70" s="10"/>
    </row>
  </sheetData>
  <mergeCells count="4">
    <mergeCell ref="B9:C9"/>
    <mergeCell ref="B10:C10"/>
    <mergeCell ref="B13:C14"/>
    <mergeCell ref="D13:D14"/>
  </mergeCells>
  <conditionalFormatting sqref="A1">
    <cfRule type="expression" dxfId="2" priority="1">
      <formula>"ZELLE(""Schutz"";A1)=1"</formula>
    </cfRule>
  </conditionalFormatting>
  <conditionalFormatting sqref="A1:P1">
    <cfRule type="expression" dxfId="1" priority="3">
      <formula>"ZELLE(""Schutz"",A1)=1"</formula>
    </cfRule>
  </conditionalFormatting>
  <conditionalFormatting sqref="A3:P3">
    <cfRule type="expression" dxfId="0" priority="2">
      <formula>"ZELLE(""Schutz"",A1)=1"</formula>
    </cfRule>
  </conditionalFormatting>
  <conditionalFormatting sqref="D9">
    <cfRule type="colorScale" priority="15">
      <colorScale>
        <cfvo type="num" val="0"/>
        <cfvo type="num" val="3"/>
        <color rgb="FFFFCCCC"/>
        <color theme="9" tint="0.79998168889431442"/>
      </colorScale>
    </cfRule>
  </conditionalFormatting>
  <conditionalFormatting sqref="D13:D14">
    <cfRule type="colorScale" priority="7">
      <colorScale>
        <cfvo type="num" val="0"/>
        <cfvo type="num" val="100"/>
        <color rgb="FFFFCCCC"/>
        <color theme="9" tint="0.79998168889431442"/>
      </colorScale>
    </cfRule>
  </conditionalFormatting>
  <conditionalFormatting sqref="E9">
    <cfRule type="colorScale" priority="16">
      <colorScale>
        <cfvo type="num" val="0"/>
        <cfvo type="num" val="7"/>
        <color rgb="FFFFCCCC"/>
        <color theme="9" tint="0.79998168889431442"/>
      </colorScale>
    </cfRule>
  </conditionalFormatting>
  <conditionalFormatting sqref="F9">
    <cfRule type="colorScale" priority="14">
      <colorScale>
        <cfvo type="num" val="0"/>
        <cfvo type="num" val="20"/>
        <color rgb="FFFFCCCC"/>
        <color theme="9" tint="0.79998168889431442"/>
      </colorScale>
    </cfRule>
  </conditionalFormatting>
  <conditionalFormatting sqref="G9:L9">
    <cfRule type="colorScale" priority="12">
      <colorScale>
        <cfvo type="num" val="0"/>
        <cfvo type="num" val="10"/>
        <color rgb="FFFFCCCC"/>
        <color theme="9" tint="0.79998168889431442"/>
      </colorScale>
    </cfRule>
  </conditionalFormatting>
  <conditionalFormatting sqref="M9">
    <cfRule type="colorScale" priority="9">
      <colorScale>
        <cfvo type="num" val="0"/>
        <cfvo type="num" val="5"/>
        <color rgb="FFFFCCCC"/>
        <color theme="9" tint="0.79998168889431442"/>
      </colorScale>
    </cfRule>
  </conditionalFormatting>
  <conditionalFormatting sqref="N9">
    <cfRule type="colorScale" priority="11">
      <colorScale>
        <cfvo type="num" val="0"/>
        <cfvo type="num" val="10"/>
        <color rgb="FFFFCCCC"/>
        <color theme="9" tint="0.79998168889431442"/>
      </colorScale>
    </cfRule>
  </conditionalFormatting>
  <conditionalFormatting sqref="O9">
    <cfRule type="colorScale" priority="8">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24"/>
  <sheetViews>
    <sheetView zoomScale="70" zoomScaleNormal="70" workbookViewId="0">
      <pane xSplit="1" ySplit="2" topLeftCell="C3" activePane="bottomRight" state="frozen"/>
      <selection pane="bottomRight" activeCell="C30" sqref="C30"/>
      <selection pane="bottomLeft" activeCell="A3" sqref="A3"/>
      <selection pane="topRight" activeCell="B1" sqref="B1"/>
    </sheetView>
  </sheetViews>
  <sheetFormatPr defaultColWidth="10.75" defaultRowHeight="15.6"/>
  <cols>
    <col min="1" max="1" width="44.25" style="99" customWidth="1"/>
    <col min="2" max="2" width="44.625" style="99" bestFit="1" customWidth="1"/>
    <col min="3" max="3" width="32.625" style="99" customWidth="1"/>
    <col min="4" max="4" width="20.5" style="99" customWidth="1"/>
    <col min="5" max="5" width="32.625" style="99" customWidth="1"/>
    <col min="6" max="6" width="15" style="99" customWidth="1"/>
    <col min="7" max="7" width="17" style="99" customWidth="1"/>
    <col min="8" max="16384" width="10.75" style="1"/>
  </cols>
  <sheetData>
    <row r="1" spans="1:7" ht="16.149999999999999" customHeight="1">
      <c r="A1" s="61"/>
      <c r="B1" s="183" t="s">
        <v>229</v>
      </c>
      <c r="C1" s="183"/>
      <c r="D1" s="183"/>
      <c r="E1" s="183"/>
      <c r="F1" s="40" t="s">
        <v>65</v>
      </c>
      <c r="G1" s="30"/>
    </row>
    <row r="2" spans="1:7" ht="30.95">
      <c r="A2" s="33" t="s">
        <v>230</v>
      </c>
      <c r="B2" s="23" t="s">
        <v>231</v>
      </c>
      <c r="C2" s="23" t="s">
        <v>232</v>
      </c>
      <c r="D2" s="23" t="s">
        <v>233</v>
      </c>
      <c r="E2" s="23" t="s">
        <v>234</v>
      </c>
      <c r="F2" s="40"/>
      <c r="G2" s="1"/>
    </row>
    <row r="3" spans="1:7">
      <c r="A3" s="20" t="s">
        <v>235</v>
      </c>
      <c r="B3" s="93"/>
      <c r="C3" s="93"/>
      <c r="D3" s="93">
        <v>4</v>
      </c>
      <c r="E3" s="93"/>
      <c r="F3" s="39">
        <f>SUM(B3:E3)</f>
        <v>4</v>
      </c>
      <c r="G3" s="1"/>
    </row>
    <row r="4" spans="1:7">
      <c r="A4" s="20"/>
      <c r="B4" s="93"/>
      <c r="C4" s="93"/>
      <c r="D4" s="144">
        <f>(D14+D18)</f>
        <v>5.7790949504160499E-2</v>
      </c>
      <c r="E4" s="144"/>
      <c r="F4" s="39"/>
      <c r="G4" s="1"/>
    </row>
    <row r="5" spans="1:7">
      <c r="A5" s="20" t="s">
        <v>236</v>
      </c>
      <c r="B5" s="84"/>
      <c r="C5" s="84"/>
      <c r="D5" s="84">
        <v>3</v>
      </c>
      <c r="E5" s="84"/>
      <c r="F5" s="39">
        <f t="shared" ref="F5:F7" si="0">SUM(B5:E5)</f>
        <v>3</v>
      </c>
      <c r="G5" s="1"/>
    </row>
    <row r="6" spans="1:7">
      <c r="A6" s="20"/>
      <c r="B6" s="84"/>
      <c r="C6" s="84"/>
      <c r="D6" s="145">
        <f>D15+D19+D22</f>
        <v>5.6537102473498232E-2</v>
      </c>
      <c r="E6" s="145"/>
      <c r="F6" s="39"/>
      <c r="G6" s="1"/>
    </row>
    <row r="7" spans="1:7" ht="30.95">
      <c r="A7" s="58" t="s">
        <v>237</v>
      </c>
      <c r="B7" s="93">
        <v>4</v>
      </c>
      <c r="C7" s="93"/>
      <c r="D7" s="93"/>
      <c r="E7" s="93"/>
      <c r="F7" s="39">
        <f t="shared" si="0"/>
        <v>4</v>
      </c>
      <c r="G7" s="1"/>
    </row>
    <row r="8" spans="1:7" ht="14.65" customHeight="1">
      <c r="A8" s="20"/>
      <c r="B8" s="144">
        <f>(D16+D17+D20+D21+D23)</f>
        <v>0.46916676165507809</v>
      </c>
      <c r="C8" s="93"/>
      <c r="D8" s="93"/>
      <c r="E8" s="93"/>
      <c r="F8" s="39"/>
      <c r="G8" s="1"/>
    </row>
    <row r="9" spans="1:7">
      <c r="A9" s="33" t="s">
        <v>65</v>
      </c>
      <c r="B9" s="44">
        <f>B3+B5+B7</f>
        <v>4</v>
      </c>
      <c r="C9" s="44">
        <f t="shared" ref="C9:E9" si="1">C3+C5+C7</f>
        <v>0</v>
      </c>
      <c r="D9" s="44">
        <f t="shared" si="1"/>
        <v>7</v>
      </c>
      <c r="E9" s="44">
        <f t="shared" si="1"/>
        <v>0</v>
      </c>
      <c r="F9" s="80">
        <f>MIN(SUM(F3:F7),10)</f>
        <v>10</v>
      </c>
      <c r="G9" s="14" t="s">
        <v>154</v>
      </c>
    </row>
    <row r="10" spans="1:7">
      <c r="A10" s="104"/>
      <c r="B10" s="104"/>
      <c r="C10" s="103"/>
      <c r="D10" s="103"/>
      <c r="E10" s="103"/>
      <c r="F10" s="103"/>
    </row>
    <row r="11" spans="1:7">
      <c r="A11" s="103"/>
      <c r="B11" s="103"/>
      <c r="C11" s="103"/>
      <c r="D11" s="103"/>
      <c r="E11" s="103"/>
      <c r="F11" s="103"/>
    </row>
    <row r="12" spans="1:7" ht="18.600000000000001" customHeight="1">
      <c r="A12" s="103"/>
      <c r="B12" s="139" t="s">
        <v>238</v>
      </c>
      <c r="C12" s="1"/>
      <c r="D12" s="1"/>
      <c r="E12" s="1"/>
      <c r="F12" s="103"/>
    </row>
    <row r="13" spans="1:7">
      <c r="A13" s="103"/>
      <c r="B13" s="140" t="s">
        <v>239</v>
      </c>
      <c r="C13" s="140" t="s">
        <v>240</v>
      </c>
      <c r="D13" s="140" t="s">
        <v>241</v>
      </c>
      <c r="E13" s="140" t="s">
        <v>242</v>
      </c>
      <c r="F13" s="96"/>
      <c r="G13" s="96"/>
    </row>
    <row r="14" spans="1:7">
      <c r="A14" s="103"/>
      <c r="B14" s="141" t="s">
        <v>243</v>
      </c>
      <c r="C14" s="141">
        <v>6.6</v>
      </c>
      <c r="D14" s="142">
        <f>C14/C24</f>
        <v>7.5230821839735555E-3</v>
      </c>
      <c r="E14" s="143" t="s">
        <v>244</v>
      </c>
      <c r="F14" s="103"/>
    </row>
    <row r="15" spans="1:7">
      <c r="A15" s="103"/>
      <c r="B15" s="141" t="s">
        <v>245</v>
      </c>
      <c r="C15" s="141">
        <v>7.7</v>
      </c>
      <c r="D15" s="142">
        <f>C15/C24</f>
        <v>8.7769292146358154E-3</v>
      </c>
      <c r="E15" s="143" t="s">
        <v>246</v>
      </c>
      <c r="F15" s="103"/>
    </row>
    <row r="16" spans="1:7">
      <c r="B16" s="141" t="s">
        <v>247</v>
      </c>
      <c r="C16" s="141">
        <v>103.8</v>
      </c>
      <c r="D16" s="142">
        <f>C16/C24</f>
        <v>0.11831756525703864</v>
      </c>
      <c r="E16" s="143" t="s">
        <v>248</v>
      </c>
    </row>
    <row r="17" spans="2:5">
      <c r="B17" s="141" t="s">
        <v>249</v>
      </c>
      <c r="C17" s="141">
        <v>47.4</v>
      </c>
      <c r="D17" s="142">
        <f>C17/C24</f>
        <v>5.4029408412173713E-2</v>
      </c>
      <c r="E17" s="143" t="s">
        <v>248</v>
      </c>
    </row>
    <row r="18" spans="2:5">
      <c r="B18" s="141" t="s">
        <v>250</v>
      </c>
      <c r="C18" s="141">
        <v>44.1</v>
      </c>
      <c r="D18" s="142">
        <f>C18/C24</f>
        <v>5.026786732018694E-2</v>
      </c>
      <c r="E18" s="143" t="s">
        <v>244</v>
      </c>
    </row>
    <row r="19" spans="2:5">
      <c r="B19" s="141" t="s">
        <v>251</v>
      </c>
      <c r="C19" s="141">
        <v>31.5</v>
      </c>
      <c r="D19" s="142">
        <f>C19/C24</f>
        <v>3.5905619514419243E-2</v>
      </c>
      <c r="E19" s="143" t="s">
        <v>246</v>
      </c>
    </row>
    <row r="20" spans="2:5">
      <c r="B20" s="141" t="s">
        <v>252</v>
      </c>
      <c r="C20" s="141">
        <v>23</v>
      </c>
      <c r="D20" s="142">
        <f>C20/C24</f>
        <v>2.6216801550210875E-2</v>
      </c>
      <c r="E20" s="143" t="s">
        <v>248</v>
      </c>
    </row>
    <row r="21" spans="2:5">
      <c r="B21" s="141" t="s">
        <v>253</v>
      </c>
      <c r="C21" s="141">
        <v>19.5</v>
      </c>
      <c r="D21" s="142">
        <f>C21/C24</f>
        <v>2.222728827083096E-2</v>
      </c>
      <c r="E21" s="143" t="s">
        <v>248</v>
      </c>
    </row>
    <row r="22" spans="2:5">
      <c r="B22" s="141" t="s">
        <v>254</v>
      </c>
      <c r="C22" s="141">
        <v>10.4</v>
      </c>
      <c r="D22" s="142">
        <f>C22/C24</f>
        <v>1.1854553744443179E-2</v>
      </c>
      <c r="E22" s="143" t="s">
        <v>246</v>
      </c>
    </row>
    <row r="23" spans="2:5">
      <c r="B23" s="141" t="s">
        <v>255</v>
      </c>
      <c r="C23" s="141">
        <v>217.9</v>
      </c>
      <c r="D23" s="142">
        <f>C23/C24</f>
        <v>0.24837569816482391</v>
      </c>
      <c r="E23" s="143" t="s">
        <v>248</v>
      </c>
    </row>
    <row r="24" spans="2:5">
      <c r="B24" s="139" t="s">
        <v>153</v>
      </c>
      <c r="C24" s="141">
        <v>877.3</v>
      </c>
      <c r="D24" s="142">
        <v>1</v>
      </c>
      <c r="E24" s="142" t="s">
        <v>256</v>
      </c>
    </row>
  </sheetData>
  <sheetProtection formatRows="0"/>
  <mergeCells count="1">
    <mergeCell ref="B1:E1"/>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6"/>
  <sheetViews>
    <sheetView zoomScale="70" zoomScaleNormal="70" workbookViewId="0">
      <pane xSplit="1" ySplit="2" topLeftCell="B3" activePane="bottomRight" state="frozen"/>
      <selection pane="bottomRight" activeCell="B4" sqref="B4"/>
      <selection pane="bottomLeft" activeCell="A3" sqref="A3"/>
      <selection pane="topRight" activeCell="B1" sqref="B1"/>
    </sheetView>
  </sheetViews>
  <sheetFormatPr defaultColWidth="10.75" defaultRowHeight="15.6"/>
  <cols>
    <col min="1" max="1" width="38.75" style="99" customWidth="1"/>
    <col min="2" max="2" width="46.25" style="99" customWidth="1"/>
    <col min="3" max="3" width="61.25" style="99" customWidth="1"/>
    <col min="4" max="4" width="32.625" style="99" customWidth="1"/>
    <col min="5" max="5" width="15" style="99" customWidth="1"/>
    <col min="6" max="6" width="12.5" style="99" customWidth="1"/>
    <col min="7" max="7" width="15" style="99" customWidth="1"/>
    <col min="8" max="16384" width="10.75" style="1"/>
  </cols>
  <sheetData>
    <row r="1" spans="1:7">
      <c r="A1" s="2"/>
      <c r="B1" s="184" t="s">
        <v>229</v>
      </c>
      <c r="C1" s="184"/>
      <c r="D1" s="184"/>
      <c r="E1" s="2"/>
      <c r="F1" s="2"/>
      <c r="G1" s="1"/>
    </row>
    <row r="2" spans="1:7" ht="89.1" customHeight="1">
      <c r="A2" s="29" t="s">
        <v>257</v>
      </c>
      <c r="B2" s="42" t="s">
        <v>258</v>
      </c>
      <c r="C2" s="42" t="s">
        <v>259</v>
      </c>
      <c r="D2" s="42" t="s">
        <v>260</v>
      </c>
      <c r="E2" s="19" t="s">
        <v>23</v>
      </c>
      <c r="F2" s="19" t="s">
        <v>65</v>
      </c>
      <c r="G2" s="30"/>
    </row>
    <row r="3" spans="1:7" ht="16.149999999999999" customHeight="1">
      <c r="A3" s="12" t="s">
        <v>261</v>
      </c>
      <c r="B3" s="154" t="s">
        <v>262</v>
      </c>
      <c r="C3" s="91">
        <v>5</v>
      </c>
      <c r="D3" s="91"/>
      <c r="E3" s="68">
        <v>0.45</v>
      </c>
      <c r="F3" s="46">
        <f>SUM(B3:D3)*E3</f>
        <v>2.25</v>
      </c>
      <c r="G3" s="1"/>
    </row>
    <row r="4" spans="1:7" ht="190.9" customHeight="1">
      <c r="A4" s="12"/>
      <c r="B4" s="105" t="s">
        <v>263</v>
      </c>
      <c r="C4" s="153" t="s">
        <v>264</v>
      </c>
      <c r="D4" s="91"/>
      <c r="E4" s="37"/>
      <c r="F4" s="46"/>
      <c r="G4" s="1"/>
    </row>
    <row r="5" spans="1:7" ht="16.149999999999999" customHeight="1">
      <c r="A5" s="12" t="s">
        <v>265</v>
      </c>
      <c r="B5" s="94"/>
      <c r="C5" s="94"/>
      <c r="D5" s="94"/>
      <c r="E5" s="68">
        <v>0.3</v>
      </c>
      <c r="F5" s="46">
        <f t="shared" ref="F5:F7" si="0">SUM(B5:D5)*E5</f>
        <v>0</v>
      </c>
      <c r="G5" s="1"/>
    </row>
    <row r="6" spans="1:7" ht="16.149999999999999" customHeight="1">
      <c r="A6" s="12"/>
      <c r="B6" s="94"/>
      <c r="C6" s="94"/>
      <c r="D6" s="94"/>
      <c r="E6" s="37"/>
      <c r="F6" s="46"/>
      <c r="G6" s="1"/>
    </row>
    <row r="7" spans="1:7" ht="16.149999999999999" customHeight="1">
      <c r="A7" s="13" t="s">
        <v>266</v>
      </c>
      <c r="B7" s="91"/>
      <c r="C7" s="91"/>
      <c r="D7" s="91"/>
      <c r="E7" s="68">
        <v>0.25</v>
      </c>
      <c r="F7" s="46">
        <f t="shared" si="0"/>
        <v>0</v>
      </c>
      <c r="G7" s="1"/>
    </row>
    <row r="8" spans="1:7" ht="16.149999999999999" customHeight="1">
      <c r="A8" s="12"/>
      <c r="B8" s="91"/>
      <c r="C8" s="91"/>
      <c r="D8" s="91"/>
      <c r="E8" s="37"/>
      <c r="F8" s="46"/>
      <c r="G8" s="1"/>
    </row>
    <row r="9" spans="1:7" ht="16.149999999999999" customHeight="1">
      <c r="A9" s="29" t="s">
        <v>153</v>
      </c>
      <c r="B9" s="36" t="e">
        <f>B3+B5+B7</f>
        <v>#VALUE!</v>
      </c>
      <c r="C9" s="36">
        <f t="shared" ref="C9:D9" si="1">C3+C5+C7</f>
        <v>5</v>
      </c>
      <c r="D9" s="36">
        <f t="shared" si="1"/>
        <v>0</v>
      </c>
      <c r="E9" s="85">
        <f>SUM(E3:E8)</f>
        <v>1</v>
      </c>
      <c r="F9" s="79">
        <f>MIN(SUM(F3:F7),10)</f>
        <v>2.25</v>
      </c>
      <c r="G9" s="14" t="s">
        <v>154</v>
      </c>
    </row>
    <row r="10" spans="1:7">
      <c r="A10" s="106"/>
      <c r="B10" s="106"/>
      <c r="C10" s="103"/>
      <c r="D10" s="103"/>
      <c r="E10" s="103"/>
      <c r="F10" s="103"/>
    </row>
    <row r="11" spans="1:7">
      <c r="A11" s="103"/>
      <c r="B11" s="96"/>
      <c r="C11" s="102"/>
      <c r="D11" s="103"/>
      <c r="E11" s="103"/>
      <c r="F11" s="103"/>
    </row>
    <row r="12" spans="1:7">
      <c r="A12" s="103"/>
      <c r="B12" s="96"/>
      <c r="C12" s="103"/>
      <c r="D12" s="103"/>
      <c r="E12" s="103"/>
      <c r="F12" s="103"/>
    </row>
    <row r="13" spans="1:7" ht="17.100000000000001" customHeight="1">
      <c r="A13" s="103"/>
      <c r="B13" s="103"/>
      <c r="C13" s="103"/>
      <c r="D13" s="103"/>
      <c r="E13" s="96"/>
      <c r="F13" s="96"/>
    </row>
    <row r="14" spans="1:7">
      <c r="A14" s="103"/>
      <c r="B14" s="103"/>
      <c r="C14" s="103"/>
      <c r="D14" s="103"/>
      <c r="E14" s="103"/>
      <c r="F14" s="103"/>
    </row>
    <row r="15" spans="1:7">
      <c r="A15" s="103"/>
      <c r="B15" s="103"/>
      <c r="C15" s="103"/>
      <c r="D15" s="103"/>
      <c r="E15" s="103"/>
      <c r="F15" s="103"/>
    </row>
    <row r="16" spans="1:7">
      <c r="A16" s="103"/>
      <c r="B16" s="103"/>
      <c r="C16" s="103"/>
      <c r="D16" s="103"/>
      <c r="E16" s="103"/>
      <c r="F16" s="103"/>
    </row>
  </sheetData>
  <sheetProtection formatRows="0"/>
  <mergeCells count="1">
    <mergeCell ref="B1:D1"/>
  </mergeCell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60" zoomScaleNormal="60" workbookViewId="0">
      <pane xSplit="1" ySplit="2" topLeftCell="C17" activePane="bottomRight" state="frozen"/>
      <selection pane="bottomRight" activeCell="D12" sqref="D12"/>
      <selection pane="bottomLeft" activeCell="A3" sqref="A3"/>
      <selection pane="topRight" activeCell="B1" sqref="B1"/>
    </sheetView>
  </sheetViews>
  <sheetFormatPr defaultColWidth="10.75" defaultRowHeight="15.6"/>
  <cols>
    <col min="1" max="5" width="32.625" style="99" customWidth="1"/>
    <col min="6" max="6" width="29.5" style="99" customWidth="1"/>
    <col min="7" max="7" width="15" style="99" customWidth="1"/>
    <col min="8" max="8" width="17" style="99" customWidth="1"/>
    <col min="9" max="9" width="16.5" style="99" customWidth="1"/>
    <col min="10" max="16384" width="10.75" style="1"/>
  </cols>
  <sheetData>
    <row r="1" spans="1:9">
      <c r="A1" s="29"/>
      <c r="B1" s="185" t="s">
        <v>267</v>
      </c>
      <c r="C1" s="186"/>
      <c r="D1" s="186"/>
      <c r="E1" s="187"/>
      <c r="F1" s="29"/>
      <c r="G1" s="29"/>
      <c r="H1" s="29"/>
      <c r="I1" s="1"/>
    </row>
    <row r="2" spans="1:9" ht="92.65" customHeight="1">
      <c r="A2" s="29" t="s">
        <v>268</v>
      </c>
      <c r="B2" s="42" t="s">
        <v>231</v>
      </c>
      <c r="C2" s="42" t="s">
        <v>232</v>
      </c>
      <c r="D2" s="42" t="s">
        <v>269</v>
      </c>
      <c r="E2" s="42" t="s">
        <v>234</v>
      </c>
      <c r="F2" s="29" t="s">
        <v>153</v>
      </c>
      <c r="G2" s="29" t="s">
        <v>23</v>
      </c>
      <c r="H2" s="29" t="s">
        <v>24</v>
      </c>
      <c r="I2" s="30"/>
    </row>
    <row r="3" spans="1:9" ht="32.1" customHeight="1">
      <c r="A3" s="32" t="s">
        <v>261</v>
      </c>
      <c r="B3" s="91"/>
      <c r="C3" s="91"/>
      <c r="D3" s="91"/>
      <c r="E3" s="91"/>
      <c r="F3" s="46">
        <f>SUM(B3:E3)</f>
        <v>0</v>
      </c>
      <c r="G3" s="73">
        <v>0.2</v>
      </c>
      <c r="H3" s="46">
        <f>SUM(B3:E3)*G3</f>
        <v>0</v>
      </c>
      <c r="I3" s="1"/>
    </row>
    <row r="4" spans="1:9" ht="32.1" customHeight="1">
      <c r="A4" s="138" t="s">
        <v>270</v>
      </c>
      <c r="B4" s="91"/>
      <c r="C4" s="91"/>
      <c r="D4" s="91"/>
      <c r="E4" s="91"/>
      <c r="F4" s="46"/>
      <c r="G4" s="36"/>
      <c r="H4" s="46"/>
      <c r="I4" s="1"/>
    </row>
    <row r="5" spans="1:9" ht="32.1" customHeight="1">
      <c r="A5" s="32" t="s">
        <v>265</v>
      </c>
      <c r="B5" s="92"/>
      <c r="C5" s="92"/>
      <c r="D5" s="92"/>
      <c r="E5" s="92"/>
      <c r="F5" s="46">
        <f t="shared" ref="F5:F18" si="0">SUM(B5:E5)</f>
        <v>0</v>
      </c>
      <c r="G5" s="73">
        <v>0.1</v>
      </c>
      <c r="H5" s="46">
        <f t="shared" ref="H5:H17" si="1">SUM(B5:E5)*G5</f>
        <v>0</v>
      </c>
      <c r="I5" s="1"/>
    </row>
    <row r="6" spans="1:9" ht="32.1" customHeight="1">
      <c r="A6" s="138" t="s">
        <v>270</v>
      </c>
      <c r="B6" s="92"/>
      <c r="C6" s="92"/>
      <c r="D6" s="92"/>
      <c r="E6" s="92"/>
      <c r="F6" s="46"/>
      <c r="G6" s="36"/>
      <c r="H6" s="46"/>
      <c r="I6" s="1"/>
    </row>
    <row r="7" spans="1:9" ht="32.1" customHeight="1">
      <c r="A7" s="13" t="s">
        <v>271</v>
      </c>
      <c r="B7" s="91"/>
      <c r="C7" s="91"/>
      <c r="D7" s="91"/>
      <c r="E7" s="91"/>
      <c r="F7" s="46">
        <f t="shared" si="0"/>
        <v>0</v>
      </c>
      <c r="G7" s="73">
        <v>0.05</v>
      </c>
      <c r="H7" s="46">
        <f t="shared" si="1"/>
        <v>0</v>
      </c>
      <c r="I7" s="1"/>
    </row>
    <row r="8" spans="1:9" ht="32.1" customHeight="1">
      <c r="A8" s="138" t="s">
        <v>270</v>
      </c>
      <c r="B8" s="91"/>
      <c r="C8" s="91"/>
      <c r="D8" s="91"/>
      <c r="E8" s="91"/>
      <c r="F8" s="46"/>
      <c r="G8" s="36"/>
      <c r="H8" s="46"/>
      <c r="I8" s="1"/>
    </row>
    <row r="9" spans="1:9" ht="32.1" customHeight="1">
      <c r="A9" s="13" t="s">
        <v>272</v>
      </c>
      <c r="B9" s="92"/>
      <c r="C9" s="92"/>
      <c r="D9" s="92"/>
      <c r="E9" s="92"/>
      <c r="F9" s="46">
        <f t="shared" si="0"/>
        <v>0</v>
      </c>
      <c r="G9" s="73">
        <v>0.25</v>
      </c>
      <c r="H9" s="46">
        <f t="shared" si="1"/>
        <v>0</v>
      </c>
      <c r="I9" s="1"/>
    </row>
    <row r="10" spans="1:9" ht="32.1" customHeight="1">
      <c r="A10" s="138" t="s">
        <v>270</v>
      </c>
      <c r="B10" s="92"/>
      <c r="C10" s="92"/>
      <c r="D10" s="92"/>
      <c r="E10" s="92"/>
      <c r="F10" s="46"/>
      <c r="G10" s="36"/>
      <c r="H10" s="46"/>
      <c r="I10" s="1"/>
    </row>
    <row r="11" spans="1:9" ht="32.1" customHeight="1">
      <c r="A11" s="32" t="s">
        <v>273</v>
      </c>
      <c r="B11" s="91"/>
      <c r="C11" s="91"/>
      <c r="D11" s="91">
        <v>2</v>
      </c>
      <c r="E11" s="91"/>
      <c r="F11" s="46">
        <f t="shared" si="0"/>
        <v>2</v>
      </c>
      <c r="G11" s="73">
        <v>0.1</v>
      </c>
      <c r="H11" s="46">
        <f t="shared" si="1"/>
        <v>0.2</v>
      </c>
      <c r="I11" s="1"/>
    </row>
    <row r="12" spans="1:9" ht="116.45" customHeight="1">
      <c r="A12" s="12"/>
      <c r="B12" s="91"/>
      <c r="C12" s="91"/>
      <c r="D12" s="156" t="s">
        <v>274</v>
      </c>
      <c r="E12" s="91"/>
      <c r="F12" s="46"/>
      <c r="G12" s="36"/>
      <c r="H12" s="46"/>
      <c r="I12" s="1"/>
    </row>
    <row r="13" spans="1:9" ht="32.1" customHeight="1">
      <c r="A13" s="13" t="s">
        <v>275</v>
      </c>
      <c r="B13" s="92"/>
      <c r="C13" s="92"/>
      <c r="D13" s="92"/>
      <c r="E13" s="92"/>
      <c r="F13" s="46">
        <f t="shared" si="0"/>
        <v>0</v>
      </c>
      <c r="G13" s="73">
        <v>0.05</v>
      </c>
      <c r="H13" s="46">
        <f t="shared" si="1"/>
        <v>0</v>
      </c>
      <c r="I13" s="1"/>
    </row>
    <row r="14" spans="1:9" ht="32.1" customHeight="1">
      <c r="A14" s="138" t="s">
        <v>270</v>
      </c>
      <c r="B14" s="92"/>
      <c r="C14" s="92"/>
      <c r="D14" s="92"/>
      <c r="E14" s="92"/>
      <c r="F14" s="46"/>
      <c r="G14" s="36"/>
      <c r="H14" s="46"/>
      <c r="I14" s="1"/>
    </row>
    <row r="15" spans="1:9" ht="62.65" customHeight="1">
      <c r="A15" s="13" t="s">
        <v>276</v>
      </c>
      <c r="B15" s="91"/>
      <c r="C15" s="91"/>
      <c r="D15" s="91"/>
      <c r="E15" s="91"/>
      <c r="F15" s="46">
        <f t="shared" si="0"/>
        <v>0</v>
      </c>
      <c r="G15" s="73">
        <v>0.1</v>
      </c>
      <c r="H15" s="46">
        <f t="shared" si="1"/>
        <v>0</v>
      </c>
      <c r="I15" s="1"/>
    </row>
    <row r="16" spans="1:9" ht="32.1" customHeight="1">
      <c r="A16" s="138" t="s">
        <v>270</v>
      </c>
      <c r="B16" s="91"/>
      <c r="C16" s="91"/>
      <c r="D16" s="91"/>
      <c r="E16" s="91"/>
      <c r="F16" s="46"/>
      <c r="G16" s="36"/>
      <c r="H16" s="46"/>
      <c r="I16" s="1"/>
    </row>
    <row r="17" spans="1:9" ht="57.6" customHeight="1">
      <c r="A17" s="13" t="s">
        <v>277</v>
      </c>
      <c r="B17" s="92"/>
      <c r="C17" s="92"/>
      <c r="D17" s="92"/>
      <c r="E17" s="92"/>
      <c r="F17" s="46">
        <f t="shared" si="0"/>
        <v>0</v>
      </c>
      <c r="G17" s="73">
        <v>0.15</v>
      </c>
      <c r="H17" s="46">
        <f t="shared" si="1"/>
        <v>0</v>
      </c>
      <c r="I17" s="1"/>
    </row>
    <row r="18" spans="1:9" ht="57.6" customHeight="1">
      <c r="A18" s="138" t="s">
        <v>270</v>
      </c>
      <c r="B18" s="92"/>
      <c r="C18" s="92"/>
      <c r="D18" s="92"/>
      <c r="E18" s="92"/>
      <c r="F18" s="46">
        <f t="shared" si="0"/>
        <v>0</v>
      </c>
      <c r="G18" s="73"/>
      <c r="H18" s="46"/>
      <c r="I18" s="1"/>
    </row>
    <row r="19" spans="1:9" ht="26.1" customHeight="1">
      <c r="A19" s="188"/>
      <c r="B19" s="189"/>
      <c r="C19" s="189"/>
      <c r="D19" s="189"/>
      <c r="E19" s="11"/>
      <c r="F19" s="38" t="s">
        <v>65</v>
      </c>
      <c r="G19" s="86">
        <f>SUM(G3:G17)</f>
        <v>1</v>
      </c>
      <c r="H19" s="87">
        <f>SUM(H3:H17)</f>
        <v>0.2</v>
      </c>
      <c r="I19" s="14" t="s">
        <v>164</v>
      </c>
    </row>
    <row r="20" spans="1:9">
      <c r="A20" s="103"/>
      <c r="B20" s="103"/>
      <c r="C20" s="109"/>
      <c r="D20" s="103"/>
      <c r="E20" s="103"/>
      <c r="F20" s="103"/>
      <c r="G20" s="103"/>
      <c r="H20" s="103"/>
    </row>
    <row r="21" spans="1:9">
      <c r="A21" s="103"/>
      <c r="B21" s="103"/>
      <c r="C21" s="103"/>
      <c r="D21" s="103"/>
      <c r="E21" s="103"/>
      <c r="F21" s="103"/>
      <c r="G21" s="103"/>
      <c r="H21" s="103"/>
    </row>
    <row r="22" spans="1:9">
      <c r="A22" s="103"/>
      <c r="B22" s="103"/>
      <c r="C22" s="107"/>
      <c r="D22" s="103"/>
      <c r="E22" s="103"/>
      <c r="F22" s="103"/>
      <c r="G22" s="103"/>
      <c r="H22" s="103"/>
    </row>
    <row r="23" spans="1:9">
      <c r="A23" s="103"/>
      <c r="B23" s="103"/>
      <c r="C23" s="103"/>
      <c r="D23" s="103"/>
      <c r="E23" s="103"/>
      <c r="F23" s="103"/>
      <c r="G23" s="103"/>
      <c r="H23" s="103"/>
    </row>
    <row r="24" spans="1:9">
      <c r="A24" s="103"/>
      <c r="B24" s="103"/>
      <c r="C24" s="103"/>
      <c r="D24" s="103"/>
      <c r="E24" s="103"/>
      <c r="F24" s="103"/>
      <c r="G24" s="103"/>
      <c r="H24" s="103"/>
    </row>
    <row r="25" spans="1:9">
      <c r="A25" s="103"/>
      <c r="B25" s="103"/>
      <c r="C25" s="103"/>
      <c r="D25" s="103"/>
      <c r="E25" s="103"/>
      <c r="F25" s="103"/>
      <c r="G25" s="103"/>
      <c r="H25" s="103"/>
    </row>
    <row r="26" spans="1:9">
      <c r="A26" s="103"/>
      <c r="B26" s="103"/>
      <c r="C26" s="103"/>
      <c r="D26" s="103"/>
      <c r="E26" s="103"/>
      <c r="F26" s="103"/>
      <c r="G26" s="103"/>
      <c r="H26" s="103"/>
    </row>
    <row r="27" spans="1:9">
      <c r="A27" s="103"/>
      <c r="B27" s="103"/>
      <c r="C27" s="103"/>
      <c r="D27" s="103"/>
      <c r="E27" s="103"/>
      <c r="F27" s="103"/>
      <c r="G27" s="103"/>
      <c r="H27" s="103"/>
    </row>
    <row r="28" spans="1:9">
      <c r="A28" s="103"/>
      <c r="B28" s="103"/>
      <c r="C28" s="103"/>
      <c r="D28" s="103"/>
      <c r="E28" s="103"/>
      <c r="F28" s="103"/>
      <c r="G28" s="103"/>
      <c r="H28" s="103"/>
    </row>
  </sheetData>
  <sheetProtection formatRows="0"/>
  <mergeCells count="2">
    <mergeCell ref="B1:E1"/>
    <mergeCell ref="A19:D1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0"/>
  <sheetViews>
    <sheetView zoomScale="80" zoomScaleNormal="80" workbookViewId="0">
      <pane xSplit="1" ySplit="1" topLeftCell="B20" activePane="bottomRight" state="frozen"/>
      <selection pane="bottomRight" activeCell="B17" sqref="B17"/>
      <selection pane="bottomLeft" activeCell="A2" sqref="A2"/>
      <selection pane="topRight" activeCell="B1" sqref="B1"/>
    </sheetView>
  </sheetViews>
  <sheetFormatPr defaultColWidth="10.75" defaultRowHeight="15.6"/>
  <cols>
    <col min="1" max="1" width="48.625" style="98" customWidth="1"/>
    <col min="2" max="3" width="32.625" style="98" customWidth="1"/>
    <col min="4" max="4" width="57.25" style="98" customWidth="1"/>
    <col min="5" max="5" width="21.5" style="98" customWidth="1"/>
    <col min="6" max="6" width="15.25" style="98" customWidth="1"/>
    <col min="7" max="7" width="15.5" style="98" customWidth="1"/>
    <col min="8" max="8" width="21.75" style="98" customWidth="1"/>
    <col min="9" max="16384" width="10.75" style="8"/>
  </cols>
  <sheetData>
    <row r="1" spans="1:7" s="8" customFormat="1" ht="67.5" customHeight="1">
      <c r="A1" s="40" t="s">
        <v>278</v>
      </c>
      <c r="B1" s="23" t="s">
        <v>279</v>
      </c>
      <c r="C1" s="23" t="s">
        <v>280</v>
      </c>
      <c r="D1" s="23" t="s">
        <v>281</v>
      </c>
      <c r="E1" s="33" t="s">
        <v>153</v>
      </c>
      <c r="F1" s="33" t="s">
        <v>23</v>
      </c>
      <c r="G1" s="33" t="s">
        <v>24</v>
      </c>
    </row>
    <row r="2" spans="1:7" s="8" customFormat="1" ht="32.1" customHeight="1">
      <c r="A2" s="22" t="s">
        <v>282</v>
      </c>
      <c r="B2" s="90"/>
      <c r="C2" s="90"/>
      <c r="D2" s="90">
        <v>9</v>
      </c>
      <c r="E2" s="88">
        <f>SUM(B2:D2)</f>
        <v>9</v>
      </c>
      <c r="F2" s="66">
        <v>0.15</v>
      </c>
      <c r="G2" s="44">
        <f>(B2*F2)+(C2*F2)+(D2*F2)</f>
        <v>1.3499999999999999</v>
      </c>
    </row>
    <row r="3" spans="1:7" s="8" customFormat="1" ht="130.9" customHeight="1">
      <c r="A3" s="22"/>
      <c r="B3" s="90"/>
      <c r="C3" s="90"/>
      <c r="D3" s="150" t="s">
        <v>283</v>
      </c>
      <c r="E3" s="88"/>
      <c r="F3" s="34"/>
      <c r="G3" s="44"/>
    </row>
    <row r="4" spans="1:7" s="8" customFormat="1" ht="32.1" customHeight="1">
      <c r="A4" s="22" t="s">
        <v>284</v>
      </c>
      <c r="B4" s="84"/>
      <c r="C4" s="84">
        <v>2</v>
      </c>
      <c r="D4" s="84"/>
      <c r="E4" s="88">
        <f t="shared" ref="E4:E20" si="0">SUM(B4:D4)</f>
        <v>2</v>
      </c>
      <c r="F4" s="77">
        <v>7.4999999999999997E-2</v>
      </c>
      <c r="G4" s="44">
        <f>(B4*F4)+(C4*F4)+(D4*F4)</f>
        <v>0.15</v>
      </c>
    </row>
    <row r="5" spans="1:7" s="8" customFormat="1" ht="46.5">
      <c r="A5" s="22"/>
      <c r="B5" s="84"/>
      <c r="C5" s="155" t="s">
        <v>285</v>
      </c>
      <c r="D5" s="84"/>
      <c r="E5" s="88"/>
      <c r="F5" s="34"/>
      <c r="G5" s="44"/>
    </row>
    <row r="6" spans="1:7" s="8" customFormat="1" ht="32.1" customHeight="1">
      <c r="A6" s="22" t="s">
        <v>286</v>
      </c>
      <c r="B6" s="90">
        <v>0.5</v>
      </c>
      <c r="C6" s="90"/>
      <c r="D6" s="90"/>
      <c r="E6" s="88">
        <f t="shared" si="0"/>
        <v>0.5</v>
      </c>
      <c r="F6" s="77">
        <v>7.4999999999999997E-2</v>
      </c>
      <c r="G6" s="44">
        <f>(B6*F6)+(C6*F6)+(D6*F6)</f>
        <v>3.7499999999999999E-2</v>
      </c>
    </row>
    <row r="7" spans="1:7" s="8" customFormat="1" ht="46.5">
      <c r="A7" s="22"/>
      <c r="B7" s="155" t="s">
        <v>287</v>
      </c>
      <c r="C7" s="84"/>
      <c r="D7" s="90"/>
      <c r="E7" s="88"/>
      <c r="F7" s="34"/>
      <c r="G7" s="44"/>
    </row>
    <row r="8" spans="1:7" s="8" customFormat="1" ht="53.1" customHeight="1">
      <c r="A8" s="23" t="s">
        <v>288</v>
      </c>
      <c r="B8" s="84">
        <v>0</v>
      </c>
      <c r="C8" s="84"/>
      <c r="D8" s="84"/>
      <c r="E8" s="89">
        <f t="shared" si="0"/>
        <v>0</v>
      </c>
      <c r="F8" s="74">
        <v>0.15</v>
      </c>
      <c r="G8" s="44">
        <f>(B8*F8)+(C8*F8)+(D8*F8)</f>
        <v>0</v>
      </c>
    </row>
    <row r="9" spans="1:7" s="8" customFormat="1" ht="46.5">
      <c r="A9" s="23"/>
      <c r="B9" s="155" t="s">
        <v>289</v>
      </c>
      <c r="C9" s="84"/>
      <c r="D9" s="84"/>
      <c r="E9" s="89"/>
      <c r="F9" s="75"/>
      <c r="G9" s="44"/>
    </row>
    <row r="10" spans="1:7" s="8" customFormat="1" ht="47.1" customHeight="1">
      <c r="A10" s="23" t="s">
        <v>290</v>
      </c>
      <c r="B10" s="90">
        <v>0</v>
      </c>
      <c r="C10" s="90"/>
      <c r="D10" s="90"/>
      <c r="E10" s="89">
        <f t="shared" si="0"/>
        <v>0</v>
      </c>
      <c r="F10" s="74">
        <v>0.1</v>
      </c>
      <c r="G10" s="44">
        <f>(B10*F10)+(C10*F10)+(D10*F10)</f>
        <v>0</v>
      </c>
    </row>
    <row r="11" spans="1:7" s="8" customFormat="1" ht="46.5">
      <c r="A11" s="23"/>
      <c r="B11" s="150" t="s">
        <v>289</v>
      </c>
      <c r="C11" s="90"/>
      <c r="D11" s="90"/>
      <c r="E11" s="89"/>
      <c r="F11" s="75"/>
      <c r="G11" s="44"/>
    </row>
    <row r="12" spans="1:7" s="8" customFormat="1" ht="32.1" customHeight="1">
      <c r="A12" s="23" t="s">
        <v>291</v>
      </c>
      <c r="B12" s="84">
        <v>0</v>
      </c>
      <c r="C12" s="84">
        <v>2</v>
      </c>
      <c r="D12" s="84"/>
      <c r="E12" s="89">
        <f t="shared" si="0"/>
        <v>2</v>
      </c>
      <c r="F12" s="74">
        <v>0.1</v>
      </c>
      <c r="G12" s="44">
        <f>(B12*F12)+(C12*F12)+(D12*F12)</f>
        <v>0.2</v>
      </c>
    </row>
    <row r="13" spans="1:7" s="8" customFormat="1" ht="170.45">
      <c r="A13" s="23"/>
      <c r="B13" s="155" t="s">
        <v>292</v>
      </c>
      <c r="C13" s="155" t="s">
        <v>293</v>
      </c>
      <c r="D13" s="84"/>
      <c r="E13" s="89"/>
      <c r="F13" s="75"/>
      <c r="G13" s="44"/>
    </row>
    <row r="14" spans="1:7" s="8" customFormat="1" ht="32.1" customHeight="1">
      <c r="A14" s="23" t="s">
        <v>294</v>
      </c>
      <c r="B14" s="90"/>
      <c r="C14" s="90"/>
      <c r="D14" s="90">
        <v>7</v>
      </c>
      <c r="E14" s="89">
        <f t="shared" si="0"/>
        <v>7</v>
      </c>
      <c r="F14" s="74">
        <v>0.1</v>
      </c>
      <c r="G14" s="44">
        <f>(B14*F14)+(C14*F14)+(D14*F14)</f>
        <v>0.70000000000000007</v>
      </c>
    </row>
    <row r="15" spans="1:7" s="8" customFormat="1" ht="155.1">
      <c r="A15" s="22"/>
      <c r="B15" s="90"/>
      <c r="C15" s="90"/>
      <c r="D15" s="150" t="s">
        <v>295</v>
      </c>
      <c r="E15" s="88"/>
      <c r="F15" s="34"/>
      <c r="G15" s="44"/>
    </row>
    <row r="16" spans="1:7" s="8" customFormat="1" ht="32.1" customHeight="1">
      <c r="A16" s="23" t="s">
        <v>296</v>
      </c>
      <c r="B16" s="84"/>
      <c r="C16" s="84"/>
      <c r="D16" s="84">
        <v>7</v>
      </c>
      <c r="E16" s="89">
        <f t="shared" si="0"/>
        <v>7</v>
      </c>
      <c r="F16" s="74">
        <v>0.1</v>
      </c>
      <c r="G16" s="44">
        <f>(B16*F16)+(C16*F16)+(D16*F16)</f>
        <v>0.70000000000000007</v>
      </c>
    </row>
    <row r="17" spans="1:8" ht="123.95">
      <c r="A17" s="22"/>
      <c r="B17" s="84"/>
      <c r="C17" s="155"/>
      <c r="D17" s="84" t="s">
        <v>297</v>
      </c>
      <c r="E17" s="88"/>
      <c r="F17" s="34"/>
      <c r="G17" s="44"/>
      <c r="H17" s="8"/>
    </row>
    <row r="18" spans="1:8" ht="46.5">
      <c r="A18" s="27" t="s">
        <v>298</v>
      </c>
      <c r="B18" s="90"/>
      <c r="C18" s="90"/>
      <c r="D18" s="90">
        <v>7</v>
      </c>
      <c r="E18" s="89">
        <f t="shared" si="0"/>
        <v>7</v>
      </c>
      <c r="F18" s="74">
        <v>0.08</v>
      </c>
      <c r="G18" s="44">
        <f>(B18*F18)+(C18*F18)+(D18*F18)</f>
        <v>0.56000000000000005</v>
      </c>
      <c r="H18" s="8"/>
    </row>
    <row r="19" spans="1:8" ht="170.45">
      <c r="A19" s="22"/>
      <c r="B19" s="90"/>
      <c r="C19" s="90"/>
      <c r="D19" s="150" t="s">
        <v>299</v>
      </c>
      <c r="E19" s="88"/>
      <c r="F19" s="34"/>
      <c r="G19" s="44"/>
      <c r="H19" s="8"/>
    </row>
    <row r="20" spans="1:8" ht="54.6" customHeight="1">
      <c r="A20" s="23" t="s">
        <v>300</v>
      </c>
      <c r="B20" s="84">
        <v>0</v>
      </c>
      <c r="C20" s="84"/>
      <c r="D20" s="84"/>
      <c r="E20" s="89">
        <f t="shared" si="0"/>
        <v>0</v>
      </c>
      <c r="F20" s="74">
        <v>7.0000000000000007E-2</v>
      </c>
      <c r="G20" s="44">
        <f>(B20*F20)+(C20*F20)+(D20*F20)</f>
        <v>0</v>
      </c>
      <c r="H20" s="8"/>
    </row>
    <row r="21" spans="1:8">
      <c r="A21" s="138"/>
      <c r="B21" s="84" t="s">
        <v>301</v>
      </c>
      <c r="C21" s="84"/>
      <c r="D21" s="84"/>
      <c r="E21" s="88"/>
      <c r="F21" s="66"/>
      <c r="G21" s="44"/>
      <c r="H21" s="8"/>
    </row>
    <row r="22" spans="1:8">
      <c r="A22" s="8"/>
      <c r="B22" s="8"/>
      <c r="C22" s="8"/>
      <c r="D22" s="8"/>
      <c r="E22" s="38" t="s">
        <v>65</v>
      </c>
      <c r="F22" s="76">
        <f>SUM(F2:F21)</f>
        <v>0.99999999999999978</v>
      </c>
      <c r="G22" s="78">
        <f>SUM(G2:G20)</f>
        <v>3.6975000000000002</v>
      </c>
      <c r="H22" s="14" t="s">
        <v>154</v>
      </c>
    </row>
    <row r="23" spans="1:8">
      <c r="A23" s="96"/>
      <c r="B23" s="96"/>
      <c r="C23" s="96"/>
      <c r="D23" s="96"/>
      <c r="E23" s="96"/>
      <c r="F23" s="96"/>
      <c r="G23" s="96"/>
    </row>
    <row r="24" spans="1:8">
      <c r="A24" s="96"/>
      <c r="B24" s="96"/>
      <c r="C24" s="96"/>
      <c r="D24" s="96"/>
      <c r="E24" s="96"/>
      <c r="F24" s="96"/>
      <c r="G24" s="96"/>
    </row>
    <row r="25" spans="1:8">
      <c r="A25" s="96"/>
      <c r="B25" s="109"/>
      <c r="C25" s="96"/>
      <c r="D25" s="96"/>
      <c r="E25" s="96"/>
      <c r="F25" s="96"/>
      <c r="G25" s="96"/>
    </row>
    <row r="26" spans="1:8">
      <c r="A26" s="96"/>
      <c r="B26" s="96"/>
      <c r="C26" s="96"/>
      <c r="D26" s="96"/>
      <c r="E26" s="96"/>
      <c r="F26" s="96"/>
      <c r="G26" s="96"/>
    </row>
    <row r="27" spans="1:8">
      <c r="A27" s="96"/>
      <c r="B27" s="96"/>
      <c r="C27" s="96"/>
      <c r="D27" s="96"/>
      <c r="E27" s="96"/>
      <c r="F27" s="96"/>
      <c r="G27" s="96"/>
    </row>
    <row r="28" spans="1:8">
      <c r="A28" s="96"/>
      <c r="B28" s="96"/>
      <c r="C28" s="96"/>
      <c r="D28" s="96"/>
      <c r="E28" s="96"/>
      <c r="F28" s="96"/>
      <c r="G28" s="96"/>
    </row>
    <row r="29" spans="1:8">
      <c r="A29" s="96"/>
      <c r="B29" s="96"/>
      <c r="C29" s="96"/>
      <c r="D29" s="96"/>
      <c r="E29" s="96"/>
      <c r="F29" s="96"/>
      <c r="G29" s="96"/>
    </row>
    <row r="30" spans="1:8">
      <c r="A30" s="96"/>
      <c r="B30" s="96"/>
      <c r="C30" s="96"/>
      <c r="D30" s="96"/>
      <c r="E30" s="96"/>
      <c r="F30" s="96"/>
      <c r="G30" s="96"/>
    </row>
  </sheetData>
  <sheetProtection formatRows="0"/>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23"/>
  <sheetViews>
    <sheetView zoomScale="70" zoomScaleNormal="70" workbookViewId="0">
      <pane xSplit="1" ySplit="2" topLeftCell="B17" activePane="bottomRight" state="frozen"/>
      <selection pane="bottomRight" activeCell="G19" sqref="G19"/>
      <selection pane="bottomLeft" activeCell="A3" sqref="A3"/>
      <selection pane="topRight" activeCell="B1" sqref="B1"/>
    </sheetView>
  </sheetViews>
  <sheetFormatPr defaultColWidth="10.75" defaultRowHeight="15.6"/>
  <cols>
    <col min="1" max="1" width="64.625" style="98" customWidth="1"/>
    <col min="2" max="4" width="25" style="98" customWidth="1"/>
    <col min="5" max="7" width="16.625" style="98" customWidth="1"/>
    <col min="8" max="8" width="16.5" style="98" customWidth="1"/>
    <col min="9" max="16384" width="10.75" style="8"/>
  </cols>
  <sheetData>
    <row r="1" spans="1:20">
      <c r="A1" s="7"/>
      <c r="B1" s="190" t="s">
        <v>302</v>
      </c>
      <c r="C1" s="190"/>
      <c r="D1" s="190"/>
      <c r="E1" s="7"/>
      <c r="F1" s="7"/>
      <c r="G1" s="7"/>
      <c r="H1" s="8"/>
    </row>
    <row r="2" spans="1:20" ht="92.45" customHeight="1">
      <c r="A2" s="40" t="s">
        <v>303</v>
      </c>
      <c r="B2" s="23" t="s">
        <v>304</v>
      </c>
      <c r="C2" s="23" t="s">
        <v>305</v>
      </c>
      <c r="D2" s="23" t="s">
        <v>306</v>
      </c>
      <c r="E2" s="33" t="s">
        <v>153</v>
      </c>
      <c r="F2" s="33" t="s">
        <v>23</v>
      </c>
      <c r="G2" s="33" t="s">
        <v>24</v>
      </c>
      <c r="H2" s="8"/>
    </row>
    <row r="3" spans="1:20" ht="32.1" customHeight="1">
      <c r="A3" s="22" t="s">
        <v>307</v>
      </c>
      <c r="B3" s="163">
        <v>0</v>
      </c>
      <c r="C3" s="163"/>
      <c r="D3" s="163"/>
      <c r="E3" s="49">
        <f>SUM(B3:D3)</f>
        <v>0</v>
      </c>
      <c r="F3" s="66">
        <v>-0.15</v>
      </c>
      <c r="G3" s="49">
        <f>(B3*F3)+(C3*F3)+(D3*F3)</f>
        <v>0</v>
      </c>
      <c r="H3" s="8"/>
      <c r="T3" s="8">
        <v>-2</v>
      </c>
    </row>
    <row r="4" spans="1:20" ht="32.1" customHeight="1">
      <c r="A4" s="22"/>
      <c r="B4" s="163"/>
      <c r="C4" s="163"/>
      <c r="D4" s="163"/>
      <c r="E4" s="49"/>
      <c r="F4" s="66"/>
      <c r="G4" s="49"/>
      <c r="H4" s="8"/>
    </row>
    <row r="5" spans="1:20" ht="32.1" customHeight="1">
      <c r="A5" s="22" t="s">
        <v>308</v>
      </c>
      <c r="B5" s="164">
        <v>0</v>
      </c>
      <c r="C5" s="164"/>
      <c r="D5" s="164"/>
      <c r="E5" s="49">
        <f t="shared" ref="E5:E13" si="0">SUM(B5:D5)</f>
        <v>0</v>
      </c>
      <c r="F5" s="66">
        <v>-0.2</v>
      </c>
      <c r="G5" s="49">
        <f>(B5*F5)+(C5*F5)+(D5*F5)</f>
        <v>0</v>
      </c>
      <c r="H5" s="8"/>
    </row>
    <row r="6" spans="1:20" ht="32.1" customHeight="1">
      <c r="A6" s="22"/>
      <c r="B6" s="164"/>
      <c r="C6" s="164"/>
      <c r="D6" s="164"/>
      <c r="E6" s="49"/>
      <c r="F6" s="66"/>
      <c r="G6" s="49"/>
      <c r="H6" s="8"/>
    </row>
    <row r="7" spans="1:20" ht="32.1" customHeight="1">
      <c r="A7" s="23" t="s">
        <v>309</v>
      </c>
      <c r="B7" s="163"/>
      <c r="C7" s="163"/>
      <c r="D7" s="163">
        <v>3</v>
      </c>
      <c r="E7" s="49">
        <f t="shared" si="0"/>
        <v>3</v>
      </c>
      <c r="F7" s="66">
        <v>-0.2</v>
      </c>
      <c r="G7" s="49">
        <f>(B7*F7)+(C7*F7)+(D7*F7)</f>
        <v>-0.60000000000000009</v>
      </c>
      <c r="H7" s="8"/>
    </row>
    <row r="8" spans="1:20" ht="32.1" customHeight="1">
      <c r="A8" s="22"/>
      <c r="B8" s="163"/>
      <c r="C8" s="163"/>
      <c r="D8" s="163"/>
      <c r="E8" s="49"/>
      <c r="F8" s="66"/>
      <c r="G8" s="49"/>
      <c r="H8" s="8"/>
    </row>
    <row r="9" spans="1:20" ht="32.1" customHeight="1">
      <c r="A9" s="23" t="s">
        <v>310</v>
      </c>
      <c r="B9" s="164"/>
      <c r="C9" s="164"/>
      <c r="D9" s="164">
        <v>2</v>
      </c>
      <c r="E9" s="49">
        <f t="shared" si="0"/>
        <v>2</v>
      </c>
      <c r="F9" s="74">
        <v>-0.1</v>
      </c>
      <c r="G9" s="49">
        <f>(B9*F9)+(C9*F9)+(D9*F9)</f>
        <v>-0.2</v>
      </c>
      <c r="H9" s="8"/>
    </row>
    <row r="10" spans="1:20" ht="32.1" customHeight="1">
      <c r="A10" s="23"/>
      <c r="B10" s="164"/>
      <c r="C10" s="164"/>
      <c r="D10" s="164"/>
      <c r="E10" s="49"/>
      <c r="F10" s="74"/>
      <c r="G10" s="49"/>
      <c r="H10" s="8"/>
    </row>
    <row r="11" spans="1:20" ht="32.1" customHeight="1">
      <c r="A11" s="23" t="s">
        <v>311</v>
      </c>
      <c r="B11" s="163"/>
      <c r="C11" s="163">
        <v>1</v>
      </c>
      <c r="D11" s="163"/>
      <c r="E11" s="49">
        <f t="shared" si="0"/>
        <v>1</v>
      </c>
      <c r="F11" s="74">
        <v>-0.1</v>
      </c>
      <c r="G11" s="49">
        <f>(B11*F11)+(C11*F11)+(D11*F11)</f>
        <v>-0.1</v>
      </c>
      <c r="H11" s="8"/>
    </row>
    <row r="12" spans="1:20" ht="32.1" customHeight="1">
      <c r="A12" s="22"/>
      <c r="B12" s="163"/>
      <c r="C12" s="163"/>
      <c r="D12" s="163"/>
      <c r="E12" s="49"/>
      <c r="F12" s="66"/>
      <c r="G12" s="49"/>
      <c r="H12" s="8"/>
    </row>
    <row r="13" spans="1:20" ht="32.1" customHeight="1">
      <c r="A13" s="23" t="s">
        <v>312</v>
      </c>
      <c r="B13" s="164">
        <v>0</v>
      </c>
      <c r="C13" s="164"/>
      <c r="D13" s="164"/>
      <c r="E13" s="49">
        <f t="shared" si="0"/>
        <v>0</v>
      </c>
      <c r="F13" s="74">
        <v>-0.1</v>
      </c>
      <c r="G13" s="49">
        <f>(B13*F13)+(C13*F13)+(D13*F13)</f>
        <v>0</v>
      </c>
      <c r="H13" s="8"/>
    </row>
    <row r="14" spans="1:20" ht="32.1" customHeight="1">
      <c r="A14" s="23"/>
      <c r="B14" s="164"/>
      <c r="C14" s="164"/>
      <c r="D14" s="164"/>
      <c r="E14" s="49"/>
      <c r="F14" s="74"/>
      <c r="G14" s="49"/>
      <c r="H14" s="8"/>
    </row>
    <row r="15" spans="1:20" ht="32.1" customHeight="1">
      <c r="A15" s="23" t="s">
        <v>313</v>
      </c>
      <c r="B15" s="163"/>
      <c r="C15" s="163"/>
      <c r="D15" s="163">
        <v>2</v>
      </c>
      <c r="E15" s="49">
        <f t="shared" ref="E15" si="1">SUM(B15:D15)</f>
        <v>2</v>
      </c>
      <c r="F15" s="74">
        <v>-0.1</v>
      </c>
      <c r="G15" s="49">
        <f>(B15*F15)+(C15*F15)+(D15*F15)</f>
        <v>-0.2</v>
      </c>
      <c r="H15" s="8"/>
    </row>
    <row r="16" spans="1:20" ht="32.1" customHeight="1">
      <c r="A16" s="22"/>
      <c r="B16" s="163"/>
      <c r="C16" s="163"/>
      <c r="D16" s="163"/>
      <c r="E16" s="49"/>
      <c r="F16" s="66"/>
      <c r="G16" s="49"/>
      <c r="H16" s="8"/>
    </row>
    <row r="17" spans="1:8" ht="32.1" customHeight="1">
      <c r="A17" s="23" t="s">
        <v>314</v>
      </c>
      <c r="B17" s="164">
        <v>0</v>
      </c>
      <c r="C17" s="164"/>
      <c r="D17" s="164"/>
      <c r="E17" s="49">
        <f t="shared" ref="E17" si="2">SUM(B17:D17)</f>
        <v>0</v>
      </c>
      <c r="F17" s="74">
        <v>-0.05</v>
      </c>
      <c r="G17" s="49">
        <f>(B17*F17)+(C17*F17)+(D17*F17)</f>
        <v>0</v>
      </c>
      <c r="H17" s="8"/>
    </row>
    <row r="18" spans="1:8" ht="32.1" customHeight="1">
      <c r="A18" s="23"/>
      <c r="B18" s="164"/>
      <c r="C18" s="164"/>
      <c r="D18" s="164"/>
      <c r="E18" s="49"/>
      <c r="F18" s="74"/>
      <c r="G18" s="49"/>
      <c r="H18" s="8"/>
    </row>
    <row r="19" spans="1:8">
      <c r="A19" s="161"/>
      <c r="B19" s="8"/>
      <c r="C19" s="8"/>
      <c r="D19" s="8"/>
      <c r="E19" s="38" t="s">
        <v>65</v>
      </c>
      <c r="F19" s="66">
        <f>SUM(F3:F18)</f>
        <v>-1</v>
      </c>
      <c r="G19" s="50">
        <f>SUM(G3:G18)</f>
        <v>-1.1000000000000001</v>
      </c>
      <c r="H19" s="8" t="s">
        <v>315</v>
      </c>
    </row>
    <row r="20" spans="1:8">
      <c r="A20" s="96"/>
      <c r="B20" s="96"/>
      <c r="C20" s="96"/>
      <c r="D20" s="96"/>
      <c r="E20" s="96"/>
      <c r="F20" s="96"/>
      <c r="G20" s="96"/>
    </row>
    <row r="21" spans="1:8">
      <c r="A21" s="96"/>
      <c r="B21" s="96"/>
      <c r="C21" s="96"/>
      <c r="D21" s="96"/>
      <c r="E21" s="96"/>
      <c r="F21" s="96"/>
      <c r="G21" s="96"/>
    </row>
    <row r="22" spans="1:8">
      <c r="A22" s="96"/>
      <c r="B22" s="96"/>
      <c r="C22" s="96"/>
      <c r="D22" s="96"/>
      <c r="E22" s="96"/>
      <c r="F22" s="96"/>
      <c r="G22" s="96"/>
    </row>
    <row r="23" spans="1:8">
      <c r="A23" s="96"/>
      <c r="B23" s="96"/>
      <c r="C23" s="96"/>
      <c r="D23" s="96"/>
      <c r="E23" s="96"/>
      <c r="F23" s="96"/>
      <c r="G23" s="96"/>
    </row>
  </sheetData>
  <sheetProtection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51" t="s">
        <v>18</v>
      </c>
      <c r="C2" s="51" t="s">
        <v>19</v>
      </c>
      <c r="D2" s="51"/>
    </row>
    <row r="3" spans="2:4">
      <c r="B3" s="1" t="s">
        <v>20</v>
      </c>
      <c r="C3" s="57">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67"/>
  <sheetViews>
    <sheetView tabSelected="1" zoomScale="85" zoomScaleNormal="85" workbookViewId="0">
      <pane xSplit="1" topLeftCell="C47" activePane="topRight" state="frozen"/>
      <selection pane="topRight" activeCell="D51" sqref="D51"/>
      <selection activeCell="A2" sqref="A2"/>
    </sheetView>
  </sheetViews>
  <sheetFormatPr defaultColWidth="10.5" defaultRowHeight="15.6"/>
  <cols>
    <col min="1" max="1" width="48.5" style="97" bestFit="1" customWidth="1"/>
    <col min="2" max="2" width="64.625" style="98" customWidth="1"/>
    <col min="3" max="4" width="16.625" style="97" customWidth="1"/>
    <col min="5" max="5" width="12.25" customWidth="1"/>
  </cols>
  <sheetData>
    <row r="1" spans="1:4">
      <c r="A1" s="45" t="s">
        <v>21</v>
      </c>
      <c r="B1" s="45" t="s">
        <v>22</v>
      </c>
      <c r="C1" s="45" t="s">
        <v>23</v>
      </c>
      <c r="D1" s="45" t="s">
        <v>24</v>
      </c>
    </row>
    <row r="2" spans="1:4">
      <c r="A2" s="127" t="s">
        <v>25</v>
      </c>
      <c r="B2" s="90">
        <v>2</v>
      </c>
      <c r="C2" s="62">
        <v>0.05</v>
      </c>
      <c r="D2" s="39">
        <f>B2*C2</f>
        <v>0.1</v>
      </c>
    </row>
    <row r="3" spans="1:4" ht="123.95">
      <c r="A3" s="127"/>
      <c r="B3" s="150" t="s">
        <v>26</v>
      </c>
      <c r="C3" s="62"/>
      <c r="D3" s="39"/>
    </row>
    <row r="4" spans="1:4">
      <c r="A4" s="127" t="s">
        <v>27</v>
      </c>
      <c r="B4" s="90">
        <v>2</v>
      </c>
      <c r="C4" s="62">
        <v>0.05</v>
      </c>
      <c r="D4" s="39">
        <f>B4*C4</f>
        <v>0.1</v>
      </c>
    </row>
    <row r="5" spans="1:4" ht="108.6">
      <c r="A5" s="127"/>
      <c r="B5" s="150" t="s">
        <v>28</v>
      </c>
      <c r="C5" s="62"/>
      <c r="D5" s="39"/>
    </row>
    <row r="6" spans="1:4">
      <c r="A6" s="127" t="s">
        <v>29</v>
      </c>
      <c r="B6" s="90">
        <v>0</v>
      </c>
      <c r="C6" s="62">
        <v>0.05</v>
      </c>
      <c r="D6" s="39">
        <f>B6*C6</f>
        <v>0</v>
      </c>
    </row>
    <row r="7" spans="1:4">
      <c r="A7" s="127"/>
      <c r="B7" s="150" t="s">
        <v>30</v>
      </c>
      <c r="C7" s="62"/>
      <c r="D7" s="39"/>
    </row>
    <row r="8" spans="1:4">
      <c r="A8" s="127" t="s">
        <v>31</v>
      </c>
      <c r="B8" s="90">
        <v>3</v>
      </c>
      <c r="C8" s="62">
        <v>0.05</v>
      </c>
      <c r="D8" s="39">
        <f>B8*C8</f>
        <v>0.15000000000000002</v>
      </c>
    </row>
    <row r="9" spans="1:4" ht="77.45">
      <c r="A9" s="127"/>
      <c r="B9" s="150" t="s">
        <v>32</v>
      </c>
      <c r="C9" s="62"/>
      <c r="D9" s="39"/>
    </row>
    <row r="10" spans="1:4">
      <c r="A10" s="127" t="s">
        <v>33</v>
      </c>
      <c r="B10" s="90">
        <v>0</v>
      </c>
      <c r="C10" s="62">
        <v>0.05</v>
      </c>
      <c r="D10" s="39">
        <f>B10*C10</f>
        <v>0</v>
      </c>
    </row>
    <row r="11" spans="1:4">
      <c r="A11" s="127"/>
      <c r="B11" s="150" t="s">
        <v>30</v>
      </c>
      <c r="C11" s="62"/>
      <c r="D11" s="39"/>
    </row>
    <row r="12" spans="1:4">
      <c r="A12" s="127" t="s">
        <v>34</v>
      </c>
      <c r="B12" s="90">
        <v>0</v>
      </c>
      <c r="C12" s="62">
        <v>0.05</v>
      </c>
      <c r="D12" s="39">
        <f>B12*C12</f>
        <v>0</v>
      </c>
    </row>
    <row r="13" spans="1:4">
      <c r="A13" s="127"/>
      <c r="B13" s="150" t="s">
        <v>30</v>
      </c>
      <c r="C13" s="62"/>
      <c r="D13" s="39"/>
    </row>
    <row r="14" spans="1:4">
      <c r="A14" s="127" t="s">
        <v>35</v>
      </c>
      <c r="B14" s="90">
        <v>0</v>
      </c>
      <c r="C14" s="62">
        <v>0.05</v>
      </c>
      <c r="D14" s="39">
        <f>B14*C14</f>
        <v>0</v>
      </c>
    </row>
    <row r="15" spans="1:4">
      <c r="A15" s="127"/>
      <c r="B15" s="150" t="s">
        <v>30</v>
      </c>
      <c r="C15" s="62"/>
      <c r="D15" s="39"/>
    </row>
    <row r="16" spans="1:4">
      <c r="A16" s="127" t="s">
        <v>36</v>
      </c>
      <c r="B16" s="90">
        <v>0</v>
      </c>
      <c r="C16" s="62">
        <v>0.03</v>
      </c>
      <c r="D16" s="39">
        <f>B16*C16</f>
        <v>0</v>
      </c>
    </row>
    <row r="17" spans="1:4">
      <c r="A17" s="127"/>
      <c r="B17" s="150" t="s">
        <v>30</v>
      </c>
      <c r="C17" s="62"/>
      <c r="D17" s="39"/>
    </row>
    <row r="18" spans="1:4">
      <c r="A18" s="127" t="s">
        <v>37</v>
      </c>
      <c r="B18" s="90">
        <v>0</v>
      </c>
      <c r="C18" s="62">
        <v>0.02</v>
      </c>
      <c r="D18" s="39">
        <f>B18*C18</f>
        <v>0</v>
      </c>
    </row>
    <row r="19" spans="1:4">
      <c r="A19" s="127"/>
      <c r="B19" s="158" t="s">
        <v>30</v>
      </c>
      <c r="C19" s="62"/>
      <c r="D19" s="39"/>
    </row>
    <row r="20" spans="1:4">
      <c r="A20" s="127" t="s">
        <v>38</v>
      </c>
      <c r="B20" s="90">
        <v>0</v>
      </c>
      <c r="C20" s="62">
        <v>0.03</v>
      </c>
      <c r="D20" s="39">
        <f>B20*C20</f>
        <v>0</v>
      </c>
    </row>
    <row r="21" spans="1:4">
      <c r="A21" s="127"/>
      <c r="B21" s="150" t="s">
        <v>30</v>
      </c>
      <c r="C21" s="62"/>
      <c r="D21" s="39"/>
    </row>
    <row r="22" spans="1:4">
      <c r="A22" s="127" t="s">
        <v>39</v>
      </c>
      <c r="B22" s="90">
        <v>0</v>
      </c>
      <c r="C22" s="62">
        <v>0.03</v>
      </c>
      <c r="D22" s="39">
        <f>B22*C22</f>
        <v>0</v>
      </c>
    </row>
    <row r="23" spans="1:4">
      <c r="A23" s="127"/>
      <c r="B23" s="150" t="s">
        <v>30</v>
      </c>
      <c r="C23" s="62"/>
      <c r="D23" s="39"/>
    </row>
    <row r="24" spans="1:4" ht="30.95">
      <c r="A24" s="128" t="s">
        <v>40</v>
      </c>
      <c r="B24" s="90">
        <v>2</v>
      </c>
      <c r="C24" s="62">
        <v>0.03</v>
      </c>
      <c r="D24" s="39">
        <f>B24*C24</f>
        <v>0.06</v>
      </c>
    </row>
    <row r="25" spans="1:4" ht="93">
      <c r="A25" s="127"/>
      <c r="B25" s="150" t="s">
        <v>41</v>
      </c>
      <c r="C25" s="62"/>
      <c r="D25" s="39"/>
    </row>
    <row r="26" spans="1:4">
      <c r="A26" s="127" t="s">
        <v>42</v>
      </c>
      <c r="B26" s="90">
        <v>3</v>
      </c>
      <c r="C26" s="62">
        <v>0.04</v>
      </c>
      <c r="D26" s="39">
        <f>B26*C26</f>
        <v>0.12</v>
      </c>
    </row>
    <row r="27" spans="1:4" ht="155.1">
      <c r="A27" s="127"/>
      <c r="B27" s="150" t="s">
        <v>43</v>
      </c>
      <c r="C27" s="62"/>
      <c r="D27" s="39"/>
    </row>
    <row r="28" spans="1:4">
      <c r="A28" s="127" t="s">
        <v>44</v>
      </c>
      <c r="B28" s="90">
        <v>3</v>
      </c>
      <c r="C28" s="62">
        <v>0.03</v>
      </c>
      <c r="D28" s="39">
        <f>B28*C28</f>
        <v>0.09</v>
      </c>
    </row>
    <row r="29" spans="1:4" ht="155.1">
      <c r="A29" s="127"/>
      <c r="B29" s="150" t="s">
        <v>43</v>
      </c>
      <c r="C29" s="62"/>
      <c r="D29" s="39"/>
    </row>
    <row r="30" spans="1:4">
      <c r="A30" s="127" t="s">
        <v>45</v>
      </c>
      <c r="B30" s="90">
        <v>3</v>
      </c>
      <c r="C30" s="62">
        <v>0.04</v>
      </c>
      <c r="D30" s="39">
        <f>B30*C30</f>
        <v>0.12</v>
      </c>
    </row>
    <row r="31" spans="1:4" ht="108.6">
      <c r="A31" s="127"/>
      <c r="B31" s="150" t="s">
        <v>46</v>
      </c>
      <c r="C31" s="62"/>
      <c r="D31" s="39"/>
    </row>
    <row r="32" spans="1:4">
      <c r="A32" s="127" t="s">
        <v>47</v>
      </c>
      <c r="B32" s="90">
        <v>3</v>
      </c>
      <c r="C32" s="62">
        <v>0.04</v>
      </c>
      <c r="D32" s="39">
        <f>B32*C32</f>
        <v>0.12</v>
      </c>
    </row>
    <row r="33" spans="1:5" ht="108.6">
      <c r="A33" s="127"/>
      <c r="B33" s="150" t="s">
        <v>46</v>
      </c>
      <c r="C33" s="62"/>
      <c r="D33" s="39"/>
    </row>
    <row r="34" spans="1:5">
      <c r="A34" s="127" t="s">
        <v>48</v>
      </c>
      <c r="B34" s="90">
        <v>0</v>
      </c>
      <c r="C34" s="62">
        <v>0.03</v>
      </c>
      <c r="D34" s="39">
        <f>B34*C34</f>
        <v>0</v>
      </c>
    </row>
    <row r="35" spans="1:5">
      <c r="A35" s="127"/>
      <c r="B35" s="150" t="s">
        <v>30</v>
      </c>
      <c r="C35" s="62"/>
      <c r="D35" s="39"/>
    </row>
    <row r="36" spans="1:5">
      <c r="A36" s="127" t="s">
        <v>49</v>
      </c>
      <c r="B36" s="90">
        <v>0</v>
      </c>
      <c r="C36" s="62">
        <v>0.05</v>
      </c>
      <c r="D36" s="39">
        <f>B36*C36</f>
        <v>0</v>
      </c>
    </row>
    <row r="37" spans="1:5">
      <c r="A37" s="127"/>
      <c r="B37" s="150" t="s">
        <v>30</v>
      </c>
      <c r="C37" s="62"/>
      <c r="D37" s="39"/>
    </row>
    <row r="38" spans="1:5">
      <c r="A38" s="127" t="s">
        <v>50</v>
      </c>
      <c r="B38" s="90">
        <v>3</v>
      </c>
      <c r="C38" s="62">
        <v>0.05</v>
      </c>
      <c r="D38" s="39">
        <f>B38*C38</f>
        <v>0.15000000000000002</v>
      </c>
    </row>
    <row r="39" spans="1:5" ht="139.5">
      <c r="A39" s="127"/>
      <c r="B39" s="150" t="s">
        <v>51</v>
      </c>
      <c r="C39" s="62"/>
      <c r="D39" s="39"/>
    </row>
    <row r="40" spans="1:5">
      <c r="A40" s="128" t="s">
        <v>52</v>
      </c>
      <c r="B40" s="90">
        <v>2</v>
      </c>
      <c r="C40" s="62">
        <v>0.04</v>
      </c>
      <c r="D40" s="39">
        <f>B40*C40</f>
        <v>0.08</v>
      </c>
    </row>
    <row r="41" spans="1:5" ht="123.95">
      <c r="A41" s="127"/>
      <c r="B41" s="150" t="s">
        <v>53</v>
      </c>
      <c r="C41" s="62"/>
      <c r="D41" s="39"/>
    </row>
    <row r="42" spans="1:5">
      <c r="A42" s="127" t="s">
        <v>54</v>
      </c>
      <c r="B42" s="90">
        <v>0</v>
      </c>
      <c r="C42" s="62">
        <v>0.02</v>
      </c>
      <c r="D42" s="39">
        <f>B42*C42</f>
        <v>0</v>
      </c>
    </row>
    <row r="43" spans="1:5">
      <c r="A43" s="127"/>
      <c r="B43" s="150"/>
      <c r="C43" s="62"/>
      <c r="D43" s="39"/>
    </row>
    <row r="44" spans="1:5">
      <c r="A44" s="127" t="s">
        <v>55</v>
      </c>
      <c r="B44" s="90">
        <v>0</v>
      </c>
      <c r="C44" s="62">
        <v>0.03</v>
      </c>
      <c r="D44" s="39">
        <f>B44*C44</f>
        <v>0</v>
      </c>
    </row>
    <row r="45" spans="1:5">
      <c r="A45" s="127"/>
      <c r="B45" s="150"/>
      <c r="C45" s="62"/>
      <c r="D45" s="39"/>
    </row>
    <row r="46" spans="1:5">
      <c r="A46" s="127" t="s">
        <v>56</v>
      </c>
      <c r="B46" s="90">
        <v>1</v>
      </c>
      <c r="C46" s="62">
        <v>0.03</v>
      </c>
      <c r="D46" s="39">
        <f>B46*C46</f>
        <v>0.03</v>
      </c>
      <c r="E46" s="120"/>
    </row>
    <row r="47" spans="1:5" ht="155.1">
      <c r="A47" s="127"/>
      <c r="B47" s="150" t="s">
        <v>57</v>
      </c>
      <c r="C47" s="62"/>
      <c r="D47" s="39"/>
    </row>
    <row r="48" spans="1:5">
      <c r="A48" s="127" t="s">
        <v>58</v>
      </c>
      <c r="B48" s="90">
        <v>2</v>
      </c>
      <c r="C48" s="62">
        <v>0.02</v>
      </c>
      <c r="D48" s="39">
        <f>B48*C48</f>
        <v>0.04</v>
      </c>
    </row>
    <row r="49" spans="1:5" ht="93">
      <c r="A49" s="127"/>
      <c r="B49" s="150" t="s">
        <v>59</v>
      </c>
      <c r="C49" s="62"/>
      <c r="D49" s="39"/>
    </row>
    <row r="50" spans="1:5">
      <c r="A50" s="127" t="s">
        <v>60</v>
      </c>
      <c r="B50" s="90">
        <v>1</v>
      </c>
      <c r="C50" s="62">
        <v>0.02</v>
      </c>
      <c r="D50" s="39">
        <f>B50*C50</f>
        <v>0.02</v>
      </c>
    </row>
    <row r="51" spans="1:5" ht="123.95">
      <c r="A51" s="127"/>
      <c r="B51" s="150" t="s">
        <v>61</v>
      </c>
      <c r="C51" s="62"/>
      <c r="D51" s="39"/>
    </row>
    <row r="52" spans="1:5">
      <c r="A52" s="127" t="s">
        <v>62</v>
      </c>
      <c r="B52" s="90">
        <v>0</v>
      </c>
      <c r="C52" s="62">
        <v>0.02</v>
      </c>
      <c r="D52" s="39">
        <f>B52*C52</f>
        <v>0</v>
      </c>
    </row>
    <row r="53" spans="1:5">
      <c r="A53" s="127"/>
      <c r="B53" s="150"/>
      <c r="C53" s="62"/>
      <c r="D53" s="39"/>
    </row>
    <row r="54" spans="1:5">
      <c r="A54" s="127" t="s">
        <v>63</v>
      </c>
      <c r="B54" s="90">
        <v>0</v>
      </c>
      <c r="C54" s="62">
        <v>0.02</v>
      </c>
      <c r="D54" s="39">
        <f>B54*C54</f>
        <v>0</v>
      </c>
    </row>
    <row r="55" spans="1:5">
      <c r="A55" s="127"/>
      <c r="B55" s="158"/>
      <c r="C55" s="62"/>
      <c r="D55" s="39"/>
    </row>
    <row r="56" spans="1:5">
      <c r="A56" s="127" t="s">
        <v>64</v>
      </c>
      <c r="B56" s="90">
        <v>0</v>
      </c>
      <c r="C56" s="62">
        <v>0.03</v>
      </c>
      <c r="D56" s="39">
        <f>B56*C56</f>
        <v>0</v>
      </c>
    </row>
    <row r="57" spans="1:5">
      <c r="A57" s="131"/>
      <c r="B57" s="159"/>
      <c r="C57" s="62"/>
      <c r="D57" s="39"/>
    </row>
    <row r="58" spans="1:5">
      <c r="A58"/>
      <c r="B58" s="136" t="s">
        <v>65</v>
      </c>
      <c r="C58" s="62">
        <f>SUM(C2:C56)</f>
        <v>1.0000000000000004</v>
      </c>
      <c r="D58" s="82">
        <f>SUM(D2:D56)</f>
        <v>1.1800000000000002</v>
      </c>
      <c r="E58" s="53" t="s">
        <v>66</v>
      </c>
    </row>
    <row r="59" spans="1:5">
      <c r="A59" s="176"/>
      <c r="B59" s="176"/>
      <c r="C59" s="112"/>
      <c r="D59" s="104"/>
    </row>
    <row r="60" spans="1:5">
      <c r="A60" s="176"/>
      <c r="B60" s="176"/>
      <c r="C60" s="112"/>
      <c r="D60" s="104"/>
    </row>
    <row r="61" spans="1:5">
      <c r="A61" s="176"/>
      <c r="B61" s="176"/>
      <c r="C61" s="108"/>
      <c r="D61" s="104"/>
    </row>
    <row r="62" spans="1:5">
      <c r="A62" s="176"/>
      <c r="B62" s="176"/>
      <c r="C62" s="112"/>
      <c r="D62" s="104"/>
    </row>
    <row r="63" spans="1:5">
      <c r="A63" s="176"/>
      <c r="B63" s="176"/>
      <c r="C63" s="112"/>
      <c r="D63" s="104"/>
    </row>
    <row r="64" spans="1:5">
      <c r="A64" s="112"/>
      <c r="B64" s="176"/>
      <c r="C64" s="176"/>
      <c r="D64" s="104"/>
    </row>
    <row r="65" spans="1:3">
      <c r="A65" s="113"/>
      <c r="C65" s="113"/>
    </row>
    <row r="66" spans="1:3">
      <c r="A66" s="113"/>
      <c r="C66" s="113"/>
    </row>
    <row r="67" spans="1:3">
      <c r="A67" s="113"/>
      <c r="C67" s="113"/>
    </row>
  </sheetData>
  <sheetProtection formatRows="0"/>
  <mergeCells count="6">
    <mergeCell ref="B64:C64"/>
    <mergeCell ref="A59:B59"/>
    <mergeCell ref="A60:B60"/>
    <mergeCell ref="A61:B61"/>
    <mergeCell ref="A62:B62"/>
    <mergeCell ref="A63:B6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I82"/>
  <sheetViews>
    <sheetView zoomScale="80" zoomScaleNormal="80" workbookViewId="0">
      <pane xSplit="1" ySplit="1" topLeftCell="B57" activePane="bottomRight" state="frozen"/>
      <selection pane="bottomRight" activeCell="B57" sqref="B57"/>
      <selection pane="bottomLeft" activeCell="A2" sqref="A2"/>
      <selection pane="topRight" activeCell="B1" sqref="B1"/>
    </sheetView>
  </sheetViews>
  <sheetFormatPr defaultColWidth="10.75" defaultRowHeight="15.6"/>
  <cols>
    <col min="1" max="1" width="49.625" style="129" bestFit="1" customWidth="1"/>
    <col min="2" max="2" width="61.25" style="98" customWidth="1"/>
    <col min="3" max="4" width="16.625" style="99" customWidth="1"/>
    <col min="5" max="5" width="15.25" style="1" customWidth="1"/>
    <col min="6" max="7" width="10.75" style="1" customWidth="1"/>
    <col min="8" max="8" width="51.875" style="1" customWidth="1"/>
    <col min="9" max="9" width="77.75" style="1" bestFit="1" customWidth="1"/>
    <col min="10" max="16384" width="10.75" style="1"/>
  </cols>
  <sheetData>
    <row r="1" spans="1:9">
      <c r="A1" s="126" t="s">
        <v>21</v>
      </c>
      <c r="B1" s="33" t="s">
        <v>67</v>
      </c>
      <c r="C1" s="40" t="s">
        <v>23</v>
      </c>
      <c r="D1" s="40" t="s">
        <v>24</v>
      </c>
    </row>
    <row r="2" spans="1:9">
      <c r="A2" s="127" t="s">
        <v>25</v>
      </c>
      <c r="B2" s="90">
        <v>5</v>
      </c>
      <c r="C2" s="62">
        <v>0.05</v>
      </c>
      <c r="D2" s="39">
        <f>B2*C2</f>
        <v>0.25</v>
      </c>
      <c r="H2" s="122"/>
      <c r="I2" s="123"/>
    </row>
    <row r="3" spans="1:9" ht="171.6" customHeight="1">
      <c r="A3" s="127"/>
      <c r="B3" s="150" t="s">
        <v>68</v>
      </c>
      <c r="C3" s="62"/>
      <c r="D3" s="39"/>
      <c r="H3" s="122"/>
      <c r="I3" s="124"/>
    </row>
    <row r="4" spans="1:9">
      <c r="A4" s="127" t="s">
        <v>27</v>
      </c>
      <c r="B4" s="90">
        <v>5</v>
      </c>
      <c r="C4" s="62">
        <v>0.05</v>
      </c>
      <c r="D4" s="39">
        <f>B4*C4</f>
        <v>0.25</v>
      </c>
      <c r="E4" s="121"/>
      <c r="H4" s="122"/>
      <c r="I4" s="123"/>
    </row>
    <row r="5" spans="1:9" ht="198.6" customHeight="1">
      <c r="A5" s="127"/>
      <c r="B5" s="150" t="s">
        <v>69</v>
      </c>
      <c r="C5" s="62"/>
      <c r="D5" s="39"/>
      <c r="H5" s="122"/>
      <c r="I5" s="124"/>
    </row>
    <row r="6" spans="1:9">
      <c r="A6" s="127" t="s">
        <v>29</v>
      </c>
      <c r="B6" s="90">
        <v>0</v>
      </c>
      <c r="C6" s="62">
        <v>0.05</v>
      </c>
      <c r="D6" s="39">
        <f>B6*C6</f>
        <v>0</v>
      </c>
      <c r="E6" s="121"/>
      <c r="H6" s="122"/>
      <c r="I6" s="123"/>
    </row>
    <row r="7" spans="1:9" ht="30.95">
      <c r="A7" s="127"/>
      <c r="B7" s="160" t="s">
        <v>70</v>
      </c>
      <c r="C7" s="62"/>
      <c r="D7" s="39"/>
      <c r="H7" s="122"/>
      <c r="I7" s="125"/>
    </row>
    <row r="8" spans="1:9">
      <c r="A8" s="127" t="s">
        <v>31</v>
      </c>
      <c r="B8" s="90">
        <v>4</v>
      </c>
      <c r="C8" s="62">
        <v>0.05</v>
      </c>
      <c r="D8" s="39">
        <f>B8*C8</f>
        <v>0.2</v>
      </c>
      <c r="E8" s="121"/>
      <c r="H8" s="122"/>
      <c r="I8" s="123"/>
    </row>
    <row r="9" spans="1:9" ht="123.95">
      <c r="A9" s="127"/>
      <c r="B9" s="150" t="s">
        <v>71</v>
      </c>
      <c r="C9" s="62"/>
      <c r="D9" s="39"/>
      <c r="H9" s="122"/>
      <c r="I9" s="123"/>
    </row>
    <row r="10" spans="1:9">
      <c r="A10" s="127" t="s">
        <v>33</v>
      </c>
      <c r="B10" s="90">
        <v>0</v>
      </c>
      <c r="C10" s="62">
        <v>0.05</v>
      </c>
      <c r="D10" s="39">
        <f>B10*C10</f>
        <v>0</v>
      </c>
      <c r="E10" s="121"/>
      <c r="H10" s="122"/>
      <c r="I10" s="123"/>
    </row>
    <row r="11" spans="1:9" ht="30.95">
      <c r="A11" s="127"/>
      <c r="B11" s="160" t="s">
        <v>70</v>
      </c>
      <c r="C11" s="62"/>
      <c r="D11" s="39"/>
      <c r="H11" s="122"/>
      <c r="I11" s="124"/>
    </row>
    <row r="12" spans="1:9">
      <c r="A12" s="127" t="s">
        <v>34</v>
      </c>
      <c r="B12" s="90">
        <v>0</v>
      </c>
      <c r="C12" s="62">
        <v>0.05</v>
      </c>
      <c r="D12" s="39">
        <f>B12*C12</f>
        <v>0</v>
      </c>
      <c r="E12" s="121"/>
      <c r="H12" s="122"/>
      <c r="I12" s="123"/>
    </row>
    <row r="13" spans="1:9" ht="30.95">
      <c r="A13" s="127"/>
      <c r="B13" s="160" t="s">
        <v>70</v>
      </c>
      <c r="C13" s="62"/>
      <c r="D13" s="39"/>
      <c r="H13" s="122"/>
      <c r="I13" s="124"/>
    </row>
    <row r="14" spans="1:9">
      <c r="A14" s="127" t="s">
        <v>35</v>
      </c>
      <c r="B14" s="90">
        <v>3</v>
      </c>
      <c r="C14" s="62">
        <v>0.05</v>
      </c>
      <c r="D14" s="39">
        <f>B14*C14</f>
        <v>0.15000000000000002</v>
      </c>
      <c r="E14" s="121"/>
      <c r="H14" s="122"/>
      <c r="I14" s="123"/>
    </row>
    <row r="15" spans="1:9" ht="123.95">
      <c r="A15" s="127"/>
      <c r="B15" s="150" t="s">
        <v>72</v>
      </c>
      <c r="C15" s="62"/>
      <c r="D15" s="39"/>
      <c r="H15" s="122"/>
      <c r="I15" s="124"/>
    </row>
    <row r="16" spans="1:9">
      <c r="A16" s="127" t="s">
        <v>36</v>
      </c>
      <c r="B16" s="90">
        <v>0</v>
      </c>
      <c r="C16" s="62">
        <v>0.03</v>
      </c>
      <c r="D16" s="39">
        <f>B16*C16</f>
        <v>0</v>
      </c>
      <c r="E16" s="121"/>
      <c r="H16" s="122"/>
      <c r="I16" s="123"/>
    </row>
    <row r="17" spans="1:9" ht="30.95">
      <c r="A17" s="127"/>
      <c r="B17" s="160" t="s">
        <v>70</v>
      </c>
      <c r="C17" s="62"/>
      <c r="D17" s="39"/>
      <c r="H17" s="122"/>
      <c r="I17" s="124"/>
    </row>
    <row r="18" spans="1:9">
      <c r="A18" s="127" t="s">
        <v>37</v>
      </c>
      <c r="B18" s="90">
        <v>0</v>
      </c>
      <c r="C18" s="62">
        <v>0.02</v>
      </c>
      <c r="D18" s="39">
        <f>B18*C18</f>
        <v>0</v>
      </c>
      <c r="E18" s="121"/>
      <c r="H18" s="122"/>
      <c r="I18" s="123"/>
    </row>
    <row r="19" spans="1:9" ht="30.95">
      <c r="A19" s="127"/>
      <c r="B19" s="160" t="s">
        <v>70</v>
      </c>
      <c r="C19" s="62"/>
      <c r="D19" s="39"/>
      <c r="H19" s="122"/>
      <c r="I19" s="124"/>
    </row>
    <row r="20" spans="1:9">
      <c r="A20" s="127" t="s">
        <v>38</v>
      </c>
      <c r="B20" s="90">
        <v>0</v>
      </c>
      <c r="C20" s="62">
        <v>0.03</v>
      </c>
      <c r="D20" s="39">
        <f>B20*C20</f>
        <v>0</v>
      </c>
      <c r="E20" s="121"/>
      <c r="H20" s="122"/>
      <c r="I20" s="123"/>
    </row>
    <row r="21" spans="1:9" ht="30.95">
      <c r="A21" s="127"/>
      <c r="B21" s="160" t="s">
        <v>70</v>
      </c>
      <c r="C21" s="62"/>
      <c r="D21" s="39"/>
      <c r="H21" s="122"/>
      <c r="I21" s="124"/>
    </row>
    <row r="22" spans="1:9">
      <c r="A22" s="127" t="s">
        <v>39</v>
      </c>
      <c r="B22" s="90">
        <v>0</v>
      </c>
      <c r="C22" s="62">
        <v>0.03</v>
      </c>
      <c r="D22" s="39">
        <f>B22*C22</f>
        <v>0</v>
      </c>
      <c r="H22" s="122"/>
      <c r="I22" s="123"/>
    </row>
    <row r="23" spans="1:9" ht="30.95">
      <c r="A23" s="127"/>
      <c r="B23" s="160" t="s">
        <v>70</v>
      </c>
      <c r="C23" s="62"/>
      <c r="D23" s="39"/>
      <c r="H23" s="122"/>
      <c r="I23" s="123"/>
    </row>
    <row r="24" spans="1:9" ht="30.95">
      <c r="A24" s="128" t="s">
        <v>40</v>
      </c>
      <c r="B24" s="90">
        <v>0</v>
      </c>
      <c r="C24" s="62">
        <v>0.03</v>
      </c>
      <c r="D24" s="39">
        <f>B24*C24</f>
        <v>0</v>
      </c>
      <c r="H24" s="122"/>
      <c r="I24" s="123"/>
    </row>
    <row r="25" spans="1:9" ht="30.95">
      <c r="A25" s="127"/>
      <c r="B25" s="160" t="s">
        <v>70</v>
      </c>
      <c r="C25" s="62"/>
      <c r="D25" s="39"/>
      <c r="H25" s="122"/>
      <c r="I25" s="123"/>
    </row>
    <row r="26" spans="1:9">
      <c r="A26" s="127" t="s">
        <v>42</v>
      </c>
      <c r="B26" s="90">
        <v>4</v>
      </c>
      <c r="C26" s="62">
        <v>0.04</v>
      </c>
      <c r="D26" s="39">
        <f>B26*C26</f>
        <v>0.16</v>
      </c>
      <c r="H26" s="122"/>
      <c r="I26" s="123"/>
    </row>
    <row r="27" spans="1:9" ht="108.6">
      <c r="A27" s="127"/>
      <c r="B27" s="150" t="s">
        <v>73</v>
      </c>
      <c r="C27" s="62"/>
      <c r="D27" s="39"/>
      <c r="H27" s="122"/>
      <c r="I27" s="123"/>
    </row>
    <row r="28" spans="1:9">
      <c r="A28" s="127" t="s">
        <v>44</v>
      </c>
      <c r="B28" s="90">
        <v>4</v>
      </c>
      <c r="C28" s="62">
        <v>0.03</v>
      </c>
      <c r="D28" s="39">
        <f>B28*C28</f>
        <v>0.12</v>
      </c>
      <c r="H28" s="122"/>
      <c r="I28" s="123"/>
    </row>
    <row r="29" spans="1:9" ht="108.6">
      <c r="A29" s="127"/>
      <c r="B29" s="150" t="s">
        <v>73</v>
      </c>
      <c r="C29" s="62"/>
      <c r="D29" s="39"/>
      <c r="H29" s="122"/>
      <c r="I29" s="123"/>
    </row>
    <row r="30" spans="1:9">
      <c r="A30" s="127" t="s">
        <v>45</v>
      </c>
      <c r="B30" s="90">
        <v>0</v>
      </c>
      <c r="C30" s="62">
        <v>0.04</v>
      </c>
      <c r="D30" s="39">
        <f>B30*C30</f>
        <v>0</v>
      </c>
      <c r="H30" s="122"/>
      <c r="I30" s="123"/>
    </row>
    <row r="31" spans="1:9" ht="30.95">
      <c r="A31" s="127"/>
      <c r="B31" s="160" t="s">
        <v>70</v>
      </c>
      <c r="C31" s="62"/>
      <c r="D31" s="39"/>
      <c r="H31" s="122"/>
      <c r="I31" s="123"/>
    </row>
    <row r="32" spans="1:9">
      <c r="A32" s="127" t="s">
        <v>47</v>
      </c>
      <c r="B32" s="90">
        <v>0</v>
      </c>
      <c r="C32" s="62">
        <v>0.04</v>
      </c>
      <c r="D32" s="39">
        <f>B32*C32</f>
        <v>0</v>
      </c>
      <c r="H32" s="122"/>
      <c r="I32" s="123"/>
    </row>
    <row r="33" spans="1:9" ht="30.95">
      <c r="A33" s="127"/>
      <c r="B33" s="160" t="s">
        <v>70</v>
      </c>
      <c r="C33" s="62"/>
      <c r="D33" s="39"/>
      <c r="H33" s="122"/>
      <c r="I33" s="123"/>
    </row>
    <row r="34" spans="1:9">
      <c r="A34" s="127" t="s">
        <v>48</v>
      </c>
      <c r="B34" s="90">
        <v>0</v>
      </c>
      <c r="C34" s="62">
        <v>0.03</v>
      </c>
      <c r="D34" s="39">
        <f>B34*C34</f>
        <v>0</v>
      </c>
      <c r="H34" s="122"/>
      <c r="I34" s="123"/>
    </row>
    <row r="35" spans="1:9" ht="30.95">
      <c r="A35" s="127"/>
      <c r="B35" s="160" t="s">
        <v>70</v>
      </c>
      <c r="C35" s="62"/>
      <c r="D35" s="39"/>
      <c r="H35" s="122"/>
      <c r="I35" s="123"/>
    </row>
    <row r="36" spans="1:9">
      <c r="A36" s="127" t="s">
        <v>49</v>
      </c>
      <c r="B36" s="90">
        <v>0</v>
      </c>
      <c r="C36" s="62">
        <v>0.05</v>
      </c>
      <c r="D36" s="39">
        <f>B36*C36</f>
        <v>0</v>
      </c>
      <c r="H36" s="122"/>
      <c r="I36" s="123"/>
    </row>
    <row r="37" spans="1:9" ht="30.95">
      <c r="A37" s="127"/>
      <c r="B37" s="160" t="s">
        <v>70</v>
      </c>
      <c r="C37" s="62"/>
      <c r="D37" s="39"/>
      <c r="H37" s="122"/>
      <c r="I37" s="124"/>
    </row>
    <row r="38" spans="1:9">
      <c r="A38" s="127" t="s">
        <v>50</v>
      </c>
      <c r="B38" s="90">
        <v>3</v>
      </c>
      <c r="C38" s="62">
        <v>0.05</v>
      </c>
      <c r="D38" s="39">
        <f>B38*C38</f>
        <v>0.15000000000000002</v>
      </c>
      <c r="H38" s="122"/>
      <c r="I38" s="123"/>
    </row>
    <row r="39" spans="1:9" ht="93">
      <c r="A39" s="127"/>
      <c r="B39" s="150" t="s">
        <v>74</v>
      </c>
      <c r="C39" s="62"/>
      <c r="D39" s="39"/>
      <c r="H39" s="122"/>
      <c r="I39" s="124"/>
    </row>
    <row r="40" spans="1:9" s="59" customFormat="1">
      <c r="A40" s="128" t="s">
        <v>52</v>
      </c>
      <c r="B40" s="90">
        <v>4</v>
      </c>
      <c r="C40" s="62">
        <v>0.04</v>
      </c>
      <c r="D40" s="63">
        <f>B40*C40</f>
        <v>0.16</v>
      </c>
      <c r="H40" s="122"/>
      <c r="I40" s="123"/>
    </row>
    <row r="41" spans="1:9" ht="174.95" customHeight="1">
      <c r="A41" s="127"/>
      <c r="B41" s="150" t="s">
        <v>75</v>
      </c>
      <c r="C41" s="62"/>
      <c r="D41" s="39"/>
      <c r="H41" s="122"/>
      <c r="I41" s="123"/>
    </row>
    <row r="42" spans="1:9">
      <c r="A42" s="127" t="s">
        <v>54</v>
      </c>
      <c r="B42" s="90">
        <v>0</v>
      </c>
      <c r="C42" s="62">
        <v>0.02</v>
      </c>
      <c r="D42" s="39">
        <f>B42*C42</f>
        <v>0</v>
      </c>
      <c r="H42" s="122"/>
      <c r="I42" s="123"/>
    </row>
    <row r="43" spans="1:9" ht="30.95">
      <c r="A43" s="127"/>
      <c r="B43" s="160" t="s">
        <v>70</v>
      </c>
      <c r="C43" s="62"/>
      <c r="D43" s="39"/>
      <c r="H43" s="122"/>
      <c r="I43" s="124"/>
    </row>
    <row r="44" spans="1:9">
      <c r="A44" s="127" t="s">
        <v>55</v>
      </c>
      <c r="B44" s="90">
        <v>0</v>
      </c>
      <c r="C44" s="62">
        <v>0.03</v>
      </c>
      <c r="D44" s="39">
        <f>B44*C44</f>
        <v>0</v>
      </c>
      <c r="H44" s="122"/>
      <c r="I44" s="123"/>
    </row>
    <row r="45" spans="1:9" ht="30.95">
      <c r="A45" s="127"/>
      <c r="B45" s="160" t="s">
        <v>70</v>
      </c>
      <c r="C45" s="62"/>
      <c r="D45" s="39"/>
      <c r="H45" s="122"/>
      <c r="I45" s="124"/>
    </row>
    <row r="46" spans="1:9">
      <c r="A46" s="127" t="s">
        <v>56</v>
      </c>
      <c r="B46" s="90">
        <v>3.5</v>
      </c>
      <c r="C46" s="62">
        <v>0.03</v>
      </c>
      <c r="D46" s="39">
        <f>B46*C46</f>
        <v>0.105</v>
      </c>
      <c r="H46" s="122"/>
      <c r="I46" s="123"/>
    </row>
    <row r="47" spans="1:9" ht="108.6">
      <c r="A47" s="127"/>
      <c r="B47" s="150" t="s">
        <v>73</v>
      </c>
      <c r="C47" s="62"/>
      <c r="D47" s="39"/>
      <c r="H47" s="122"/>
      <c r="I47" s="123"/>
    </row>
    <row r="48" spans="1:9">
      <c r="A48" s="127" t="s">
        <v>58</v>
      </c>
      <c r="B48" s="90">
        <v>0</v>
      </c>
      <c r="C48" s="62">
        <v>0.02</v>
      </c>
      <c r="D48" s="39">
        <f>B48*C48</f>
        <v>0</v>
      </c>
      <c r="H48" s="122"/>
      <c r="I48" s="123"/>
    </row>
    <row r="49" spans="1:9" ht="30.95">
      <c r="A49" s="127"/>
      <c r="B49" s="160" t="s">
        <v>70</v>
      </c>
      <c r="C49" s="62"/>
      <c r="D49" s="39"/>
      <c r="H49" s="122"/>
      <c r="I49" s="123"/>
    </row>
    <row r="50" spans="1:9">
      <c r="A50" s="127" t="s">
        <v>60</v>
      </c>
      <c r="B50" s="90">
        <v>3</v>
      </c>
      <c r="C50" s="62">
        <v>0.02</v>
      </c>
      <c r="D50" s="39">
        <f>B50*C50</f>
        <v>0.06</v>
      </c>
      <c r="H50" s="122"/>
      <c r="I50" s="123"/>
    </row>
    <row r="51" spans="1:9" ht="123" customHeight="1">
      <c r="A51" s="127"/>
      <c r="B51" s="150" t="s">
        <v>76</v>
      </c>
      <c r="C51" s="62"/>
      <c r="D51" s="39"/>
      <c r="H51" s="122"/>
      <c r="I51" s="123"/>
    </row>
    <row r="52" spans="1:9">
      <c r="A52" s="127" t="s">
        <v>62</v>
      </c>
      <c r="B52" s="90">
        <v>0</v>
      </c>
      <c r="C52" s="62">
        <v>0.02</v>
      </c>
      <c r="D52" s="39">
        <f>B52*C52</f>
        <v>0</v>
      </c>
      <c r="H52" s="122"/>
      <c r="I52" s="123"/>
    </row>
    <row r="53" spans="1:9" ht="30.95">
      <c r="A53" s="127"/>
      <c r="B53" s="160" t="s">
        <v>70</v>
      </c>
      <c r="C53" s="62"/>
      <c r="D53" s="39"/>
      <c r="H53" s="122"/>
      <c r="I53" s="123"/>
    </row>
    <row r="54" spans="1:9">
      <c r="A54" s="127" t="s">
        <v>63</v>
      </c>
      <c r="B54" s="90">
        <v>0</v>
      </c>
      <c r="C54" s="62">
        <v>0.02</v>
      </c>
      <c r="D54" s="39">
        <f>B54*C54</f>
        <v>0</v>
      </c>
      <c r="H54" s="122"/>
      <c r="I54" s="123"/>
    </row>
    <row r="55" spans="1:9" ht="30.95">
      <c r="A55" s="127"/>
      <c r="B55" s="160" t="s">
        <v>70</v>
      </c>
      <c r="C55" s="62"/>
      <c r="D55" s="39"/>
      <c r="H55" s="122"/>
      <c r="I55" s="123"/>
    </row>
    <row r="56" spans="1:9">
      <c r="A56" s="127" t="s">
        <v>64</v>
      </c>
      <c r="B56" s="90">
        <v>0</v>
      </c>
      <c r="C56" s="62">
        <v>0.03</v>
      </c>
      <c r="D56" s="39">
        <f>B56*C56</f>
        <v>0</v>
      </c>
      <c r="H56" s="122"/>
      <c r="I56" s="123"/>
    </row>
    <row r="57" spans="1:9" ht="30.95">
      <c r="A57" s="131"/>
      <c r="B57" s="160" t="s">
        <v>70</v>
      </c>
      <c r="C57" s="62"/>
      <c r="D57" s="39"/>
      <c r="I57" s="10"/>
    </row>
    <row r="58" spans="1:9">
      <c r="A58" s="53"/>
      <c r="B58" s="8" t="s">
        <v>65</v>
      </c>
      <c r="C58" s="62">
        <f>SUM(C2:C56)</f>
        <v>1.0000000000000004</v>
      </c>
      <c r="D58" s="82">
        <f>SUM(D2:D56)</f>
        <v>1.6049999999999998</v>
      </c>
      <c r="E58" s="53" t="s">
        <v>77</v>
      </c>
    </row>
    <row r="59" spans="1:9">
      <c r="A59" s="176"/>
      <c r="B59" s="176"/>
      <c r="C59" s="103"/>
      <c r="D59" s="103"/>
    </row>
    <row r="60" spans="1:9">
      <c r="A60" s="176"/>
      <c r="B60" s="176"/>
      <c r="C60" s="103"/>
      <c r="D60" s="103"/>
    </row>
    <row r="61" spans="1:9">
      <c r="A61" s="176"/>
      <c r="B61" s="176"/>
      <c r="C61" s="103"/>
      <c r="D61" s="103"/>
    </row>
    <row r="62" spans="1:9">
      <c r="A62" s="176"/>
      <c r="B62" s="176"/>
      <c r="C62" s="103"/>
      <c r="D62" s="103"/>
    </row>
    <row r="63" spans="1:9">
      <c r="A63" s="176"/>
      <c r="B63" s="176"/>
      <c r="C63" s="103"/>
      <c r="D63" s="103"/>
    </row>
    <row r="64" spans="1:9">
      <c r="A64" s="119"/>
    </row>
    <row r="65" spans="1:1">
      <c r="A65" s="119"/>
    </row>
    <row r="82" spans="1:1">
      <c r="A82" s="130"/>
    </row>
  </sheetData>
  <sheetProtection formatRows="0"/>
  <mergeCells count="5">
    <mergeCell ref="A59:B59"/>
    <mergeCell ref="A60:B60"/>
    <mergeCell ref="A61:B61"/>
    <mergeCell ref="A62:B62"/>
    <mergeCell ref="A63:B6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K139"/>
  <sheetViews>
    <sheetView zoomScale="60" zoomScaleNormal="60" workbookViewId="0">
      <pane xSplit="1" ySplit="1" topLeftCell="D91" activePane="bottomRight" state="frozen"/>
      <selection pane="bottomRight" activeCell="J92" sqref="J92"/>
      <selection pane="bottomLeft" activeCell="A2" sqref="A2"/>
      <selection pane="topRight" activeCell="B1" sqref="B1"/>
    </sheetView>
  </sheetViews>
  <sheetFormatPr defaultColWidth="10.75" defaultRowHeight="15.6"/>
  <cols>
    <col min="1" max="1" width="80.625" style="98" customWidth="1"/>
    <col min="2" max="2" width="64.625" style="98" customWidth="1"/>
    <col min="3" max="3" width="8.625" style="98" customWidth="1"/>
    <col min="4" max="4" width="48.125" style="98" customWidth="1"/>
    <col min="5" max="5" width="8.625" style="98" customWidth="1"/>
    <col min="6" max="6" width="49.125" style="98" customWidth="1"/>
    <col min="7" max="7" width="8.625" style="98" customWidth="1"/>
    <col min="8" max="8" width="32.25" style="98" customWidth="1"/>
    <col min="9" max="9" width="8.625" style="98" customWidth="1"/>
    <col min="10" max="10" width="11.125" style="98" customWidth="1"/>
    <col min="11" max="11" width="15.25" style="8" customWidth="1"/>
    <col min="12" max="12" width="15.5" style="8" customWidth="1"/>
    <col min="13" max="16384" width="10.75" style="8"/>
  </cols>
  <sheetData>
    <row r="1" spans="1:11" ht="93">
      <c r="A1" s="7" t="s">
        <v>78</v>
      </c>
      <c r="B1" s="23" t="s">
        <v>79</v>
      </c>
      <c r="C1" s="33" t="s">
        <v>80</v>
      </c>
      <c r="D1" s="23" t="s">
        <v>81</v>
      </c>
      <c r="E1" s="33" t="s">
        <v>82</v>
      </c>
      <c r="F1" s="23" t="s">
        <v>83</v>
      </c>
      <c r="G1" s="33" t="s">
        <v>80</v>
      </c>
      <c r="H1" s="23" t="s">
        <v>84</v>
      </c>
      <c r="I1" s="33" t="s">
        <v>82</v>
      </c>
      <c r="J1" s="41" t="s">
        <v>24</v>
      </c>
      <c r="K1" s="10"/>
    </row>
    <row r="2" spans="1:11">
      <c r="A2" s="25" t="s">
        <v>85</v>
      </c>
      <c r="B2" s="90"/>
      <c r="C2" s="117">
        <v>0.05</v>
      </c>
      <c r="D2" s="90">
        <v>12</v>
      </c>
      <c r="E2" s="117">
        <v>0.04</v>
      </c>
      <c r="F2" s="90"/>
      <c r="G2" s="117">
        <v>0.04</v>
      </c>
      <c r="H2" s="90"/>
      <c r="I2" s="64">
        <v>0.02</v>
      </c>
      <c r="J2" s="67">
        <f>B2*C2+D2*E2+F2*G2+H2*I2</f>
        <v>0.48</v>
      </c>
    </row>
    <row r="3" spans="1:11" s="15" customFormat="1" ht="103.5" customHeight="1">
      <c r="A3" s="28"/>
      <c r="B3" s="90"/>
      <c r="C3" s="117"/>
      <c r="D3" s="150" t="s">
        <v>86</v>
      </c>
      <c r="E3" s="117"/>
      <c r="F3" s="90"/>
      <c r="G3" s="117"/>
      <c r="H3" s="90"/>
      <c r="I3" s="65"/>
      <c r="J3" s="67"/>
    </row>
    <row r="4" spans="1:11" ht="30.95">
      <c r="A4" s="25" t="s">
        <v>87</v>
      </c>
      <c r="B4" s="84">
        <v>0</v>
      </c>
      <c r="C4" s="117">
        <v>0.03</v>
      </c>
      <c r="D4" s="84"/>
      <c r="E4" s="117">
        <v>3.5000000000000003E-2</v>
      </c>
      <c r="F4" s="84"/>
      <c r="G4" s="117">
        <v>3.5000000000000003E-2</v>
      </c>
      <c r="H4" s="84"/>
      <c r="I4" s="64">
        <v>0.02</v>
      </c>
      <c r="J4" s="67">
        <f t="shared" ref="J4:J70" si="0">B4*C4+D4*E4+F4*G4+H4*I4</f>
        <v>0</v>
      </c>
    </row>
    <row r="5" spans="1:11">
      <c r="A5" s="24"/>
      <c r="B5" s="84"/>
      <c r="C5" s="117"/>
      <c r="D5" s="84"/>
      <c r="E5" s="117"/>
      <c r="F5" s="84"/>
      <c r="G5" s="117"/>
      <c r="H5" s="84"/>
      <c r="I5" s="64"/>
      <c r="J5" s="67"/>
    </row>
    <row r="6" spans="1:11">
      <c r="A6" s="25" t="s">
        <v>88</v>
      </c>
      <c r="B6" s="90">
        <v>0</v>
      </c>
      <c r="C6" s="117">
        <v>0.04</v>
      </c>
      <c r="D6" s="90"/>
      <c r="E6" s="117">
        <v>0.04</v>
      </c>
      <c r="F6" s="90"/>
      <c r="G6" s="117">
        <v>0.04</v>
      </c>
      <c r="H6" s="90"/>
      <c r="I6" s="64">
        <v>0.02</v>
      </c>
      <c r="J6" s="67">
        <f t="shared" si="0"/>
        <v>0</v>
      </c>
    </row>
    <row r="7" spans="1:11">
      <c r="A7" s="24"/>
      <c r="B7" s="90"/>
      <c r="C7" s="117"/>
      <c r="D7" s="90"/>
      <c r="E7" s="117"/>
      <c r="F7" s="90"/>
      <c r="G7" s="117"/>
      <c r="H7" s="90"/>
      <c r="I7" s="64"/>
      <c r="J7" s="67"/>
    </row>
    <row r="8" spans="1:11">
      <c r="A8" s="25" t="s">
        <v>89</v>
      </c>
      <c r="B8" s="84">
        <v>0</v>
      </c>
      <c r="C8" s="117">
        <v>0.04</v>
      </c>
      <c r="D8" s="84"/>
      <c r="E8" s="117">
        <v>0.03</v>
      </c>
      <c r="F8" s="84"/>
      <c r="G8" s="117">
        <v>0.03</v>
      </c>
      <c r="H8" s="84"/>
      <c r="I8" s="64">
        <v>1.4999999999999999E-2</v>
      </c>
      <c r="J8" s="67">
        <f t="shared" si="0"/>
        <v>0</v>
      </c>
    </row>
    <row r="9" spans="1:11">
      <c r="A9" s="25"/>
      <c r="B9" s="84"/>
      <c r="C9" s="117"/>
      <c r="D9" s="84"/>
      <c r="E9" s="117"/>
      <c r="F9" s="84"/>
      <c r="G9" s="117"/>
      <c r="H9" s="84"/>
      <c r="I9" s="64"/>
      <c r="J9" s="67"/>
    </row>
    <row r="10" spans="1:11">
      <c r="A10" s="25" t="s">
        <v>90</v>
      </c>
      <c r="B10" s="90">
        <v>0</v>
      </c>
      <c r="C10" s="117">
        <v>0.04</v>
      </c>
      <c r="D10" s="90"/>
      <c r="E10" s="117">
        <v>0.04</v>
      </c>
      <c r="F10" s="90"/>
      <c r="G10" s="117">
        <v>0.04</v>
      </c>
      <c r="H10" s="90"/>
      <c r="I10" s="64">
        <v>0</v>
      </c>
      <c r="J10" s="67">
        <f t="shared" si="0"/>
        <v>0</v>
      </c>
    </row>
    <row r="11" spans="1:11">
      <c r="A11" s="25"/>
      <c r="B11" s="90"/>
      <c r="C11" s="117"/>
      <c r="D11" s="90"/>
      <c r="E11" s="117"/>
      <c r="F11" s="90"/>
      <c r="G11" s="117"/>
      <c r="H11" s="90"/>
      <c r="I11" s="64"/>
      <c r="J11" s="67"/>
    </row>
    <row r="12" spans="1:11">
      <c r="A12" s="25" t="s">
        <v>91</v>
      </c>
      <c r="B12" s="84">
        <v>0</v>
      </c>
      <c r="C12" s="117">
        <v>0.02</v>
      </c>
      <c r="D12" s="84"/>
      <c r="E12" s="117">
        <v>1.4999999999999999E-2</v>
      </c>
      <c r="F12" s="84"/>
      <c r="G12" s="117">
        <v>1.4999999999999999E-2</v>
      </c>
      <c r="H12" s="84"/>
      <c r="I12" s="64">
        <v>0</v>
      </c>
      <c r="J12" s="67">
        <f t="shared" si="0"/>
        <v>0</v>
      </c>
    </row>
    <row r="13" spans="1:11">
      <c r="A13" s="25"/>
      <c r="B13" s="84"/>
      <c r="C13" s="117"/>
      <c r="D13" s="84"/>
      <c r="E13" s="117"/>
      <c r="F13" s="84"/>
      <c r="G13" s="117"/>
      <c r="H13" s="84"/>
      <c r="I13" s="64"/>
      <c r="J13" s="67"/>
    </row>
    <row r="14" spans="1:11" ht="30.95">
      <c r="A14" s="25" t="s">
        <v>92</v>
      </c>
      <c r="B14" s="90">
        <v>0</v>
      </c>
      <c r="C14" s="117">
        <v>0.03</v>
      </c>
      <c r="D14" s="90"/>
      <c r="E14" s="117">
        <v>2.5000000000000001E-2</v>
      </c>
      <c r="F14" s="90"/>
      <c r="G14" s="117">
        <v>2.5000000000000001E-2</v>
      </c>
      <c r="H14" s="90"/>
      <c r="I14" s="64">
        <v>0.02</v>
      </c>
      <c r="J14" s="67">
        <f t="shared" si="0"/>
        <v>0</v>
      </c>
    </row>
    <row r="15" spans="1:11">
      <c r="A15" s="25"/>
      <c r="B15" s="90"/>
      <c r="C15" s="117"/>
      <c r="D15" s="90"/>
      <c r="E15" s="117"/>
      <c r="F15" s="90"/>
      <c r="G15" s="117"/>
      <c r="H15" s="90"/>
      <c r="I15" s="64"/>
      <c r="J15" s="67"/>
    </row>
    <row r="16" spans="1:11">
      <c r="A16" s="23" t="s">
        <v>93</v>
      </c>
      <c r="B16" s="84">
        <v>0</v>
      </c>
      <c r="C16" s="117">
        <v>0.03</v>
      </c>
      <c r="D16" s="84"/>
      <c r="E16" s="117">
        <v>0.04</v>
      </c>
      <c r="F16" s="84"/>
      <c r="G16" s="117">
        <v>0.04</v>
      </c>
      <c r="H16" s="84"/>
      <c r="I16" s="64">
        <v>1.4999999999999999E-2</v>
      </c>
      <c r="J16" s="67">
        <f t="shared" si="0"/>
        <v>0</v>
      </c>
    </row>
    <row r="17" spans="1:10">
      <c r="A17" s="24"/>
      <c r="B17" s="84"/>
      <c r="C17" s="117"/>
      <c r="D17" s="84"/>
      <c r="E17" s="117"/>
      <c r="F17" s="84"/>
      <c r="G17" s="117"/>
      <c r="H17" s="84"/>
      <c r="I17" s="64"/>
      <c r="J17" s="67"/>
    </row>
    <row r="18" spans="1:10">
      <c r="A18" s="23" t="s">
        <v>94</v>
      </c>
      <c r="B18" s="90"/>
      <c r="C18" s="117">
        <v>0.03</v>
      </c>
      <c r="D18" s="90">
        <v>12</v>
      </c>
      <c r="E18" s="117">
        <v>0.03</v>
      </c>
      <c r="F18" s="90"/>
      <c r="G18" s="117">
        <v>0.03</v>
      </c>
      <c r="H18" s="90"/>
      <c r="I18" s="64">
        <v>0</v>
      </c>
      <c r="J18" s="67">
        <f t="shared" si="0"/>
        <v>0.36</v>
      </c>
    </row>
    <row r="19" spans="1:10" ht="114" customHeight="1">
      <c r="A19" s="24"/>
      <c r="B19" s="90"/>
      <c r="C19" s="117"/>
      <c r="D19" s="150" t="s">
        <v>95</v>
      </c>
      <c r="E19" s="117"/>
      <c r="F19" s="90"/>
      <c r="G19" s="117"/>
      <c r="H19" s="90"/>
      <c r="I19" s="64"/>
      <c r="J19" s="67"/>
    </row>
    <row r="20" spans="1:10">
      <c r="A20" s="23" t="s">
        <v>96</v>
      </c>
      <c r="B20" s="84">
        <v>0</v>
      </c>
      <c r="C20" s="117">
        <v>0.03</v>
      </c>
      <c r="D20" s="84"/>
      <c r="E20" s="117">
        <v>2.5000000000000001E-2</v>
      </c>
      <c r="F20" s="84"/>
      <c r="G20" s="117">
        <v>2.5000000000000001E-2</v>
      </c>
      <c r="H20" s="84"/>
      <c r="I20" s="64">
        <v>0</v>
      </c>
      <c r="J20" s="67">
        <f t="shared" si="0"/>
        <v>0</v>
      </c>
    </row>
    <row r="21" spans="1:10">
      <c r="A21" s="22"/>
      <c r="B21" s="84"/>
      <c r="C21" s="117"/>
      <c r="D21" s="84"/>
      <c r="E21" s="117"/>
      <c r="F21" s="84"/>
      <c r="G21" s="117"/>
      <c r="H21" s="84"/>
      <c r="I21" s="64"/>
      <c r="J21" s="67"/>
    </row>
    <row r="22" spans="1:10">
      <c r="A22" s="23" t="s">
        <v>97</v>
      </c>
      <c r="B22" s="90"/>
      <c r="C22" s="117">
        <v>0.03</v>
      </c>
      <c r="D22" s="90">
        <v>12</v>
      </c>
      <c r="E22" s="117">
        <v>3.5000000000000003E-2</v>
      </c>
      <c r="F22" s="90"/>
      <c r="G22" s="117">
        <v>3.5000000000000003E-2</v>
      </c>
      <c r="H22" s="90"/>
      <c r="I22" s="64">
        <v>0.02</v>
      </c>
      <c r="J22" s="67">
        <f t="shared" si="0"/>
        <v>0.42000000000000004</v>
      </c>
    </row>
    <row r="23" spans="1:10" ht="96" customHeight="1">
      <c r="A23" s="22"/>
      <c r="B23" s="90"/>
      <c r="C23" s="117"/>
      <c r="D23" s="150" t="s">
        <v>98</v>
      </c>
      <c r="E23" s="117"/>
      <c r="F23" s="90"/>
      <c r="G23" s="117"/>
      <c r="H23" s="90"/>
      <c r="I23" s="64"/>
      <c r="J23" s="67"/>
    </row>
    <row r="24" spans="1:10">
      <c r="A24" s="22" t="s">
        <v>99</v>
      </c>
      <c r="B24" s="84"/>
      <c r="C24" s="117">
        <v>0.03</v>
      </c>
      <c r="D24" s="84">
        <v>8</v>
      </c>
      <c r="E24" s="117">
        <v>3.5000000000000003E-2</v>
      </c>
      <c r="F24" s="84"/>
      <c r="G24" s="117">
        <v>3.5000000000000003E-2</v>
      </c>
      <c r="H24" s="84"/>
      <c r="I24" s="64">
        <v>0.02</v>
      </c>
      <c r="J24" s="67">
        <f t="shared" si="0"/>
        <v>0.28000000000000003</v>
      </c>
    </row>
    <row r="25" spans="1:10" ht="116.1" customHeight="1">
      <c r="A25" s="22"/>
      <c r="B25" s="84"/>
      <c r="C25" s="117"/>
      <c r="D25" s="150" t="s">
        <v>100</v>
      </c>
      <c r="E25" s="117"/>
      <c r="F25" s="84"/>
      <c r="G25" s="117"/>
      <c r="H25" s="84"/>
      <c r="I25" s="64"/>
      <c r="J25" s="67"/>
    </row>
    <row r="26" spans="1:10">
      <c r="A26" s="23" t="s">
        <v>101</v>
      </c>
      <c r="B26" s="90">
        <v>0</v>
      </c>
      <c r="C26" s="117">
        <v>0.02</v>
      </c>
      <c r="D26" s="90"/>
      <c r="E26" s="117">
        <v>1.4999999999999999E-2</v>
      </c>
      <c r="F26" s="90"/>
      <c r="G26" s="117">
        <v>1.4999999999999999E-2</v>
      </c>
      <c r="H26" s="90"/>
      <c r="I26" s="64">
        <v>0.02</v>
      </c>
      <c r="J26" s="67">
        <f t="shared" si="0"/>
        <v>0</v>
      </c>
    </row>
    <row r="27" spans="1:10">
      <c r="A27" s="22"/>
      <c r="B27" s="90"/>
      <c r="C27" s="117"/>
      <c r="D27" s="90"/>
      <c r="E27" s="117"/>
      <c r="F27" s="90"/>
      <c r="G27" s="117"/>
      <c r="H27" s="90"/>
      <c r="I27" s="64"/>
      <c r="J27" s="67"/>
    </row>
    <row r="28" spans="1:10">
      <c r="A28" s="23" t="s">
        <v>102</v>
      </c>
      <c r="B28" s="84">
        <v>0</v>
      </c>
      <c r="C28" s="117">
        <v>0.02</v>
      </c>
      <c r="D28" s="84"/>
      <c r="E28" s="117">
        <v>0.02</v>
      </c>
      <c r="F28" s="84"/>
      <c r="G28" s="117">
        <v>0.02</v>
      </c>
      <c r="H28" s="84"/>
      <c r="I28" s="64">
        <v>0.02</v>
      </c>
      <c r="J28" s="67">
        <f t="shared" si="0"/>
        <v>0</v>
      </c>
    </row>
    <row r="29" spans="1:10">
      <c r="A29" s="22"/>
      <c r="B29" s="84"/>
      <c r="C29" s="117"/>
      <c r="D29" s="84"/>
      <c r="E29" s="117"/>
      <c r="F29" s="84"/>
      <c r="G29" s="117"/>
      <c r="H29" s="84"/>
      <c r="I29" s="64"/>
      <c r="J29" s="67"/>
    </row>
    <row r="30" spans="1:10">
      <c r="A30" s="23" t="s">
        <v>103</v>
      </c>
      <c r="B30" s="90">
        <v>0</v>
      </c>
      <c r="C30" s="117">
        <v>0.03</v>
      </c>
      <c r="D30" s="90"/>
      <c r="E30" s="117">
        <v>0.02</v>
      </c>
      <c r="F30" s="90"/>
      <c r="G30" s="117">
        <v>2.5000000000000001E-2</v>
      </c>
      <c r="H30" s="90"/>
      <c r="I30" s="64">
        <v>0.02</v>
      </c>
      <c r="J30" s="67">
        <f t="shared" si="0"/>
        <v>0</v>
      </c>
    </row>
    <row r="31" spans="1:10">
      <c r="A31" s="22"/>
      <c r="B31" s="90"/>
      <c r="C31" s="117"/>
      <c r="D31" s="90"/>
      <c r="E31" s="117"/>
      <c r="F31" s="90"/>
      <c r="G31" s="117"/>
      <c r="H31" s="90"/>
      <c r="I31" s="64"/>
      <c r="J31" s="67"/>
    </row>
    <row r="32" spans="1:10">
      <c r="A32" s="22" t="s">
        <v>104</v>
      </c>
      <c r="B32" s="84">
        <v>0</v>
      </c>
      <c r="C32" s="117">
        <v>0.03</v>
      </c>
      <c r="D32" s="84"/>
      <c r="E32" s="117">
        <v>0.02</v>
      </c>
      <c r="F32" s="84"/>
      <c r="G32" s="117">
        <v>0.02</v>
      </c>
      <c r="H32" s="84"/>
      <c r="I32" s="64">
        <v>0.02</v>
      </c>
      <c r="J32" s="67">
        <f t="shared" si="0"/>
        <v>0</v>
      </c>
    </row>
    <row r="33" spans="1:10">
      <c r="A33" s="22"/>
      <c r="B33" s="84"/>
      <c r="C33" s="117"/>
      <c r="D33" s="84"/>
      <c r="E33" s="117"/>
      <c r="F33" s="84"/>
      <c r="G33" s="117"/>
      <c r="H33" s="84"/>
      <c r="I33" s="64"/>
      <c r="J33" s="67"/>
    </row>
    <row r="34" spans="1:10">
      <c r="A34" s="23" t="s">
        <v>105</v>
      </c>
      <c r="B34" s="90">
        <v>20</v>
      </c>
      <c r="C34" s="117">
        <v>0.03</v>
      </c>
      <c r="D34" s="90"/>
      <c r="E34" s="117">
        <v>0.02</v>
      </c>
      <c r="F34" s="90"/>
      <c r="G34" s="117">
        <v>0.02</v>
      </c>
      <c r="H34" s="90"/>
      <c r="I34" s="64">
        <v>0.01</v>
      </c>
      <c r="J34" s="67">
        <f t="shared" si="0"/>
        <v>0.6</v>
      </c>
    </row>
    <row r="35" spans="1:10" ht="155.1">
      <c r="A35" s="22"/>
      <c r="B35" s="150" t="s">
        <v>106</v>
      </c>
      <c r="C35" s="117"/>
      <c r="D35" s="90"/>
      <c r="E35" s="117"/>
      <c r="F35" s="90"/>
      <c r="G35" s="117"/>
      <c r="H35" s="90"/>
      <c r="I35" s="64"/>
      <c r="J35" s="67"/>
    </row>
    <row r="36" spans="1:10">
      <c r="A36" s="23" t="s">
        <v>107</v>
      </c>
      <c r="B36" s="84">
        <v>0</v>
      </c>
      <c r="C36" s="117">
        <v>0.04</v>
      </c>
      <c r="D36" s="84"/>
      <c r="E36" s="117">
        <v>0.04</v>
      </c>
      <c r="F36" s="84"/>
      <c r="G36" s="117">
        <v>0.04</v>
      </c>
      <c r="H36" s="84"/>
      <c r="I36" s="64">
        <v>0.02</v>
      </c>
      <c r="J36" s="67">
        <f t="shared" si="0"/>
        <v>0</v>
      </c>
    </row>
    <row r="37" spans="1:10">
      <c r="A37" s="22"/>
      <c r="B37" s="84"/>
      <c r="C37" s="117"/>
      <c r="D37" s="84"/>
      <c r="E37" s="117"/>
      <c r="F37" s="84"/>
      <c r="G37" s="117"/>
      <c r="H37" s="84"/>
      <c r="I37" s="64"/>
      <c r="J37" s="67"/>
    </row>
    <row r="38" spans="1:10">
      <c r="A38" s="23" t="s">
        <v>108</v>
      </c>
      <c r="B38" s="90">
        <v>0</v>
      </c>
      <c r="C38" s="117">
        <v>0.03</v>
      </c>
      <c r="D38" s="90"/>
      <c r="E38" s="117">
        <v>2.5000000000000001E-2</v>
      </c>
      <c r="F38" s="90"/>
      <c r="G38" s="117">
        <v>2.5000000000000001E-2</v>
      </c>
      <c r="H38" s="90"/>
      <c r="I38" s="64">
        <v>0.02</v>
      </c>
      <c r="J38" s="67">
        <f t="shared" si="0"/>
        <v>0</v>
      </c>
    </row>
    <row r="39" spans="1:10">
      <c r="A39" s="22"/>
      <c r="B39" s="90"/>
      <c r="C39" s="117"/>
      <c r="D39" s="90"/>
      <c r="E39" s="117"/>
      <c r="F39" s="90"/>
      <c r="G39" s="117"/>
      <c r="H39" s="90"/>
      <c r="I39" s="64"/>
      <c r="J39" s="67"/>
    </row>
    <row r="40" spans="1:10">
      <c r="A40" s="23" t="s">
        <v>109</v>
      </c>
      <c r="B40" s="84">
        <v>0</v>
      </c>
      <c r="C40" s="117">
        <v>0.02</v>
      </c>
      <c r="D40" s="84"/>
      <c r="E40" s="117">
        <v>0.02</v>
      </c>
      <c r="F40" s="84"/>
      <c r="G40" s="117">
        <v>0.02</v>
      </c>
      <c r="H40" s="84"/>
      <c r="I40" s="64">
        <v>0.02</v>
      </c>
      <c r="J40" s="67">
        <f t="shared" si="0"/>
        <v>0</v>
      </c>
    </row>
    <row r="41" spans="1:10">
      <c r="A41" s="22"/>
      <c r="B41" s="84"/>
      <c r="C41" s="117"/>
      <c r="D41" s="84"/>
      <c r="E41" s="117"/>
      <c r="F41" s="84"/>
      <c r="G41" s="117"/>
      <c r="H41" s="84"/>
      <c r="I41" s="64"/>
      <c r="J41" s="67"/>
    </row>
    <row r="42" spans="1:10">
      <c r="A42" s="23" t="s">
        <v>110</v>
      </c>
      <c r="B42" s="90">
        <v>0</v>
      </c>
      <c r="C42" s="117">
        <v>0.02</v>
      </c>
      <c r="D42" s="90"/>
      <c r="E42" s="117">
        <v>0.02</v>
      </c>
      <c r="F42" s="90"/>
      <c r="G42" s="117">
        <v>0.02</v>
      </c>
      <c r="H42" s="90"/>
      <c r="I42" s="64">
        <v>0.02</v>
      </c>
      <c r="J42" s="67">
        <f t="shared" si="0"/>
        <v>0</v>
      </c>
    </row>
    <row r="43" spans="1:10">
      <c r="A43" s="22"/>
      <c r="B43" s="90"/>
      <c r="C43" s="117"/>
      <c r="D43" s="90"/>
      <c r="E43" s="117"/>
      <c r="F43" s="90"/>
      <c r="G43" s="117"/>
      <c r="H43" s="90"/>
      <c r="I43" s="64"/>
      <c r="J43" s="67"/>
    </row>
    <row r="44" spans="1:10">
      <c r="A44" s="23" t="s">
        <v>111</v>
      </c>
      <c r="B44" s="84">
        <v>0</v>
      </c>
      <c r="C44" s="117">
        <v>0.02</v>
      </c>
      <c r="D44" s="84"/>
      <c r="E44" s="117">
        <v>0.02</v>
      </c>
      <c r="F44" s="84"/>
      <c r="G44" s="117">
        <v>0.02</v>
      </c>
      <c r="H44" s="84"/>
      <c r="I44" s="64">
        <v>0.02</v>
      </c>
      <c r="J44" s="67">
        <f t="shared" si="0"/>
        <v>0</v>
      </c>
    </row>
    <row r="45" spans="1:10">
      <c r="A45" s="22"/>
      <c r="B45" s="84"/>
      <c r="C45" s="117"/>
      <c r="D45" s="84"/>
      <c r="E45" s="117"/>
      <c r="F45" s="84"/>
      <c r="G45" s="117"/>
      <c r="H45" s="84"/>
      <c r="I45" s="64"/>
      <c r="J45" s="67"/>
    </row>
    <row r="46" spans="1:10">
      <c r="A46" s="23" t="s">
        <v>112</v>
      </c>
      <c r="B46" s="90">
        <v>0</v>
      </c>
      <c r="C46" s="117">
        <v>0.02</v>
      </c>
      <c r="D46" s="90"/>
      <c r="E46" s="117">
        <v>0.02</v>
      </c>
      <c r="F46" s="90"/>
      <c r="G46" s="117">
        <v>0.02</v>
      </c>
      <c r="H46" s="90"/>
      <c r="I46" s="64">
        <v>0.02</v>
      </c>
      <c r="J46" s="67">
        <f t="shared" si="0"/>
        <v>0</v>
      </c>
    </row>
    <row r="47" spans="1:10">
      <c r="A47" s="23"/>
      <c r="B47" s="90"/>
      <c r="C47" s="117"/>
      <c r="D47" s="90"/>
      <c r="E47" s="117"/>
      <c r="F47" s="90"/>
      <c r="G47" s="117"/>
      <c r="H47" s="90"/>
      <c r="I47" s="64"/>
      <c r="J47" s="67"/>
    </row>
    <row r="48" spans="1:10">
      <c r="A48" s="23" t="s">
        <v>113</v>
      </c>
      <c r="B48" s="84">
        <v>0</v>
      </c>
      <c r="C48" s="117">
        <v>0.02</v>
      </c>
      <c r="D48" s="84"/>
      <c r="E48" s="117">
        <v>0.02</v>
      </c>
      <c r="F48" s="84"/>
      <c r="G48" s="117">
        <v>0.02</v>
      </c>
      <c r="H48" s="84"/>
      <c r="I48" s="64">
        <v>0.02</v>
      </c>
      <c r="J48" s="67">
        <f t="shared" si="0"/>
        <v>0</v>
      </c>
    </row>
    <row r="49" spans="1:10">
      <c r="A49" s="22"/>
      <c r="B49" s="84"/>
      <c r="C49" s="117"/>
      <c r="D49" s="84"/>
      <c r="E49" s="117"/>
      <c r="F49" s="84"/>
      <c r="G49" s="117"/>
      <c r="H49" s="84"/>
      <c r="I49" s="64"/>
      <c r="J49" s="67"/>
    </row>
    <row r="50" spans="1:10">
      <c r="A50" s="23" t="s">
        <v>114</v>
      </c>
      <c r="B50" s="90">
        <v>0</v>
      </c>
      <c r="C50" s="117">
        <v>0.02</v>
      </c>
      <c r="D50" s="90"/>
      <c r="E50" s="117">
        <v>0.02</v>
      </c>
      <c r="F50" s="90"/>
      <c r="G50" s="117">
        <v>0.02</v>
      </c>
      <c r="H50" s="90"/>
      <c r="I50" s="64">
        <v>0.05</v>
      </c>
      <c r="J50" s="67">
        <f t="shared" si="0"/>
        <v>0</v>
      </c>
    </row>
    <row r="51" spans="1:10">
      <c r="A51" s="22"/>
      <c r="B51" s="90"/>
      <c r="C51" s="117"/>
      <c r="D51" s="90"/>
      <c r="E51" s="117"/>
      <c r="F51" s="90"/>
      <c r="G51" s="117"/>
      <c r="H51" s="90"/>
      <c r="I51" s="64"/>
      <c r="J51" s="67"/>
    </row>
    <row r="52" spans="1:10">
      <c r="A52" s="23" t="s">
        <v>115</v>
      </c>
      <c r="B52" s="84">
        <v>0</v>
      </c>
      <c r="C52" s="117">
        <v>0.02</v>
      </c>
      <c r="D52" s="84"/>
      <c r="E52" s="117">
        <v>0.02</v>
      </c>
      <c r="F52" s="84"/>
      <c r="G52" s="117">
        <v>0.02</v>
      </c>
      <c r="H52" s="84"/>
      <c r="I52" s="64">
        <v>0.03</v>
      </c>
      <c r="J52" s="67">
        <f t="shared" si="0"/>
        <v>0</v>
      </c>
    </row>
    <row r="53" spans="1:10">
      <c r="A53" s="22"/>
      <c r="B53" s="84"/>
      <c r="C53" s="117"/>
      <c r="D53" s="84"/>
      <c r="E53" s="117"/>
      <c r="F53" s="84"/>
      <c r="G53" s="117"/>
      <c r="H53" s="84"/>
      <c r="I53" s="64"/>
      <c r="J53" s="67"/>
    </row>
    <row r="54" spans="1:10">
      <c r="A54" s="22" t="s">
        <v>116</v>
      </c>
      <c r="B54" s="90">
        <v>0</v>
      </c>
      <c r="C54" s="117">
        <v>0.02</v>
      </c>
      <c r="D54" s="90"/>
      <c r="E54" s="117">
        <v>0.02</v>
      </c>
      <c r="F54" s="90"/>
      <c r="G54" s="117">
        <v>1.4999999999999999E-2</v>
      </c>
      <c r="H54" s="90"/>
      <c r="I54" s="64">
        <v>0.02</v>
      </c>
      <c r="J54" s="67">
        <f t="shared" si="0"/>
        <v>0</v>
      </c>
    </row>
    <row r="55" spans="1:10">
      <c r="A55" s="22"/>
      <c r="B55" s="90"/>
      <c r="C55" s="117"/>
      <c r="D55" s="90"/>
      <c r="E55" s="117"/>
      <c r="F55" s="90"/>
      <c r="G55" s="117"/>
      <c r="H55" s="90"/>
      <c r="I55" s="64"/>
      <c r="J55" s="67"/>
    </row>
    <row r="56" spans="1:10">
      <c r="A56" s="23" t="s">
        <v>117</v>
      </c>
      <c r="B56" s="84">
        <v>0</v>
      </c>
      <c r="C56" s="117">
        <v>0.02</v>
      </c>
      <c r="D56" s="84"/>
      <c r="E56" s="117">
        <v>0.02</v>
      </c>
      <c r="F56" s="84"/>
      <c r="G56" s="117">
        <v>0.02</v>
      </c>
      <c r="H56" s="84"/>
      <c r="I56" s="64">
        <v>0.03</v>
      </c>
      <c r="J56" s="67">
        <f t="shared" si="0"/>
        <v>0</v>
      </c>
    </row>
    <row r="57" spans="1:10">
      <c r="A57" s="22"/>
      <c r="B57" s="84"/>
      <c r="C57" s="117"/>
      <c r="D57" s="84"/>
      <c r="E57" s="117"/>
      <c r="F57" s="84"/>
      <c r="G57" s="117"/>
      <c r="H57" s="84"/>
      <c r="I57" s="64"/>
      <c r="J57" s="67"/>
    </row>
    <row r="58" spans="1:10">
      <c r="A58" s="23" t="s">
        <v>118</v>
      </c>
      <c r="B58" s="90">
        <v>0</v>
      </c>
      <c r="C58" s="117">
        <v>0.02</v>
      </c>
      <c r="D58" s="90"/>
      <c r="E58" s="117">
        <v>2.5000000000000001E-2</v>
      </c>
      <c r="F58" s="90"/>
      <c r="G58" s="117">
        <v>2.5000000000000001E-2</v>
      </c>
      <c r="H58" s="90"/>
      <c r="I58" s="64">
        <v>0.03</v>
      </c>
      <c r="J58" s="67">
        <f t="shared" si="0"/>
        <v>0</v>
      </c>
    </row>
    <row r="59" spans="1:10">
      <c r="A59" s="22"/>
      <c r="B59" s="90"/>
      <c r="C59" s="117"/>
      <c r="D59" s="90"/>
      <c r="E59" s="117"/>
      <c r="F59" s="90"/>
      <c r="G59" s="117"/>
      <c r="H59" s="90"/>
      <c r="I59" s="64"/>
      <c r="J59" s="67"/>
    </row>
    <row r="60" spans="1:10">
      <c r="A60" s="23" t="s">
        <v>119</v>
      </c>
      <c r="B60" s="84">
        <v>0</v>
      </c>
      <c r="C60" s="117">
        <v>0.02</v>
      </c>
      <c r="D60" s="84"/>
      <c r="E60" s="117">
        <v>1.4999999999999999E-2</v>
      </c>
      <c r="F60" s="84"/>
      <c r="G60" s="117">
        <v>1.4999999999999999E-2</v>
      </c>
      <c r="H60" s="84"/>
      <c r="I60" s="64">
        <v>0.02</v>
      </c>
      <c r="J60" s="67">
        <f t="shared" si="0"/>
        <v>0</v>
      </c>
    </row>
    <row r="61" spans="1:10">
      <c r="A61" s="22"/>
      <c r="B61" s="84"/>
      <c r="C61" s="117"/>
      <c r="D61" s="84"/>
      <c r="E61" s="117"/>
      <c r="F61" s="84"/>
      <c r="G61" s="117"/>
      <c r="H61" s="84"/>
      <c r="I61" s="64"/>
      <c r="J61" s="67"/>
    </row>
    <row r="62" spans="1:10">
      <c r="A62" s="23" t="s">
        <v>120</v>
      </c>
      <c r="B62" s="90">
        <v>0</v>
      </c>
      <c r="C62" s="117">
        <v>0.02</v>
      </c>
      <c r="D62" s="90"/>
      <c r="E62" s="117">
        <v>0.02</v>
      </c>
      <c r="F62" s="90"/>
      <c r="G62" s="117">
        <v>0.02</v>
      </c>
      <c r="H62" s="90"/>
      <c r="I62" s="64">
        <v>0.03</v>
      </c>
      <c r="J62" s="67">
        <f t="shared" si="0"/>
        <v>0</v>
      </c>
    </row>
    <row r="63" spans="1:10">
      <c r="A63" s="22"/>
      <c r="B63" s="90"/>
      <c r="C63" s="117"/>
      <c r="D63" s="90"/>
      <c r="E63" s="117"/>
      <c r="F63" s="90"/>
      <c r="G63" s="117"/>
      <c r="H63" s="90"/>
      <c r="I63" s="64"/>
      <c r="J63" s="67"/>
    </row>
    <row r="64" spans="1:10">
      <c r="A64" s="23" t="s">
        <v>121</v>
      </c>
      <c r="B64" s="84">
        <v>0</v>
      </c>
      <c r="C64" s="117">
        <v>0.02</v>
      </c>
      <c r="D64" s="84"/>
      <c r="E64" s="117">
        <v>0.02</v>
      </c>
      <c r="F64" s="84"/>
      <c r="G64" s="117">
        <v>0.02</v>
      </c>
      <c r="H64" s="84"/>
      <c r="I64" s="64">
        <v>0.03</v>
      </c>
      <c r="J64" s="67">
        <f t="shared" si="0"/>
        <v>0</v>
      </c>
    </row>
    <row r="65" spans="1:10">
      <c r="A65" s="22"/>
      <c r="B65" s="84"/>
      <c r="C65" s="117"/>
      <c r="D65" s="84"/>
      <c r="E65" s="117"/>
      <c r="F65" s="84"/>
      <c r="G65" s="117"/>
      <c r="H65" s="84"/>
      <c r="I65" s="64"/>
      <c r="J65" s="67"/>
    </row>
    <row r="66" spans="1:10">
      <c r="A66" s="22" t="s">
        <v>122</v>
      </c>
      <c r="B66" s="90">
        <v>0</v>
      </c>
      <c r="C66" s="117">
        <v>0.01</v>
      </c>
      <c r="D66" s="90"/>
      <c r="E66" s="117">
        <v>0.01</v>
      </c>
      <c r="F66" s="90"/>
      <c r="G66" s="117">
        <v>0.01</v>
      </c>
      <c r="H66" s="90"/>
      <c r="I66" s="64"/>
      <c r="J66" s="67"/>
    </row>
    <row r="67" spans="1:10">
      <c r="A67" s="22"/>
      <c r="B67" s="90"/>
      <c r="C67" s="117"/>
      <c r="D67" s="90"/>
      <c r="E67" s="117"/>
      <c r="F67" s="90"/>
      <c r="G67" s="117"/>
      <c r="H67" s="90"/>
      <c r="I67" s="64"/>
      <c r="J67" s="67"/>
    </row>
    <row r="68" spans="1:10">
      <c r="A68" s="22" t="s">
        <v>123</v>
      </c>
      <c r="B68" s="84">
        <v>0</v>
      </c>
      <c r="C68" s="117">
        <v>0.01</v>
      </c>
      <c r="D68" s="84"/>
      <c r="E68" s="117">
        <v>0.01</v>
      </c>
      <c r="F68" s="84"/>
      <c r="G68" s="117">
        <v>0.01</v>
      </c>
      <c r="H68" s="84"/>
      <c r="I68" s="64"/>
      <c r="J68" s="67"/>
    </row>
    <row r="69" spans="1:10">
      <c r="A69" s="22"/>
      <c r="B69" s="84"/>
      <c r="C69" s="117"/>
      <c r="D69" s="84"/>
      <c r="E69" s="117"/>
      <c r="F69" s="84"/>
      <c r="G69" s="117"/>
      <c r="H69" s="84"/>
      <c r="I69" s="64"/>
      <c r="J69" s="67"/>
    </row>
    <row r="70" spans="1:10">
      <c r="A70" s="23" t="s">
        <v>124</v>
      </c>
      <c r="B70" s="90">
        <v>0</v>
      </c>
      <c r="C70" s="117">
        <v>0.03</v>
      </c>
      <c r="D70" s="90"/>
      <c r="E70" s="117">
        <v>2.5000000000000001E-2</v>
      </c>
      <c r="F70" s="90"/>
      <c r="G70" s="117">
        <v>0.02</v>
      </c>
      <c r="H70" s="90"/>
      <c r="I70" s="64">
        <v>0</v>
      </c>
      <c r="J70" s="67">
        <f t="shared" si="0"/>
        <v>0</v>
      </c>
    </row>
    <row r="71" spans="1:10">
      <c r="A71" s="22"/>
      <c r="B71" s="90"/>
      <c r="C71" s="117"/>
      <c r="D71" s="90"/>
      <c r="E71" s="117"/>
      <c r="F71" s="90"/>
      <c r="G71" s="117"/>
      <c r="H71" s="90"/>
      <c r="I71" s="64"/>
      <c r="J71" s="67"/>
    </row>
    <row r="72" spans="1:10">
      <c r="A72" s="23" t="s">
        <v>125</v>
      </c>
      <c r="B72" s="84">
        <v>0</v>
      </c>
      <c r="C72" s="117">
        <v>1.4999999999999999E-2</v>
      </c>
      <c r="D72" s="84"/>
      <c r="E72" s="117">
        <v>0.01</v>
      </c>
      <c r="F72" s="84"/>
      <c r="G72" s="117">
        <v>0.01</v>
      </c>
      <c r="H72" s="84"/>
      <c r="I72" s="64">
        <v>0.01</v>
      </c>
      <c r="J72" s="67">
        <f t="shared" ref="J72:J90" si="1">B72*C72+D72*E72+F72*G72+H72*I72</f>
        <v>0</v>
      </c>
    </row>
    <row r="73" spans="1:10">
      <c r="A73" s="22"/>
      <c r="B73" s="84"/>
      <c r="C73" s="117"/>
      <c r="D73" s="84"/>
      <c r="E73" s="117"/>
      <c r="F73" s="84"/>
      <c r="G73" s="117"/>
      <c r="H73" s="84"/>
      <c r="I73" s="64"/>
      <c r="J73" s="67"/>
    </row>
    <row r="74" spans="1:10">
      <c r="A74" s="23" t="s">
        <v>126</v>
      </c>
      <c r="B74" s="90">
        <v>0</v>
      </c>
      <c r="C74" s="117">
        <v>0.02</v>
      </c>
      <c r="D74" s="90"/>
      <c r="E74" s="117">
        <v>1.4999999999999999E-2</v>
      </c>
      <c r="F74" s="90"/>
      <c r="G74" s="117">
        <v>1.4999999999999999E-2</v>
      </c>
      <c r="H74" s="90"/>
      <c r="I74" s="64">
        <v>0</v>
      </c>
      <c r="J74" s="67">
        <f t="shared" si="1"/>
        <v>0</v>
      </c>
    </row>
    <row r="75" spans="1:10">
      <c r="A75" s="22"/>
      <c r="B75" s="90"/>
      <c r="C75" s="117"/>
      <c r="D75" s="90"/>
      <c r="E75" s="117"/>
      <c r="F75" s="90"/>
      <c r="G75" s="117"/>
      <c r="H75" s="90"/>
      <c r="I75" s="64"/>
      <c r="J75" s="67"/>
    </row>
    <row r="76" spans="1:10">
      <c r="A76" s="22" t="s">
        <v>127</v>
      </c>
      <c r="B76" s="84">
        <v>0</v>
      </c>
      <c r="C76" s="117">
        <v>1.4999999999999999E-2</v>
      </c>
      <c r="D76" s="84"/>
      <c r="E76" s="117">
        <v>0.02</v>
      </c>
      <c r="F76" s="84"/>
      <c r="G76" s="117">
        <v>0.02</v>
      </c>
      <c r="H76" s="84"/>
      <c r="I76" s="64">
        <v>0.05</v>
      </c>
      <c r="J76" s="67">
        <f t="shared" si="1"/>
        <v>0</v>
      </c>
    </row>
    <row r="77" spans="1:10">
      <c r="A77" s="22"/>
      <c r="B77" s="84"/>
      <c r="C77" s="117"/>
      <c r="D77" s="84"/>
      <c r="E77" s="117"/>
      <c r="F77" s="84"/>
      <c r="G77" s="117"/>
      <c r="H77" s="84"/>
      <c r="I77" s="64"/>
      <c r="J77" s="67"/>
    </row>
    <row r="78" spans="1:10">
      <c r="A78" s="23" t="s">
        <v>128</v>
      </c>
      <c r="B78" s="90">
        <v>0</v>
      </c>
      <c r="C78" s="117">
        <v>0.01</v>
      </c>
      <c r="D78" s="90"/>
      <c r="E78" s="117">
        <v>0.02</v>
      </c>
      <c r="F78" s="90"/>
      <c r="G78" s="117">
        <v>0.02</v>
      </c>
      <c r="H78" s="90"/>
      <c r="I78" s="64">
        <v>0</v>
      </c>
      <c r="J78" s="67">
        <f t="shared" si="1"/>
        <v>0</v>
      </c>
    </row>
    <row r="79" spans="1:10">
      <c r="A79" s="22"/>
      <c r="B79" s="90"/>
      <c r="C79" s="117"/>
      <c r="D79" s="90"/>
      <c r="E79" s="117"/>
      <c r="F79" s="90"/>
      <c r="G79" s="117"/>
      <c r="H79" s="90"/>
      <c r="I79" s="64"/>
      <c r="J79" s="67"/>
    </row>
    <row r="80" spans="1:10">
      <c r="A80" s="22" t="s">
        <v>129</v>
      </c>
      <c r="B80" s="90">
        <v>0</v>
      </c>
      <c r="C80" s="117">
        <v>0</v>
      </c>
      <c r="D80" s="90"/>
      <c r="E80" s="117">
        <v>0.02</v>
      </c>
      <c r="F80" s="90"/>
      <c r="G80" s="117">
        <v>0.02</v>
      </c>
      <c r="H80" s="90"/>
      <c r="I80" s="64">
        <v>0.03</v>
      </c>
      <c r="J80" s="67">
        <f t="shared" si="1"/>
        <v>0</v>
      </c>
    </row>
    <row r="81" spans="1:11">
      <c r="A81" s="22"/>
      <c r="B81" s="84"/>
      <c r="C81" s="117"/>
      <c r="D81" s="84"/>
      <c r="E81" s="117"/>
      <c r="F81" s="84"/>
      <c r="G81" s="117"/>
      <c r="H81" s="84"/>
      <c r="I81" s="64"/>
      <c r="J81" s="67"/>
    </row>
    <row r="82" spans="1:11">
      <c r="A82" s="23" t="s">
        <v>130</v>
      </c>
      <c r="B82" s="84"/>
      <c r="C82" s="117">
        <v>0.01</v>
      </c>
      <c r="D82" s="84">
        <v>12</v>
      </c>
      <c r="E82" s="117">
        <v>0.01</v>
      </c>
      <c r="F82" s="84"/>
      <c r="G82" s="117">
        <v>0.01</v>
      </c>
      <c r="H82" s="84"/>
      <c r="I82" s="64">
        <v>0.02</v>
      </c>
      <c r="J82" s="67">
        <f t="shared" si="1"/>
        <v>0.12</v>
      </c>
    </row>
    <row r="83" spans="1:11" ht="81.95" customHeight="1">
      <c r="A83" s="22"/>
      <c r="B83" s="90"/>
      <c r="C83" s="117"/>
      <c r="D83" s="150" t="s">
        <v>131</v>
      </c>
      <c r="E83" s="117"/>
      <c r="F83" s="90"/>
      <c r="G83" s="117"/>
      <c r="H83" s="90"/>
      <c r="I83" s="64"/>
      <c r="J83" s="67"/>
    </row>
    <row r="84" spans="1:11">
      <c r="A84" s="23" t="s">
        <v>132</v>
      </c>
      <c r="B84" s="90">
        <v>0</v>
      </c>
      <c r="C84" s="117">
        <v>0</v>
      </c>
      <c r="D84" s="90"/>
      <c r="E84" s="117">
        <v>0.01</v>
      </c>
      <c r="F84" s="90"/>
      <c r="G84" s="117">
        <v>0.01</v>
      </c>
      <c r="H84" s="90"/>
      <c r="I84" s="64">
        <v>0.04</v>
      </c>
      <c r="J84" s="67">
        <f t="shared" si="1"/>
        <v>0</v>
      </c>
    </row>
    <row r="85" spans="1:11">
      <c r="A85" s="22"/>
      <c r="B85" s="84"/>
      <c r="C85" s="117"/>
      <c r="D85" s="84"/>
      <c r="E85" s="117"/>
      <c r="F85" s="84"/>
      <c r="G85" s="117"/>
      <c r="H85" s="84"/>
      <c r="I85" s="64"/>
      <c r="J85" s="67"/>
    </row>
    <row r="86" spans="1:11">
      <c r="A86" s="23" t="s">
        <v>133</v>
      </c>
      <c r="B86" s="84">
        <v>0</v>
      </c>
      <c r="C86" s="117">
        <v>0.02</v>
      </c>
      <c r="D86" s="84"/>
      <c r="E86" s="117">
        <v>0.01</v>
      </c>
      <c r="F86" s="84"/>
      <c r="G86" s="117">
        <v>1.4999999999999999E-2</v>
      </c>
      <c r="H86" s="84"/>
      <c r="I86" s="64">
        <v>0.04</v>
      </c>
      <c r="J86" s="67">
        <f t="shared" si="1"/>
        <v>0</v>
      </c>
    </row>
    <row r="87" spans="1:11">
      <c r="A87" s="22"/>
      <c r="B87" s="90"/>
      <c r="C87" s="117"/>
      <c r="D87" s="90"/>
      <c r="E87" s="117"/>
      <c r="F87" s="90"/>
      <c r="G87" s="117"/>
      <c r="H87" s="90"/>
      <c r="I87" s="64"/>
      <c r="J87" s="67"/>
    </row>
    <row r="88" spans="1:11">
      <c r="A88" s="22" t="s">
        <v>134</v>
      </c>
      <c r="B88" s="90"/>
      <c r="C88" s="117">
        <v>0</v>
      </c>
      <c r="D88" s="90"/>
      <c r="E88" s="117">
        <v>0.01</v>
      </c>
      <c r="F88" s="90"/>
      <c r="G88" s="117">
        <v>0.01</v>
      </c>
      <c r="H88" s="90">
        <v>4</v>
      </c>
      <c r="I88" s="64">
        <v>0.04</v>
      </c>
      <c r="J88" s="67">
        <f t="shared" si="1"/>
        <v>0.16</v>
      </c>
    </row>
    <row r="89" spans="1:11" ht="216.95" customHeight="1">
      <c r="A89" s="22"/>
      <c r="B89" s="90"/>
      <c r="C89" s="117"/>
      <c r="D89" s="90"/>
      <c r="E89" s="117"/>
      <c r="F89" s="112"/>
      <c r="G89" s="117"/>
      <c r="H89" s="112" t="s">
        <v>135</v>
      </c>
      <c r="I89" s="64"/>
      <c r="J89" s="67"/>
    </row>
    <row r="90" spans="1:11">
      <c r="A90" s="25" t="s">
        <v>136</v>
      </c>
      <c r="B90" s="84"/>
      <c r="C90" s="117">
        <v>0</v>
      </c>
      <c r="D90" s="84"/>
      <c r="E90" s="117">
        <v>0.02</v>
      </c>
      <c r="F90" s="84"/>
      <c r="G90" s="117">
        <v>0.02</v>
      </c>
      <c r="H90" s="84">
        <v>4</v>
      </c>
      <c r="I90" s="64">
        <v>0.15</v>
      </c>
      <c r="J90" s="67">
        <f t="shared" si="1"/>
        <v>0.6</v>
      </c>
    </row>
    <row r="91" spans="1:11" ht="252.6" customHeight="1">
      <c r="A91" s="43"/>
      <c r="B91" s="84"/>
      <c r="C91" s="117"/>
      <c r="D91" s="112"/>
      <c r="E91" s="117"/>
      <c r="F91" s="112"/>
      <c r="G91" s="117"/>
      <c r="H91" s="112" t="s">
        <v>137</v>
      </c>
      <c r="I91" s="64"/>
      <c r="J91" s="67"/>
    </row>
    <row r="92" spans="1:11">
      <c r="A92" s="7" t="s">
        <v>138</v>
      </c>
      <c r="B92" s="44">
        <f>SUMPRODUCT(B2:B91,C2:C91)</f>
        <v>0.6</v>
      </c>
      <c r="C92" s="66">
        <f>SUM(C2:C90)</f>
        <v>1.0000000000000007</v>
      </c>
      <c r="D92" s="48">
        <f>SUMPRODUCT(D2:D91,E2:E91)</f>
        <v>1.6600000000000001</v>
      </c>
      <c r="E92" s="66">
        <f>SUM(E2:E90)</f>
        <v>1.0000000000000007</v>
      </c>
      <c r="F92" s="48">
        <f>SUMPRODUCT(F2:F91,G2:G91)</f>
        <v>0</v>
      </c>
      <c r="G92" s="66">
        <f>SUM(G2:G90)</f>
        <v>1.0000000000000007</v>
      </c>
      <c r="H92" s="48">
        <f>SUMPRODUCT(H2:H91,I2:I91)</f>
        <v>0.76</v>
      </c>
      <c r="I92" s="66">
        <f>SUM(I2:I90)</f>
        <v>1.0000000000000004</v>
      </c>
      <c r="J92" s="165">
        <f>SUM(J2:J90)</f>
        <v>3.0200000000000005</v>
      </c>
      <c r="K92" s="14" t="s">
        <v>139</v>
      </c>
    </row>
    <row r="93" spans="1:11">
      <c r="A93" s="102"/>
      <c r="B93" s="102"/>
      <c r="C93" s="102"/>
      <c r="D93" s="102"/>
      <c r="E93" s="96"/>
      <c r="F93" s="102"/>
      <c r="G93" s="96"/>
      <c r="H93" s="102"/>
      <c r="I93" s="96"/>
      <c r="J93" s="96"/>
    </row>
    <row r="94" spans="1:11">
      <c r="A94" s="102"/>
      <c r="B94" s="102"/>
      <c r="C94" s="102"/>
      <c r="D94" s="96"/>
      <c r="E94" s="96"/>
      <c r="F94" s="96"/>
      <c r="G94" s="96"/>
      <c r="H94" s="96"/>
      <c r="I94" s="96"/>
      <c r="J94" s="96"/>
    </row>
    <row r="95" spans="1:11">
      <c r="A95" s="102"/>
      <c r="B95" s="102"/>
      <c r="C95" s="102"/>
      <c r="D95" s="96"/>
      <c r="E95" s="96"/>
      <c r="F95" s="96"/>
      <c r="G95" s="96"/>
      <c r="H95" s="96"/>
      <c r="I95" s="96"/>
      <c r="J95" s="96"/>
    </row>
    <row r="96" spans="1:11" ht="93">
      <c r="A96" s="157" t="s">
        <v>140</v>
      </c>
      <c r="B96" s="102"/>
      <c r="C96" s="102"/>
      <c r="D96" s="112"/>
      <c r="E96" s="112"/>
      <c r="F96" s="112"/>
      <c r="G96" s="96"/>
      <c r="H96" s="96"/>
      <c r="I96" s="96"/>
      <c r="J96" s="96"/>
    </row>
    <row r="97" spans="1:10" ht="12.75" customHeight="1">
      <c r="A97" s="102"/>
      <c r="B97" s="102"/>
      <c r="C97" s="102"/>
      <c r="D97" s="96"/>
      <c r="E97" s="96"/>
      <c r="F97" s="96"/>
      <c r="G97" s="96"/>
      <c r="H97" s="96"/>
      <c r="I97" s="96"/>
      <c r="J97" s="96"/>
    </row>
    <row r="98" spans="1:10">
      <c r="A98" s="110"/>
      <c r="B98" s="102"/>
      <c r="C98" s="102"/>
      <c r="D98" s="96"/>
      <c r="E98" s="109"/>
      <c r="F98" s="96"/>
      <c r="G98" s="96"/>
      <c r="H98" s="96"/>
      <c r="I98" s="96"/>
      <c r="J98" s="96"/>
    </row>
    <row r="99" spans="1:10">
      <c r="A99" s="100"/>
      <c r="B99" s="100"/>
      <c r="C99" s="100"/>
    </row>
    <row r="100" spans="1:10">
      <c r="A100" s="100"/>
      <c r="B100" s="100"/>
      <c r="C100" s="100"/>
    </row>
    <row r="101" spans="1:10">
      <c r="A101" s="100"/>
      <c r="B101" s="100"/>
      <c r="C101" s="100"/>
    </row>
    <row r="102" spans="1:10">
      <c r="A102" s="100"/>
      <c r="B102" s="100"/>
      <c r="C102" s="100"/>
    </row>
    <row r="103" spans="1:10">
      <c r="A103" s="100"/>
      <c r="B103" s="100"/>
      <c r="C103" s="100"/>
    </row>
    <row r="104" spans="1:10">
      <c r="A104" s="100"/>
      <c r="B104" s="100"/>
      <c r="C104" s="100"/>
    </row>
    <row r="105" spans="1:10">
      <c r="A105" s="100"/>
      <c r="B105" s="100"/>
      <c r="C105" s="100"/>
    </row>
    <row r="106" spans="1:10">
      <c r="A106" s="100"/>
      <c r="B106" s="100"/>
      <c r="C106" s="100"/>
    </row>
    <row r="107" spans="1:10">
      <c r="A107" s="100"/>
      <c r="B107" s="100"/>
      <c r="C107" s="100"/>
    </row>
    <row r="108" spans="1:10">
      <c r="A108" s="100"/>
      <c r="B108" s="100"/>
      <c r="C108" s="100"/>
    </row>
    <row r="109" spans="1:10">
      <c r="A109" s="100"/>
      <c r="B109" s="100"/>
      <c r="C109" s="100"/>
    </row>
    <row r="110" spans="1:10">
      <c r="A110" s="100"/>
      <c r="B110" s="100"/>
      <c r="C110" s="100"/>
    </row>
    <row r="111" spans="1:10">
      <c r="A111" s="100"/>
      <c r="B111" s="100"/>
      <c r="C111" s="100"/>
    </row>
    <row r="112" spans="1:10">
      <c r="A112" s="100"/>
      <c r="B112" s="100"/>
      <c r="C112" s="100"/>
    </row>
    <row r="113" spans="1:3">
      <c r="A113" s="100"/>
      <c r="B113" s="100"/>
      <c r="C113" s="100"/>
    </row>
    <row r="114" spans="1:3">
      <c r="A114" s="100"/>
      <c r="B114" s="100"/>
      <c r="C114" s="100"/>
    </row>
    <row r="115" spans="1:3">
      <c r="A115" s="100"/>
      <c r="B115" s="100"/>
      <c r="C115" s="100"/>
    </row>
    <row r="116" spans="1:3">
      <c r="A116" s="100"/>
      <c r="B116" s="100"/>
      <c r="C116" s="100"/>
    </row>
    <row r="117" spans="1:3">
      <c r="A117" s="100"/>
      <c r="B117" s="100"/>
      <c r="C117" s="100"/>
    </row>
    <row r="118" spans="1:3">
      <c r="A118" s="100"/>
      <c r="B118" s="100"/>
      <c r="C118" s="100"/>
    </row>
    <row r="119" spans="1:3">
      <c r="A119" s="100"/>
      <c r="B119" s="100"/>
      <c r="C119" s="100"/>
    </row>
    <row r="120" spans="1:3">
      <c r="A120" s="100"/>
      <c r="B120" s="100"/>
      <c r="C120" s="100"/>
    </row>
    <row r="121" spans="1:3">
      <c r="A121" s="100"/>
      <c r="B121" s="100"/>
      <c r="C121" s="100"/>
    </row>
    <row r="122" spans="1:3">
      <c r="A122" s="100"/>
      <c r="B122" s="100"/>
      <c r="C122" s="100"/>
    </row>
    <row r="123" spans="1:3">
      <c r="A123" s="100"/>
      <c r="B123" s="100"/>
      <c r="C123" s="100"/>
    </row>
    <row r="124" spans="1:3">
      <c r="A124" s="100"/>
      <c r="B124" s="100"/>
      <c r="C124" s="100"/>
    </row>
    <row r="125" spans="1:3">
      <c r="A125" s="100"/>
      <c r="B125" s="100"/>
      <c r="C125" s="100"/>
    </row>
    <row r="126" spans="1:3">
      <c r="A126" s="100"/>
      <c r="B126" s="100"/>
      <c r="C126" s="100"/>
    </row>
    <row r="127" spans="1:3">
      <c r="A127" s="100"/>
      <c r="B127" s="100"/>
      <c r="C127" s="100"/>
    </row>
    <row r="128" spans="1:3">
      <c r="A128" s="100"/>
      <c r="B128" s="100"/>
      <c r="C128" s="100"/>
    </row>
    <row r="129" spans="1:3">
      <c r="A129" s="100"/>
      <c r="B129" s="100"/>
      <c r="C129" s="100"/>
    </row>
    <row r="130" spans="1:3">
      <c r="A130" s="100"/>
      <c r="B130" s="100"/>
      <c r="C130" s="100"/>
    </row>
    <row r="131" spans="1:3">
      <c r="A131" s="100"/>
      <c r="B131" s="100"/>
      <c r="C131" s="100"/>
    </row>
    <row r="132" spans="1:3">
      <c r="A132" s="100"/>
      <c r="B132" s="100"/>
      <c r="C132" s="100"/>
    </row>
    <row r="133" spans="1:3">
      <c r="A133" s="100"/>
      <c r="B133" s="100"/>
      <c r="C133" s="100"/>
    </row>
    <row r="134" spans="1:3">
      <c r="A134" s="100"/>
      <c r="B134" s="100"/>
      <c r="C134" s="100"/>
    </row>
    <row r="135" spans="1:3">
      <c r="A135" s="100"/>
      <c r="B135" s="100"/>
      <c r="C135" s="100"/>
    </row>
    <row r="136" spans="1:3">
      <c r="A136" s="100"/>
      <c r="B136" s="100"/>
      <c r="C136" s="100"/>
    </row>
    <row r="137" spans="1:3">
      <c r="A137" s="100"/>
      <c r="B137" s="100"/>
      <c r="C137" s="100"/>
    </row>
    <row r="138" spans="1:3">
      <c r="A138" s="100"/>
      <c r="B138" s="100"/>
      <c r="C138" s="100"/>
    </row>
    <row r="139" spans="1:3">
      <c r="A139" s="100"/>
      <c r="B139" s="100"/>
      <c r="C139" s="100"/>
    </row>
  </sheetData>
  <sheetProtection formatRow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2"/>
  <sheetViews>
    <sheetView zoomScale="80" zoomScaleNormal="80" workbookViewId="0">
      <pane xSplit="1" ySplit="2" topLeftCell="C9" activePane="bottomRight" state="frozen"/>
      <selection pane="bottomRight" activeCell="C9" sqref="C9"/>
      <selection pane="bottomLeft" activeCell="A3" sqref="A3"/>
      <selection pane="topRight" activeCell="B1" sqref="B1"/>
    </sheetView>
  </sheetViews>
  <sheetFormatPr defaultColWidth="10.75" defaultRowHeight="15.6"/>
  <cols>
    <col min="1" max="1" width="32.25" style="99" customWidth="1"/>
    <col min="2" max="4" width="48.625" style="99" customWidth="1"/>
    <col min="5" max="5" width="13.25" style="99" customWidth="1"/>
    <col min="6" max="6" width="14.75" style="1" customWidth="1"/>
    <col min="7" max="16384" width="10.75" style="1"/>
  </cols>
  <sheetData>
    <row r="1" spans="1:6">
      <c r="A1" s="2"/>
      <c r="B1" s="177" t="s">
        <v>141</v>
      </c>
      <c r="C1" s="177"/>
      <c r="D1" s="177"/>
      <c r="E1" s="1"/>
    </row>
    <row r="2" spans="1:6" ht="66" customHeight="1">
      <c r="A2" s="21" t="s">
        <v>142</v>
      </c>
      <c r="B2" s="42" t="s">
        <v>143</v>
      </c>
      <c r="C2" s="42" t="s">
        <v>144</v>
      </c>
      <c r="D2" s="42" t="s">
        <v>145</v>
      </c>
      <c r="E2" s="30"/>
      <c r="F2" s="11"/>
    </row>
    <row r="3" spans="1:6" ht="16.149999999999999" customHeight="1">
      <c r="A3" s="12" t="s">
        <v>146</v>
      </c>
      <c r="B3" s="91"/>
      <c r="C3" s="91">
        <v>7</v>
      </c>
      <c r="D3" s="91"/>
      <c r="E3" s="1"/>
    </row>
    <row r="4" spans="1:6" ht="77.45">
      <c r="A4" s="12"/>
      <c r="B4" s="91"/>
      <c r="C4" s="148" t="s">
        <v>147</v>
      </c>
      <c r="D4" s="91"/>
      <c r="E4" s="1"/>
    </row>
    <row r="5" spans="1:6" ht="16.149999999999999" customHeight="1">
      <c r="A5" s="12" t="s">
        <v>148</v>
      </c>
      <c r="B5" s="92"/>
      <c r="C5" s="92"/>
      <c r="D5" s="92">
        <v>7</v>
      </c>
      <c r="E5" s="1"/>
    </row>
    <row r="6" spans="1:6" ht="46.5">
      <c r="A6" s="12"/>
      <c r="B6" s="92"/>
      <c r="C6" s="92"/>
      <c r="D6" s="149" t="s">
        <v>149</v>
      </c>
      <c r="E6" s="1"/>
    </row>
    <row r="7" spans="1:6" ht="16.149999999999999" customHeight="1">
      <c r="A7" s="12" t="s">
        <v>150</v>
      </c>
      <c r="B7" s="91"/>
      <c r="C7" s="91"/>
      <c r="D7" s="91"/>
      <c r="E7" s="1"/>
    </row>
    <row r="8" spans="1:6" ht="16.149999999999999" customHeight="1">
      <c r="A8" s="12"/>
      <c r="B8" s="91"/>
      <c r="C8" s="91"/>
      <c r="D8" s="91"/>
      <c r="E8" s="1"/>
    </row>
    <row r="9" spans="1:6" ht="50.1" customHeight="1">
      <c r="A9" s="13" t="s">
        <v>151</v>
      </c>
      <c r="B9" s="92"/>
      <c r="C9" s="92"/>
      <c r="D9" s="92"/>
      <c r="E9" s="1"/>
    </row>
    <row r="10" spans="1:6" ht="16.149999999999999" customHeight="1">
      <c r="A10" s="12"/>
      <c r="B10" s="92"/>
      <c r="C10" s="92"/>
      <c r="D10" s="92"/>
      <c r="E10" s="1"/>
    </row>
    <row r="11" spans="1:6" ht="16.149999999999999" customHeight="1">
      <c r="A11" s="12" t="s">
        <v>152</v>
      </c>
      <c r="B11" s="91"/>
      <c r="C11" s="91"/>
      <c r="D11" s="91"/>
      <c r="E11" s="1"/>
    </row>
    <row r="12" spans="1:6" ht="16.149999999999999" customHeight="1">
      <c r="A12" s="12"/>
      <c r="B12" s="91"/>
      <c r="C12" s="91"/>
      <c r="D12" s="91"/>
      <c r="E12" s="1"/>
    </row>
    <row r="13" spans="1:6" ht="16.149999999999999" customHeight="1">
      <c r="A13" s="18" t="s">
        <v>153</v>
      </c>
      <c r="B13" s="114">
        <f>B3+B5+B7+B9+B11</f>
        <v>0</v>
      </c>
      <c r="C13" s="114">
        <f t="shared" ref="C13:D13" si="0">C3+C5+C7+C9+C11</f>
        <v>7</v>
      </c>
      <c r="D13" s="114">
        <f t="shared" si="0"/>
        <v>7</v>
      </c>
      <c r="E13" s="1" t="s">
        <v>65</v>
      </c>
    </row>
    <row r="14" spans="1:6" ht="16.149999999999999" customHeight="1">
      <c r="A14" s="18" t="s">
        <v>23</v>
      </c>
      <c r="B14" s="73">
        <v>0.3</v>
      </c>
      <c r="C14" s="73">
        <v>0.5</v>
      </c>
      <c r="D14" s="73">
        <v>0.2</v>
      </c>
      <c r="E14" s="69">
        <f>SUM(B14:D14)</f>
        <v>1</v>
      </c>
    </row>
    <row r="15" spans="1:6" ht="16.149999999999999" customHeight="1">
      <c r="A15" s="19" t="s">
        <v>24</v>
      </c>
      <c r="B15" s="47">
        <f>B13*B14</f>
        <v>0</v>
      </c>
      <c r="C15" s="47">
        <f t="shared" ref="C15:D15" si="1">C13*C14</f>
        <v>3.5</v>
      </c>
      <c r="D15" s="47">
        <f t="shared" si="1"/>
        <v>1.4000000000000001</v>
      </c>
      <c r="E15" s="78">
        <f>SUM(B15:D15)</f>
        <v>4.9000000000000004</v>
      </c>
      <c r="F15" s="14" t="s">
        <v>154</v>
      </c>
    </row>
    <row r="16" spans="1:6">
      <c r="A16" s="105"/>
      <c r="B16" s="178"/>
      <c r="C16" s="178"/>
      <c r="D16" s="178"/>
      <c r="E16" s="103"/>
      <c r="F16" s="59"/>
    </row>
    <row r="17" spans="1:6" ht="81" customHeight="1">
      <c r="A17" s="101"/>
      <c r="B17" s="179" t="s">
        <v>155</v>
      </c>
      <c r="C17" s="179"/>
      <c r="D17" s="179"/>
      <c r="E17" s="103"/>
      <c r="F17" s="59"/>
    </row>
    <row r="18" spans="1:6">
      <c r="A18" s="103"/>
      <c r="B18" s="176"/>
      <c r="C18" s="176"/>
      <c r="D18" s="176"/>
      <c r="E18" s="103"/>
      <c r="F18" s="59"/>
    </row>
    <row r="19" spans="1:6">
      <c r="A19" s="103"/>
      <c r="B19" s="176"/>
      <c r="C19" s="176"/>
      <c r="D19" s="176"/>
      <c r="E19" s="103"/>
      <c r="F19" s="59"/>
    </row>
    <row r="20" spans="1:6">
      <c r="A20" s="103"/>
      <c r="B20" s="176"/>
      <c r="C20" s="176"/>
      <c r="D20" s="176"/>
      <c r="E20" s="103"/>
      <c r="F20" s="59"/>
    </row>
    <row r="21" spans="1:6">
      <c r="A21" s="103"/>
      <c r="B21" s="109"/>
      <c r="C21" s="96"/>
      <c r="D21" s="96"/>
      <c r="E21" s="103"/>
      <c r="F21" s="59"/>
    </row>
    <row r="22" spans="1:6">
      <c r="B22" s="98"/>
      <c r="C22" s="98"/>
      <c r="D22" s="98"/>
    </row>
  </sheetData>
  <sheetProtection formatRows="0"/>
  <mergeCells count="6">
    <mergeCell ref="B20:D20"/>
    <mergeCell ref="B1:D1"/>
    <mergeCell ref="B16:D16"/>
    <mergeCell ref="B17:D17"/>
    <mergeCell ref="B18:D18"/>
    <mergeCell ref="B19:D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43E5D-85BE-473C-8E0B-A614F7F42019}">
  <dimension ref="A1:F13"/>
  <sheetViews>
    <sheetView workbookViewId="0">
      <selection activeCell="A12" sqref="A12:D12"/>
    </sheetView>
  </sheetViews>
  <sheetFormatPr defaultColWidth="10.75" defaultRowHeight="15.6"/>
  <cols>
    <col min="1" max="1" width="39" style="99" customWidth="1"/>
    <col min="2" max="2" width="16" style="99" customWidth="1"/>
    <col min="3" max="3" width="34.375" style="99" customWidth="1"/>
    <col min="4" max="4" width="16.625" style="99" customWidth="1"/>
    <col min="5" max="5" width="10.75" style="99" customWidth="1"/>
    <col min="6" max="6" width="14" style="99" customWidth="1"/>
    <col min="7" max="7" width="10.75" style="1" customWidth="1"/>
    <col min="8" max="16384" width="10.75" style="1"/>
  </cols>
  <sheetData>
    <row r="1" spans="1:6" ht="15.6" customHeight="1">
      <c r="A1" s="31"/>
      <c r="B1" s="180" t="s">
        <v>156</v>
      </c>
      <c r="C1" s="181"/>
      <c r="D1" s="182"/>
      <c r="E1" s="8"/>
      <c r="F1" s="8"/>
    </row>
    <row r="2" spans="1:6" ht="80.099999999999994" customHeight="1">
      <c r="A2" s="29" t="s">
        <v>157</v>
      </c>
      <c r="B2" s="42" t="s">
        <v>158</v>
      </c>
      <c r="C2" s="42" t="s">
        <v>159</v>
      </c>
      <c r="D2" s="42" t="s">
        <v>160</v>
      </c>
      <c r="E2" s="10"/>
      <c r="F2" s="26"/>
    </row>
    <row r="3" spans="1:6" ht="16.149999999999999" customHeight="1">
      <c r="A3" s="42" t="s">
        <v>161</v>
      </c>
      <c r="B3" s="91"/>
      <c r="C3" s="42"/>
      <c r="D3" s="42"/>
      <c r="E3" s="10"/>
      <c r="F3" s="8"/>
    </row>
    <row r="4" spans="1:6" ht="19.149999999999999" customHeight="1">
      <c r="A4" s="42" t="s">
        <v>162</v>
      </c>
      <c r="B4" s="42"/>
      <c r="C4" s="91">
        <v>2</v>
      </c>
      <c r="D4" s="42"/>
      <c r="E4" s="10" t="s">
        <v>65</v>
      </c>
      <c r="F4" s="8"/>
    </row>
    <row r="5" spans="1:6" ht="16.149999999999999" customHeight="1">
      <c r="A5" s="42" t="s">
        <v>163</v>
      </c>
      <c r="B5" s="42"/>
      <c r="C5" s="42"/>
      <c r="D5" s="91"/>
      <c r="E5" s="111">
        <f>B3+C4+D5</f>
        <v>2</v>
      </c>
      <c r="F5" s="118" t="s">
        <v>164</v>
      </c>
    </row>
    <row r="6" spans="1:6">
      <c r="A6" s="178"/>
      <c r="B6" s="178"/>
      <c r="C6" s="178"/>
      <c r="D6" s="178"/>
      <c r="E6" s="103"/>
    </row>
    <row r="7" spans="1:6" ht="42" customHeight="1">
      <c r="A7" s="179" t="s">
        <v>165</v>
      </c>
      <c r="B7" s="179"/>
      <c r="C7" s="179"/>
      <c r="D7" s="179"/>
      <c r="E7" s="103"/>
    </row>
    <row r="8" spans="1:6">
      <c r="A8" s="176"/>
      <c r="B8" s="176"/>
      <c r="C8" s="176"/>
      <c r="D8" s="176"/>
      <c r="E8" s="103"/>
    </row>
    <row r="9" spans="1:6" ht="14.1" customHeight="1">
      <c r="A9" s="176"/>
      <c r="B9" s="176"/>
      <c r="C9" s="176"/>
      <c r="D9" s="176"/>
      <c r="E9" s="103"/>
    </row>
    <row r="10" spans="1:6">
      <c r="A10" s="176"/>
      <c r="B10" s="176"/>
      <c r="C10" s="176"/>
      <c r="D10" s="176"/>
      <c r="E10" s="103"/>
    </row>
    <row r="11" spans="1:6" ht="16.5" customHeight="1">
      <c r="A11" s="176"/>
      <c r="B11" s="176"/>
      <c r="C11" s="176"/>
      <c r="D11" s="176"/>
      <c r="E11" s="103"/>
    </row>
    <row r="12" spans="1:6">
      <c r="A12" s="176"/>
      <c r="B12" s="176"/>
      <c r="C12" s="176"/>
      <c r="D12" s="176"/>
      <c r="E12" s="103"/>
    </row>
    <row r="13" spans="1:6">
      <c r="A13" s="103"/>
      <c r="B13" s="103"/>
      <c r="C13" s="103"/>
      <c r="D13" s="103"/>
      <c r="E13" s="103"/>
    </row>
  </sheetData>
  <sheetProtection formatRows="0"/>
  <mergeCells count="8">
    <mergeCell ref="A11:D11"/>
    <mergeCell ref="A12:D12"/>
    <mergeCell ref="B1:D1"/>
    <mergeCell ref="A6:D6"/>
    <mergeCell ref="A7:D7"/>
    <mergeCell ref="A8:D8"/>
    <mergeCell ref="A9:D9"/>
    <mergeCell ref="A10:D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K61"/>
  <sheetViews>
    <sheetView zoomScale="60" zoomScaleNormal="60" workbookViewId="0">
      <pane xSplit="1" ySplit="1" topLeftCell="D11" activePane="bottomRight" state="frozen"/>
      <selection pane="bottomRight" activeCell="H15" sqref="H2:H15"/>
      <selection pane="bottomLeft" activeCell="A2" sqref="A2"/>
      <selection pane="topRight" activeCell="B1" sqref="B1"/>
    </sheetView>
  </sheetViews>
  <sheetFormatPr defaultColWidth="10.5" defaultRowHeight="15.6"/>
  <cols>
    <col min="1" max="1" width="80.625" style="97" customWidth="1"/>
    <col min="2" max="2" width="32.625" style="97" customWidth="1"/>
    <col min="3" max="3" width="49.75" style="97" customWidth="1"/>
    <col min="4" max="4" width="64.75" style="97" customWidth="1"/>
    <col min="5" max="5" width="44.375" style="97" customWidth="1"/>
    <col min="6" max="6" width="32.625" style="97" customWidth="1"/>
    <col min="7" max="8" width="26.625" style="97" customWidth="1"/>
    <col min="9" max="9" width="15.5" style="97" customWidth="1"/>
    <col min="10" max="10" width="21.75" customWidth="1"/>
  </cols>
  <sheetData>
    <row r="1" spans="1:11" ht="119.1" customHeight="1">
      <c r="A1" s="40" t="s">
        <v>166</v>
      </c>
      <c r="B1" s="23" t="s">
        <v>167</v>
      </c>
      <c r="C1" s="23" t="s">
        <v>168</v>
      </c>
      <c r="D1" s="23" t="s">
        <v>169</v>
      </c>
      <c r="E1" s="23" t="s">
        <v>170</v>
      </c>
      <c r="F1" s="22" t="s">
        <v>171</v>
      </c>
      <c r="G1" s="33" t="s">
        <v>82</v>
      </c>
      <c r="H1" s="33" t="s">
        <v>24</v>
      </c>
      <c r="I1" s="10"/>
      <c r="J1" s="8"/>
    </row>
    <row r="2" spans="1:11" ht="32.1" customHeight="1">
      <c r="A2" s="60" t="s">
        <v>172</v>
      </c>
      <c r="B2" s="90"/>
      <c r="C2" s="90"/>
      <c r="D2" s="90"/>
      <c r="E2" s="90"/>
      <c r="F2" s="90">
        <v>0</v>
      </c>
      <c r="G2" s="70">
        <v>0.3</v>
      </c>
      <c r="H2" s="115">
        <f t="shared" ref="H2" si="0">(SUM(B2:F2)*G2)</f>
        <v>0</v>
      </c>
      <c r="I2" s="17"/>
      <c r="J2" s="17"/>
      <c r="K2" s="16"/>
    </row>
    <row r="3" spans="1:11" ht="32.1" customHeight="1">
      <c r="A3" s="147"/>
      <c r="B3" s="90"/>
      <c r="C3" s="90"/>
      <c r="D3" s="146"/>
      <c r="E3" s="90"/>
      <c r="F3" s="90"/>
      <c r="G3" s="70"/>
      <c r="H3" s="115"/>
      <c r="I3" s="17"/>
      <c r="J3" s="17"/>
      <c r="K3" s="16"/>
    </row>
    <row r="4" spans="1:11" ht="32.1" customHeight="1">
      <c r="A4" s="23" t="s">
        <v>173</v>
      </c>
      <c r="B4" s="84"/>
      <c r="C4" s="84"/>
      <c r="D4" s="84">
        <v>5</v>
      </c>
      <c r="E4" s="84"/>
      <c r="F4" s="84"/>
      <c r="G4" s="71">
        <v>0.1</v>
      </c>
      <c r="H4" s="115">
        <f>(SUM(B4:F4)*G4)</f>
        <v>0.5</v>
      </c>
      <c r="I4" s="8"/>
      <c r="J4" s="8"/>
    </row>
    <row r="5" spans="1:11" ht="69" customHeight="1">
      <c r="A5" s="22"/>
      <c r="B5" s="84"/>
      <c r="C5" s="137"/>
      <c r="D5" s="151" t="s">
        <v>174</v>
      </c>
      <c r="E5" s="84"/>
      <c r="F5" s="84"/>
      <c r="G5" s="71"/>
      <c r="H5" s="115"/>
      <c r="I5" s="8"/>
      <c r="J5" s="8"/>
    </row>
    <row r="6" spans="1:11" ht="32.1" customHeight="1">
      <c r="A6" s="23" t="s">
        <v>175</v>
      </c>
      <c r="B6" s="90"/>
      <c r="C6" s="90"/>
      <c r="D6" s="90"/>
      <c r="E6" s="90">
        <v>3</v>
      </c>
      <c r="F6" s="90"/>
      <c r="G6" s="71">
        <v>0.15</v>
      </c>
      <c r="H6" s="115">
        <f t="shared" ref="H6:H14" si="1">(SUM(B6:F6)*G6)</f>
        <v>0.44999999999999996</v>
      </c>
      <c r="I6" s="8"/>
      <c r="J6" s="8"/>
    </row>
    <row r="7" spans="1:11" ht="189" customHeight="1">
      <c r="A7" s="22"/>
      <c r="B7" s="90"/>
      <c r="C7" s="90"/>
      <c r="D7" s="150"/>
      <c r="E7" s="150" t="s">
        <v>176</v>
      </c>
      <c r="F7" s="90"/>
      <c r="G7" s="71"/>
      <c r="H7" s="115"/>
      <c r="I7" s="8"/>
      <c r="J7" s="8"/>
    </row>
    <row r="8" spans="1:11" ht="32.1" customHeight="1">
      <c r="A8" s="23" t="s">
        <v>177</v>
      </c>
      <c r="B8" s="84"/>
      <c r="C8" s="84"/>
      <c r="D8" s="84"/>
      <c r="E8" s="84"/>
      <c r="F8" s="84">
        <v>0</v>
      </c>
      <c r="G8" s="71">
        <v>0.15</v>
      </c>
      <c r="H8" s="115">
        <f t="shared" si="1"/>
        <v>0</v>
      </c>
      <c r="I8" s="8"/>
      <c r="J8" s="8"/>
    </row>
    <row r="9" spans="1:11" ht="32.1" customHeight="1">
      <c r="A9" s="147"/>
      <c r="B9" s="84"/>
      <c r="C9" s="84"/>
      <c r="D9" s="84"/>
      <c r="E9" s="84"/>
      <c r="F9" s="84"/>
      <c r="G9" s="71"/>
      <c r="H9" s="115"/>
      <c r="I9" s="8"/>
      <c r="J9" s="8"/>
    </row>
    <row r="10" spans="1:11" ht="32.1" customHeight="1">
      <c r="A10" s="23" t="s">
        <v>178</v>
      </c>
      <c r="B10" s="90"/>
      <c r="C10" s="90"/>
      <c r="D10" s="90"/>
      <c r="E10" s="90">
        <v>3</v>
      </c>
      <c r="F10" s="90"/>
      <c r="G10" s="71">
        <v>0.1</v>
      </c>
      <c r="H10" s="115">
        <f t="shared" si="1"/>
        <v>0.30000000000000004</v>
      </c>
      <c r="I10" s="8"/>
      <c r="J10" s="8"/>
    </row>
    <row r="11" spans="1:11" ht="254.1" customHeight="1">
      <c r="A11" s="23"/>
      <c r="B11" s="90"/>
      <c r="C11" s="90"/>
      <c r="D11" s="150"/>
      <c r="E11" s="150" t="s">
        <v>176</v>
      </c>
      <c r="F11" s="90"/>
      <c r="G11" s="34"/>
      <c r="H11" s="115"/>
      <c r="I11" s="8"/>
      <c r="J11" s="8"/>
    </row>
    <row r="12" spans="1:11" ht="32.1" customHeight="1">
      <c r="A12" s="23" t="s">
        <v>179</v>
      </c>
      <c r="B12" s="84"/>
      <c r="C12" s="84"/>
      <c r="D12" s="84"/>
      <c r="E12" s="84"/>
      <c r="F12" s="84">
        <v>0</v>
      </c>
      <c r="G12" s="71">
        <v>0.15</v>
      </c>
      <c r="H12" s="115">
        <f t="shared" si="1"/>
        <v>0</v>
      </c>
      <c r="I12" s="8"/>
      <c r="J12" s="8"/>
    </row>
    <row r="13" spans="1:11" ht="32.1" customHeight="1">
      <c r="A13" s="147"/>
      <c r="B13" s="84"/>
      <c r="C13" s="84"/>
      <c r="D13" s="84"/>
      <c r="E13" s="84"/>
      <c r="F13" s="84"/>
      <c r="G13" s="71"/>
      <c r="H13" s="115"/>
      <c r="I13" s="8"/>
      <c r="J13" s="8"/>
    </row>
    <row r="14" spans="1:11" ht="32.1" customHeight="1">
      <c r="A14" s="23" t="s">
        <v>180</v>
      </c>
      <c r="B14" s="90"/>
      <c r="C14" s="90"/>
      <c r="D14" s="90"/>
      <c r="E14" s="90"/>
      <c r="F14" s="90">
        <v>0</v>
      </c>
      <c r="G14" s="71">
        <v>0.05</v>
      </c>
      <c r="H14" s="115">
        <f t="shared" si="1"/>
        <v>0</v>
      </c>
      <c r="I14" s="8"/>
      <c r="J14" s="8"/>
    </row>
    <row r="15" spans="1:11" ht="22.9" customHeight="1">
      <c r="A15" s="147"/>
      <c r="B15" s="90"/>
      <c r="C15" s="90"/>
      <c r="D15" s="146"/>
      <c r="E15" s="90"/>
      <c r="F15" s="90"/>
      <c r="G15" s="34"/>
      <c r="H15" s="115"/>
      <c r="I15" s="8"/>
      <c r="J15" s="8"/>
    </row>
    <row r="16" spans="1:11" ht="18" customHeight="1">
      <c r="A16"/>
      <c r="B16"/>
      <c r="C16"/>
      <c r="D16"/>
      <c r="E16"/>
      <c r="F16" s="38" t="s">
        <v>65</v>
      </c>
      <c r="G16" s="9">
        <f>SUM(G2:G14)</f>
        <v>1</v>
      </c>
      <c r="H16" s="116">
        <f>SUM(H2:H15)</f>
        <v>1.25</v>
      </c>
      <c r="I16" s="14" t="s">
        <v>154</v>
      </c>
      <c r="J16" s="8"/>
    </row>
    <row r="17" spans="1:10">
      <c r="A17" s="96"/>
      <c r="B17" s="109"/>
      <c r="C17" s="96"/>
      <c r="D17" s="96"/>
      <c r="E17" s="96"/>
      <c r="F17" s="96"/>
      <c r="G17" s="96"/>
      <c r="H17" s="96"/>
      <c r="I17" s="98"/>
      <c r="J17" s="8"/>
    </row>
    <row r="18" spans="1:10">
      <c r="A18" s="96"/>
      <c r="B18" s="96"/>
      <c r="C18" s="96"/>
      <c r="D18" s="96"/>
      <c r="E18" s="96"/>
      <c r="F18" s="96"/>
      <c r="G18" s="96"/>
      <c r="H18" s="102"/>
      <c r="I18" s="98"/>
      <c r="J18" s="8"/>
    </row>
    <row r="19" spans="1:10">
      <c r="A19" s="96"/>
      <c r="B19" s="96"/>
      <c r="C19" s="96"/>
      <c r="D19" s="96"/>
      <c r="E19" s="96"/>
      <c r="F19" s="96"/>
      <c r="G19" s="96"/>
      <c r="H19" s="96"/>
      <c r="I19" s="98"/>
      <c r="J19" s="8"/>
    </row>
    <row r="20" spans="1:10">
      <c r="A20" s="96"/>
      <c r="B20" s="96"/>
      <c r="C20" s="96"/>
      <c r="D20" s="96"/>
      <c r="E20" s="96"/>
      <c r="F20" s="96"/>
      <c r="G20" s="96"/>
      <c r="H20" s="102"/>
      <c r="I20" s="98"/>
      <c r="J20" s="8"/>
    </row>
    <row r="21" spans="1:10">
      <c r="A21" s="96"/>
      <c r="B21" s="96"/>
      <c r="C21" s="96"/>
      <c r="D21" s="96"/>
      <c r="E21" s="96"/>
      <c r="F21" s="96"/>
      <c r="G21" s="102"/>
      <c r="H21" s="96"/>
      <c r="I21" s="98"/>
      <c r="J21" s="8"/>
    </row>
    <row r="22" spans="1:10">
      <c r="A22" s="96"/>
      <c r="B22" s="96"/>
      <c r="C22" s="96"/>
      <c r="D22" s="96"/>
      <c r="E22" s="96"/>
      <c r="F22" s="96"/>
      <c r="G22" s="96"/>
      <c r="H22" s="102"/>
      <c r="I22" s="98"/>
      <c r="J22" s="8"/>
    </row>
    <row r="23" spans="1:10">
      <c r="A23" s="98"/>
      <c r="B23" s="98"/>
      <c r="C23" s="98"/>
      <c r="D23" s="98"/>
      <c r="E23" s="98"/>
      <c r="F23" s="98"/>
      <c r="G23" s="102"/>
      <c r="H23" s="100"/>
      <c r="I23" s="98"/>
      <c r="J23" s="8"/>
    </row>
    <row r="24" spans="1:10">
      <c r="A24" s="98"/>
      <c r="B24" s="98"/>
      <c r="C24" s="98"/>
      <c r="D24" s="98"/>
      <c r="E24" s="98"/>
      <c r="F24" s="98"/>
      <c r="G24" s="100"/>
      <c r="H24" s="98"/>
      <c r="I24" s="98"/>
      <c r="J24" s="8"/>
    </row>
    <row r="25" spans="1:10">
      <c r="A25" s="98"/>
      <c r="B25" s="98"/>
      <c r="C25" s="98"/>
      <c r="D25" s="98"/>
      <c r="E25" s="98"/>
      <c r="F25" s="98"/>
      <c r="G25" s="98"/>
    </row>
    <row r="26" spans="1:10">
      <c r="A26" s="98"/>
      <c r="B26" s="98"/>
      <c r="C26" s="98"/>
      <c r="D26" s="98"/>
      <c r="E26" s="98"/>
      <c r="F26" s="98"/>
    </row>
    <row r="27" spans="1:10">
      <c r="A27" s="98"/>
      <c r="B27" s="98"/>
      <c r="C27" s="98"/>
      <c r="D27" s="98"/>
      <c r="E27" s="98"/>
      <c r="F27" s="98"/>
    </row>
    <row r="28" spans="1:10">
      <c r="A28" s="98"/>
      <c r="B28" s="98"/>
      <c r="C28" s="98"/>
      <c r="D28" s="98"/>
      <c r="E28" s="98"/>
      <c r="F28" s="98"/>
    </row>
    <row r="29" spans="1:10">
      <c r="A29" s="98"/>
      <c r="B29" s="98"/>
    </row>
    <row r="30" spans="1:10">
      <c r="A30" s="98"/>
      <c r="B30" s="98"/>
    </row>
    <row r="31" spans="1:10">
      <c r="A31" s="98"/>
      <c r="B31" s="98"/>
    </row>
    <row r="32" spans="1:10">
      <c r="A32" s="98"/>
      <c r="B32" s="98"/>
    </row>
    <row r="33" spans="1:2">
      <c r="A33" s="98"/>
      <c r="B33" s="98"/>
    </row>
    <row r="34" spans="1:2">
      <c r="B34" s="98"/>
    </row>
    <row r="35" spans="1:2">
      <c r="B35" s="98"/>
    </row>
    <row r="36" spans="1:2">
      <c r="B36" s="98"/>
    </row>
    <row r="37" spans="1:2">
      <c r="B37" s="98"/>
    </row>
    <row r="38" spans="1:2">
      <c r="B38" s="98"/>
    </row>
    <row r="39" spans="1:2">
      <c r="B39" s="98"/>
    </row>
    <row r="40" spans="1:2">
      <c r="B40" s="98"/>
    </row>
    <row r="41" spans="1:2">
      <c r="B41" s="98"/>
    </row>
    <row r="42" spans="1:2">
      <c r="B42" s="98"/>
    </row>
    <row r="43" spans="1:2">
      <c r="B43" s="98"/>
    </row>
    <row r="44" spans="1:2">
      <c r="B44" s="98"/>
    </row>
    <row r="45" spans="1:2">
      <c r="B45" s="98"/>
    </row>
    <row r="46" spans="1:2">
      <c r="B46" s="98"/>
    </row>
    <row r="47" spans="1:2">
      <c r="B47" s="98"/>
    </row>
    <row r="48" spans="1:2">
      <c r="B48" s="98"/>
    </row>
    <row r="49" spans="2:2">
      <c r="B49" s="98"/>
    </row>
    <row r="50" spans="2:2">
      <c r="B50" s="98"/>
    </row>
    <row r="51" spans="2:2">
      <c r="B51" s="98"/>
    </row>
    <row r="52" spans="2:2">
      <c r="B52" s="98"/>
    </row>
    <row r="53" spans="2:2">
      <c r="B53" s="98"/>
    </row>
    <row r="54" spans="2:2">
      <c r="B54" s="98"/>
    </row>
    <row r="55" spans="2:2">
      <c r="B55" s="98"/>
    </row>
    <row r="56" spans="2:2">
      <c r="B56" s="98"/>
    </row>
    <row r="57" spans="2:2">
      <c r="B57" s="98"/>
    </row>
    <row r="58" spans="2:2">
      <c r="B58" s="98"/>
    </row>
    <row r="59" spans="2:2">
      <c r="B59" s="98"/>
    </row>
    <row r="60" spans="2:2">
      <c r="B60" s="98"/>
    </row>
    <row r="61" spans="2:2">
      <c r="B61" s="98"/>
    </row>
  </sheetData>
  <sheetProtection formatRows="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F93"/>
  <sheetViews>
    <sheetView zoomScale="70" zoomScaleNormal="70" workbookViewId="0">
      <pane xSplit="1" ySplit="1" topLeftCell="B58" activePane="bottomRight" state="frozen"/>
      <selection pane="bottomRight" activeCell="B15" sqref="B15"/>
      <selection pane="bottomLeft" activeCell="A2" sqref="A2"/>
      <selection pane="topRight" activeCell="B1" sqref="B1"/>
    </sheetView>
  </sheetViews>
  <sheetFormatPr defaultColWidth="10.75" defaultRowHeight="15.75" customHeight="1"/>
  <cols>
    <col min="1" max="1" width="64.625" style="96" customWidth="1"/>
    <col min="2" max="3" width="64.625" style="98" customWidth="1"/>
    <col min="4" max="5" width="16.625" style="98" customWidth="1"/>
    <col min="6" max="6" width="18.5" style="98" customWidth="1"/>
    <col min="7" max="16384" width="10.75" style="8"/>
  </cols>
  <sheetData>
    <row r="1" spans="1:6" ht="32.1" customHeight="1">
      <c r="A1" s="33" t="s">
        <v>21</v>
      </c>
      <c r="B1" s="23" t="s">
        <v>181</v>
      </c>
      <c r="C1" s="23" t="s">
        <v>182</v>
      </c>
      <c r="D1" s="33" t="s">
        <v>23</v>
      </c>
      <c r="E1" s="33" t="s">
        <v>24</v>
      </c>
      <c r="F1" s="8"/>
    </row>
    <row r="2" spans="1:6" ht="32.1" customHeight="1">
      <c r="A2" s="23" t="s">
        <v>183</v>
      </c>
      <c r="B2" s="90"/>
      <c r="C2" s="90"/>
      <c r="D2" s="71">
        <v>0.03</v>
      </c>
      <c r="E2" s="44">
        <f t="shared" ref="E2:E64" si="0">(B2+C2)*D2</f>
        <v>0</v>
      </c>
      <c r="F2" s="9"/>
    </row>
    <row r="3" spans="1:6" ht="32.1" customHeight="1">
      <c r="A3" s="23"/>
      <c r="B3" s="146" t="s">
        <v>184</v>
      </c>
      <c r="C3" s="146" t="s">
        <v>184</v>
      </c>
      <c r="D3" s="71"/>
      <c r="E3" s="44"/>
      <c r="F3" s="9"/>
    </row>
    <row r="4" spans="1:6" ht="32.1" customHeight="1">
      <c r="A4" s="23" t="s">
        <v>185</v>
      </c>
      <c r="B4" s="90"/>
      <c r="C4" s="95"/>
      <c r="D4" s="71">
        <v>0.03</v>
      </c>
      <c r="E4" s="44">
        <f t="shared" si="0"/>
        <v>0</v>
      </c>
      <c r="F4" s="9"/>
    </row>
    <row r="5" spans="1:6" ht="32.1" customHeight="1">
      <c r="A5" s="23"/>
      <c r="B5" s="146" t="s">
        <v>184</v>
      </c>
      <c r="C5" s="146" t="s">
        <v>184</v>
      </c>
      <c r="D5" s="71"/>
      <c r="E5" s="44"/>
      <c r="F5" s="9"/>
    </row>
    <row r="6" spans="1:6" ht="32.1" customHeight="1">
      <c r="A6" s="23" t="s">
        <v>186</v>
      </c>
      <c r="B6" s="95">
        <v>3.5</v>
      </c>
      <c r="C6" s="95">
        <v>3</v>
      </c>
      <c r="D6" s="66">
        <v>0.04</v>
      </c>
      <c r="E6" s="44">
        <f t="shared" si="0"/>
        <v>0.26</v>
      </c>
      <c r="F6" s="8"/>
    </row>
    <row r="7" spans="1:6" ht="32.1" customHeight="1">
      <c r="A7" s="23"/>
      <c r="B7" s="152" t="s">
        <v>187</v>
      </c>
      <c r="C7" s="150" t="s">
        <v>188</v>
      </c>
      <c r="D7" s="66"/>
      <c r="E7" s="44"/>
      <c r="F7" s="8"/>
    </row>
    <row r="8" spans="1:6" ht="32.1" customHeight="1">
      <c r="A8" s="23" t="s">
        <v>189</v>
      </c>
      <c r="B8" s="95">
        <v>3.5</v>
      </c>
      <c r="C8" s="95"/>
      <c r="D8" s="66">
        <v>0.03</v>
      </c>
      <c r="E8" s="44">
        <f t="shared" si="0"/>
        <v>0.105</v>
      </c>
      <c r="F8" s="8"/>
    </row>
    <row r="9" spans="1:6" ht="32.1" customHeight="1">
      <c r="A9" s="23"/>
      <c r="B9" s="152" t="s">
        <v>190</v>
      </c>
      <c r="C9" s="146" t="s">
        <v>184</v>
      </c>
      <c r="D9" s="66"/>
      <c r="E9" s="44"/>
      <c r="F9" s="8"/>
    </row>
    <row r="10" spans="1:6" ht="32.1" customHeight="1">
      <c r="A10" s="162" t="s">
        <v>191</v>
      </c>
      <c r="B10" s="90">
        <v>3.5</v>
      </c>
      <c r="C10" s="90">
        <v>3</v>
      </c>
      <c r="D10" s="66">
        <v>0.03</v>
      </c>
      <c r="E10" s="44">
        <f t="shared" si="0"/>
        <v>0.19500000000000001</v>
      </c>
      <c r="F10" s="8"/>
    </row>
    <row r="11" spans="1:6" ht="32.1" customHeight="1">
      <c r="A11" s="23"/>
      <c r="B11" s="152" t="s">
        <v>192</v>
      </c>
      <c r="C11" s="150" t="s">
        <v>193</v>
      </c>
      <c r="D11" s="66"/>
      <c r="E11" s="44"/>
      <c r="F11" s="8"/>
    </row>
    <row r="12" spans="1:6" ht="32.1" customHeight="1">
      <c r="A12" s="23" t="s">
        <v>194</v>
      </c>
      <c r="B12" s="90">
        <v>3.5</v>
      </c>
      <c r="C12" s="95"/>
      <c r="D12" s="66">
        <v>0.02</v>
      </c>
      <c r="E12" s="44">
        <f t="shared" si="0"/>
        <v>7.0000000000000007E-2</v>
      </c>
      <c r="F12" s="8"/>
    </row>
    <row r="13" spans="1:6" ht="32.1" customHeight="1">
      <c r="A13" s="23"/>
      <c r="B13" s="152" t="s">
        <v>195</v>
      </c>
      <c r="C13" s="146" t="s">
        <v>184</v>
      </c>
      <c r="D13" s="66"/>
      <c r="E13" s="44"/>
      <c r="F13" s="8"/>
    </row>
    <row r="14" spans="1:6" ht="32.1" customHeight="1">
      <c r="A14" s="23" t="s">
        <v>196</v>
      </c>
      <c r="B14" s="95">
        <v>3.5</v>
      </c>
      <c r="C14" s="90"/>
      <c r="D14" s="66">
        <v>0.04</v>
      </c>
      <c r="E14" s="44">
        <f t="shared" si="0"/>
        <v>0.14000000000000001</v>
      </c>
      <c r="F14" s="8"/>
    </row>
    <row r="15" spans="1:6" ht="32.1" customHeight="1">
      <c r="A15" s="23"/>
      <c r="B15" s="152" t="s">
        <v>197</v>
      </c>
      <c r="C15" s="146" t="s">
        <v>184</v>
      </c>
      <c r="D15" s="66"/>
      <c r="E15" s="44"/>
      <c r="F15" s="8"/>
    </row>
    <row r="16" spans="1:6" ht="32.1" customHeight="1">
      <c r="A16" s="23" t="s">
        <v>198</v>
      </c>
      <c r="B16" s="95"/>
      <c r="C16" s="95"/>
      <c r="D16" s="66">
        <v>0.04</v>
      </c>
      <c r="E16" s="44">
        <f t="shared" si="0"/>
        <v>0</v>
      </c>
      <c r="F16" s="8"/>
    </row>
    <row r="17" spans="1:6" ht="32.1" customHeight="1">
      <c r="A17" s="23"/>
      <c r="B17" s="146" t="s">
        <v>184</v>
      </c>
      <c r="C17" s="146" t="s">
        <v>184</v>
      </c>
      <c r="D17" s="66"/>
      <c r="E17" s="44"/>
      <c r="F17" s="8"/>
    </row>
    <row r="18" spans="1:6" ht="32.1" customHeight="1">
      <c r="A18" s="23" t="s">
        <v>199</v>
      </c>
      <c r="B18" s="90"/>
      <c r="C18" s="90"/>
      <c r="D18" s="66">
        <v>0.04</v>
      </c>
      <c r="E18" s="44">
        <f t="shared" si="0"/>
        <v>0</v>
      </c>
      <c r="F18" s="8"/>
    </row>
    <row r="19" spans="1:6" ht="32.1" customHeight="1">
      <c r="A19" s="23"/>
      <c r="B19" s="146" t="s">
        <v>184</v>
      </c>
      <c r="C19" s="146" t="s">
        <v>184</v>
      </c>
      <c r="D19" s="66"/>
      <c r="E19" s="44"/>
      <c r="F19" s="8"/>
    </row>
    <row r="20" spans="1:6" ht="32.1" customHeight="1">
      <c r="A20" s="23" t="s">
        <v>200</v>
      </c>
      <c r="B20" s="90"/>
      <c r="C20" s="95"/>
      <c r="D20" s="66">
        <v>0.04</v>
      </c>
      <c r="E20" s="44">
        <f t="shared" si="0"/>
        <v>0</v>
      </c>
      <c r="F20" s="8"/>
    </row>
    <row r="21" spans="1:6" ht="32.1" customHeight="1">
      <c r="A21" s="23"/>
      <c r="B21" s="146" t="s">
        <v>184</v>
      </c>
      <c r="C21" s="146" t="s">
        <v>184</v>
      </c>
      <c r="D21" s="66"/>
      <c r="E21" s="44"/>
      <c r="F21" s="8"/>
    </row>
    <row r="22" spans="1:6" ht="32.1" customHeight="1">
      <c r="A22" s="23" t="s">
        <v>201</v>
      </c>
      <c r="B22" s="95">
        <v>3.5</v>
      </c>
      <c r="C22" s="90"/>
      <c r="D22" s="66">
        <v>0.04</v>
      </c>
      <c r="E22" s="44">
        <f t="shared" si="0"/>
        <v>0.14000000000000001</v>
      </c>
      <c r="F22" s="8"/>
    </row>
    <row r="23" spans="1:6" ht="32.1" customHeight="1">
      <c r="A23" s="23"/>
      <c r="B23" s="152" t="s">
        <v>202</v>
      </c>
      <c r="C23" s="146" t="s">
        <v>184</v>
      </c>
      <c r="D23" s="66"/>
      <c r="E23" s="44"/>
      <c r="F23" s="8"/>
    </row>
    <row r="24" spans="1:6" ht="32.1" customHeight="1">
      <c r="A24" s="23" t="s">
        <v>203</v>
      </c>
      <c r="B24" s="95"/>
      <c r="C24" s="95"/>
      <c r="D24" s="66">
        <v>0.04</v>
      </c>
      <c r="E24" s="44">
        <f t="shared" si="0"/>
        <v>0</v>
      </c>
      <c r="F24" s="8"/>
    </row>
    <row r="25" spans="1:6" ht="32.1" customHeight="1">
      <c r="A25" s="23"/>
      <c r="B25" s="146" t="s">
        <v>184</v>
      </c>
      <c r="C25" s="146" t="s">
        <v>184</v>
      </c>
      <c r="D25" s="66"/>
      <c r="E25" s="44"/>
      <c r="F25" s="8"/>
    </row>
    <row r="26" spans="1:6" ht="32.1" customHeight="1">
      <c r="A26" s="23" t="s">
        <v>204</v>
      </c>
      <c r="B26" s="95"/>
      <c r="C26" s="95"/>
      <c r="D26" s="66">
        <v>0.04</v>
      </c>
      <c r="E26" s="44">
        <f t="shared" si="0"/>
        <v>0</v>
      </c>
      <c r="F26" s="8"/>
    </row>
    <row r="27" spans="1:6" ht="32.1" customHeight="1">
      <c r="A27" s="23"/>
      <c r="B27" s="146" t="s">
        <v>184</v>
      </c>
      <c r="C27" s="146" t="s">
        <v>184</v>
      </c>
      <c r="D27" s="66"/>
      <c r="E27" s="44"/>
      <c r="F27" s="8"/>
    </row>
    <row r="28" spans="1:6" ht="32.1" customHeight="1">
      <c r="A28" s="23" t="s">
        <v>205</v>
      </c>
      <c r="B28" s="90"/>
      <c r="C28" s="90"/>
      <c r="D28" s="66">
        <v>0.02</v>
      </c>
      <c r="E28" s="44">
        <f t="shared" si="0"/>
        <v>0</v>
      </c>
      <c r="F28" s="8"/>
    </row>
    <row r="29" spans="1:6" ht="32.1" customHeight="1">
      <c r="A29" s="23"/>
      <c r="B29" s="146" t="s">
        <v>184</v>
      </c>
      <c r="C29" s="146" t="s">
        <v>184</v>
      </c>
      <c r="D29" s="66"/>
      <c r="E29" s="44"/>
      <c r="F29" s="8"/>
    </row>
    <row r="30" spans="1:6" ht="32.1" customHeight="1">
      <c r="A30" s="23" t="s">
        <v>206</v>
      </c>
      <c r="B30" s="95"/>
      <c r="C30" s="95"/>
      <c r="D30" s="66">
        <v>0.02</v>
      </c>
      <c r="E30" s="44">
        <f t="shared" si="0"/>
        <v>0</v>
      </c>
      <c r="F30" s="8"/>
    </row>
    <row r="31" spans="1:6" ht="32.1" customHeight="1">
      <c r="A31" s="23"/>
      <c r="B31" s="146" t="s">
        <v>184</v>
      </c>
      <c r="C31" s="146" t="s">
        <v>184</v>
      </c>
      <c r="D31" s="66"/>
      <c r="E31" s="44"/>
      <c r="F31" s="8"/>
    </row>
    <row r="32" spans="1:6" ht="32.1" customHeight="1">
      <c r="A32" s="23" t="s">
        <v>207</v>
      </c>
      <c r="B32" s="90"/>
      <c r="C32" s="90"/>
      <c r="D32" s="66">
        <v>0.03</v>
      </c>
      <c r="E32" s="44">
        <f t="shared" si="0"/>
        <v>0</v>
      </c>
      <c r="F32" s="8"/>
    </row>
    <row r="33" spans="1:6" ht="32.1" customHeight="1">
      <c r="A33" s="23"/>
      <c r="B33" s="146" t="s">
        <v>184</v>
      </c>
      <c r="C33" s="146" t="s">
        <v>184</v>
      </c>
      <c r="D33" s="66"/>
      <c r="E33" s="44"/>
      <c r="F33" s="8"/>
    </row>
    <row r="34" spans="1:6" ht="32.1" customHeight="1">
      <c r="A34" s="23" t="s">
        <v>208</v>
      </c>
      <c r="B34" s="90"/>
      <c r="C34" s="90"/>
      <c r="D34" s="66">
        <v>0.02</v>
      </c>
      <c r="E34" s="44">
        <f t="shared" si="0"/>
        <v>0</v>
      </c>
      <c r="F34" s="8"/>
    </row>
    <row r="35" spans="1:6" ht="32.1" customHeight="1">
      <c r="A35" s="23"/>
      <c r="B35" s="146" t="s">
        <v>184</v>
      </c>
      <c r="C35" s="146" t="s">
        <v>184</v>
      </c>
      <c r="D35" s="66"/>
      <c r="E35" s="44"/>
      <c r="F35" s="8"/>
    </row>
    <row r="36" spans="1:6" ht="32.1" customHeight="1">
      <c r="A36" s="23" t="s">
        <v>209</v>
      </c>
      <c r="B36" s="90">
        <v>3.5</v>
      </c>
      <c r="C36" s="95"/>
      <c r="D36" s="66">
        <v>0.03</v>
      </c>
      <c r="E36" s="44">
        <f t="shared" si="0"/>
        <v>0.105</v>
      </c>
      <c r="F36" s="8"/>
    </row>
    <row r="37" spans="1:6" ht="32.1" customHeight="1">
      <c r="A37" s="23"/>
      <c r="B37" s="152" t="s">
        <v>195</v>
      </c>
      <c r="C37" s="146" t="s">
        <v>184</v>
      </c>
      <c r="D37" s="66"/>
      <c r="E37" s="44"/>
      <c r="F37" s="8"/>
    </row>
    <row r="38" spans="1:6" ht="32.1" customHeight="1">
      <c r="A38" s="23" t="s">
        <v>210</v>
      </c>
      <c r="B38" s="95"/>
      <c r="C38" s="90"/>
      <c r="D38" s="66">
        <v>0.02</v>
      </c>
      <c r="E38" s="44">
        <f t="shared" si="0"/>
        <v>0</v>
      </c>
      <c r="F38" s="8"/>
    </row>
    <row r="39" spans="1:6" ht="32.1" customHeight="1">
      <c r="A39" s="23"/>
      <c r="B39" s="146" t="s">
        <v>184</v>
      </c>
      <c r="C39" s="146" t="s">
        <v>184</v>
      </c>
      <c r="D39" s="66"/>
      <c r="E39" s="44"/>
      <c r="F39" s="8"/>
    </row>
    <row r="40" spans="1:6" ht="32.1" customHeight="1">
      <c r="A40" s="23" t="s">
        <v>211</v>
      </c>
      <c r="B40" s="95"/>
      <c r="C40" s="95"/>
      <c r="D40" s="66">
        <v>0.03</v>
      </c>
      <c r="E40" s="44">
        <f t="shared" si="0"/>
        <v>0</v>
      </c>
      <c r="F40" s="8"/>
    </row>
    <row r="41" spans="1:6" ht="32.1" customHeight="1">
      <c r="A41" s="23"/>
      <c r="B41" s="146" t="s">
        <v>184</v>
      </c>
      <c r="C41" s="146" t="s">
        <v>184</v>
      </c>
      <c r="D41" s="66"/>
      <c r="E41" s="44"/>
      <c r="F41" s="8"/>
    </row>
    <row r="42" spans="1:6" ht="32.1" customHeight="1">
      <c r="A42" s="23" t="s">
        <v>212</v>
      </c>
      <c r="B42" s="90"/>
      <c r="C42" s="90"/>
      <c r="D42" s="66">
        <v>0.03</v>
      </c>
      <c r="E42" s="44">
        <f t="shared" si="0"/>
        <v>0</v>
      </c>
      <c r="F42" s="8"/>
    </row>
    <row r="43" spans="1:6" ht="32.1" customHeight="1">
      <c r="A43" s="23"/>
      <c r="B43" s="146" t="s">
        <v>184</v>
      </c>
      <c r="C43" s="146" t="s">
        <v>184</v>
      </c>
      <c r="D43" s="66"/>
      <c r="E43" s="44"/>
      <c r="F43" s="8"/>
    </row>
    <row r="44" spans="1:6" ht="32.1" customHeight="1">
      <c r="A44" s="23" t="s">
        <v>213</v>
      </c>
      <c r="B44" s="95"/>
      <c r="C44" s="95"/>
      <c r="D44" s="66">
        <v>0.02</v>
      </c>
      <c r="E44" s="44">
        <f t="shared" si="0"/>
        <v>0</v>
      </c>
      <c r="F44" s="8"/>
    </row>
    <row r="45" spans="1:6" ht="32.1" customHeight="1">
      <c r="A45" s="23"/>
      <c r="B45" s="146" t="s">
        <v>184</v>
      </c>
      <c r="C45" s="146" t="s">
        <v>184</v>
      </c>
      <c r="D45" s="66"/>
      <c r="E45" s="44"/>
      <c r="F45" s="8"/>
    </row>
    <row r="46" spans="1:6" ht="32.1" customHeight="1">
      <c r="A46" s="23" t="s">
        <v>214</v>
      </c>
      <c r="B46" s="95"/>
      <c r="C46" s="95"/>
      <c r="D46" s="66">
        <v>0.03</v>
      </c>
      <c r="E46" s="44">
        <f t="shared" si="0"/>
        <v>0</v>
      </c>
      <c r="F46" s="8"/>
    </row>
    <row r="47" spans="1:6" ht="32.1" customHeight="1">
      <c r="A47" s="23"/>
      <c r="B47" s="146" t="s">
        <v>184</v>
      </c>
      <c r="C47" s="146" t="s">
        <v>184</v>
      </c>
      <c r="D47" s="66"/>
      <c r="E47" s="44"/>
      <c r="F47" s="8"/>
    </row>
    <row r="48" spans="1:6" ht="32.1" customHeight="1">
      <c r="A48" s="23" t="s">
        <v>215</v>
      </c>
      <c r="B48" s="90"/>
      <c r="C48" s="90"/>
      <c r="D48" s="66">
        <v>0.02</v>
      </c>
      <c r="E48" s="44">
        <f t="shared" si="0"/>
        <v>0</v>
      </c>
      <c r="F48" s="8"/>
    </row>
    <row r="49" spans="1:6" ht="32.1" customHeight="1">
      <c r="A49" s="23"/>
      <c r="B49" s="146" t="s">
        <v>184</v>
      </c>
      <c r="C49" s="146" t="s">
        <v>184</v>
      </c>
      <c r="D49" s="66"/>
      <c r="E49" s="44"/>
      <c r="F49" s="8"/>
    </row>
    <row r="50" spans="1:6" ht="32.1" customHeight="1">
      <c r="A50" s="23" t="s">
        <v>216</v>
      </c>
      <c r="B50" s="95"/>
      <c r="C50" s="95"/>
      <c r="D50" s="66">
        <v>0.03</v>
      </c>
      <c r="E50" s="44">
        <f t="shared" si="0"/>
        <v>0</v>
      </c>
      <c r="F50" s="8"/>
    </row>
    <row r="51" spans="1:6" ht="32.1" customHeight="1">
      <c r="A51" s="23"/>
      <c r="B51" s="146" t="s">
        <v>184</v>
      </c>
      <c r="C51" s="146" t="s">
        <v>184</v>
      </c>
      <c r="D51" s="66"/>
      <c r="E51" s="44"/>
      <c r="F51" s="8"/>
    </row>
    <row r="52" spans="1:6" ht="32.1" customHeight="1">
      <c r="A52" s="23" t="s">
        <v>217</v>
      </c>
      <c r="B52" s="90"/>
      <c r="C52" s="90"/>
      <c r="D52" s="66">
        <v>0.03</v>
      </c>
      <c r="E52" s="44">
        <f t="shared" si="0"/>
        <v>0</v>
      </c>
      <c r="F52" s="8"/>
    </row>
    <row r="53" spans="1:6" ht="32.1" customHeight="1">
      <c r="A53" s="23"/>
      <c r="B53" s="146" t="s">
        <v>184</v>
      </c>
      <c r="C53" s="146" t="s">
        <v>184</v>
      </c>
      <c r="D53" s="66"/>
      <c r="E53" s="44"/>
      <c r="F53" s="8"/>
    </row>
    <row r="54" spans="1:6" ht="32.1" customHeight="1">
      <c r="A54" s="23" t="s">
        <v>218</v>
      </c>
      <c r="B54" s="95">
        <v>2.5</v>
      </c>
      <c r="C54" s="95">
        <v>5</v>
      </c>
      <c r="D54" s="66">
        <v>0.03</v>
      </c>
      <c r="E54" s="44">
        <f t="shared" si="0"/>
        <v>0.22499999999999998</v>
      </c>
      <c r="F54" s="9"/>
    </row>
    <row r="55" spans="1:6" ht="62.1">
      <c r="A55" s="23"/>
      <c r="B55" s="150" t="s">
        <v>219</v>
      </c>
      <c r="C55" s="150" t="s">
        <v>220</v>
      </c>
      <c r="D55" s="66"/>
      <c r="E55" s="44"/>
      <c r="F55" s="9"/>
    </row>
    <row r="56" spans="1:6" s="135" customFormat="1" ht="32.1" customHeight="1">
      <c r="A56" s="23" t="s">
        <v>221</v>
      </c>
      <c r="B56" s="90"/>
      <c r="C56" s="90"/>
      <c r="D56" s="66">
        <v>0.03</v>
      </c>
      <c r="E56" s="44">
        <f t="shared" si="0"/>
        <v>0</v>
      </c>
      <c r="F56" s="134"/>
    </row>
    <row r="57" spans="1:6" ht="32.1" customHeight="1">
      <c r="A57" s="23"/>
      <c r="B57" s="146" t="s">
        <v>184</v>
      </c>
      <c r="C57" s="146" t="s">
        <v>184</v>
      </c>
      <c r="D57" s="66"/>
      <c r="E57" s="44"/>
      <c r="F57" s="9"/>
    </row>
    <row r="58" spans="1:6" ht="32.1" customHeight="1">
      <c r="A58" s="23" t="s">
        <v>222</v>
      </c>
      <c r="B58" s="95"/>
      <c r="C58" s="95"/>
      <c r="D58" s="66">
        <v>0.03</v>
      </c>
      <c r="E58" s="44">
        <f t="shared" si="0"/>
        <v>0</v>
      </c>
      <c r="F58" s="9"/>
    </row>
    <row r="59" spans="1:6" ht="32.1" customHeight="1">
      <c r="A59" s="23"/>
      <c r="B59" s="146" t="s">
        <v>184</v>
      </c>
      <c r="C59" s="146" t="s">
        <v>184</v>
      </c>
      <c r="D59" s="66"/>
      <c r="E59" s="44"/>
      <c r="F59" s="9"/>
    </row>
    <row r="60" spans="1:6" ht="32.1" customHeight="1">
      <c r="A60" s="23" t="s">
        <v>223</v>
      </c>
      <c r="B60" s="90"/>
      <c r="C60" s="90">
        <v>5</v>
      </c>
      <c r="D60" s="66">
        <v>0.02</v>
      </c>
      <c r="E60" s="44">
        <f t="shared" si="0"/>
        <v>0.1</v>
      </c>
      <c r="F60" s="9"/>
    </row>
    <row r="61" spans="1:6" ht="43.15" customHeight="1">
      <c r="A61" s="23"/>
      <c r="B61" s="146" t="s">
        <v>184</v>
      </c>
      <c r="C61" s="150" t="s">
        <v>224</v>
      </c>
      <c r="D61" s="66"/>
      <c r="E61" s="44"/>
      <c r="F61" s="9"/>
    </row>
    <row r="62" spans="1:6" ht="32.1" customHeight="1">
      <c r="A62" s="23" t="s">
        <v>225</v>
      </c>
      <c r="B62" s="95"/>
      <c r="C62" s="95"/>
      <c r="D62" s="66">
        <v>0.02</v>
      </c>
      <c r="E62" s="44">
        <f t="shared" si="0"/>
        <v>0</v>
      </c>
      <c r="F62" s="9"/>
    </row>
    <row r="63" spans="1:6" ht="32.1" customHeight="1">
      <c r="A63" s="23"/>
      <c r="B63" s="146" t="s">
        <v>184</v>
      </c>
      <c r="C63" s="146" t="s">
        <v>184</v>
      </c>
      <c r="D63" s="66"/>
      <c r="E63" s="44"/>
      <c r="F63" s="9"/>
    </row>
    <row r="64" spans="1:6" ht="32.1" customHeight="1">
      <c r="A64" s="23" t="s">
        <v>226</v>
      </c>
      <c r="B64" s="90"/>
      <c r="C64" s="90"/>
      <c r="D64" s="66">
        <v>0.03</v>
      </c>
      <c r="E64" s="44">
        <f t="shared" si="0"/>
        <v>0</v>
      </c>
      <c r="F64" s="9"/>
    </row>
    <row r="65" spans="1:6" ht="32.1" customHeight="1">
      <c r="A65" s="23"/>
      <c r="B65" s="146" t="s">
        <v>184</v>
      </c>
      <c r="C65" s="146" t="s">
        <v>184</v>
      </c>
      <c r="D65" s="66"/>
      <c r="E65" s="44"/>
      <c r="F65" s="9"/>
    </row>
    <row r="66" spans="1:6" ht="32.1" customHeight="1">
      <c r="A66" s="23" t="s">
        <v>227</v>
      </c>
      <c r="B66" s="95"/>
      <c r="C66" s="95"/>
      <c r="D66" s="66">
        <v>0.03</v>
      </c>
      <c r="E66" s="44">
        <f t="shared" ref="E66" si="1">(B66+C66)*D66</f>
        <v>0</v>
      </c>
      <c r="F66" s="9"/>
    </row>
    <row r="67" spans="1:6" ht="32.1" customHeight="1">
      <c r="A67" s="23"/>
      <c r="B67" s="146" t="s">
        <v>184</v>
      </c>
      <c r="C67" s="146" t="s">
        <v>184</v>
      </c>
      <c r="D67" s="66"/>
      <c r="E67" s="44"/>
      <c r="F67" s="9"/>
    </row>
    <row r="68" spans="1:6" ht="32.1" customHeight="1">
      <c r="A68" s="23" t="s">
        <v>228</v>
      </c>
      <c r="B68" s="90"/>
      <c r="C68" s="90"/>
      <c r="D68" s="66">
        <v>0.02</v>
      </c>
      <c r="E68" s="44">
        <f t="shared" ref="E68" si="2">(B68+C68)*D68</f>
        <v>0</v>
      </c>
      <c r="F68" s="9"/>
    </row>
    <row r="69" spans="1:6" ht="32.1" customHeight="1">
      <c r="A69" s="43"/>
      <c r="B69" s="146" t="s">
        <v>184</v>
      </c>
      <c r="C69" s="146" t="s">
        <v>184</v>
      </c>
      <c r="D69" s="132"/>
      <c r="E69" s="133"/>
      <c r="F69" s="9"/>
    </row>
    <row r="70" spans="1:6" ht="15.6">
      <c r="A70" s="8"/>
      <c r="B70" s="8"/>
      <c r="C70" s="38" t="s">
        <v>65</v>
      </c>
      <c r="D70" s="72">
        <f>SUM(D2:D68)</f>
        <v>1.0000000000000002</v>
      </c>
      <c r="E70" s="81">
        <f>SUM(E2:E68)</f>
        <v>1.3400000000000003</v>
      </c>
      <c r="F70" s="14" t="s">
        <v>154</v>
      </c>
    </row>
    <row r="71" spans="1:6" ht="15.6">
      <c r="A71" s="109"/>
      <c r="B71" s="96"/>
      <c r="C71" s="96"/>
      <c r="D71" s="96"/>
      <c r="E71" s="96"/>
      <c r="F71" s="96"/>
    </row>
    <row r="72" spans="1:6" ht="20.100000000000001" customHeight="1">
      <c r="B72" s="96"/>
      <c r="C72" s="96"/>
      <c r="D72" s="96"/>
      <c r="E72" s="96"/>
      <c r="F72" s="96"/>
    </row>
    <row r="73" spans="1:6" ht="18.600000000000001" customHeight="1">
      <c r="B73" s="96"/>
      <c r="C73" s="96"/>
      <c r="D73" s="96"/>
      <c r="E73" s="96"/>
      <c r="F73" s="96"/>
    </row>
    <row r="74" spans="1:6" ht="15.6">
      <c r="B74" s="96"/>
      <c r="C74" s="96"/>
      <c r="D74" s="96"/>
      <c r="E74" s="96"/>
      <c r="F74" s="96"/>
    </row>
    <row r="75" spans="1:6" ht="15.6">
      <c r="B75" s="96"/>
      <c r="C75" s="96"/>
      <c r="D75" s="96"/>
      <c r="E75" s="96"/>
      <c r="F75" s="96"/>
    </row>
    <row r="76" spans="1:6" ht="15.6">
      <c r="B76" s="96"/>
      <c r="C76" s="96"/>
      <c r="D76" s="96"/>
      <c r="E76" s="96"/>
      <c r="F76" s="96"/>
    </row>
    <row r="77" spans="1:6" ht="15.6">
      <c r="A77" s="98"/>
    </row>
    <row r="78" spans="1:6" ht="15.6">
      <c r="A78" s="98"/>
    </row>
    <row r="79" spans="1:6" ht="15.6">
      <c r="A79" s="98"/>
    </row>
    <row r="80" spans="1:6" ht="15.6">
      <c r="A80" s="98"/>
    </row>
    <row r="81" spans="1:4" ht="15.6">
      <c r="A81" s="98"/>
    </row>
    <row r="82" spans="1:4" ht="15.6">
      <c r="A82" s="98"/>
    </row>
    <row r="83" spans="1:4" ht="15.6">
      <c r="A83" s="98"/>
      <c r="D83" s="96"/>
    </row>
    <row r="84" spans="1:4" ht="15.6">
      <c r="A84" s="98"/>
    </row>
    <row r="85" spans="1:4" ht="15.6">
      <c r="A85" s="98"/>
    </row>
    <row r="86" spans="1:4" ht="15.6">
      <c r="A86" s="98"/>
    </row>
    <row r="87" spans="1:4" ht="15.6">
      <c r="A87" s="98"/>
    </row>
    <row r="88" spans="1:4" ht="15.6">
      <c r="A88" s="98"/>
    </row>
    <row r="89" spans="1:4" ht="15.6">
      <c r="A89" s="98"/>
    </row>
    <row r="90" spans="1:4" ht="15.6"/>
    <row r="91" spans="1:4" ht="15.6"/>
    <row r="92" spans="1:4" ht="15.6"/>
    <row r="93" spans="1:4" ht="15.6"/>
  </sheetData>
  <sheetProtection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Ana Carolina Tesch Benincá</cp:lastModifiedBy>
  <cp:revision/>
  <dcterms:created xsi:type="dcterms:W3CDTF">2022-10-09T23:08:45Z</dcterms:created>
  <dcterms:modified xsi:type="dcterms:W3CDTF">2025-02-11T01:15:33Z</dcterms:modified>
  <cp:category/>
  <cp:contentStatus/>
</cp:coreProperties>
</file>