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BRADESCO/"/>
    </mc:Choice>
  </mc:AlternateContent>
  <xr:revisionPtr revIDLastSave="55" documentId="13_ncr:1_{61D6DD7C-4BAB-494F-99E3-2B3BE94F44F8}" xr6:coauthVersionLast="47" xr6:coauthVersionMax="47" xr10:uidLastSave="{B5FD99FE-8F09-4786-B1B2-257A45E4B46B}"/>
  <bookViews>
    <workbookView xWindow="-110" yWindow="-110" windowWidth="19420" windowHeight="11500" firstSheet="13" activeTab="2"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13" r:id="rId7"/>
    <sheet name="Ações de mitigação de riscos" sheetId="11" r:id="rId8"/>
    <sheet name="Prod fin imp positivo" sheetId="26"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20" l="1"/>
  <c r="J9" i="20"/>
  <c r="E70" i="26"/>
  <c r="G18" i="2"/>
  <c r="F19" i="5"/>
  <c r="G17" i="5"/>
  <c r="E17" i="5"/>
  <c r="G15" i="5"/>
  <c r="E15" i="5"/>
  <c r="G13" i="5"/>
  <c r="E13" i="5"/>
  <c r="G11" i="5"/>
  <c r="E11" i="5"/>
  <c r="G9" i="5"/>
  <c r="E9" i="5"/>
  <c r="G7" i="5"/>
  <c r="E7" i="5"/>
  <c r="G5" i="5"/>
  <c r="E5" i="5"/>
  <c r="G3" i="5"/>
  <c r="E3" i="5"/>
  <c r="F9" i="20"/>
  <c r="F88" i="22"/>
  <c r="G88" i="22"/>
  <c r="B13" i="10"/>
  <c r="G19" i="5" l="1"/>
  <c r="F16" i="11"/>
  <c r="H14" i="22"/>
  <c r="H12" i="22"/>
  <c r="H10" i="22"/>
  <c r="D70" i="26"/>
  <c r="E4" i="26"/>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64" i="26"/>
  <c r="E66" i="26"/>
  <c r="E68" i="26"/>
  <c r="E2" i="26"/>
  <c r="C88" i="22"/>
  <c r="H86" i="22"/>
  <c r="H84" i="22"/>
  <c r="H82" i="22"/>
  <c r="E88" i="22"/>
  <c r="B88" i="22"/>
  <c r="H6" i="22"/>
  <c r="H8" i="22"/>
  <c r="H16" i="22"/>
  <c r="H18" i="22"/>
  <c r="H20" i="22"/>
  <c r="H22" i="22"/>
  <c r="H24" i="22"/>
  <c r="H26" i="22"/>
  <c r="H28" i="22"/>
  <c r="H30" i="22"/>
  <c r="H32" i="22"/>
  <c r="H34" i="22"/>
  <c r="H36" i="22"/>
  <c r="H38" i="22"/>
  <c r="H40" i="22"/>
  <c r="H42" i="22"/>
  <c r="H44" i="22"/>
  <c r="H46" i="22"/>
  <c r="H48" i="22"/>
  <c r="H50" i="22"/>
  <c r="H52" i="22"/>
  <c r="H54" i="22"/>
  <c r="H56" i="22"/>
  <c r="H58" i="22"/>
  <c r="H60" i="22"/>
  <c r="H62" i="22"/>
  <c r="H64" i="22"/>
  <c r="H66" i="22"/>
  <c r="H68" i="22"/>
  <c r="H70" i="22"/>
  <c r="H72" i="22"/>
  <c r="H76" i="22"/>
  <c r="H78" i="22"/>
  <c r="H80" i="22"/>
  <c r="H4" i="22"/>
  <c r="H2" i="22"/>
  <c r="H88" i="22" l="1"/>
  <c r="B15" i="10" l="1"/>
  <c r="E5" i="13"/>
  <c r="H9" i="20" s="1"/>
  <c r="D13" i="10"/>
  <c r="C13" i="10"/>
  <c r="C15" i="10" s="1"/>
  <c r="H7" i="19" l="1"/>
  <c r="H5" i="19"/>
  <c r="H3" i="19"/>
  <c r="G15" i="19"/>
  <c r="H13" i="19"/>
  <c r="F13" i="19"/>
  <c r="H11" i="19"/>
  <c r="F11" i="19"/>
  <c r="H9" i="19"/>
  <c r="F9" i="19"/>
  <c r="F7" i="19"/>
  <c r="F5" i="19"/>
  <c r="F3" i="19"/>
  <c r="H15" i="19" l="1"/>
  <c r="N9" i="20" s="1"/>
  <c r="F3" i="15"/>
  <c r="D15" i="10"/>
  <c r="E4" i="2"/>
  <c r="E6" i="2"/>
  <c r="E8" i="2"/>
  <c r="E10" i="2"/>
  <c r="E12" i="2"/>
  <c r="E14" i="2"/>
  <c r="E16" i="2"/>
  <c r="E18" i="2"/>
  <c r="E20" i="2"/>
  <c r="E2" i="2"/>
  <c r="G19" i="16"/>
  <c r="F5" i="16"/>
  <c r="F7" i="16"/>
  <c r="F9" i="16"/>
  <c r="F11" i="16"/>
  <c r="F13" i="16"/>
  <c r="F15" i="16"/>
  <c r="F17" i="16"/>
  <c r="F3" i="16"/>
  <c r="G2" i="2"/>
  <c r="E14" i="10"/>
  <c r="G2" i="11"/>
  <c r="G4" i="11"/>
  <c r="G20" i="2"/>
  <c r="C9" i="15"/>
  <c r="D9" i="15"/>
  <c r="C9" i="12"/>
  <c r="D9" i="12"/>
  <c r="E9" i="12"/>
  <c r="B9" i="1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D58" i="8" l="1"/>
  <c r="D9" i="20" s="1"/>
  <c r="E15" i="10"/>
  <c r="G9" i="20" s="1"/>
  <c r="D58" i="9"/>
  <c r="E9" i="20" s="1"/>
  <c r="C58" i="8"/>
  <c r="C58" i="9"/>
  <c r="G16" i="2"/>
  <c r="G14" i="2"/>
  <c r="G12" i="2"/>
  <c r="G10" i="2"/>
  <c r="G8" i="2"/>
  <c r="G6" i="2"/>
  <c r="G4" i="2"/>
  <c r="G22" i="2" l="1"/>
  <c r="O9" i="20" s="1"/>
  <c r="H5" i="16"/>
  <c r="H7" i="16"/>
  <c r="H9" i="16"/>
  <c r="H11" i="16"/>
  <c r="H13" i="16"/>
  <c r="H15" i="16"/>
  <c r="H17" i="16"/>
  <c r="H3" i="16"/>
  <c r="F5" i="15"/>
  <c r="F7" i="15"/>
  <c r="F5" i="12"/>
  <c r="F7" i="12"/>
  <c r="F3" i="12"/>
  <c r="G6" i="11"/>
  <c r="G8" i="11"/>
  <c r="G10" i="11"/>
  <c r="G12" i="11"/>
  <c r="G14" i="11"/>
  <c r="G16" i="11" l="1"/>
  <c r="I9" i="20" s="1"/>
  <c r="F9" i="15"/>
  <c r="L9" i="20" s="1"/>
  <c r="F9" i="12"/>
  <c r="K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<sst xmlns="http://schemas.openxmlformats.org/spreadsheetml/2006/main" count="439" uniqueCount="289">
  <si>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</si>
  <si>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</si>
  <si>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</si>
  <si>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</si>
  <si>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</si>
  <si>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</si>
  <si>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</si>
  <si>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</si>
  <si>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</si>
  <si>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</si>
  <si>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</si>
  <si>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</si>
  <si>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</si>
  <si>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</si>
  <si>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</si>
  <si>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</si>
  <si>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</si>
  <si>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</si>
  <si>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</si>
  <si>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</si>
  <si>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</si>
  <si>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</si>
  <si>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</si>
  <si>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</si>
  <si>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</si>
  <si>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</si>
  <si>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</si>
  <si>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 xml:space="preserve">No Manual de Investimento Socioambiental, pg. 7, consta lista os Temas ASG analisados na gestão de ativos: "Mudanças Climáticas". </t>
  </si>
  <si>
    <t>2. Matriz energética</t>
  </si>
  <si>
    <t>No Questionário ISE, o BRADESCO informa sobre "investimento" que: ": A instituição possui sistema interno para mensuração de recursos financeiros alocados em sua carteira de crédito, investimento e/ou subscrição de riscos para o fomento de uma economia que resulta em melhoria do bem-estar da humanidade e da igualdade social, ao mesmo tempo em que reduz significativamente os riscos ambientais e a escassez ecológica, tendo como principais pilares a baixa emissão de carbono, a eficiência no uso dos recursos e a inclusão social".</t>
  </si>
  <si>
    <t>3. Eficiência energética</t>
  </si>
  <si>
    <t>4. Impactos na biodiversidade terrestre</t>
  </si>
  <si>
    <t>No Manual de Investimento Socioambiental, pg. 7, consta lista os Temas ASG analisados na gestão de ativos: "Gestão de Recursos/ Biodiversidade/ Desmatamento"; No Framework de Finanças Sustentáveis, pg. 9, consta a informação de que o banco considera na formulação de rating de risco  socioambiental: "As normas de desempenho da International Finance Corporation (“IFC”) e as questões e Diretrizes de Meio Ambiente, Segurança e Saúde do Grupo do Banco Mundial são abordadas em relação a recursos naturais, impacto na biodiversidade, resíduos sólidos, efluentes líquidos e emissões atmosféricas, comunidades vizinhas, entre outro"; além disso, integra os Princípios do Equador.</t>
  </si>
  <si>
    <t>5. Poluição água doce</t>
  </si>
  <si>
    <t>6. Eficiência hídrica</t>
  </si>
  <si>
    <t>7. Poluição marítima</t>
  </si>
  <si>
    <t xml:space="preserve"> No Framework de Finanças Sustentáveis, pg. 9, consta a informação de que o banco considera na formulação de rating de risco  socioambiental: "As normas de desempenho da International Finance Corporation (“IFC”) e as questões e Diretrizes de Meio Ambiente, Segurança e Saúde do Grupo do Banco Mundial são abordadas em relação a recursos naturais, impacto na biodiversidade, resíduos sólidos, efluentes líquidos e emissões atmosféricas, comunidades vizinhas, entre outro"; além disso, integra os Princípios do Equador.</t>
  </si>
  <si>
    <t>8. Poluição do solo</t>
  </si>
  <si>
    <t>9. Uso eficiente do solo para fins agrícolas</t>
  </si>
  <si>
    <t>10. Poluição atmosférica</t>
  </si>
  <si>
    <t>11. Gestão adequada de resíduos sólidos</t>
  </si>
  <si>
    <t>No Manual de Investimento Socioambiental, pg. 7, consta lista os Temas ASG analisados na gestão de ativos: "Resíduos, Efluentes e Emisssões".  No Framework de Finanças Sustentáveis, pg. 9, consta a informação de que o banco considera na formulação de rating de risco  socioambiental: "As normas de desempenho da International Finance Corporation (“IFC”) e as questões e Diretrizes de Meio Ambiente, Segurança e Saúde do Grupo do Banco Mundial são abordadas em relação a recursos naturais, impacto na biodiversidade, resíduos sólidos, efluentes líquidos e emissões atmosféricas, comunidades vizinhas, entre outro"; além disso, integra os Princípios do Equador.</t>
  </si>
  <si>
    <t>12. Uso eficiente de matéria-prima poluente ou sujeita a provável escassez</t>
  </si>
  <si>
    <t>No Manual de Investimento Socioambiental, pg. 7, consta lista os Temas ASG analisados na gestão de ativos: "Gestão dos Recursos Naturais". No Questionário ISE, o BRADESCO informa sobre "investimento" que: ": A instituição possui sistema interno para mensuração de recursos financeiros alocados em sua carteira de crédito, investimento e/ou subscrição de riscos para o fomento de uma economia que resulta em melhoria do bem-estar da humanidade e da igualdade social, ao mesmo tempo em que reduz significativamente os riscos ambientais e a escassez ecológica, tendo como principais pilares a baixa emissão de carbono, a eficiência no uso dos recursos e a inclusão social".</t>
  </si>
  <si>
    <t>13. Trabalho análogo ao escravo</t>
  </si>
  <si>
    <t>Na Norma de Investimento Socioambiental da Organização Bradesco, pg. 2, cita como princípio para condução do tema socioambiental na Org Bradesco:  "Repudiar ações e projetos que gerem riscos de trabalho análogo ao escravo e/ou infantil."; além disso, integra o Pacto Global (ONU).</t>
  </si>
  <si>
    <t>14. Trabalho infantil irregular</t>
  </si>
  <si>
    <t>15. Gestão da saúde no trabalho</t>
  </si>
  <si>
    <t>16. Gestão da segurança no trabalho</t>
  </si>
  <si>
    <t xml:space="preserve">17. Nível de desigualdade salarial </t>
  </si>
  <si>
    <t>18. Saúde, segurança e outros direitos do consumidor</t>
  </si>
  <si>
    <t>19. Impactos em comunidades tradicionais</t>
  </si>
  <si>
    <t>20. Riscos à saúde e segurança da comunidade em geral</t>
  </si>
  <si>
    <t>21. Riscos e impactos no desenvolvimento local</t>
  </si>
  <si>
    <t>Na Norma de Investimento Socioambiental, pg. 2, cita como "princípio para condução do tema socioambiental na Org. Bradesco":  "Contribuir com a transformação social por meio do aporte de recursos para projetos e/ou iniciativas socioambientais, buscando a convergência dos seus objetivos empresariais com os anseios e interesses da comunidade em que atua, gerando impacto positivo para sociedade"; adiante, pg. 2, cita como "princípio corporativo": "Apoiar primordialmente projetos que promovam o desenvolvimento local (municipal), e que estejam alinhados ao propósito da Organização e a estratégia de negócios."; além disso, integra os Princípios Orientadores para Empresas e Direitos Humanos das Nações Unidas.</t>
  </si>
  <si>
    <t>22. Discriminação de gênero</t>
  </si>
  <si>
    <t>23. Discriminação étnica ou sexual</t>
  </si>
  <si>
    <t>24. Inclusão de pessoas com deficiência</t>
  </si>
  <si>
    <t>Na Norma de Investimento Socioambiental, pg. 2, cita como "princípio para condução do tema socioambiental na Org. Bradesco": "Valorizar e priorizar as atividades educacionais, de preservação ambiental e combate às mudanças climáticas, de apoio ao idoso e às pessoas com deficiência, esportivas e de inclusão socioeconômica."; além disso, integra os Princípios Orientadores para Empresas e Direitos Humanos das Nações Unidas.</t>
  </si>
  <si>
    <t>25. Riscos para o patrimônio cultural</t>
  </si>
  <si>
    <t>26. Questões concorrenciais</t>
  </si>
  <si>
    <t>27. Responsabilidade tributária</t>
  </si>
  <si>
    <t>28. Prevenção e combate à corrupção</t>
  </si>
  <si>
    <t>No Manual de Investimentos Responsáveis, pg. 5, consta: "A política estabelece o compromisso da Bradesco Asset com as questões ESG de forma transversal ao processo de análise e gestão de ativos, considerando, entre outros, os seguintes aspectos: cumprimento legal; situações de corrupção e conflito de interesse; transparência e prestação de contas; respeito aos direitos humanos e trabalhistas; e impacto sobre o meio ambiente e mudanças climáticas"; além disso, integra o Pacto Global.</t>
  </si>
  <si>
    <t>TOTAL</t>
  </si>
  <si>
    <t>Máximo de 3</t>
  </si>
  <si>
    <t>Inclusão em política setorial ou em política temática (0 a 7)</t>
  </si>
  <si>
    <t>Conforme consta no Questionário CDP, pg. 23: "In its investment assessment, Bradesco Asset Management (BRAM), assesses investments and analysis whether the investee: produces inventories and reduces its emissions; maps the risks and opportunities brought about by climate change and includes them in its decisions".</t>
  </si>
  <si>
    <t>Conforme consta no Relatório PRI, pg. 44: "Bradesco Asset Management analyze the sensitivity of investee companies to carbon pricing, both regarding the taxation of greenhouse gas emission and the trading system for emissions. The analyst and managers posses tools that allow to evaluate various climate and carbon pricing scenarios, assessing possible impacts on portfolios in a targeted way that is in line with the bank's guidelines and TCFD Recomendations. For investments managed by Bradesco Asset Management, we also calculated investd emissions related to fixed income and variable income portfolios."; Adicionalmente, no Questionário ISE, o BRADESCO informa sobre "investimento" que: "A instituição leva em conta o inventário em seu processo de decisão de negócios (exemplo: se incorpora na precificação de operações, se calcula impacto das emissões nas carteiras, se incorpora precificação de carbono no rating do seu portfólio e se realiza testes de stress".</t>
  </si>
  <si>
    <t>Consta no Relatório ESG 2023, pg. 38: "Na Bradesco Asset, o processo de investimento é sustentado por uma análise abrangente que incorpora aspectos macroeconômicos, financeiros e fatores ESG, incluindo biodiversidade, desmatamento, atendimento à legislação ambiental e florestal, bem como os impactos ambientais de produtos e serviços, conforme a materialidade de cada setor. A incorporação da gestão da biodiversidade nessa análise visa às adequadas mensurações dos riscos e oportunidades atrelados aos ativos, por meio da compreensão dos principais programas de preservação e recomposição da biodiversidade implementados pelas empresas investidas, do risco de desmatamento, tanto das operações quanto na cadeia de valor dessas empresas, da análise de sua conformidade com as exigências legais e o Código Florestal."</t>
  </si>
  <si>
    <t>Máximo de 7</t>
  </si>
  <si>
    <t>BASE DE DADOS</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</si>
  <si>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</si>
  <si>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</si>
  <si>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</si>
  <si>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</si>
  <si>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(nesse caso, será considerado o percentual, dentre as operações com setores sujeitos a licenciamento ambiental, para o qual ocorre a consulta) - até 8 pontos</t>
  </si>
  <si>
    <t>Licenciamento ambiental vigente</t>
  </si>
  <si>
    <t>Consta no Relatório de Riscos e Oportunidades Ambientais, Sociais e Climáticos, pg. 15, que dentre as principais fontes de informação utilizadas no processo de identificação dos eventos dos riscos sociais, ambientais e climáticos, está o "Licenciamento Ambiental", conforme Resolução CONAMA 237 e Resolução Consema nº 01/2018 e 372/2018.</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</si>
  <si>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</si>
  <si>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</si>
  <si>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</si>
  <si>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</si>
  <si>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</si>
  <si>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Prática de infrações – órgãos ambientais federais</t>
  </si>
  <si>
    <t>Áreas embargadas pelo IBAMA ou ICMBio</t>
  </si>
  <si>
    <t>Consta no Relatório de Riscos e Oportunidades Ambientais, Sociais e Climáticos, pg. 15, que dentre as principais fontes de informação utilizadas no processo de identificação dos eventos dos riscos sociais, ambientais e climáticos, estão as listas de embargos do Instituto Brasileiro do Meio Ambiente e dos Recursos Naturais Renováveis (Ibama) e do Instituto Chico Mendes de Conservação da Biodiversidade (ICMBio).</t>
  </si>
  <si>
    <t>Limites de unidades de conservação (federais, estaduais e municipais)</t>
  </si>
  <si>
    <t>Limites de terras indígenas</t>
  </si>
  <si>
    <t>Consta no Relatório de Riscos e Oportunidades Ambientais, Sociais e Climáticos, pg. 15, que dentre as principais fontes de informação utilizadas no processo de identificação dos eventos dos riscos sociais, ambientais e climáticos, está a Fundação Cultural Palmares.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</si>
  <si>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</si>
  <si>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</si>
  <si>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</si>
  <si>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</si>
  <si>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</si>
  <si>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</si>
  <si>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</si>
  <si>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</si>
  <si>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</si>
  <si>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</si>
  <si>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</si>
  <si>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</si>
  <si>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</si>
  <si>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</si>
  <si>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</si>
  <si>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</si>
  <si>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</si>
  <si>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</si>
  <si>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</si>
  <si>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</si>
  <si>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</si>
  <si>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</si>
  <si>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</si>
  <si>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</si>
  <si>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</si>
  <si>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</si>
  <si>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</si>
  <si>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</si>
  <si>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</si>
  <si>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</si>
  <si>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</si>
  <si>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</si>
  <si>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</si>
  <si>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</si>
  <si>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</si>
  <si>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</si>
  <si>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</si>
  <si>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</si>
  <si>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</si>
  <si>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 inclusive Project Finance </t>
  </si>
  <si>
    <t>Semestral ou menor</t>
  </si>
  <si>
    <t>Anual</t>
  </si>
  <si>
    <t>Conforme consta no Questionário CDP, pg. 25: "Annually, we apply methods that analyse the risks, opportunities and potential impacts caused by ESG aspects on asset performance. BRL 568.52 billion (99.88%) of total assets under management including environmental, social and governance resources were analysed in 2022".</t>
  </si>
  <si>
    <t>Bienal</t>
  </si>
  <si>
    <t>Apenas quando tem conhecimento de fato novo relevante ou quando se refere a único ou poucos temas</t>
  </si>
  <si>
    <t>Não adota</t>
  </si>
  <si>
    <t>Total</t>
  </si>
  <si>
    <t>Máximo de 10</t>
  </si>
  <si>
    <t>No Manual de Investimentos Responsáveis, pg.14, consta que: "As práticas relacionadas à aquisição e monitoramento de aquisição de ativos, descritos neste Manual, são aplicados a todos os ativos da Bradesco Asset. A área de análise realiza continuamente o monitoramento da performance ESG dos ativos e, caso identifique algum fator relevante no monitoramento, a área de análise leva a questão para discussão em comissão interna."</t>
  </si>
  <si>
    <t>GRAU DE RELEVÂNCIA</t>
  </si>
  <si>
    <t>Negativa de crédito, suspensão de desembolsos ou vencimento antecipado de operações em razão de riscos socioambientais (percentual nos últimos 2 anos)</t>
  </si>
  <si>
    <t>Baixo - 0 ou 1 ponto</t>
  </si>
  <si>
    <t>Médio - 2 ou 3 pontos</t>
  </si>
  <si>
    <t>Alto - 4 ou 5 pontos</t>
  </si>
  <si>
    <t>0 a 5%</t>
  </si>
  <si>
    <t>5 a 10%</t>
  </si>
  <si>
    <t>Maior que 10%</t>
  </si>
  <si>
    <t>Máximo de 5</t>
  </si>
  <si>
    <t>Conforme consta no Relatório PRI, pg. 62: "(A) Investment committee
members, or the equivalent function or group, can veto investment decisions based on ESG considerations; - Qual o percentual?</t>
  </si>
  <si>
    <t>AÇÃO ADOTADA</t>
  </si>
  <si>
    <t>Todos os setores econômicos sujeitos a licenciamento ambiental - até 10 pontos</t>
  </si>
  <si>
    <t>Apenas setores econômicos com maior risco socioambiental  - até 8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</si>
  <si>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</si>
  <si>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</si>
  <si>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</si>
  <si>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No Framework de Finanças Sustentáveis, pg. 9, consta a informação de que o banco considera na formulação de rating de risco  socioambiental: "As normas de desempenho da International Finance Corporation (“IFC”) e as questões e Diretrizes de Meio Ambiente, Segurança e Saúde do Grupo do Banco Mundial são abordadas em relação a recursos naturais, impacto na biodiversidade, resíduos sólidos, efluentes líquidos e emissões atmosféricas, comunidades vizinhas, entre outro". - Não especifica para qual universo de operações exatamente existe esse rating ESG.</t>
  </si>
  <si>
    <t>Plano de ação ou outro compromisso c/ prazos e metas claros para operações da própria empresa investida</t>
  </si>
  <si>
    <t>O BRADESCO informa no Questionário ISE que "estabelece condicionatntes e planos de ações para mitigação de riscos" em "Áreas Embargadas, APP, Reserva Legal, Áreas Contaminadas / Suspeitas de Contaminação" como procedimento realizado em propriedades financiadas, investidas, seguradas e/ou recebidas como garantia em uma operação.</t>
  </si>
  <si>
    <t>Plano de ação ou outro compromisso c/ prazos e metas claros para cadeia de valor da empresa investida</t>
  </si>
  <si>
    <t>Transparência quanto ao voto em matérias ASG (presença + teor do voto)</t>
  </si>
  <si>
    <t>No Relatório ESG 2023, pg. 25, apenas menciona a participação em assembleias por setor, porém não esclarece nem matéria nem sentido do voto.</t>
  </si>
  <si>
    <t>Proposições em matéria ASG em Assembleias-gerais</t>
  </si>
  <si>
    <t>No Relatório ESG 2023, pg. 25, apenas menciona a participação em assembleias por setor, nada consta quanto a proposições:  "Embora a Política de Direito de Voto não especifique diretrizes expressas para questões ambientais e sociais, mapeamos as pautas das assembleias gerais das companhias investidas e, caso existam temas ambientais e sociais relevantes, há indicação e destaque às deliberações sobre a participação e orientação de voto periódicas".</t>
  </si>
  <si>
    <t>Engajamento individual (Diretoria, Conselho de Administração, Depto. de Sustentabilidade)</t>
  </si>
  <si>
    <r>
      <t>No Manual de Investimentos Responsáveis, pg. 15, consta, que a BRAM "pode conduzir processos de engajamento individuais quando identificar questões ESG específicas em empresas ou setores relevantes para as suas carteiras, independente de classe de ativos", os quais podem ser: "Individuais: reuniões coordenadas pela BRAM e podem contar com a participação de analistas e outros profissionais da área de investimentos."; além disso, consta no Relatório Climático (pg.22), que: "A Bradesco Asset engaja as empresas do portfólio de investimentos com vistas a adoção das melhores práticas ESG. Em 2023, 35 empresas do portfólio de investimentos foram engajadas diretamente com foco em temas críticos para mitigar riscos e explorar oportunidades. Especificamente para o tema de mudanças do clima, a Bradesco Asset é signatária do Investidores pelo Clima (IPC), iniciativa voltada para engajar investidores nacionais para sua contribuição com as metas assumidas no Acordo de Paris. Em 2023, participamos de reuniões de engajamento em mudanças climáticas junto a empresas de setores como eletricidade, alimentos, mineração e óleo &amp; gás.  - não menciona</t>
    </r>
    <r>
      <rPr>
        <sz val="12"/>
        <rFont val="Calibri"/>
        <family val="2"/>
      </rPr>
      <t xml:space="preserve"> os critérios para definir a relevância do tema.</t>
    </r>
  </si>
  <si>
    <t>Engajamento coletivo com outros investidores</t>
  </si>
  <si>
    <r>
      <t xml:space="preserve">No Manual de Investimentos Responsáveis, pg. 15, consta, que a BRAM "pode conduzir processos de engajamento individuais quando identificar questões ESG específicas em empresas ou setores relevantes para as suas carteiras, independente de classe de ativos", os quais podem ser cita: "Coletivos: as propostas de engajamento coletivo que considerem questões ESG, deverão ser avaliadas na governança da BRAM, com a participação de analistas e outros profissionais da área de investimentos". - não menciona </t>
    </r>
    <r>
      <rPr>
        <sz val="12"/>
        <rFont val="Calibri"/>
        <family val="2"/>
        <scheme val="minor"/>
      </rPr>
      <t xml:space="preserve">os </t>
    </r>
    <r>
      <rPr>
        <sz val="12"/>
        <rFont val="Calibri"/>
        <family val="2"/>
      </rPr>
      <t xml:space="preserve">critérios para definir setores e empresas relevantes. </t>
    </r>
  </si>
  <si>
    <t>Existência de indicadores específicos para mensuração de impacto (indicando-se quais são)</t>
  </si>
  <si>
    <t>Percentual no portfólio de investimentos</t>
  </si>
  <si>
    <t>Educação e/ou empregabilidade para população de baixa renda</t>
  </si>
  <si>
    <t>Não foram encontradas informações</t>
  </si>
  <si>
    <t xml:space="preserve">Adaptação a riscos climáticos físicos </t>
  </si>
  <si>
    <t xml:space="preserve">Produção, geração ou distribuição de energia elétrica de baixo carbono (exclui grandes hidrelétricas) </t>
  </si>
  <si>
    <t>No Framework de Finanças Sustentáveis, pg.2, o BRADESCO apresenta 2 indicadores para o tema.</t>
  </si>
  <si>
    <t>Eficiência energética</t>
  </si>
  <si>
    <t>No Framework de Finanças Sustentáveis, pg.3, o BRADESCO apresenta 2 indicadores para o tema.</t>
  </si>
  <si>
    <t>Produção de combustíveis de baixo carbono /aquisição de veículos de baixo carbono</t>
  </si>
  <si>
    <t>No Framework de Finanças Sustentáveis, pg.4, o BRADESCO apresenta 2 indicadores para o tema.</t>
  </si>
  <si>
    <t>Infraestrutura de mobilidade urbana ativa</t>
  </si>
  <si>
    <t>No Framework de Finanças Sustentáveis, pg.5, o BRADESCO apresenta 2 indicadores para o tema.</t>
  </si>
  <si>
    <t>Biodiversidade terrestre (mitigação de riscos)</t>
  </si>
  <si>
    <t>No Framework de Finanças Sustentáveis, pg.4, o BRADESCO apresenta 4 indicadores para o tema.</t>
  </si>
  <si>
    <t>Biodiversidade terrestre (restauração)</t>
  </si>
  <si>
    <t>Preservação da biodiversidade e/ou mitigação de riscos de poluição de água doce</t>
  </si>
  <si>
    <t>Descontaminação de água doce</t>
  </si>
  <si>
    <t>Eficiência hídrica</t>
  </si>
  <si>
    <t>Framework de Finanças Sustentáveis 2022 (p.5), o BRADESCO  apresenta 4 indicadores para o tema.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</si>
  <si>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</si>
  <si>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</si>
  <si>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</si>
  <si>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</si>
  <si>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</si>
  <si>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</si>
  <si>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</si>
  <si>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</si>
  <si>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</si>
  <si>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</si>
  <si>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</si>
  <si>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</si>
  <si>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</si>
  <si>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</si>
  <si>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</si>
  <si>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</si>
  <si>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No Framework de Finanças Sustentáveis, pg.5, o BRADESCO apresenta 1 indicador para o tema.</t>
  </si>
  <si>
    <t>Promoção da equidade de gênero</t>
  </si>
  <si>
    <t>Promoção da equidade étnica</t>
  </si>
  <si>
    <t>Infraestrutura para integração de pessoas com deficiência</t>
  </si>
  <si>
    <t>Proteção do patrimônio culturaL</t>
  </si>
  <si>
    <t>Habitação para população de baixa renda</t>
  </si>
  <si>
    <t>Água e esgoto para comunidades periféricas</t>
  </si>
  <si>
    <t>Coleta de lixo para comunidades periféricas</t>
  </si>
  <si>
    <t>Patrimônio Líquido de Fundos ASG: R$ 629,1 MM (Relatório Integrado, pg. 42) - Porém não há menção ao tema específico financiado (investido)</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</si>
  <si>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</si>
  <si>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</si>
  <si>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</si>
  <si>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</si>
  <si>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</si>
  <si>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</si>
  <si>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</si>
  <si>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</si>
  <si>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</si>
  <si>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</si>
  <si>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Consta no Relatório Climático (pg. 39), o cáculo das "emissões investidas" conforme metodologia da PCFA, em que se consideram os seguintes setores:</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</si>
  <si>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</si>
  <si>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</si>
  <si>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</si>
  <si>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</si>
  <si>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</si>
  <si>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No Relatório Integrado 2023, pg. 28, o BRADESCO informa que realizou a "Otimização de ferramenta de geoprocessamento para análise de concessão de crédito e garantias imobiliárias, bem como aprimoramento da avaliação de ESG de Private Equity e das metodologias de testes de estresse, incorporando os impactos de riscos climáticos físicos.". Não deixa claro a qual categoria da empresa financiada se aplica.</t>
  </si>
  <si>
    <t>Risco médio</t>
  </si>
  <si>
    <t>Risco baixo ou nenhum risco</t>
  </si>
  <si>
    <t xml:space="preserve">No Questionário ISE 2024, o BRADESCO informa que "Mapeia a exposição das carteiras a riscos de transição em diferentes setores e localidades". </t>
  </si>
  <si>
    <t>PERCENTUAL NO PORTFÓLIO</t>
  </si>
  <si>
    <t>Categoria da empresa receptora de investimento e de sua cadeia de produção</t>
  </si>
  <si>
    <t>Percentual baixo (até 20%) no portfólio</t>
  </si>
  <si>
    <t>Alto risco socioambiental</t>
  </si>
  <si>
    <t xml:space="preserve">Não há informações disponíveis. </t>
  </si>
  <si>
    <t>Risco socioambiental médio</t>
  </si>
  <si>
    <t>Risco socioambiental baixo ou nenhum</t>
  </si>
  <si>
    <t>Não avaliadas (dentre os setores sujeitos a licenciamento ambiental)</t>
  </si>
  <si>
    <t>No Relatório Integrado 2023, pg. 23, consta o dado de que 99,93% dos ativos passaram por análise ASG.</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</si>
  <si>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</si>
  <si>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</si>
  <si>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</si>
  <si>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</si>
  <si>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Integração de fatores ASG - um critério</t>
  </si>
  <si>
    <t>Integração de fatores ASG - dois a quatro critérios</t>
  </si>
  <si>
    <t>Integração de fatores ASG - cinco ou mais critérios</t>
  </si>
  <si>
    <t>Impacto positivo baixo</t>
  </si>
  <si>
    <t>Impacto positivo médio</t>
  </si>
  <si>
    <t>Impacto positivo alto</t>
  </si>
  <si>
    <t>Não há informações detalhadas sobre produtos financeiros com essas características</t>
  </si>
  <si>
    <t xml:space="preserve">Máximo de 5 </t>
  </si>
  <si>
    <t>SITUAÇÃO NA IF</t>
  </si>
  <si>
    <t>Deficiente – 0 ou 1 ponto</t>
  </si>
  <si>
    <t>Médio – 2 a 6 pontos</t>
  </si>
  <si>
    <t>Bom/ótimo – 7 a 10 pontos</t>
  </si>
  <si>
    <t>Tema tratado em Diretoria de área-fim</t>
  </si>
  <si>
    <t>Conforme consta no Relatório PRI, pg. 36: "(A) We incorporate ESG factors into our assessment of expected asset class risks and returns  for all of our AUM subject to strategic asset allocation".</t>
  </si>
  <si>
    <t>Participação feminina na Diretoria</t>
  </si>
  <si>
    <t>Conforme informado no Rel. ESG 2023, pg. 69, a participação feminina na Diretoria é de 16,62%.</t>
  </si>
  <si>
    <t>Participação negra na Diretoria</t>
  </si>
  <si>
    <t>Conforme informado no Rel. ESG 2023, pg. 73, a participação negra na Diretoria é de 1%.</t>
  </si>
  <si>
    <t>Dimensão da área de Sustentabilidade (proporcionalidade em relação ao quadro de empregados da área de risco)</t>
  </si>
  <si>
    <t>Não há informação.</t>
  </si>
  <si>
    <t>Dimensão da área de Sustentabilidade (proporcionalidade em relação ao quadro de empregados das áreas de negócios)</t>
  </si>
  <si>
    <t>Treinamentos em sustentabilidade para áreas-fim (média por empregado)</t>
  </si>
  <si>
    <t>Na Planilha de Indicadores ESG, informa q quantidade de horas médias por empregado, porém não há informações sobre duração dos treinamentos em sustentabiliade.</t>
  </si>
  <si>
    <t>Integração de fatores de sustentabilidade na remuneração da Diretoria</t>
  </si>
  <si>
    <t>No Questionário ISE, o BRADESCO informa que "Há vinculação entre a remuneração variável (reajustes salariais diferenciados, bônus, prêmios) e as metas de desempenho socioambiental da companhia" para "cargos de diretoria".</t>
  </si>
  <si>
    <t>Integração de fatores de sustentabilidade na remuneração de gerentes</t>
  </si>
  <si>
    <t>No Questionário ISE, o BRADESCO informa que "Há vinculação entre a remuneração variável (reajustes salariais diferenciados, bônus, prêmios) e as metas de desempenho socioambiental da companhia" para "cargos de gerência".</t>
  </si>
  <si>
    <r>
      <t xml:space="preserve">Frequência de atualização de Políticas, Planos e Manuais de Procedimentos e abrangência do universo de </t>
    </r>
    <r>
      <rPr>
        <i/>
        <sz val="12"/>
        <color rgb="FF000000"/>
        <rFont val="Calibri"/>
        <family val="2"/>
      </rPr>
      <t>stakeholders</t>
    </r>
  </si>
  <si>
    <t>Consta no Manual de Investimentos Resposnáveis, pg. 14, que o Manual é revisto, no mínimo, a cada dois anos; Universo de stakeholders: Clientes e usuários, Funcionários, estagiários e aprendizes, Acionistas e investidores, Fornecedores e trabalhadores terceirizados, Órgãos Governamentais, Reguladores e Autorreguladores, Comunidade, Concorrência, Formadores de opinião, Imprensa e Sociedade Civil Organizada. (Norma de Engajamento com Partes Interessadas, p. 1-2).</t>
  </si>
  <si>
    <t>Canal específico para recebimento de reclamações quanto a impactos socioambientais de empreendimentos financiados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</si>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</sst>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00"/>
  </numFmts>
  <fonts count="14">
    <font>
      <sz val="12"/>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2"/>
      <name val="Calibri"/>
      <family val="2"/>
    </font>
    <font>
      <sz val="12"/>
      <name val="Calibri"/>
      <family val="2"/>
      <scheme val="minor"/>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rgb="FFF2F2F2"/>
        <bgColor rgb="FF000000"/>
      </patternFill>
    </fill>
    <fill>
      <patternFill patternType="solid">
        <fgColor theme="0"/>
        <bgColor rgb="FF000000"/>
      </patternFill>
    </fill>
    <fill>
      <patternFill patternType="solid">
        <fgColor rgb="FFDDEBF7"/>
        <bgColor rgb="FF000000"/>
      </patternFill>
    </fill>
    <fill>
      <patternFill patternType="solid">
        <fgColor rgb="FFFCE4D6"/>
        <bgColor rgb="FFFCE4D6"/>
      </patternFill>
    </fill>
  </fills>
  <borders count="28">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183">
    <xf numFmtId="0" fontId="0" fillId="0" borderId="0" xfId="0"/>
    <xf numFmtId="0" fontId="0" fillId="0" borderId="0" xfId="0" applyAlignment="1">
      <alignment horizontal="center"/>
    </xf>
    <xf numFmtId="0" fontId="0" fillId="2" borderId="0" xfId="0" applyFill="1" applyAlignment="1">
      <alignment horizontal="center"/>
    </xf>
    <xf numFmtId="0" fontId="1" fillId="0" borderId="0" xfId="0" applyFont="1" applyAlignment="1">
      <alignment horizontal="center" vertical="center"/>
    </xf>
    <xf numFmtId="9" fontId="0" fillId="0" borderId="0" xfId="0" applyNumberFormat="1" applyAlignment="1">
      <alignment horizontal="center"/>
    </xf>
    <xf numFmtId="0" fontId="1" fillId="0" borderId="1" xfId="0" applyFont="1" applyBorder="1" applyAlignment="1">
      <alignment horizontal="center" vertical="center"/>
    </xf>
    <xf numFmtId="0" fontId="2"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9"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3" fillId="0" borderId="0" xfId="0" applyFont="1"/>
    <xf numFmtId="0" fontId="3"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3" fillId="10" borderId="2" xfId="0" applyFont="1" applyFill="1" applyBorder="1" applyAlignment="1">
      <alignment horizontal="center"/>
    </xf>
    <xf numFmtId="0" fontId="5" fillId="0" borderId="0" xfId="0" applyFont="1" applyAlignment="1">
      <alignment horizontal="center" vertical="center"/>
    </xf>
    <xf numFmtId="0" fontId="7"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5"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7"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0" fillId="0" borderId="0" xfId="0" applyAlignment="1">
      <alignment horizontal="right"/>
    </xf>
    <xf numFmtId="0" fontId="3"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0" fontId="0" fillId="17" borderId="2" xfId="0" applyFill="1" applyBorder="1" applyAlignment="1">
      <alignment horizontal="center" vertical="center"/>
    </xf>
    <xf numFmtId="0" fontId="0" fillId="3" borderId="10"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6"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4" xfId="0" applyBorder="1" applyAlignment="1">
      <alignment horizontal="center"/>
    </xf>
    <xf numFmtId="0" fontId="0" fillId="11" borderId="14"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0" fontId="0" fillId="0" borderId="19" xfId="0" applyBorder="1"/>
    <xf numFmtId="14" fontId="0" fillId="0" borderId="0" xfId="0" applyNumberFormat="1" applyAlignment="1">
      <alignment horizontal="center"/>
    </xf>
    <xf numFmtId="0" fontId="0" fillId="4" borderId="5"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7"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3"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2"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20" xfId="0" applyFill="1" applyBorder="1" applyAlignment="1">
      <alignment horizontal="center" vertical="center"/>
    </xf>
    <xf numFmtId="0" fontId="0" fillId="18" borderId="0" xfId="0" applyFill="1" applyAlignment="1">
      <alignment horizontal="center"/>
    </xf>
    <xf numFmtId="0" fontId="0" fillId="8"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15" borderId="4" xfId="0" applyFill="1" applyBorder="1" applyAlignment="1" applyProtection="1">
      <alignment horizontal="center"/>
      <protection locked="0"/>
    </xf>
    <xf numFmtId="0" fontId="0" fillId="0" borderId="4" xfId="0" applyBorder="1" applyAlignment="1" applyProtection="1">
      <alignment horizontal="left" vertical="center" wrapText="1"/>
      <protection locked="0"/>
    </xf>
    <xf numFmtId="0" fontId="0" fillId="0" borderId="0" xfId="0" applyAlignment="1" applyProtection="1">
      <alignment horizontal="center"/>
      <protection locked="0"/>
    </xf>
    <xf numFmtId="0" fontId="0" fillId="0" borderId="4" xfId="0" applyBorder="1" applyAlignment="1" applyProtection="1">
      <alignment horizontal="center" vertical="center"/>
      <protection locked="0"/>
    </xf>
    <xf numFmtId="0" fontId="0" fillId="18" borderId="0" xfId="2" applyNumberFormat="1" applyFont="1" applyFill="1" applyAlignment="1">
      <alignment horizontal="center" vertical="center"/>
    </xf>
    <xf numFmtId="2" fontId="0" fillId="18" borderId="21" xfId="0" applyNumberFormat="1" applyFill="1" applyBorder="1" applyAlignment="1">
      <alignment horizontal="center" vertical="center"/>
    </xf>
    <xf numFmtId="0" fontId="0" fillId="8" borderId="2" xfId="0" applyFill="1" applyBorder="1" applyAlignment="1" applyProtection="1">
      <alignment horizontal="left" vertical="center" wrapText="1"/>
      <protection locked="0"/>
    </xf>
    <xf numFmtId="0" fontId="0" fillId="15" borderId="2" xfId="0" applyFill="1" applyBorder="1" applyAlignment="1" applyProtection="1">
      <alignment horizontal="center" vertical="center"/>
      <protection locked="0"/>
    </xf>
    <xf numFmtId="0" fontId="0" fillId="0" borderId="2" xfId="0"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2" xfId="0" applyFill="1" applyBorder="1" applyAlignment="1" applyProtection="1">
      <alignment horizontal="left" wrapText="1"/>
      <protection locked="0"/>
    </xf>
    <xf numFmtId="0" fontId="0" fillId="5" borderId="4" xfId="0" applyFill="1" applyBorder="1" applyAlignment="1" applyProtection="1">
      <alignment horizontal="center"/>
      <protection locked="0"/>
    </xf>
    <xf numFmtId="0" fontId="0" fillId="5" borderId="4" xfId="0" applyFill="1" applyBorder="1" applyAlignment="1" applyProtection="1">
      <alignment vertical="top" wrapText="1"/>
      <protection locked="0"/>
    </xf>
    <xf numFmtId="0" fontId="0" fillId="0" borderId="4" xfId="0" applyBorder="1" applyAlignment="1" applyProtection="1">
      <alignment horizontal="left" wrapText="1"/>
      <protection locked="0"/>
    </xf>
    <xf numFmtId="0" fontId="0" fillId="8" borderId="2" xfId="0" applyFill="1" applyBorder="1" applyAlignment="1" applyProtection="1">
      <alignment vertical="center"/>
      <protection locked="0"/>
    </xf>
    <xf numFmtId="0" fontId="0" fillId="5" borderId="2" xfId="0" applyFill="1" applyBorder="1" applyAlignment="1" applyProtection="1">
      <alignment vertical="center"/>
      <protection locked="0"/>
    </xf>
    <xf numFmtId="0" fontId="0" fillId="5" borderId="2" xfId="0" applyFill="1" applyBorder="1" applyAlignment="1" applyProtection="1">
      <alignment vertical="center" wrapText="1"/>
      <protection locked="0"/>
    </xf>
    <xf numFmtId="0" fontId="0" fillId="8" borderId="2" xfId="0" applyFill="1" applyBorder="1" applyAlignment="1" applyProtection="1">
      <alignment vertical="center" wrapText="1"/>
      <protection locked="0"/>
    </xf>
    <xf numFmtId="0" fontId="0" fillId="0" borderId="4" xfId="0" applyBorder="1" applyAlignment="1" applyProtection="1">
      <alignment horizontal="center" wrapText="1"/>
      <protection locked="0"/>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2" fontId="0" fillId="18" borderId="0" xfId="0" applyNumberFormat="1" applyFill="1" applyAlignment="1">
      <alignment horizontal="center"/>
    </xf>
    <xf numFmtId="0" fontId="3" fillId="10" borderId="2" xfId="0" applyFont="1" applyFill="1" applyBorder="1" applyAlignment="1">
      <alignment horizontal="left"/>
    </xf>
    <xf numFmtId="9" fontId="0" fillId="7" borderId="2" xfId="0" applyNumberFormat="1" applyFill="1" applyBorder="1" applyAlignment="1">
      <alignment horizontal="left"/>
    </xf>
    <xf numFmtId="0" fontId="3" fillId="10" borderId="2" xfId="0" applyFont="1" applyFill="1" applyBorder="1" applyAlignment="1">
      <alignment horizontal="left" wrapText="1"/>
    </xf>
    <xf numFmtId="0" fontId="3" fillId="10" borderId="0" xfId="0" applyFont="1" applyFill="1" applyAlignment="1">
      <alignment horizontal="left"/>
    </xf>
    <xf numFmtId="0" fontId="0" fillId="8" borderId="2" xfId="0" applyFill="1" applyBorder="1" applyAlignment="1" applyProtection="1">
      <alignment horizontal="center" vertical="center" wrapText="1"/>
      <protection locked="0"/>
    </xf>
    <xf numFmtId="165" fontId="0" fillId="7" borderId="2" xfId="0" applyNumberFormat="1" applyFill="1" applyBorder="1" applyAlignment="1">
      <alignment horizontal="center" vertical="center" wrapText="1"/>
    </xf>
    <xf numFmtId="165" fontId="0" fillId="18" borderId="20" xfId="0" applyNumberFormat="1" applyFill="1" applyBorder="1" applyAlignment="1">
      <alignment horizontal="center" vertical="center"/>
    </xf>
    <xf numFmtId="0" fontId="0" fillId="0" borderId="4" xfId="0" applyBorder="1" applyAlignment="1">
      <alignment horizontal="center"/>
    </xf>
    <xf numFmtId="0" fontId="3" fillId="19" borderId="22" xfId="0" applyFont="1" applyFill="1" applyBorder="1" applyAlignment="1">
      <alignment horizontal="left"/>
    </xf>
    <xf numFmtId="0" fontId="0" fillId="0" borderId="4" xfId="0" applyBorder="1" applyProtection="1">
      <protection locked="0"/>
    </xf>
    <xf numFmtId="0" fontId="0" fillId="5" borderId="4" xfId="0" applyFill="1" applyBorder="1" applyProtection="1">
      <protection locked="0"/>
    </xf>
    <xf numFmtId="0" fontId="0" fillId="5" borderId="4" xfId="0" applyFill="1" applyBorder="1" applyAlignment="1" applyProtection="1">
      <alignment wrapText="1"/>
      <protection locked="0"/>
    </xf>
    <xf numFmtId="0" fontId="0" fillId="8" borderId="0" xfId="0" applyFill="1"/>
    <xf numFmtId="0" fontId="3" fillId="19" borderId="22" xfId="0" applyFont="1" applyFill="1" applyBorder="1" applyAlignment="1">
      <alignment horizontal="center" wrapText="1"/>
    </xf>
    <xf numFmtId="0" fontId="0" fillId="15" borderId="4" xfId="0" applyFill="1" applyBorder="1" applyAlignment="1" applyProtection="1">
      <alignment horizontal="center" wrapText="1"/>
      <protection locked="0"/>
    </xf>
    <xf numFmtId="0" fontId="0" fillId="15" borderId="4" xfId="0" applyFill="1" applyBorder="1" applyAlignment="1" applyProtection="1">
      <alignment horizontal="center" vertical="center" wrapText="1"/>
      <protection locked="0"/>
    </xf>
    <xf numFmtId="0" fontId="3" fillId="20" borderId="2" xfId="0" applyFont="1" applyFill="1" applyBorder="1" applyAlignment="1">
      <alignment horizontal="center" vertical="center" wrapText="1"/>
    </xf>
    <xf numFmtId="0" fontId="0" fillId="8" borderId="0" xfId="0" applyFill="1" applyAlignment="1">
      <alignment horizontal="center" vertical="center" wrapText="1"/>
    </xf>
    <xf numFmtId="0" fontId="0" fillId="0" borderId="0" xfId="0" applyAlignment="1">
      <alignment vertical="top" wrapText="1"/>
    </xf>
    <xf numFmtId="0" fontId="0" fillId="0" borderId="0" xfId="0" applyAlignment="1">
      <alignment vertical="top"/>
    </xf>
    <xf numFmtId="0" fontId="0" fillId="0" borderId="0" xfId="0" applyAlignment="1" applyProtection="1">
      <alignment vertical="center" wrapText="1"/>
      <protection locked="0"/>
    </xf>
    <xf numFmtId="0" fontId="0" fillId="8" borderId="0" xfId="0" applyFill="1" applyAlignment="1" applyProtection="1">
      <alignment horizontal="center" vertical="center" wrapText="1"/>
      <protection locked="0"/>
    </xf>
    <xf numFmtId="0" fontId="3" fillId="19" borderId="2" xfId="0" applyFont="1" applyFill="1" applyBorder="1" applyAlignment="1">
      <alignment horizontal="center" vertical="top" wrapText="1"/>
    </xf>
    <xf numFmtId="0" fontId="0" fillId="0" borderId="0" xfId="0"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3" fillId="19" borderId="2" xfId="0" applyFont="1" applyFill="1" applyBorder="1" applyAlignment="1">
      <alignment horizontal="left" vertical="top" wrapText="1"/>
    </xf>
    <xf numFmtId="0" fontId="0" fillId="15" borderId="4" xfId="0" applyFill="1" applyBorder="1" applyAlignment="1" applyProtection="1">
      <alignment horizontal="left" wrapText="1"/>
      <protection locked="0"/>
    </xf>
    <xf numFmtId="0" fontId="0" fillId="8" borderId="2" xfId="0" applyFill="1" applyBorder="1" applyAlignment="1">
      <alignment horizontal="left" vertical="center" wrapText="1"/>
    </xf>
    <xf numFmtId="0" fontId="7" fillId="8" borderId="2" xfId="0" applyFont="1" applyFill="1" applyBorder="1" applyAlignment="1">
      <alignment horizontal="left" vertical="center" wrapText="1"/>
    </xf>
    <xf numFmtId="2" fontId="7" fillId="21" borderId="2" xfId="0" applyNumberFormat="1" applyFont="1" applyFill="1" applyBorder="1" applyAlignment="1">
      <alignment horizontal="center"/>
    </xf>
    <xf numFmtId="0" fontId="0" fillId="4" borderId="0" xfId="0" applyFill="1" applyAlignment="1">
      <alignment horizontal="center" vertical="center"/>
    </xf>
    <xf numFmtId="0" fontId="7" fillId="22" borderId="27" xfId="0" applyFont="1" applyFill="1" applyBorder="1" applyAlignment="1">
      <alignment horizontal="center" vertical="center" wrapText="1"/>
    </xf>
    <xf numFmtId="166" fontId="0" fillId="18" borderId="0" xfId="0" applyNumberFormat="1" applyFill="1" applyAlignment="1">
      <alignment horizontal="center" vertical="center"/>
    </xf>
    <xf numFmtId="0" fontId="0" fillId="13" borderId="8" xfId="0" applyFill="1" applyBorder="1" applyAlignment="1">
      <alignment horizontal="center"/>
    </xf>
    <xf numFmtId="0" fontId="6" fillId="13" borderId="15" xfId="0" applyFont="1" applyFill="1" applyBorder="1" applyAlignment="1">
      <alignment horizontal="center" vertical="center"/>
    </xf>
    <xf numFmtId="0" fontId="6" fillId="13" borderId="16"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18" xfId="0" applyFont="1" applyFill="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0" fillId="2" borderId="4" xfId="0" applyFill="1" applyBorder="1" applyAlignment="1">
      <alignment horizontal="center"/>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0" xfId="0" applyAlignment="1">
      <alignment horizontal="center" vertical="center" wrapText="1"/>
    </xf>
    <xf numFmtId="0" fontId="0" fillId="2" borderId="2" xfId="0" applyFill="1" applyBorder="1" applyAlignment="1">
      <alignment horizontal="center" vertical="center"/>
    </xf>
    <xf numFmtId="0" fontId="0" fillId="0" borderId="0" xfId="0" applyAlignment="1">
      <alignment horizontal="center" wrapText="1"/>
    </xf>
    <xf numFmtId="0" fontId="0" fillId="2" borderId="0" xfId="0" applyFill="1" applyAlignment="1">
      <alignment horizontal="center" vertical="center"/>
    </xf>
    <xf numFmtId="0" fontId="0" fillId="0" borderId="23" xfId="0" applyBorder="1" applyAlignment="1">
      <alignment horizontal="left" vertical="top" wrapText="1"/>
    </xf>
    <xf numFmtId="0" fontId="0" fillId="0" borderId="19"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2" xfId="0" applyBorder="1" applyAlignment="1">
      <alignment horizontal="left" vertical="top" wrapText="1"/>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4</xdr:col>
      <xdr:colOff>1385079</xdr:colOff>
      <xdr:row>31</xdr:row>
      <xdr:rowOff>121612</xdr:rowOff>
    </xdr:to>
    <xdr:pic>
      <xdr:nvPicPr>
        <xdr:cNvPr id="3" name="Imagem 2">
          <a:extLst>
            <a:ext uri="{FF2B5EF4-FFF2-40B4-BE49-F238E27FC236}">
              <a16:creationId xmlns:a16="http://schemas.microsoft.com/office/drawing/2014/main" id="{2CEF9C2C-0392-4A06-9BD0-2D11EF8F9D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1943" y="3113314"/>
          <a:ext cx="8830907" cy="36485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topLeftCell="B8" zoomScale="70" zoomScaleNormal="70" workbookViewId="0">
      <selection activeCell="O14" sqref="O14"/>
    </sheetView>
  </sheetViews>
  <sheetFormatPr defaultColWidth="8.625" defaultRowHeight="15.6"/>
  <cols>
    <col min="2" max="16" width="16.625" customWidth="1"/>
  </cols>
  <sheetData>
    <row r="2" spans="1:16" ht="21">
      <c r="B2" s="56" t="s">
        <v>0</v>
      </c>
      <c r="C2" s="56"/>
    </row>
    <row r="7" spans="1:16">
      <c r="A7" s="4"/>
      <c r="B7" s="1"/>
      <c r="C7" s="1"/>
    </row>
    <row r="8" spans="1:16" ht="45.6" customHeight="1">
      <c r="A8" s="1"/>
      <c r="B8" s="1"/>
      <c r="C8" s="1"/>
      <c r="D8" s="54" t="s">
        <v>1</v>
      </c>
      <c r="E8" s="54" t="s">
        <v>2</v>
      </c>
      <c r="F8" s="54" t="s">
        <v>3</v>
      </c>
      <c r="G8" s="54" t="s">
        <v>4</v>
      </c>
      <c r="H8" s="54" t="s">
        <v>5</v>
      </c>
      <c r="I8" s="54" t="s">
        <v>6</v>
      </c>
      <c r="J8" s="54" t="s">
        <v>7</v>
      </c>
      <c r="K8" s="54" t="s">
        <v>8</v>
      </c>
      <c r="L8" s="54" t="s">
        <v>9</v>
      </c>
      <c r="M8" s="54" t="s">
        <v>10</v>
      </c>
      <c r="N8" s="54" t="s">
        <v>11</v>
      </c>
      <c r="O8" s="54" t="s">
        <v>12</v>
      </c>
      <c r="P8" s="54" t="s">
        <v>13</v>
      </c>
    </row>
    <row r="9" spans="1:16">
      <c r="A9" s="1"/>
      <c r="B9" s="151" t="s">
        <v>14</v>
      </c>
      <c r="C9" s="151"/>
      <c r="D9" s="59">
        <f>'Temas nas políticas gerais'!D58</f>
        <v>1.03</v>
      </c>
      <c r="E9" s="37">
        <f>'Temas nas políticas setoriais'!D58</f>
        <v>0.8</v>
      </c>
      <c r="F9" s="37">
        <f>'Bases de dados'!H88</f>
        <v>1.6800000000000002</v>
      </c>
      <c r="G9" s="37">
        <f>'Monitoramento de riscos'!E15</f>
        <v>2.6999999999999997</v>
      </c>
      <c r="H9" s="37">
        <f>'Relevância processo decisório'!E5</f>
        <v>0</v>
      </c>
      <c r="I9" s="37">
        <f>'Ações de mitigação de riscos'!G16</f>
        <v>2.65</v>
      </c>
      <c r="J9" s="37">
        <f>'Prod fin imp positivo'!E70</f>
        <v>0.89500000000000002</v>
      </c>
      <c r="K9" s="37">
        <f>'Portfólio (setor)'!F9</f>
        <v>0</v>
      </c>
      <c r="L9" s="37">
        <f>'Portfólio (localização)'!F9</f>
        <v>3.15</v>
      </c>
      <c r="M9" s="37">
        <f>'Portfólio (empresa)'!H19</f>
        <v>1.25</v>
      </c>
      <c r="N9" s="37">
        <f>'Peso fatores ASG portfólio'!H15</f>
        <v>0</v>
      </c>
      <c r="O9" s="37">
        <f>Governança!G22</f>
        <v>3.3475000000000001</v>
      </c>
      <c r="P9" s="37">
        <f>' Controvérsias socioambientais'!G19</f>
        <v>-1.1000000000000001</v>
      </c>
    </row>
    <row r="10" spans="1:16">
      <c r="A10" s="1"/>
      <c r="B10" s="151" t="s">
        <v>15</v>
      </c>
      <c r="C10" s="151"/>
      <c r="D10" s="60">
        <v>3</v>
      </c>
      <c r="E10" s="58">
        <v>7</v>
      </c>
      <c r="F10" s="58">
        <v>20</v>
      </c>
      <c r="G10" s="58">
        <v>10</v>
      </c>
      <c r="H10" s="58">
        <v>5</v>
      </c>
      <c r="I10" s="58">
        <v>10</v>
      </c>
      <c r="J10" s="58">
        <v>10</v>
      </c>
      <c r="K10" s="58">
        <v>8</v>
      </c>
      <c r="L10" s="58">
        <v>7</v>
      </c>
      <c r="M10" s="58">
        <v>5</v>
      </c>
      <c r="N10" s="58">
        <v>5</v>
      </c>
      <c r="O10" s="58">
        <v>10</v>
      </c>
      <c r="P10" s="58">
        <v>0</v>
      </c>
    </row>
    <row r="11" spans="1:16">
      <c r="A11" s="1"/>
      <c r="B11" s="1"/>
    </row>
    <row r="12" spans="1:16">
      <c r="A12" s="1"/>
      <c r="B12" s="1"/>
      <c r="C12" s="1"/>
    </row>
    <row r="13" spans="1:16">
      <c r="A13" s="1"/>
      <c r="B13" s="152" t="s">
        <v>16</v>
      </c>
      <c r="C13" s="153"/>
      <c r="D13" s="156">
        <f>SUM(D9:P9)</f>
        <v>16.402499999999996</v>
      </c>
    </row>
    <row r="14" spans="1:16">
      <c r="A14" s="1"/>
      <c r="B14" s="154"/>
      <c r="C14" s="155"/>
      <c r="D14" s="157"/>
    </row>
    <row r="15" spans="1:16">
      <c r="A15" s="1"/>
      <c r="B15" s="1"/>
      <c r="C15" s="1"/>
    </row>
    <row r="16" spans="1:16">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11" t="s">
        <v>17</v>
      </c>
      <c r="B70" s="11" t="s">
        <v>18</v>
      </c>
      <c r="C70" s="11"/>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13"/>
  <sheetViews>
    <sheetView zoomScale="70" zoomScaleNormal="70" workbookViewId="0">
      <pane xSplit="1" ySplit="2" topLeftCell="B3" activePane="bottomRight" state="frozen"/>
      <selection pane="bottomRight" activeCell="B26" sqref="B26"/>
      <selection pane="bottomLeft" activeCell="A3" sqref="A3"/>
      <selection pane="topRight" activeCell="B1" sqref="B1"/>
    </sheetView>
  </sheetViews>
  <sheetFormatPr defaultColWidth="10.75" defaultRowHeight="15.6"/>
  <cols>
    <col min="1" max="5" width="32.625" style="1" customWidth="1"/>
    <col min="6" max="6" width="15" style="1" customWidth="1"/>
    <col min="7" max="7" width="17" style="1" customWidth="1"/>
    <col min="8" max="16384" width="10.75" style="1"/>
  </cols>
  <sheetData>
    <row r="1" spans="1:7" ht="16.149999999999999" customHeight="1">
      <c r="A1" s="71"/>
      <c r="B1" s="166" t="s">
        <v>212</v>
      </c>
      <c r="C1" s="166"/>
      <c r="D1" s="166"/>
      <c r="E1" s="166"/>
      <c r="F1" s="42" t="s">
        <v>64</v>
      </c>
      <c r="G1" s="32"/>
    </row>
    <row r="2" spans="1:7" ht="30.95">
      <c r="A2" s="35" t="s">
        <v>213</v>
      </c>
      <c r="B2" s="24" t="s">
        <v>214</v>
      </c>
      <c r="C2" s="24" t="s">
        <v>215</v>
      </c>
      <c r="D2" s="24" t="s">
        <v>216</v>
      </c>
      <c r="E2" s="24" t="s">
        <v>217</v>
      </c>
      <c r="F2" s="42"/>
    </row>
    <row r="3" spans="1:7">
      <c r="A3" s="21" t="s">
        <v>218</v>
      </c>
      <c r="B3" s="104"/>
      <c r="C3" s="104"/>
      <c r="D3" s="104"/>
      <c r="E3" s="104"/>
      <c r="F3" s="41">
        <f>SUM(B3:E3)</f>
        <v>0</v>
      </c>
    </row>
    <row r="4" spans="1:7">
      <c r="A4" s="21"/>
      <c r="B4" s="104"/>
      <c r="C4" s="104"/>
      <c r="D4" s="104"/>
      <c r="E4" s="104"/>
      <c r="F4" s="41"/>
    </row>
    <row r="5" spans="1:7">
      <c r="A5" s="21" t="s">
        <v>219</v>
      </c>
      <c r="B5" s="105"/>
      <c r="C5" s="105"/>
      <c r="D5" s="105"/>
      <c r="E5" s="105"/>
      <c r="F5" s="41">
        <f>SUM(B5:E5)</f>
        <v>0</v>
      </c>
    </row>
    <row r="6" spans="1:7">
      <c r="A6" s="21"/>
      <c r="B6" s="105"/>
      <c r="C6" s="105"/>
      <c r="D6" s="105"/>
      <c r="E6" s="106"/>
      <c r="F6" s="41"/>
    </row>
    <row r="7" spans="1:7" ht="30.95">
      <c r="A7" s="66" t="s">
        <v>220</v>
      </c>
      <c r="B7" s="104"/>
      <c r="C7" s="104"/>
      <c r="D7" s="104"/>
      <c r="E7" s="104"/>
      <c r="F7" s="41">
        <f>SUM(B7:E7)</f>
        <v>0</v>
      </c>
    </row>
    <row r="8" spans="1:7" ht="14.65" customHeight="1">
      <c r="A8" s="21"/>
      <c r="B8" s="104"/>
      <c r="C8" s="104"/>
      <c r="D8" s="104"/>
      <c r="E8" s="104"/>
      <c r="F8" s="41"/>
    </row>
    <row r="9" spans="1:7">
      <c r="A9" s="35" t="s">
        <v>64</v>
      </c>
      <c r="B9" s="46">
        <f>SUM(B3:B7)</f>
        <v>0</v>
      </c>
      <c r="C9" s="46">
        <f t="shared" ref="C9:E9" si="0">SUM(C3:C7)</f>
        <v>0</v>
      </c>
      <c r="D9" s="46">
        <f t="shared" si="0"/>
        <v>0</v>
      </c>
      <c r="E9" s="46">
        <f t="shared" si="0"/>
        <v>0</v>
      </c>
      <c r="F9" s="89">
        <f>MIN(SUM(F3:F8),8)</f>
        <v>0</v>
      </c>
      <c r="G9" s="8" t="s">
        <v>221</v>
      </c>
    </row>
    <row r="10" spans="1:7">
      <c r="A10"/>
      <c r="B10"/>
    </row>
    <row r="12" spans="1:7" ht="30" customHeight="1">
      <c r="B12" s="167" t="s">
        <v>222</v>
      </c>
      <c r="C12" s="167"/>
      <c r="D12" s="167"/>
    </row>
    <row r="13" spans="1:7">
      <c r="F13" s="8"/>
      <c r="G13" s="11"/>
    </row>
  </sheetData>
  <sheetProtection formatRows="0"/>
  <mergeCells count="2">
    <mergeCell ref="B1:E1"/>
    <mergeCell ref="B12:D12"/>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1"/>
  <sheetViews>
    <sheetView zoomScale="70" zoomScaleNormal="70" workbookViewId="0">
      <pane xSplit="1" ySplit="2" topLeftCell="B4" activePane="bottomRight" state="frozen"/>
      <selection pane="bottomRight" activeCell="B12" sqref="B12"/>
      <selection pane="bottomLeft" activeCell="B4" sqref="B4"/>
      <selection pane="topRight" activeCell="B4" sqref="B4"/>
    </sheetView>
  </sheetViews>
  <sheetFormatPr defaultColWidth="10.75" defaultRowHeight="15.6"/>
  <cols>
    <col min="1" max="1" width="32.625" style="1" customWidth="1"/>
    <col min="2" max="2" width="36.25" customWidth="1"/>
    <col min="3" max="4" width="32.625" style="1" customWidth="1"/>
    <col min="5" max="5" width="15" style="1" customWidth="1"/>
    <col min="6" max="6" width="12.5" style="1" customWidth="1"/>
    <col min="7" max="7" width="15" style="1" customWidth="1"/>
    <col min="8" max="16384" width="10.75" style="1"/>
  </cols>
  <sheetData>
    <row r="1" spans="1:7">
      <c r="A1" s="2"/>
      <c r="B1" s="168" t="s">
        <v>212</v>
      </c>
      <c r="C1" s="168"/>
      <c r="D1" s="168"/>
      <c r="E1" s="2"/>
      <c r="F1" s="2"/>
    </row>
    <row r="2" spans="1:7" ht="89.1" customHeight="1">
      <c r="A2" s="31" t="s">
        <v>223</v>
      </c>
      <c r="B2" s="44" t="s">
        <v>224</v>
      </c>
      <c r="C2" s="44" t="s">
        <v>225</v>
      </c>
      <c r="D2" s="44" t="s">
        <v>226</v>
      </c>
      <c r="E2" s="20" t="s">
        <v>24</v>
      </c>
      <c r="F2" s="20" t="s">
        <v>64</v>
      </c>
      <c r="G2" s="32"/>
    </row>
    <row r="3" spans="1:7">
      <c r="A3" s="13" t="s">
        <v>227</v>
      </c>
      <c r="B3" s="95">
        <v>7</v>
      </c>
      <c r="C3" s="95"/>
      <c r="D3" s="95"/>
      <c r="E3" s="76">
        <v>0.45</v>
      </c>
      <c r="F3" s="49">
        <f>SUM(B3:D3)*E3</f>
        <v>3.15</v>
      </c>
    </row>
    <row r="4" spans="1:7" ht="196.15" customHeight="1">
      <c r="A4" s="13"/>
      <c r="B4" s="141" t="s">
        <v>228</v>
      </c>
      <c r="C4" s="95"/>
      <c r="D4" s="95"/>
      <c r="E4" s="39"/>
      <c r="F4" s="49"/>
    </row>
    <row r="5" spans="1:7" ht="16.149999999999999" customHeight="1">
      <c r="A5" s="13" t="s">
        <v>229</v>
      </c>
      <c r="B5" s="128"/>
      <c r="C5" s="107"/>
      <c r="D5" s="107"/>
      <c r="E5" s="76">
        <v>0.3</v>
      </c>
      <c r="F5" s="49">
        <f>SUM(B5:D5)*E5</f>
        <v>0</v>
      </c>
    </row>
    <row r="6" spans="1:7" ht="16.149999999999999" customHeight="1">
      <c r="A6" s="13"/>
      <c r="B6" s="129"/>
      <c r="C6" s="108"/>
      <c r="D6" s="108"/>
      <c r="E6" s="39"/>
      <c r="F6" s="49"/>
    </row>
    <row r="7" spans="1:7" ht="16.149999999999999" customHeight="1">
      <c r="A7" s="14" t="s">
        <v>230</v>
      </c>
      <c r="B7" s="127"/>
      <c r="C7" s="95"/>
      <c r="D7" s="95"/>
      <c r="E7" s="76">
        <v>0.25</v>
      </c>
      <c r="F7" s="49">
        <f>SUM(B7:D7)*E7</f>
        <v>0</v>
      </c>
    </row>
    <row r="8" spans="1:7" ht="16.149999999999999" customHeight="1">
      <c r="A8" s="13"/>
      <c r="B8" s="127"/>
      <c r="C8" s="95"/>
      <c r="D8" s="95"/>
      <c r="E8" s="39"/>
      <c r="F8" s="49"/>
    </row>
    <row r="9" spans="1:7">
      <c r="A9" s="31" t="s">
        <v>136</v>
      </c>
      <c r="B9" s="38">
        <v>0</v>
      </c>
      <c r="C9" s="38">
        <f t="shared" ref="C9:D9" si="0">SUM(C3:C8)</f>
        <v>0</v>
      </c>
      <c r="D9" s="38">
        <f t="shared" si="0"/>
        <v>0</v>
      </c>
      <c r="E9" s="38"/>
      <c r="F9" s="88">
        <f>MIN(SUM(F3:F8),7)</f>
        <v>3.15</v>
      </c>
      <c r="G9" s="8" t="s">
        <v>70</v>
      </c>
    </row>
    <row r="10" spans="1:7">
      <c r="A10" s="63"/>
      <c r="B10" s="169" t="s">
        <v>231</v>
      </c>
      <c r="C10" s="170"/>
      <c r="D10" s="171"/>
    </row>
    <row r="11" spans="1:7">
      <c r="B11" s="172"/>
      <c r="C11" s="173"/>
      <c r="D11" s="174"/>
    </row>
  </sheetData>
  <sheetProtection formatRows="0"/>
  <mergeCells count="2">
    <mergeCell ref="B1:D1"/>
    <mergeCell ref="B10:D1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2"/>
  <sheetViews>
    <sheetView zoomScale="60" zoomScaleNormal="60" workbookViewId="0">
      <pane xSplit="1" ySplit="2" topLeftCell="C18" activePane="bottomRight" state="frozen"/>
      <selection pane="bottomRight" activeCell="C11" sqref="C11"/>
      <selection pane="bottomLeft" activeCell="A3" sqref="A3"/>
      <selection pane="topRight" activeCell="B1" sqref="B1"/>
    </sheetView>
  </sheetViews>
  <sheetFormatPr defaultColWidth="10.75" defaultRowHeight="15.6"/>
  <cols>
    <col min="1" max="4" width="32.625" style="1" customWidth="1"/>
    <col min="5" max="5" width="41.625" style="1" customWidth="1"/>
    <col min="6" max="6" width="29.5" style="1" customWidth="1"/>
    <col min="7" max="7" width="15" style="1" customWidth="1"/>
    <col min="8" max="8" width="17" style="1" customWidth="1"/>
    <col min="9" max="9" width="16.5" style="1" customWidth="1"/>
    <col min="10" max="16384" width="10.75" style="1"/>
  </cols>
  <sheetData>
    <row r="1" spans="1:9">
      <c r="A1" s="31"/>
      <c r="B1" s="176" t="s">
        <v>232</v>
      </c>
      <c r="C1" s="177"/>
      <c r="D1" s="177"/>
      <c r="E1" s="178"/>
      <c r="F1" s="31"/>
      <c r="G1" s="31"/>
      <c r="H1" s="31"/>
    </row>
    <row r="2" spans="1:9" ht="92.65" customHeight="1">
      <c r="A2" s="31" t="s">
        <v>233</v>
      </c>
      <c r="B2" s="44" t="s">
        <v>214</v>
      </c>
      <c r="C2" s="44" t="s">
        <v>215</v>
      </c>
      <c r="D2" s="44" t="s">
        <v>234</v>
      </c>
      <c r="E2" s="44" t="s">
        <v>217</v>
      </c>
      <c r="F2" s="31" t="s">
        <v>136</v>
      </c>
      <c r="G2" s="31" t="s">
        <v>24</v>
      </c>
      <c r="H2" s="31" t="s">
        <v>25</v>
      </c>
      <c r="I2" s="32"/>
    </row>
    <row r="3" spans="1:9" ht="32.1" customHeight="1">
      <c r="A3" s="34" t="s">
        <v>235</v>
      </c>
      <c r="B3" s="95">
        <v>0</v>
      </c>
      <c r="C3" s="95"/>
      <c r="D3" s="95"/>
      <c r="E3" s="95"/>
      <c r="F3" s="49">
        <f>SUM(B3:E3)</f>
        <v>0</v>
      </c>
      <c r="G3" s="81">
        <v>0.2</v>
      </c>
      <c r="H3" s="49">
        <f>SUM(B3:E3)*G3</f>
        <v>0</v>
      </c>
    </row>
    <row r="4" spans="1:9" ht="32.1" customHeight="1">
      <c r="A4" s="34"/>
      <c r="B4" s="125" t="s">
        <v>236</v>
      </c>
      <c r="C4" s="95"/>
      <c r="D4" s="95"/>
      <c r="E4" s="95"/>
      <c r="F4" s="49"/>
      <c r="G4" s="38"/>
      <c r="H4" s="49"/>
    </row>
    <row r="5" spans="1:9" ht="32.1" customHeight="1">
      <c r="A5" s="34" t="s">
        <v>237</v>
      </c>
      <c r="B5" s="96">
        <v>0</v>
      </c>
      <c r="C5" s="96"/>
      <c r="D5" s="96"/>
      <c r="E5" s="96"/>
      <c r="F5" s="49">
        <f t="shared" ref="F5:F17" si="0">SUM(B5:E5)</f>
        <v>0</v>
      </c>
      <c r="G5" s="81">
        <v>0.1</v>
      </c>
      <c r="H5" s="49">
        <f t="shared" ref="H5:H17" si="1">SUM(B5:E5)*G5</f>
        <v>0</v>
      </c>
    </row>
    <row r="6" spans="1:9" ht="32.1" customHeight="1">
      <c r="A6" s="13"/>
      <c r="B6" s="96" t="s">
        <v>236</v>
      </c>
      <c r="C6" s="96"/>
      <c r="D6" s="96"/>
      <c r="E6" s="96"/>
      <c r="F6" s="49"/>
      <c r="G6" s="38"/>
      <c r="H6" s="49"/>
    </row>
    <row r="7" spans="1:9" ht="32.1" customHeight="1">
      <c r="A7" s="14" t="s">
        <v>238</v>
      </c>
      <c r="B7" s="95">
        <v>0</v>
      </c>
      <c r="C7" s="95"/>
      <c r="D7" s="95"/>
      <c r="E7" s="95"/>
      <c r="F7" s="49">
        <f t="shared" si="0"/>
        <v>0</v>
      </c>
      <c r="G7" s="81">
        <v>0.05</v>
      </c>
      <c r="H7" s="49">
        <f t="shared" si="1"/>
        <v>0</v>
      </c>
    </row>
    <row r="8" spans="1:9" ht="32.1" customHeight="1">
      <c r="A8" s="13"/>
      <c r="B8" s="125" t="s">
        <v>236</v>
      </c>
      <c r="C8" s="95"/>
      <c r="D8" s="95"/>
      <c r="E8" s="95"/>
      <c r="F8" s="49"/>
      <c r="G8" s="38"/>
      <c r="H8" s="49"/>
    </row>
    <row r="9" spans="1:9" ht="32.1" customHeight="1">
      <c r="A9" s="14" t="s">
        <v>239</v>
      </c>
      <c r="B9" s="96"/>
      <c r="C9" s="96"/>
      <c r="D9" s="96"/>
      <c r="E9" s="96">
        <v>5</v>
      </c>
      <c r="F9" s="49">
        <f t="shared" si="0"/>
        <v>5</v>
      </c>
      <c r="G9" s="81">
        <v>0.25</v>
      </c>
      <c r="H9" s="49">
        <f t="shared" si="1"/>
        <v>1.25</v>
      </c>
    </row>
    <row r="10" spans="1:9" ht="54.6" customHeight="1">
      <c r="A10" s="13"/>
      <c r="B10" s="96"/>
      <c r="C10" s="96"/>
      <c r="D10" s="96"/>
      <c r="E10" s="132" t="s">
        <v>240</v>
      </c>
      <c r="F10" s="49"/>
      <c r="G10" s="38"/>
      <c r="H10" s="49"/>
    </row>
    <row r="11" spans="1:9" ht="32.1" customHeight="1">
      <c r="A11" s="34" t="s">
        <v>241</v>
      </c>
      <c r="B11" s="95">
        <v>0</v>
      </c>
      <c r="C11" s="95"/>
      <c r="D11" s="95"/>
      <c r="E11" s="95"/>
      <c r="F11" s="49">
        <f t="shared" si="0"/>
        <v>0</v>
      </c>
      <c r="G11" s="81">
        <v>0.1</v>
      </c>
      <c r="H11" s="49">
        <f t="shared" si="1"/>
        <v>0</v>
      </c>
    </row>
    <row r="12" spans="1:9" ht="32.1" customHeight="1">
      <c r="A12" s="13"/>
      <c r="B12" s="125" t="s">
        <v>236</v>
      </c>
      <c r="C12" s="109"/>
      <c r="D12" s="95"/>
      <c r="E12" s="95"/>
      <c r="F12" s="49"/>
      <c r="G12" s="38"/>
      <c r="H12" s="49"/>
    </row>
    <row r="13" spans="1:9" ht="32.1" customHeight="1">
      <c r="A13" s="14" t="s">
        <v>242</v>
      </c>
      <c r="B13" s="96">
        <v>0</v>
      </c>
      <c r="C13" s="96"/>
      <c r="D13" s="96"/>
      <c r="E13" s="96"/>
      <c r="F13" s="49">
        <f t="shared" si="0"/>
        <v>0</v>
      </c>
      <c r="G13" s="81">
        <v>0.05</v>
      </c>
      <c r="H13" s="49">
        <f t="shared" si="1"/>
        <v>0</v>
      </c>
    </row>
    <row r="14" spans="1:9" ht="32.1" customHeight="1">
      <c r="A14" s="13"/>
      <c r="B14" s="96" t="s">
        <v>236</v>
      </c>
      <c r="C14" s="96"/>
      <c r="D14" s="96"/>
      <c r="E14" s="96"/>
      <c r="F14" s="49"/>
      <c r="G14" s="38"/>
      <c r="H14" s="49"/>
    </row>
    <row r="15" spans="1:9" ht="66" customHeight="1">
      <c r="A15" s="14" t="s">
        <v>243</v>
      </c>
      <c r="B15" s="95">
        <v>0</v>
      </c>
      <c r="C15" s="95"/>
      <c r="D15" s="95"/>
      <c r="E15" s="95"/>
      <c r="F15" s="49">
        <f t="shared" si="0"/>
        <v>0</v>
      </c>
      <c r="G15" s="81">
        <v>0.1</v>
      </c>
      <c r="H15" s="49">
        <f t="shared" si="1"/>
        <v>0</v>
      </c>
    </row>
    <row r="16" spans="1:9" ht="32.1" customHeight="1">
      <c r="A16" s="13"/>
      <c r="B16" s="125" t="s">
        <v>236</v>
      </c>
      <c r="C16" s="95"/>
      <c r="D16" s="95"/>
      <c r="E16" s="95"/>
      <c r="F16" s="49"/>
      <c r="G16" s="38"/>
      <c r="H16" s="49"/>
    </row>
    <row r="17" spans="1:9" ht="48.6" customHeight="1">
      <c r="A17" s="14" t="s">
        <v>244</v>
      </c>
      <c r="B17" s="96">
        <v>0</v>
      </c>
      <c r="C17" s="96"/>
      <c r="D17" s="96"/>
      <c r="E17" s="96"/>
      <c r="F17" s="49">
        <f t="shared" si="0"/>
        <v>0</v>
      </c>
      <c r="G17" s="81">
        <v>0.15</v>
      </c>
      <c r="H17" s="49">
        <f t="shared" si="1"/>
        <v>0</v>
      </c>
    </row>
    <row r="18" spans="1:9" ht="48.6" customHeight="1">
      <c r="A18" s="14"/>
      <c r="B18" s="96" t="s">
        <v>236</v>
      </c>
      <c r="C18" s="96"/>
      <c r="D18" s="96"/>
      <c r="E18" s="96"/>
      <c r="F18" s="49"/>
      <c r="G18" s="81"/>
      <c r="H18" s="49"/>
    </row>
    <row r="19" spans="1:9" ht="26.1" customHeight="1">
      <c r="A19" s="175"/>
      <c r="B19" s="175"/>
      <c r="C19" s="12"/>
      <c r="D19" s="12"/>
      <c r="E19" s="12"/>
      <c r="F19" s="40" t="s">
        <v>64</v>
      </c>
      <c r="G19" s="82">
        <f>SUM(G3:G17)</f>
        <v>1</v>
      </c>
      <c r="H19" s="87">
        <f>SUM(H3:H17)</f>
        <v>1.25</v>
      </c>
      <c r="I19" s="8" t="s">
        <v>147</v>
      </c>
    </row>
    <row r="22" spans="1:9">
      <c r="C22" s="12"/>
    </row>
  </sheetData>
  <sheetProtection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18"/>
  <sheetViews>
    <sheetView zoomScale="60" zoomScaleNormal="60" workbookViewId="0">
      <pane xSplit="1" ySplit="2" topLeftCell="D12" activePane="bottomRight" state="frozen"/>
      <selection pane="bottomRight" activeCell="B17" sqref="B17"/>
      <selection pane="bottomLeft" activeCell="A3" sqref="A3"/>
      <selection pane="topRight" activeCell="B1" sqref="B1"/>
    </sheetView>
  </sheetViews>
  <sheetFormatPr defaultColWidth="10.75" defaultRowHeight="15.6"/>
  <cols>
    <col min="1" max="1" width="48.625" style="1" customWidth="1"/>
    <col min="2" max="5" width="32.625" style="1" customWidth="1"/>
    <col min="6" max="6" width="29.5" style="1" customWidth="1"/>
    <col min="7" max="7" width="15" style="1" customWidth="1"/>
    <col min="8" max="8" width="17" style="1" customWidth="1"/>
    <col min="9" max="9" width="16.5" style="1" customWidth="1"/>
    <col min="10" max="16384" width="10.75" style="1"/>
  </cols>
  <sheetData>
    <row r="1" spans="1:9">
      <c r="A1" s="31"/>
      <c r="B1" s="176" t="s">
        <v>232</v>
      </c>
      <c r="C1" s="177"/>
      <c r="D1" s="177"/>
      <c r="E1" s="178"/>
      <c r="F1" s="31"/>
      <c r="G1" s="31"/>
      <c r="H1" s="31"/>
    </row>
    <row r="2" spans="1:9" ht="92.65" customHeight="1">
      <c r="A2" s="31" t="s">
        <v>223</v>
      </c>
      <c r="B2" s="44" t="s">
        <v>214</v>
      </c>
      <c r="C2" s="44" t="s">
        <v>215</v>
      </c>
      <c r="D2" s="44" t="s">
        <v>234</v>
      </c>
      <c r="E2" s="44" t="s">
        <v>217</v>
      </c>
      <c r="F2" s="31" t="s">
        <v>136</v>
      </c>
      <c r="G2" s="31" t="s">
        <v>24</v>
      </c>
      <c r="H2" s="31" t="s">
        <v>25</v>
      </c>
      <c r="I2" s="32"/>
    </row>
    <row r="3" spans="1:9" ht="32.1" customHeight="1">
      <c r="A3" s="61" t="s">
        <v>245</v>
      </c>
      <c r="B3" s="95"/>
      <c r="C3" s="95"/>
      <c r="D3" s="95"/>
      <c r="E3" s="95"/>
      <c r="F3" s="49">
        <f>SUM(B3:E3)</f>
        <v>0</v>
      </c>
      <c r="G3" s="81">
        <v>0.05</v>
      </c>
      <c r="H3" s="49">
        <f>SUM(B3:E3)*G3</f>
        <v>0</v>
      </c>
    </row>
    <row r="4" spans="1:9" ht="32.1" customHeight="1">
      <c r="A4" s="61"/>
      <c r="B4" s="95"/>
      <c r="C4" s="95"/>
      <c r="D4" s="95"/>
      <c r="E4" s="95"/>
      <c r="F4" s="49"/>
      <c r="G4" s="38"/>
      <c r="H4" s="49"/>
    </row>
    <row r="5" spans="1:9" ht="32.1" customHeight="1">
      <c r="A5" s="61" t="s">
        <v>246</v>
      </c>
      <c r="B5" s="96"/>
      <c r="C5" s="96"/>
      <c r="D5" s="96"/>
      <c r="E5" s="96"/>
      <c r="F5" s="49">
        <f t="shared" ref="F5:F13" si="0">SUM(B5:E5)</f>
        <v>0</v>
      </c>
      <c r="G5" s="81">
        <v>0.1</v>
      </c>
      <c r="H5" s="49">
        <f>SUM(B5:E5)*G5</f>
        <v>0</v>
      </c>
    </row>
    <row r="6" spans="1:9" ht="32.1" customHeight="1">
      <c r="A6" s="61"/>
      <c r="B6" s="96"/>
      <c r="C6" s="96"/>
      <c r="D6" s="96"/>
      <c r="E6" s="96"/>
      <c r="F6" s="49"/>
      <c r="G6" s="38"/>
      <c r="H6" s="49"/>
    </row>
    <row r="7" spans="1:9" ht="32.1" customHeight="1">
      <c r="A7" s="62" t="s">
        <v>247</v>
      </c>
      <c r="B7" s="95"/>
      <c r="C7" s="95"/>
      <c r="D7" s="95"/>
      <c r="E7" s="95"/>
      <c r="F7" s="49">
        <f t="shared" si="0"/>
        <v>0</v>
      </c>
      <c r="G7" s="81">
        <v>0.15</v>
      </c>
      <c r="H7" s="49">
        <f>SUM(B7:E7)*G7</f>
        <v>0</v>
      </c>
    </row>
    <row r="8" spans="1:9" ht="32.1" customHeight="1">
      <c r="A8" s="61"/>
      <c r="B8" s="95"/>
      <c r="C8" s="95"/>
      <c r="D8" s="95"/>
      <c r="E8" s="95"/>
      <c r="F8" s="49"/>
      <c r="G8" s="38"/>
      <c r="H8" s="49"/>
    </row>
    <row r="9" spans="1:9" ht="32.1" customHeight="1">
      <c r="A9" s="65" t="s">
        <v>248</v>
      </c>
      <c r="B9" s="96"/>
      <c r="C9" s="96"/>
      <c r="D9" s="96"/>
      <c r="E9" s="96"/>
      <c r="F9" s="49">
        <f t="shared" si="0"/>
        <v>0</v>
      </c>
      <c r="G9" s="81">
        <v>0.15</v>
      </c>
      <c r="H9" s="49">
        <f t="shared" ref="H9:H13" si="1">SUM(B9:E9)*G9</f>
        <v>0</v>
      </c>
    </row>
    <row r="10" spans="1:9" ht="32.1" customHeight="1">
      <c r="A10" s="61"/>
      <c r="B10" s="96"/>
      <c r="C10" s="96"/>
      <c r="D10" s="96"/>
      <c r="E10" s="96"/>
      <c r="F10" s="49"/>
      <c r="G10" s="38"/>
      <c r="H10" s="49"/>
    </row>
    <row r="11" spans="1:9" ht="32.1" customHeight="1">
      <c r="A11" s="68" t="s">
        <v>249</v>
      </c>
      <c r="B11" s="95"/>
      <c r="C11" s="95"/>
      <c r="D11" s="95"/>
      <c r="E11" s="95"/>
      <c r="F11" s="49">
        <f t="shared" si="0"/>
        <v>0</v>
      </c>
      <c r="G11" s="81">
        <v>0.25</v>
      </c>
      <c r="H11" s="49">
        <f t="shared" si="1"/>
        <v>0</v>
      </c>
    </row>
    <row r="12" spans="1:9" ht="32.1" customHeight="1">
      <c r="A12" s="61"/>
      <c r="B12" s="95"/>
      <c r="C12" s="109"/>
      <c r="D12" s="95"/>
      <c r="E12" s="95"/>
      <c r="F12" s="49"/>
      <c r="G12" s="38"/>
      <c r="H12" s="49"/>
    </row>
    <row r="13" spans="1:9" ht="32.1" customHeight="1">
      <c r="A13" s="65" t="s">
        <v>250</v>
      </c>
      <c r="B13" s="96"/>
      <c r="C13" s="96"/>
      <c r="D13" s="96"/>
      <c r="E13" s="96"/>
      <c r="F13" s="49">
        <f t="shared" si="0"/>
        <v>0</v>
      </c>
      <c r="G13" s="81">
        <v>0.3</v>
      </c>
      <c r="H13" s="49">
        <f t="shared" si="1"/>
        <v>0</v>
      </c>
    </row>
    <row r="14" spans="1:9" ht="32.1" customHeight="1">
      <c r="A14" s="14"/>
      <c r="B14" s="96"/>
      <c r="C14" s="96"/>
      <c r="D14" s="96"/>
      <c r="E14" s="96"/>
      <c r="F14" s="49"/>
      <c r="G14" s="81"/>
      <c r="H14" s="49"/>
    </row>
    <row r="15" spans="1:9" ht="26.1" customHeight="1">
      <c r="A15" s="15"/>
      <c r="B15" s="179" t="s">
        <v>251</v>
      </c>
      <c r="C15" s="180"/>
      <c r="D15" s="181"/>
      <c r="E15" s="12"/>
      <c r="F15" s="40" t="s">
        <v>64</v>
      </c>
      <c r="G15" s="82">
        <f>SUM(G3:G13)</f>
        <v>1</v>
      </c>
      <c r="H15" s="87">
        <f>SUM(H3:H14)</f>
        <v>0</v>
      </c>
      <c r="I15" s="8" t="s">
        <v>252</v>
      </c>
    </row>
    <row r="18" spans="3:3">
      <c r="C18" s="12"/>
    </row>
  </sheetData>
  <sheetProtection formatRows="0"/>
  <mergeCells count="2">
    <mergeCell ref="B1:E1"/>
    <mergeCell ref="B15:D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22"/>
  <sheetViews>
    <sheetView zoomScale="60" zoomScaleNormal="60" workbookViewId="0">
      <pane xSplit="1" ySplit="1" topLeftCell="B2" activePane="bottomRight" state="frozen"/>
      <selection pane="bottomRight" activeCell="B7" sqref="B7"/>
      <selection pane="bottomLeft" activeCell="A2" sqref="A2"/>
      <selection pane="topRight" activeCell="B1" sqref="B1"/>
    </sheetView>
  </sheetViews>
  <sheetFormatPr defaultColWidth="10.75" defaultRowHeight="15.6"/>
  <cols>
    <col min="1" max="1" width="48.625" style="8" customWidth="1"/>
    <col min="2" max="2" width="52.125" style="8" bestFit="1" customWidth="1"/>
    <col min="3" max="3" width="50.125" style="11" customWidth="1"/>
    <col min="4" max="4" width="52.25" style="8" customWidth="1"/>
    <col min="5" max="5" width="21.5" style="8" customWidth="1"/>
    <col min="6" max="6" width="15.25" style="8" customWidth="1"/>
    <col min="7" max="7" width="15.5" style="8" customWidth="1"/>
    <col min="8" max="8" width="21.75" style="8" customWidth="1"/>
    <col min="9" max="16384" width="10.75" style="8"/>
  </cols>
  <sheetData>
    <row r="1" spans="1:7" ht="67.5" customHeight="1">
      <c r="A1" s="42" t="s">
        <v>253</v>
      </c>
      <c r="B1" s="24" t="s">
        <v>254</v>
      </c>
      <c r="C1" s="24" t="s">
        <v>255</v>
      </c>
      <c r="D1" s="24" t="s">
        <v>256</v>
      </c>
      <c r="E1" s="35" t="s">
        <v>136</v>
      </c>
      <c r="F1" s="35" t="s">
        <v>24</v>
      </c>
      <c r="G1" s="35" t="s">
        <v>25</v>
      </c>
    </row>
    <row r="2" spans="1:7" ht="32.1" customHeight="1">
      <c r="A2" s="23" t="s">
        <v>257</v>
      </c>
      <c r="B2" s="92"/>
      <c r="C2" s="122"/>
      <c r="D2" s="92">
        <v>8</v>
      </c>
      <c r="E2" s="115">
        <f>SUM(B2:D2)</f>
        <v>8</v>
      </c>
      <c r="F2" s="74">
        <v>0.15</v>
      </c>
      <c r="G2" s="46">
        <f>(B2*F2)+(C2*F2)+(D2*F2)</f>
        <v>1.2</v>
      </c>
    </row>
    <row r="3" spans="1:7" ht="62.1">
      <c r="A3" s="23"/>
      <c r="B3" s="92"/>
      <c r="C3" s="122"/>
      <c r="D3" s="122" t="s">
        <v>258</v>
      </c>
      <c r="E3" s="115"/>
      <c r="F3" s="36"/>
      <c r="G3" s="46"/>
    </row>
    <row r="4" spans="1:7" ht="32.1" customHeight="1">
      <c r="A4" s="23" t="s">
        <v>259</v>
      </c>
      <c r="B4" s="94"/>
      <c r="C4" s="94">
        <v>2</v>
      </c>
      <c r="D4" s="93"/>
      <c r="E4" s="115">
        <f t="shared" ref="E4:E20" si="0">SUM(B4:D4)</f>
        <v>2</v>
      </c>
      <c r="F4" s="86">
        <v>7.4999999999999997E-2</v>
      </c>
      <c r="G4" s="46">
        <f>(B4*F4)+(C4*F4)+(D4*F4)</f>
        <v>0.15</v>
      </c>
    </row>
    <row r="5" spans="1:7" ht="32.1" customHeight="1">
      <c r="A5" s="23"/>
      <c r="B5" s="94"/>
      <c r="C5" s="142" t="s">
        <v>260</v>
      </c>
      <c r="D5" s="93"/>
      <c r="E5" s="115"/>
      <c r="F5" s="36"/>
      <c r="G5" s="46"/>
    </row>
    <row r="6" spans="1:7" ht="32.1" customHeight="1">
      <c r="A6" s="23" t="s">
        <v>261</v>
      </c>
      <c r="B6" s="122">
        <v>0.5</v>
      </c>
      <c r="C6" s="122"/>
      <c r="D6" s="92"/>
      <c r="E6" s="115">
        <f t="shared" si="0"/>
        <v>0.5</v>
      </c>
      <c r="F6" s="86">
        <v>7.4999999999999997E-2</v>
      </c>
      <c r="G6" s="46">
        <f>(B6*F6)+(C6*F6)+(D6*F6)</f>
        <v>3.7499999999999999E-2</v>
      </c>
    </row>
    <row r="7" spans="1:7" ht="32.1" customHeight="1">
      <c r="A7" s="23"/>
      <c r="B7" s="142" t="s">
        <v>262</v>
      </c>
      <c r="C7" s="94"/>
      <c r="D7" s="110"/>
      <c r="E7" s="115"/>
      <c r="F7" s="36"/>
      <c r="G7" s="46"/>
    </row>
    <row r="8" spans="1:7" ht="53.1" customHeight="1">
      <c r="A8" s="24" t="s">
        <v>263</v>
      </c>
      <c r="B8" s="93"/>
      <c r="C8" s="94">
        <v>0</v>
      </c>
      <c r="D8" s="93"/>
      <c r="E8" s="116">
        <f t="shared" si="0"/>
        <v>0</v>
      </c>
      <c r="F8" s="83">
        <v>0.15</v>
      </c>
      <c r="G8" s="46">
        <f>(B8*F8)+(C8*F8)+(D8*F8)</f>
        <v>0</v>
      </c>
    </row>
    <row r="9" spans="1:7" ht="32.1" customHeight="1">
      <c r="A9" s="24"/>
      <c r="B9" s="111"/>
      <c r="C9" s="94" t="s">
        <v>264</v>
      </c>
      <c r="D9" s="111"/>
      <c r="E9" s="116"/>
      <c r="F9" s="84"/>
      <c r="G9" s="46"/>
    </row>
    <row r="10" spans="1:7" ht="47.1" customHeight="1">
      <c r="A10" s="24" t="s">
        <v>265</v>
      </c>
      <c r="B10" s="92"/>
      <c r="C10" s="122">
        <v>0</v>
      </c>
      <c r="D10" s="92"/>
      <c r="E10" s="116">
        <f t="shared" si="0"/>
        <v>0</v>
      </c>
      <c r="F10" s="83">
        <v>0.1</v>
      </c>
      <c r="G10" s="46">
        <f>(B10*F10)+(C10*F10)+(D10*F10)</f>
        <v>0</v>
      </c>
    </row>
    <row r="11" spans="1:7" ht="32.1" customHeight="1">
      <c r="A11" s="24"/>
      <c r="B11" s="110"/>
      <c r="C11" s="122" t="s">
        <v>264</v>
      </c>
      <c r="D11" s="110"/>
      <c r="E11" s="116"/>
      <c r="F11" s="84"/>
      <c r="G11" s="46"/>
    </row>
    <row r="12" spans="1:7" ht="32.1" customHeight="1">
      <c r="A12" s="24" t="s">
        <v>266</v>
      </c>
      <c r="B12" s="93">
        <v>0</v>
      </c>
      <c r="C12" s="94"/>
      <c r="D12" s="93"/>
      <c r="E12" s="116">
        <f t="shared" si="0"/>
        <v>0</v>
      </c>
      <c r="F12" s="83">
        <v>0.1</v>
      </c>
      <c r="G12" s="46">
        <f>(B12*F12)+(C12*F12)+(D12*F12)</f>
        <v>0</v>
      </c>
    </row>
    <row r="13" spans="1:7" ht="74.45" customHeight="1">
      <c r="A13" s="24"/>
      <c r="B13" s="112" t="s">
        <v>267</v>
      </c>
      <c r="C13" s="94"/>
      <c r="D13" s="112"/>
      <c r="E13" s="116"/>
      <c r="F13" s="84"/>
      <c r="G13" s="46"/>
    </row>
    <row r="14" spans="1:7" ht="32.1" customHeight="1">
      <c r="A14" s="24" t="s">
        <v>268</v>
      </c>
      <c r="B14" s="92"/>
      <c r="C14" s="122"/>
      <c r="D14" s="92">
        <v>7</v>
      </c>
      <c r="E14" s="116">
        <f t="shared" si="0"/>
        <v>7</v>
      </c>
      <c r="F14" s="83">
        <v>0.1</v>
      </c>
      <c r="G14" s="46">
        <f>(B14*F14)+(C14*F14)+(D14*F14)</f>
        <v>0.70000000000000007</v>
      </c>
    </row>
    <row r="15" spans="1:7" ht="74.45" customHeight="1">
      <c r="A15" s="23"/>
      <c r="B15" s="110"/>
      <c r="C15" s="122"/>
      <c r="D15" s="102" t="s">
        <v>269</v>
      </c>
      <c r="E15" s="115"/>
      <c r="F15" s="36"/>
      <c r="G15" s="46"/>
    </row>
    <row r="16" spans="1:7" ht="32.1" customHeight="1">
      <c r="A16" s="24" t="s">
        <v>270</v>
      </c>
      <c r="B16" s="93"/>
      <c r="C16" s="94"/>
      <c r="D16" s="93">
        <v>7</v>
      </c>
      <c r="E16" s="116">
        <f t="shared" si="0"/>
        <v>7</v>
      </c>
      <c r="F16" s="83">
        <v>0.1</v>
      </c>
      <c r="G16" s="46">
        <f>(B16*F16)+(C16*F16)+(D16*F16)</f>
        <v>0.70000000000000007</v>
      </c>
    </row>
    <row r="17" spans="1:8" ht="66.599999999999994" customHeight="1">
      <c r="A17" s="23"/>
      <c r="B17" s="111"/>
      <c r="C17" s="94"/>
      <c r="D17" s="112" t="s">
        <v>271</v>
      </c>
      <c r="E17" s="115"/>
      <c r="F17" s="36"/>
      <c r="G17" s="46"/>
    </row>
    <row r="18" spans="1:8" ht="55.9" customHeight="1">
      <c r="A18" s="29" t="s">
        <v>272</v>
      </c>
      <c r="B18" s="92"/>
      <c r="D18" s="122">
        <v>7</v>
      </c>
      <c r="E18" s="116">
        <f>SUM(B18:D18)</f>
        <v>7</v>
      </c>
      <c r="F18" s="83">
        <v>0.08</v>
      </c>
      <c r="G18" s="46">
        <f>(B18*F18)+(C18*F18)+(D18*F18)</f>
        <v>0.56000000000000005</v>
      </c>
    </row>
    <row r="19" spans="1:8" ht="133.5" customHeight="1">
      <c r="A19" s="23"/>
      <c r="B19" s="113"/>
      <c r="D19" s="102" t="s">
        <v>273</v>
      </c>
      <c r="E19" s="115"/>
      <c r="F19" s="36"/>
      <c r="G19" s="46"/>
    </row>
    <row r="20" spans="1:8" ht="54.6" customHeight="1">
      <c r="A20" s="24" t="s">
        <v>274</v>
      </c>
      <c r="B20" s="93">
        <v>0</v>
      </c>
      <c r="C20" s="94"/>
      <c r="D20" s="93"/>
      <c r="E20" s="116">
        <f t="shared" si="0"/>
        <v>0</v>
      </c>
      <c r="F20" s="83">
        <v>7.0000000000000007E-2</v>
      </c>
      <c r="G20" s="46">
        <f>(B20*F20)+(C20*F20)+(D20*F20)</f>
        <v>0</v>
      </c>
    </row>
    <row r="21" spans="1:8" ht="32.1" customHeight="1">
      <c r="A21" s="23"/>
      <c r="B21" s="112" t="s">
        <v>264</v>
      </c>
      <c r="C21" s="94"/>
      <c r="D21" s="112"/>
      <c r="E21" s="115"/>
      <c r="F21" s="74"/>
      <c r="G21" s="46"/>
    </row>
    <row r="22" spans="1:8">
      <c r="E22" s="40" t="s">
        <v>64</v>
      </c>
      <c r="F22" s="85"/>
      <c r="G22" s="150">
        <f>SUM(G2:G21)</f>
        <v>3.3475000000000001</v>
      </c>
      <c r="H22" s="8" t="s">
        <v>137</v>
      </c>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19"/>
  <sheetViews>
    <sheetView zoomScale="70" zoomScaleNormal="70" workbookViewId="0">
      <pane xSplit="1" ySplit="2" topLeftCell="B16" activePane="bottomRight" state="frozen"/>
      <selection pane="bottomRight" activeCell="F25" sqref="F25"/>
      <selection pane="bottomLeft" activeCell="A3" sqref="A3"/>
      <selection pane="topRight" activeCell="B1" sqref="B1"/>
    </sheetView>
  </sheetViews>
  <sheetFormatPr defaultColWidth="10.75" defaultRowHeight="15.6"/>
  <cols>
    <col min="1" max="1" width="64.625" style="8" customWidth="1"/>
    <col min="2" max="4" width="25" style="8" customWidth="1"/>
    <col min="5" max="7" width="16.625" style="8" customWidth="1"/>
    <col min="8" max="8" width="16.5" style="8" customWidth="1"/>
    <col min="9" max="16384" width="10.75" style="8"/>
  </cols>
  <sheetData>
    <row r="1" spans="1:20">
      <c r="A1" s="7"/>
      <c r="B1" s="182" t="s">
        <v>275</v>
      </c>
      <c r="C1" s="182"/>
      <c r="D1" s="182"/>
      <c r="E1" s="7"/>
      <c r="F1" s="7"/>
      <c r="G1" s="7"/>
    </row>
    <row r="2" spans="1:20" ht="112.15" customHeight="1">
      <c r="A2" s="42" t="s">
        <v>276</v>
      </c>
      <c r="B2" s="24" t="s">
        <v>277</v>
      </c>
      <c r="C2" s="24" t="s">
        <v>278</v>
      </c>
      <c r="D2" s="24" t="s">
        <v>279</v>
      </c>
      <c r="E2" s="35" t="s">
        <v>136</v>
      </c>
      <c r="F2" s="35" t="s">
        <v>24</v>
      </c>
      <c r="G2" s="35" t="s">
        <v>25</v>
      </c>
    </row>
    <row r="3" spans="1:20" ht="32.1" customHeight="1">
      <c r="A3" s="23" t="s">
        <v>280</v>
      </c>
      <c r="B3" s="92">
        <v>0</v>
      </c>
      <c r="C3" s="92"/>
      <c r="D3" s="92"/>
      <c r="E3" s="51">
        <f>SUM(B3:D3)</f>
        <v>0</v>
      </c>
      <c r="F3" s="74">
        <v>-0.15</v>
      </c>
      <c r="G3" s="51">
        <f>(B3*F3)+(C3*F3)+(D3*F3)</f>
        <v>0</v>
      </c>
      <c r="T3" s="8">
        <v>-2</v>
      </c>
    </row>
    <row r="4" spans="1:20" ht="32.1" customHeight="1">
      <c r="A4" s="23"/>
      <c r="B4" s="92"/>
      <c r="C4" s="92"/>
      <c r="D4" s="92"/>
      <c r="E4" s="51"/>
      <c r="F4" s="74"/>
      <c r="G4" s="51"/>
    </row>
    <row r="5" spans="1:20" ht="32.1" customHeight="1">
      <c r="A5" s="23" t="s">
        <v>281</v>
      </c>
      <c r="B5" s="103">
        <v>0</v>
      </c>
      <c r="C5" s="103"/>
      <c r="D5" s="103"/>
      <c r="E5" s="51">
        <f t="shared" ref="E5:E13" si="0">SUM(B5:D5)</f>
        <v>0</v>
      </c>
      <c r="F5" s="74">
        <v>-0.2</v>
      </c>
      <c r="G5" s="51">
        <f>(B5*F5)+(C5*F5)+(D5*F5)</f>
        <v>0</v>
      </c>
    </row>
    <row r="6" spans="1:20" ht="32.1" customHeight="1">
      <c r="A6" s="23"/>
      <c r="B6" s="103"/>
      <c r="C6" s="103"/>
      <c r="D6" s="103"/>
      <c r="E6" s="51"/>
      <c r="F6" s="74"/>
      <c r="G6" s="51"/>
    </row>
    <row r="7" spans="1:20" ht="32.1" customHeight="1">
      <c r="A7" s="24" t="s">
        <v>282</v>
      </c>
      <c r="B7" s="92"/>
      <c r="C7" s="92"/>
      <c r="D7" s="92">
        <v>3</v>
      </c>
      <c r="E7" s="51">
        <f t="shared" si="0"/>
        <v>3</v>
      </c>
      <c r="F7" s="74">
        <v>-0.2</v>
      </c>
      <c r="G7" s="51">
        <f>(B7*F7)+(C7*F7)+(D7*F7)</f>
        <v>-0.60000000000000009</v>
      </c>
    </row>
    <row r="8" spans="1:20" ht="32.1" customHeight="1">
      <c r="A8" s="23"/>
      <c r="B8" s="92"/>
      <c r="C8" s="92"/>
      <c r="D8" s="92"/>
      <c r="E8" s="51"/>
      <c r="F8" s="74"/>
      <c r="G8" s="51"/>
    </row>
    <row r="9" spans="1:20" ht="32.1" customHeight="1">
      <c r="A9" s="24" t="s">
        <v>283</v>
      </c>
      <c r="B9" s="103"/>
      <c r="C9" s="103"/>
      <c r="D9" s="103">
        <v>2</v>
      </c>
      <c r="E9" s="51">
        <f t="shared" si="0"/>
        <v>2</v>
      </c>
      <c r="F9" s="83">
        <v>-0.1</v>
      </c>
      <c r="G9" s="51">
        <f>(B9*F9)+(C9*F9)+(D9*F9)</f>
        <v>-0.2</v>
      </c>
    </row>
    <row r="10" spans="1:20" ht="32.1" customHeight="1">
      <c r="A10" s="24"/>
      <c r="B10" s="103"/>
      <c r="C10" s="103"/>
      <c r="D10" s="103"/>
      <c r="E10" s="51"/>
      <c r="F10" s="83"/>
      <c r="G10" s="51"/>
    </row>
    <row r="11" spans="1:20" ht="32.1" customHeight="1">
      <c r="A11" s="24" t="s">
        <v>284</v>
      </c>
      <c r="B11" s="92"/>
      <c r="C11" s="92">
        <v>1</v>
      </c>
      <c r="D11" s="92"/>
      <c r="E11" s="51">
        <f t="shared" si="0"/>
        <v>1</v>
      </c>
      <c r="F11" s="83">
        <v>-0.1</v>
      </c>
      <c r="G11" s="51">
        <f>(B11*F11)+(C11*F11)+(D11*F11)</f>
        <v>-0.1</v>
      </c>
    </row>
    <row r="12" spans="1:20" ht="32.1" customHeight="1">
      <c r="A12" s="23"/>
      <c r="B12" s="92"/>
      <c r="C12" s="92"/>
      <c r="D12" s="92"/>
      <c r="E12" s="51"/>
      <c r="F12" s="74"/>
      <c r="G12" s="51"/>
    </row>
    <row r="13" spans="1:20" ht="32.1" customHeight="1">
      <c r="A13" s="24" t="s">
        <v>285</v>
      </c>
      <c r="B13" s="103"/>
      <c r="C13" s="103">
        <v>0</v>
      </c>
      <c r="D13" s="103"/>
      <c r="E13" s="51">
        <f t="shared" si="0"/>
        <v>0</v>
      </c>
      <c r="F13" s="83">
        <v>-0.1</v>
      </c>
      <c r="G13" s="51">
        <f>(B13*F13)+(C13*F13)+(D13*F13)</f>
        <v>0</v>
      </c>
    </row>
    <row r="14" spans="1:20" ht="32.1" customHeight="1">
      <c r="A14" s="24"/>
      <c r="B14" s="103"/>
      <c r="C14" s="103"/>
      <c r="D14" s="103"/>
      <c r="E14" s="51"/>
      <c r="F14" s="83"/>
      <c r="G14" s="51"/>
    </row>
    <row r="15" spans="1:20" ht="32.1" customHeight="1">
      <c r="A15" s="24" t="s">
        <v>286</v>
      </c>
      <c r="B15" s="92"/>
      <c r="C15" s="92"/>
      <c r="D15" s="92">
        <v>2</v>
      </c>
      <c r="E15" s="51">
        <f t="shared" ref="E15" si="1">SUM(B15:D15)</f>
        <v>2</v>
      </c>
      <c r="F15" s="83">
        <v>-0.1</v>
      </c>
      <c r="G15" s="51">
        <f>(B15*F15)+(C15*F15)+(D15*F15)</f>
        <v>-0.2</v>
      </c>
    </row>
    <row r="16" spans="1:20" ht="32.1" customHeight="1">
      <c r="A16" s="23"/>
      <c r="B16" s="92"/>
      <c r="C16" s="92"/>
      <c r="D16" s="92"/>
      <c r="E16" s="51"/>
      <c r="F16" s="74"/>
      <c r="G16" s="51"/>
    </row>
    <row r="17" spans="1:8" ht="32.1" customHeight="1">
      <c r="A17" s="24" t="s">
        <v>287</v>
      </c>
      <c r="B17" s="103"/>
      <c r="C17" s="103"/>
      <c r="D17" s="103"/>
      <c r="E17" s="51">
        <f t="shared" ref="E17" si="2">SUM(B17:D17)</f>
        <v>0</v>
      </c>
      <c r="F17" s="83">
        <v>-0.05</v>
      </c>
      <c r="G17" s="51">
        <f>(B17*F17)+(C17*F17)+(D17*F17)</f>
        <v>0</v>
      </c>
    </row>
    <row r="18" spans="1:8" ht="32.1" customHeight="1">
      <c r="A18" s="24"/>
      <c r="B18" s="103"/>
      <c r="C18" s="103"/>
      <c r="D18" s="103"/>
      <c r="E18" s="51"/>
      <c r="F18" s="83"/>
      <c r="G18" s="51"/>
    </row>
    <row r="19" spans="1:8">
      <c r="A19" s="148"/>
      <c r="E19" s="40" t="s">
        <v>64</v>
      </c>
      <c r="F19" s="74">
        <f>SUM(F3:F18)</f>
        <v>-1</v>
      </c>
      <c r="G19" s="52">
        <f>SUM(G3:G18)</f>
        <v>-1.1000000000000001</v>
      </c>
      <c r="H19" s="8" t="s">
        <v>288</v>
      </c>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55" t="s">
        <v>19</v>
      </c>
      <c r="C2" s="55" t="s">
        <v>20</v>
      </c>
      <c r="D2" s="55"/>
    </row>
    <row r="3" spans="2:4">
      <c r="B3" s="1" t="s">
        <v>21</v>
      </c>
      <c r="C3" s="64">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58"/>
  <sheetViews>
    <sheetView tabSelected="1" zoomScale="70" zoomScaleNormal="70" workbookViewId="0">
      <pane xSplit="1" topLeftCell="C43" activePane="topRight" state="frozen"/>
      <selection pane="topRight" activeCell="D54" sqref="D54"/>
      <selection activeCell="D22" sqref="D22"/>
    </sheetView>
  </sheetViews>
  <sheetFormatPr defaultColWidth="10.5" defaultRowHeight="15.6"/>
  <cols>
    <col min="1" max="1" width="48.625" customWidth="1"/>
    <col min="2" max="2" width="64.625" style="8" customWidth="1"/>
    <col min="3" max="4" width="16.625" customWidth="1"/>
    <col min="5" max="5" width="12.25" customWidth="1"/>
  </cols>
  <sheetData>
    <row r="1" spans="1:4" ht="34.5" customHeight="1">
      <c r="A1" s="48" t="s">
        <v>22</v>
      </c>
      <c r="B1" s="48" t="s">
        <v>23</v>
      </c>
      <c r="C1" s="48" t="s">
        <v>24</v>
      </c>
      <c r="D1" s="48" t="s">
        <v>25</v>
      </c>
    </row>
    <row r="2" spans="1:4" ht="16.149999999999999" customHeight="1">
      <c r="A2" s="118" t="s">
        <v>26</v>
      </c>
      <c r="B2" s="122">
        <v>2</v>
      </c>
      <c r="C2" s="119">
        <v>0.05</v>
      </c>
      <c r="D2" s="41">
        <f>B2*C2</f>
        <v>0.1</v>
      </c>
    </row>
    <row r="3" spans="1:4" ht="30.95">
      <c r="A3" s="118"/>
      <c r="B3" s="102" t="s">
        <v>27</v>
      </c>
      <c r="C3" s="119"/>
      <c r="D3" s="41"/>
    </row>
    <row r="4" spans="1:4" ht="16.149999999999999" customHeight="1">
      <c r="A4" s="118" t="s">
        <v>28</v>
      </c>
      <c r="B4" s="122">
        <v>2</v>
      </c>
      <c r="C4" s="119">
        <v>0.05</v>
      </c>
      <c r="D4" s="41">
        <f>B4*C4</f>
        <v>0.1</v>
      </c>
    </row>
    <row r="5" spans="1:4" ht="123.95">
      <c r="A5" s="118"/>
      <c r="B5" s="102" t="s">
        <v>29</v>
      </c>
      <c r="C5" s="119"/>
      <c r="D5" s="41"/>
    </row>
    <row r="6" spans="1:4" ht="16.149999999999999" customHeight="1">
      <c r="A6" s="118" t="s">
        <v>30</v>
      </c>
      <c r="B6" s="122"/>
      <c r="C6" s="119">
        <v>0.05</v>
      </c>
      <c r="D6" s="41">
        <f>B6*C6</f>
        <v>0</v>
      </c>
    </row>
    <row r="7" spans="1:4" ht="16.149999999999999" customHeight="1">
      <c r="A7" s="118"/>
      <c r="B7" s="122"/>
      <c r="C7" s="119"/>
      <c r="D7" s="41"/>
    </row>
    <row r="8" spans="1:4" ht="16.149999999999999" customHeight="1">
      <c r="A8" s="118" t="s">
        <v>31</v>
      </c>
      <c r="B8" s="122">
        <v>3</v>
      </c>
      <c r="C8" s="119">
        <v>0.05</v>
      </c>
      <c r="D8" s="41">
        <f>B8*C8</f>
        <v>0.15000000000000002</v>
      </c>
    </row>
    <row r="9" spans="1:4" ht="155.1">
      <c r="A9" s="118"/>
      <c r="B9" s="102" t="s">
        <v>32</v>
      </c>
      <c r="C9" s="119"/>
      <c r="D9" s="41"/>
    </row>
    <row r="10" spans="1:4" ht="16.149999999999999" customHeight="1">
      <c r="A10" s="118" t="s">
        <v>33</v>
      </c>
      <c r="B10" s="122"/>
      <c r="C10" s="119">
        <v>0.05</v>
      </c>
      <c r="D10" s="41">
        <f>B10*C10</f>
        <v>0</v>
      </c>
    </row>
    <row r="11" spans="1:4" ht="16.149999999999999" customHeight="1">
      <c r="A11" s="118"/>
      <c r="B11" s="122"/>
      <c r="C11" s="119"/>
      <c r="D11" s="41"/>
    </row>
    <row r="12" spans="1:4" ht="16.149999999999999" customHeight="1">
      <c r="A12" s="118" t="s">
        <v>34</v>
      </c>
      <c r="B12" s="122"/>
      <c r="C12" s="119">
        <v>0.05</v>
      </c>
      <c r="D12" s="41">
        <f>B12*C12</f>
        <v>0</v>
      </c>
    </row>
    <row r="13" spans="1:4" ht="16.149999999999999" customHeight="1">
      <c r="A13" s="118"/>
      <c r="B13" s="122"/>
      <c r="C13" s="119"/>
      <c r="D13" s="41"/>
    </row>
    <row r="14" spans="1:4" ht="16.149999999999999" customHeight="1">
      <c r="A14" s="118" t="s">
        <v>35</v>
      </c>
      <c r="B14" s="122">
        <v>2</v>
      </c>
      <c r="C14" s="119">
        <v>0.05</v>
      </c>
      <c r="D14" s="41">
        <f>B14*C14</f>
        <v>0.1</v>
      </c>
    </row>
    <row r="15" spans="1:4" ht="123.95">
      <c r="A15" s="118"/>
      <c r="B15" s="102" t="s">
        <v>36</v>
      </c>
      <c r="C15" s="119"/>
      <c r="D15" s="41"/>
    </row>
    <row r="16" spans="1:4" ht="16.149999999999999" customHeight="1">
      <c r="A16" s="118" t="s">
        <v>37</v>
      </c>
      <c r="B16" s="122"/>
      <c r="C16" s="119">
        <v>0.03</v>
      </c>
      <c r="D16" s="41">
        <f>B16*C16</f>
        <v>0</v>
      </c>
    </row>
    <row r="17" spans="1:4" ht="16.149999999999999" customHeight="1">
      <c r="A17" s="118"/>
      <c r="B17" s="122"/>
      <c r="C17" s="119"/>
      <c r="D17" s="41"/>
    </row>
    <row r="18" spans="1:4" ht="16.149999999999999" customHeight="1">
      <c r="A18" s="118" t="s">
        <v>38</v>
      </c>
      <c r="B18" s="122"/>
      <c r="C18" s="119">
        <v>0.02</v>
      </c>
      <c r="D18" s="41">
        <f>B18*C18</f>
        <v>0</v>
      </c>
    </row>
    <row r="19" spans="1:4" ht="16.149999999999999" customHeight="1">
      <c r="A19" s="118"/>
      <c r="B19" s="135"/>
      <c r="C19" s="119"/>
      <c r="D19" s="41"/>
    </row>
    <row r="20" spans="1:4" ht="16.149999999999999" customHeight="1">
      <c r="A20" s="118" t="s">
        <v>39</v>
      </c>
      <c r="B20" s="122"/>
      <c r="C20" s="119">
        <v>0.03</v>
      </c>
      <c r="D20" s="41">
        <f>B20*C20</f>
        <v>0</v>
      </c>
    </row>
    <row r="21" spans="1:4" ht="16.149999999999999" customHeight="1">
      <c r="A21" s="118"/>
      <c r="B21" s="122"/>
      <c r="C21" s="119"/>
      <c r="D21" s="41"/>
    </row>
    <row r="22" spans="1:4" ht="16.149999999999999" customHeight="1">
      <c r="A22" s="118" t="s">
        <v>40</v>
      </c>
      <c r="B22" s="122">
        <v>3</v>
      </c>
      <c r="C22" s="119">
        <v>0.03</v>
      </c>
      <c r="D22" s="41">
        <f>B22*C22</f>
        <v>0.09</v>
      </c>
    </row>
    <row r="23" spans="1:4" ht="155.1">
      <c r="A23" s="118"/>
      <c r="B23" s="102" t="s">
        <v>41</v>
      </c>
      <c r="C23" s="119"/>
      <c r="D23" s="41"/>
    </row>
    <row r="24" spans="1:4" ht="32.65" customHeight="1">
      <c r="A24" s="120" t="s">
        <v>42</v>
      </c>
      <c r="B24" s="122">
        <v>3</v>
      </c>
      <c r="C24" s="119">
        <v>0.03</v>
      </c>
      <c r="D24" s="41">
        <f>B24*C24</f>
        <v>0.09</v>
      </c>
    </row>
    <row r="25" spans="1:4" ht="155.1">
      <c r="A25" s="118"/>
      <c r="B25" s="102" t="s">
        <v>43</v>
      </c>
      <c r="C25" s="119"/>
      <c r="D25" s="41"/>
    </row>
    <row r="26" spans="1:4" ht="16.149999999999999" customHeight="1">
      <c r="A26" s="118" t="s">
        <v>44</v>
      </c>
      <c r="B26" s="122">
        <v>3</v>
      </c>
      <c r="C26" s="119">
        <v>0.04</v>
      </c>
      <c r="D26" s="41">
        <f>B26*C26</f>
        <v>0.12</v>
      </c>
    </row>
    <row r="27" spans="1:4" ht="62.1">
      <c r="A27" s="118"/>
      <c r="B27" s="145" t="s">
        <v>45</v>
      </c>
      <c r="C27" s="119"/>
      <c r="D27" s="41"/>
    </row>
    <row r="28" spans="1:4" ht="16.149999999999999" customHeight="1">
      <c r="A28" s="118" t="s">
        <v>46</v>
      </c>
      <c r="B28" s="122">
        <v>3</v>
      </c>
      <c r="C28" s="119">
        <v>0.03</v>
      </c>
      <c r="D28" s="41">
        <f>B28*C28</f>
        <v>0.09</v>
      </c>
    </row>
    <row r="29" spans="1:4" ht="62.1">
      <c r="A29" s="118"/>
      <c r="B29" s="145" t="s">
        <v>45</v>
      </c>
      <c r="C29" s="119"/>
      <c r="D29" s="41"/>
    </row>
    <row r="30" spans="1:4" ht="16.149999999999999" customHeight="1">
      <c r="A30" s="118" t="s">
        <v>47</v>
      </c>
      <c r="B30" s="122"/>
      <c r="C30" s="119">
        <v>0.04</v>
      </c>
      <c r="D30" s="41">
        <f>B30*C30</f>
        <v>0</v>
      </c>
    </row>
    <row r="31" spans="1:4" ht="16.149999999999999" customHeight="1">
      <c r="A31" s="118"/>
      <c r="B31" s="122"/>
      <c r="C31" s="119"/>
      <c r="D31" s="41"/>
    </row>
    <row r="32" spans="1:4" ht="16.149999999999999" customHeight="1">
      <c r="A32" s="118" t="s">
        <v>48</v>
      </c>
      <c r="B32" s="122"/>
      <c r="C32" s="119">
        <v>0.04</v>
      </c>
      <c r="D32" s="41">
        <f>B32*C32</f>
        <v>0</v>
      </c>
    </row>
    <row r="33" spans="1:4" ht="16.149999999999999" customHeight="1">
      <c r="A33" s="118"/>
      <c r="B33" s="122"/>
      <c r="C33" s="119"/>
      <c r="D33" s="41"/>
    </row>
    <row r="34" spans="1:4" ht="16.149999999999999" customHeight="1">
      <c r="A34" s="118" t="s">
        <v>49</v>
      </c>
      <c r="B34" s="122"/>
      <c r="C34" s="119">
        <v>0.03</v>
      </c>
      <c r="D34" s="41">
        <f>B34*C34</f>
        <v>0</v>
      </c>
    </row>
    <row r="35" spans="1:4" ht="16.149999999999999" customHeight="1">
      <c r="A35" s="118"/>
      <c r="B35" s="122"/>
      <c r="C35" s="119"/>
      <c r="D35" s="41"/>
    </row>
    <row r="36" spans="1:4" ht="16.149999999999999" customHeight="1">
      <c r="A36" s="118" t="s">
        <v>50</v>
      </c>
      <c r="B36" s="122"/>
      <c r="C36" s="119">
        <v>0.05</v>
      </c>
      <c r="D36" s="41">
        <f>B36*C36</f>
        <v>0</v>
      </c>
    </row>
    <row r="37" spans="1:4" ht="16.149999999999999" customHeight="1">
      <c r="A37" s="118"/>
      <c r="B37" s="122"/>
      <c r="C37" s="119"/>
      <c r="D37" s="41"/>
    </row>
    <row r="38" spans="1:4" ht="16.149999999999999" customHeight="1">
      <c r="A38" s="118" t="s">
        <v>51</v>
      </c>
      <c r="B38" s="122"/>
      <c r="C38" s="119">
        <v>0.05</v>
      </c>
      <c r="D38" s="41">
        <f>B38*C38</f>
        <v>0</v>
      </c>
    </row>
    <row r="39" spans="1:4" ht="16.149999999999999" customHeight="1">
      <c r="A39" s="118"/>
      <c r="B39" s="122"/>
      <c r="C39" s="119"/>
      <c r="D39" s="41"/>
    </row>
    <row r="40" spans="1:4" ht="34.15" customHeight="1">
      <c r="A40" s="120" t="s">
        <v>52</v>
      </c>
      <c r="B40" s="122"/>
      <c r="C40" s="119">
        <v>0.04</v>
      </c>
      <c r="D40" s="41">
        <f>B40*C40</f>
        <v>0</v>
      </c>
    </row>
    <row r="41" spans="1:4" ht="16.149999999999999" customHeight="1">
      <c r="A41" s="118"/>
      <c r="B41" s="135"/>
      <c r="C41" s="119"/>
      <c r="D41" s="41"/>
    </row>
    <row r="42" spans="1:4" ht="16.149999999999999" customHeight="1">
      <c r="A42" s="118" t="s">
        <v>53</v>
      </c>
      <c r="B42" s="122">
        <v>2</v>
      </c>
      <c r="C42" s="119">
        <v>0.02</v>
      </c>
      <c r="D42" s="41">
        <f>B42*C42</f>
        <v>0.04</v>
      </c>
    </row>
    <row r="43" spans="1:4" ht="155.1">
      <c r="A43" s="118"/>
      <c r="B43" s="145" t="s">
        <v>54</v>
      </c>
      <c r="C43" s="119"/>
      <c r="D43" s="41"/>
    </row>
    <row r="44" spans="1:4" ht="16.149999999999999" customHeight="1">
      <c r="A44" s="118" t="s">
        <v>55</v>
      </c>
      <c r="B44" s="122"/>
      <c r="C44" s="119">
        <v>0.03</v>
      </c>
      <c r="D44" s="41">
        <f>B44*C44</f>
        <v>0</v>
      </c>
    </row>
    <row r="45" spans="1:4" ht="16.149999999999999" customHeight="1">
      <c r="A45" s="118"/>
      <c r="B45" s="122"/>
      <c r="C45" s="119"/>
      <c r="D45" s="41"/>
    </row>
    <row r="46" spans="1:4" ht="16.149999999999999" customHeight="1">
      <c r="A46" s="118" t="s">
        <v>56</v>
      </c>
      <c r="B46" s="122"/>
      <c r="C46" s="119">
        <v>0.03</v>
      </c>
      <c r="D46" s="41">
        <f>B46*C46</f>
        <v>0</v>
      </c>
    </row>
    <row r="47" spans="1:4" ht="16.149999999999999" customHeight="1">
      <c r="A47" s="118"/>
      <c r="B47" s="122"/>
      <c r="C47" s="119"/>
      <c r="D47" s="41"/>
    </row>
    <row r="48" spans="1:4" ht="16.149999999999999" customHeight="1">
      <c r="A48" s="118" t="s">
        <v>57</v>
      </c>
      <c r="B48" s="122">
        <v>3</v>
      </c>
      <c r="C48" s="119">
        <v>0.02</v>
      </c>
      <c r="D48" s="41">
        <f>B48*C48</f>
        <v>0.06</v>
      </c>
    </row>
    <row r="49" spans="1:5" ht="93">
      <c r="A49" s="118"/>
      <c r="B49" s="146" t="s">
        <v>58</v>
      </c>
      <c r="C49" s="119"/>
      <c r="D49" s="41"/>
    </row>
    <row r="50" spans="1:5" ht="16.149999999999999" customHeight="1">
      <c r="A50" s="118" t="s">
        <v>59</v>
      </c>
      <c r="B50" s="122"/>
      <c r="C50" s="119">
        <v>0.02</v>
      </c>
      <c r="D50" s="41">
        <f>B50*C50</f>
        <v>0</v>
      </c>
    </row>
    <row r="51" spans="1:5" ht="16.149999999999999" customHeight="1">
      <c r="A51" s="118"/>
      <c r="B51" s="122"/>
      <c r="C51" s="119"/>
      <c r="D51" s="41"/>
    </row>
    <row r="52" spans="1:5" ht="16.149999999999999" customHeight="1">
      <c r="A52" s="118" t="s">
        <v>60</v>
      </c>
      <c r="B52" s="122"/>
      <c r="C52" s="119">
        <v>0.02</v>
      </c>
      <c r="D52" s="41">
        <f>B52*C52</f>
        <v>0</v>
      </c>
    </row>
    <row r="53" spans="1:5" ht="16.149999999999999" customHeight="1">
      <c r="A53" s="118"/>
      <c r="B53" s="122"/>
      <c r="C53" s="119"/>
      <c r="D53" s="41"/>
    </row>
    <row r="54" spans="1:5" ht="16.149999999999999" customHeight="1">
      <c r="A54" s="118" t="s">
        <v>61</v>
      </c>
      <c r="B54" s="122"/>
      <c r="C54" s="119">
        <v>0.02</v>
      </c>
      <c r="D54" s="41">
        <f>B54*C54</f>
        <v>0</v>
      </c>
    </row>
    <row r="55" spans="1:5" ht="16.149999999999999" customHeight="1">
      <c r="A55" s="118"/>
      <c r="B55" s="135"/>
      <c r="C55" s="119"/>
      <c r="D55" s="41"/>
    </row>
    <row r="56" spans="1:5" ht="16.149999999999999" customHeight="1">
      <c r="A56" s="118" t="s">
        <v>62</v>
      </c>
      <c r="B56" s="122">
        <v>3</v>
      </c>
      <c r="C56" s="119">
        <v>0.03</v>
      </c>
      <c r="D56" s="41">
        <f>B56*C56</f>
        <v>0.09</v>
      </c>
    </row>
    <row r="57" spans="1:5" ht="114.6" customHeight="1">
      <c r="A57" s="27"/>
      <c r="B57" s="146" t="s">
        <v>63</v>
      </c>
      <c r="C57" s="72"/>
      <c r="D57" s="41"/>
    </row>
    <row r="58" spans="1:5">
      <c r="B58" s="18" t="s">
        <v>64</v>
      </c>
      <c r="C58" s="72">
        <f>SUM(C2:C57)</f>
        <v>1.0000000000000004</v>
      </c>
      <c r="D58" s="117">
        <f>SUM(D2:D57)</f>
        <v>1.03</v>
      </c>
      <c r="E58" s="57" t="s">
        <v>65</v>
      </c>
    </row>
  </sheetData>
  <sheetProtection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69"/>
  <sheetViews>
    <sheetView zoomScale="70" zoomScaleNormal="70" workbookViewId="0">
      <pane xSplit="1" ySplit="1" topLeftCell="B40" activePane="bottomRight" state="frozen"/>
      <selection pane="bottomRight" activeCell="B9" sqref="B9"/>
      <selection pane="bottomLeft" activeCell="A2" sqref="A2"/>
      <selection pane="topRight" activeCell="B1" sqref="B1"/>
    </sheetView>
  </sheetViews>
  <sheetFormatPr defaultColWidth="10.75" defaultRowHeight="15.6"/>
  <cols>
    <col min="1" max="1" width="48.625" style="1" customWidth="1"/>
    <col min="2" max="2" width="64.625" style="8" customWidth="1"/>
    <col min="3" max="4" width="16.625" style="1" customWidth="1"/>
    <col min="5" max="5" width="15.25" style="1" customWidth="1"/>
    <col min="6" max="16384" width="10.75" style="1"/>
  </cols>
  <sheetData>
    <row r="1" spans="1:4" ht="32.1" customHeight="1">
      <c r="A1" s="42" t="s">
        <v>22</v>
      </c>
      <c r="B1" s="35" t="s">
        <v>66</v>
      </c>
      <c r="C1" s="42" t="s">
        <v>24</v>
      </c>
      <c r="D1" s="42" t="s">
        <v>25</v>
      </c>
    </row>
    <row r="2" spans="1:4">
      <c r="A2" s="118" t="s">
        <v>26</v>
      </c>
      <c r="B2" s="122">
        <v>4</v>
      </c>
      <c r="C2" s="72">
        <v>0.05</v>
      </c>
      <c r="D2" s="41">
        <f>B2*C2</f>
        <v>0.2</v>
      </c>
    </row>
    <row r="3" spans="1:4" ht="77.45">
      <c r="A3" s="118"/>
      <c r="B3" s="102" t="s">
        <v>67</v>
      </c>
      <c r="C3" s="72"/>
      <c r="D3" s="41"/>
    </row>
    <row r="4" spans="1:4">
      <c r="A4" s="118" t="s">
        <v>28</v>
      </c>
      <c r="B4" s="122">
        <v>6</v>
      </c>
      <c r="C4" s="72">
        <v>0.05</v>
      </c>
      <c r="D4" s="41">
        <f>B4*C4</f>
        <v>0.30000000000000004</v>
      </c>
    </row>
    <row r="5" spans="1:4" ht="216.95">
      <c r="A5" s="118"/>
      <c r="B5" s="102" t="s">
        <v>68</v>
      </c>
      <c r="C5" s="72"/>
      <c r="D5" s="41"/>
    </row>
    <row r="6" spans="1:4">
      <c r="A6" s="118" t="s">
        <v>30</v>
      </c>
      <c r="B6" s="122"/>
      <c r="C6" s="72">
        <v>0.05</v>
      </c>
      <c r="D6" s="41">
        <f>B6*C6</f>
        <v>0</v>
      </c>
    </row>
    <row r="7" spans="1:4">
      <c r="A7" s="118"/>
      <c r="B7" s="122"/>
      <c r="C7" s="72"/>
      <c r="D7" s="41"/>
    </row>
    <row r="8" spans="1:4">
      <c r="A8" s="118" t="s">
        <v>31</v>
      </c>
      <c r="B8" s="122">
        <v>6</v>
      </c>
      <c r="C8" s="72">
        <v>0.05</v>
      </c>
      <c r="D8" s="41">
        <f>B8*C8</f>
        <v>0.30000000000000004</v>
      </c>
    </row>
    <row r="9" spans="1:4" ht="186" customHeight="1">
      <c r="A9" s="118"/>
      <c r="B9" s="102" t="s">
        <v>69</v>
      </c>
      <c r="C9" s="72"/>
      <c r="D9" s="41"/>
    </row>
    <row r="10" spans="1:4">
      <c r="A10" s="118" t="s">
        <v>33</v>
      </c>
      <c r="B10" s="122"/>
      <c r="C10" s="72">
        <v>0.05</v>
      </c>
      <c r="D10" s="41">
        <f>B10*C10</f>
        <v>0</v>
      </c>
    </row>
    <row r="11" spans="1:4">
      <c r="A11" s="118"/>
      <c r="B11" s="122"/>
      <c r="C11" s="72"/>
      <c r="D11" s="41"/>
    </row>
    <row r="12" spans="1:4">
      <c r="A12" s="118" t="s">
        <v>34</v>
      </c>
      <c r="B12" s="122"/>
      <c r="C12" s="72">
        <v>0.05</v>
      </c>
      <c r="D12" s="41">
        <f>B12*C12</f>
        <v>0</v>
      </c>
    </row>
    <row r="13" spans="1:4">
      <c r="A13" s="118"/>
      <c r="B13" s="122"/>
      <c r="C13" s="72"/>
      <c r="D13" s="41"/>
    </row>
    <row r="14" spans="1:4">
      <c r="A14" s="118" t="s">
        <v>35</v>
      </c>
      <c r="B14" s="122"/>
      <c r="C14" s="72">
        <v>0.05</v>
      </c>
      <c r="D14" s="41">
        <f>B14*C14</f>
        <v>0</v>
      </c>
    </row>
    <row r="15" spans="1:4">
      <c r="A15" s="118"/>
      <c r="B15" s="122"/>
      <c r="C15" s="72"/>
      <c r="D15" s="41"/>
    </row>
    <row r="16" spans="1:4">
      <c r="A16" s="118" t="s">
        <v>37</v>
      </c>
      <c r="B16" s="122"/>
      <c r="C16" s="72">
        <v>0.03</v>
      </c>
      <c r="D16" s="41">
        <f>B16*C16</f>
        <v>0</v>
      </c>
    </row>
    <row r="17" spans="1:4">
      <c r="A17" s="118"/>
      <c r="B17" s="122"/>
      <c r="C17" s="72"/>
      <c r="D17" s="41"/>
    </row>
    <row r="18" spans="1:4">
      <c r="A18" s="118" t="s">
        <v>38</v>
      </c>
      <c r="B18" s="122"/>
      <c r="C18" s="72">
        <v>0.02</v>
      </c>
      <c r="D18" s="41">
        <f>B18*C18</f>
        <v>0</v>
      </c>
    </row>
    <row r="19" spans="1:4">
      <c r="A19" s="118"/>
      <c r="B19" s="67"/>
      <c r="C19" s="72"/>
      <c r="D19" s="41"/>
    </row>
    <row r="20" spans="1:4">
      <c r="A20" s="118" t="s">
        <v>39</v>
      </c>
      <c r="B20" s="122"/>
      <c r="C20" s="72">
        <v>0.03</v>
      </c>
      <c r="D20" s="41">
        <f>B20*C20</f>
        <v>0</v>
      </c>
    </row>
    <row r="21" spans="1:4">
      <c r="A21" s="118"/>
      <c r="B21" s="122"/>
      <c r="C21" s="72"/>
      <c r="D21" s="41"/>
    </row>
    <row r="22" spans="1:4">
      <c r="A22" s="118" t="s">
        <v>40</v>
      </c>
      <c r="B22" s="122"/>
      <c r="C22" s="72">
        <v>0.03</v>
      </c>
      <c r="D22" s="41">
        <f>B22*C22</f>
        <v>0</v>
      </c>
    </row>
    <row r="23" spans="1:4">
      <c r="A23" s="118"/>
      <c r="B23" s="122"/>
      <c r="C23" s="72"/>
      <c r="D23" s="41"/>
    </row>
    <row r="24" spans="1:4" ht="28.5" customHeight="1">
      <c r="A24" s="120" t="s">
        <v>42</v>
      </c>
      <c r="B24" s="122"/>
      <c r="C24" s="72">
        <v>0.03</v>
      </c>
      <c r="D24" s="41">
        <f>B24*C24</f>
        <v>0</v>
      </c>
    </row>
    <row r="25" spans="1:4">
      <c r="A25" s="118"/>
      <c r="B25" s="122"/>
      <c r="C25" s="72"/>
      <c r="D25" s="41"/>
    </row>
    <row r="26" spans="1:4">
      <c r="A26" s="118" t="s">
        <v>44</v>
      </c>
      <c r="B26" s="122"/>
      <c r="C26" s="72">
        <v>0.04</v>
      </c>
      <c r="D26" s="41">
        <f>B26*C26</f>
        <v>0</v>
      </c>
    </row>
    <row r="27" spans="1:4">
      <c r="A27" s="118"/>
      <c r="B27" s="122"/>
      <c r="C27" s="72"/>
      <c r="D27" s="41"/>
    </row>
    <row r="28" spans="1:4">
      <c r="A28" s="118" t="s">
        <v>46</v>
      </c>
      <c r="B28" s="122"/>
      <c r="C28" s="72">
        <v>0.03</v>
      </c>
      <c r="D28" s="41">
        <f>B28*C28</f>
        <v>0</v>
      </c>
    </row>
    <row r="29" spans="1:4">
      <c r="A29" s="118"/>
      <c r="B29" s="67"/>
      <c r="C29" s="72"/>
      <c r="D29" s="41"/>
    </row>
    <row r="30" spans="1:4">
      <c r="A30" s="118" t="s">
        <v>47</v>
      </c>
      <c r="B30" s="122"/>
      <c r="C30" s="72">
        <v>0.04</v>
      </c>
      <c r="D30" s="41">
        <f>B30*C30</f>
        <v>0</v>
      </c>
    </row>
    <row r="31" spans="1:4">
      <c r="A31" s="118"/>
      <c r="B31" s="122"/>
      <c r="C31" s="72"/>
      <c r="D31" s="41"/>
    </row>
    <row r="32" spans="1:4">
      <c r="A32" s="118" t="s">
        <v>48</v>
      </c>
      <c r="B32" s="122"/>
      <c r="C32" s="72">
        <v>0.04</v>
      </c>
      <c r="D32" s="41">
        <f>B32*C32</f>
        <v>0</v>
      </c>
    </row>
    <row r="33" spans="1:4">
      <c r="A33" s="118"/>
      <c r="B33" s="67"/>
      <c r="C33" s="72"/>
      <c r="D33" s="41"/>
    </row>
    <row r="34" spans="1:4">
      <c r="A34" s="118" t="s">
        <v>49</v>
      </c>
      <c r="B34" s="122"/>
      <c r="C34" s="72">
        <v>0.03</v>
      </c>
      <c r="D34" s="41">
        <f>B34*C34</f>
        <v>0</v>
      </c>
    </row>
    <row r="35" spans="1:4">
      <c r="A35" s="118"/>
      <c r="B35" s="122"/>
      <c r="C35" s="72"/>
      <c r="D35" s="41"/>
    </row>
    <row r="36" spans="1:4">
      <c r="A36" s="118" t="s">
        <v>50</v>
      </c>
      <c r="B36" s="122"/>
      <c r="C36" s="72">
        <v>0.05</v>
      </c>
      <c r="D36" s="41">
        <f>B36*C36</f>
        <v>0</v>
      </c>
    </row>
    <row r="37" spans="1:4">
      <c r="A37" s="118"/>
      <c r="B37" s="122"/>
      <c r="C37" s="72"/>
      <c r="D37" s="41"/>
    </row>
    <row r="38" spans="1:4">
      <c r="A38" s="118" t="s">
        <v>51</v>
      </c>
      <c r="B38" s="122"/>
      <c r="C38" s="72">
        <v>0.05</v>
      </c>
      <c r="D38" s="41">
        <f>B38*C38</f>
        <v>0</v>
      </c>
    </row>
    <row r="39" spans="1:4">
      <c r="A39" s="118"/>
      <c r="B39" s="122"/>
      <c r="C39" s="72"/>
      <c r="D39" s="41"/>
    </row>
    <row r="40" spans="1:4" s="67" customFormat="1" ht="30.6" customHeight="1">
      <c r="A40" s="120" t="s">
        <v>52</v>
      </c>
      <c r="B40" s="122"/>
      <c r="C40" s="72">
        <v>0.04</v>
      </c>
      <c r="D40" s="73">
        <f>B40*C40</f>
        <v>0</v>
      </c>
    </row>
    <row r="41" spans="1:4">
      <c r="A41" s="118"/>
      <c r="B41" s="67"/>
      <c r="C41" s="72"/>
      <c r="D41" s="41"/>
    </row>
    <row r="42" spans="1:4">
      <c r="A42" s="118" t="s">
        <v>53</v>
      </c>
      <c r="B42" s="122"/>
      <c r="C42" s="72">
        <v>0.02</v>
      </c>
      <c r="D42" s="41">
        <f>B42*C42</f>
        <v>0</v>
      </c>
    </row>
    <row r="43" spans="1:4">
      <c r="A43" s="118"/>
      <c r="B43" s="122"/>
      <c r="C43" s="72"/>
      <c r="D43" s="41"/>
    </row>
    <row r="44" spans="1:4">
      <c r="A44" s="118" t="s">
        <v>55</v>
      </c>
      <c r="B44" s="122"/>
      <c r="C44" s="72">
        <v>0.03</v>
      </c>
      <c r="D44" s="41">
        <f>B44*C44</f>
        <v>0</v>
      </c>
    </row>
    <row r="45" spans="1:4">
      <c r="A45" s="118"/>
      <c r="B45" s="122"/>
      <c r="C45" s="72"/>
      <c r="D45" s="41"/>
    </row>
    <row r="46" spans="1:4">
      <c r="A46" s="118" t="s">
        <v>56</v>
      </c>
      <c r="B46" s="122"/>
      <c r="C46" s="72">
        <v>0.03</v>
      </c>
      <c r="D46" s="41">
        <f>B46*C46</f>
        <v>0</v>
      </c>
    </row>
    <row r="47" spans="1:4">
      <c r="A47" s="118"/>
      <c r="B47" s="122"/>
      <c r="C47" s="72"/>
      <c r="D47" s="41"/>
    </row>
    <row r="48" spans="1:4">
      <c r="A48" s="118" t="s">
        <v>57</v>
      </c>
      <c r="B48" s="122"/>
      <c r="C48" s="72">
        <v>0.02</v>
      </c>
      <c r="D48" s="41">
        <f>B48*C48</f>
        <v>0</v>
      </c>
    </row>
    <row r="49" spans="1:5">
      <c r="A49" s="118"/>
      <c r="B49" s="122"/>
      <c r="C49" s="72"/>
      <c r="D49" s="41"/>
    </row>
    <row r="50" spans="1:5">
      <c r="A50" s="118" t="s">
        <v>59</v>
      </c>
      <c r="B50" s="122"/>
      <c r="C50" s="72">
        <v>0.02</v>
      </c>
      <c r="D50" s="41">
        <f>B50*C50</f>
        <v>0</v>
      </c>
    </row>
    <row r="51" spans="1:5">
      <c r="A51" s="118"/>
      <c r="B51" s="122"/>
      <c r="C51" s="72"/>
      <c r="D51" s="41"/>
    </row>
    <row r="52" spans="1:5">
      <c r="A52" s="118" t="s">
        <v>60</v>
      </c>
      <c r="B52" s="122"/>
      <c r="C52" s="72">
        <v>0.02</v>
      </c>
      <c r="D52" s="41">
        <f>B52*C52</f>
        <v>0</v>
      </c>
    </row>
    <row r="53" spans="1:5">
      <c r="A53" s="118"/>
      <c r="B53" s="122"/>
      <c r="C53" s="72"/>
      <c r="D53" s="41"/>
    </row>
    <row r="54" spans="1:5">
      <c r="A54" s="118" t="s">
        <v>61</v>
      </c>
      <c r="B54" s="122"/>
      <c r="C54" s="72">
        <v>0.02</v>
      </c>
      <c r="D54" s="41">
        <f>B54*C54</f>
        <v>0</v>
      </c>
    </row>
    <row r="55" spans="1:5">
      <c r="A55" s="118"/>
      <c r="B55" s="67"/>
      <c r="C55" s="72"/>
      <c r="D55" s="41"/>
    </row>
    <row r="56" spans="1:5">
      <c r="A56" s="118" t="s">
        <v>62</v>
      </c>
      <c r="B56" s="122"/>
      <c r="C56" s="72">
        <v>0.03</v>
      </c>
      <c r="D56" s="41">
        <f>B56*C56</f>
        <v>0</v>
      </c>
    </row>
    <row r="57" spans="1:5">
      <c r="A57" s="121"/>
      <c r="B57" s="139"/>
      <c r="C57" s="72"/>
      <c r="D57" s="41"/>
    </row>
    <row r="58" spans="1:5">
      <c r="B58" s="47" t="s">
        <v>64</v>
      </c>
      <c r="C58" s="72">
        <f>SUM(C2:C57)</f>
        <v>1.0000000000000004</v>
      </c>
      <c r="D58" s="91">
        <f>SUM(D2:D57)</f>
        <v>0.8</v>
      </c>
      <c r="E58" s="57" t="s">
        <v>70</v>
      </c>
    </row>
    <row r="59" spans="1:5">
      <c r="B59" s="1"/>
    </row>
    <row r="60" spans="1:5">
      <c r="B60" s="1"/>
    </row>
    <row r="61" spans="1:5">
      <c r="B61" s="1"/>
    </row>
    <row r="62" spans="1:5">
      <c r="B62" s="1"/>
    </row>
    <row r="63" spans="1:5">
      <c r="B63" s="1"/>
    </row>
    <row r="64" spans="1:5">
      <c r="B64" s="1"/>
    </row>
    <row r="65" spans="2:2">
      <c r="B65" s="1"/>
    </row>
    <row r="66" spans="2:2">
      <c r="B66" s="1"/>
    </row>
    <row r="67" spans="2:2">
      <c r="B67" s="1"/>
    </row>
    <row r="68" spans="2:2">
      <c r="B68" s="1"/>
    </row>
    <row r="69" spans="2:2">
      <c r="B69" s="1"/>
    </row>
  </sheetData>
  <sheetProtection formatRow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31"/>
  <sheetViews>
    <sheetView zoomScale="70" zoomScaleNormal="70" workbookViewId="0">
      <pane xSplit="1" ySplit="1" topLeftCell="H79" activePane="bottomRight" state="frozen"/>
      <selection pane="bottomRight" activeCell="H88" sqref="H88"/>
      <selection pane="bottomLeft" activeCell="A2" sqref="A2"/>
      <selection pane="topRight" activeCell="B1" sqref="B1"/>
    </sheetView>
  </sheetViews>
  <sheetFormatPr defaultColWidth="10.75" defaultRowHeight="15.75" customHeight="1"/>
  <cols>
    <col min="1" max="1" width="80.625" style="8" customWidth="1"/>
    <col min="2" max="2" width="64.625" style="8" customWidth="1"/>
    <col min="3" max="3" width="8.625" style="8" customWidth="1"/>
    <col min="4" max="4" width="64.625" style="8" customWidth="1"/>
    <col min="5" max="5" width="8.625" style="8" customWidth="1"/>
    <col min="6" max="6" width="64.625" style="8" customWidth="1"/>
    <col min="7" max="7" width="8.625" style="8" customWidth="1"/>
    <col min="8" max="8" width="16.625" style="8" customWidth="1"/>
    <col min="9" max="9" width="15.25" style="8" customWidth="1"/>
    <col min="10" max="10" width="15.5" style="8" customWidth="1"/>
    <col min="11" max="16384" width="10.75" style="8"/>
  </cols>
  <sheetData>
    <row r="1" spans="1:9" ht="108" customHeight="1">
      <c r="A1" s="7" t="s">
        <v>71</v>
      </c>
      <c r="B1" s="24" t="s">
        <v>72</v>
      </c>
      <c r="C1" s="35" t="s">
        <v>73</v>
      </c>
      <c r="D1" s="24" t="s">
        <v>74</v>
      </c>
      <c r="E1" s="35" t="s">
        <v>75</v>
      </c>
      <c r="F1" s="24" t="s">
        <v>76</v>
      </c>
      <c r="G1" s="35" t="s">
        <v>73</v>
      </c>
      <c r="H1" s="43" t="s">
        <v>25</v>
      </c>
      <c r="I1" s="11"/>
    </row>
    <row r="2" spans="1:9" ht="16.149999999999999" customHeight="1">
      <c r="A2" s="26" t="s">
        <v>77</v>
      </c>
      <c r="B2" s="122"/>
      <c r="C2" s="123">
        <v>0.05</v>
      </c>
      <c r="D2" s="122">
        <v>12</v>
      </c>
      <c r="E2" s="123">
        <v>0.04</v>
      </c>
      <c r="F2" s="122"/>
      <c r="G2" s="123">
        <v>0.04</v>
      </c>
      <c r="H2" s="75">
        <f>B2*C2+D2*E2+F2*G2</f>
        <v>0.48</v>
      </c>
    </row>
    <row r="3" spans="1:9" s="16" customFormat="1" ht="77.45">
      <c r="A3" s="30"/>
      <c r="B3" s="122"/>
      <c r="C3" s="123"/>
      <c r="D3" s="102" t="s">
        <v>78</v>
      </c>
      <c r="E3" s="123"/>
      <c r="F3" s="122"/>
      <c r="G3" s="123"/>
      <c r="H3" s="75"/>
    </row>
    <row r="4" spans="1:9" ht="16.149999999999999" customHeight="1">
      <c r="A4" s="26" t="s">
        <v>79</v>
      </c>
      <c r="B4" s="94"/>
      <c r="C4" s="123">
        <v>0.03</v>
      </c>
      <c r="D4" s="94"/>
      <c r="E4" s="123">
        <v>3.5000000000000003E-2</v>
      </c>
      <c r="F4" s="94"/>
      <c r="G4" s="123">
        <v>3.5000000000000003E-2</v>
      </c>
      <c r="H4" s="75">
        <f>B4*C4+D4*E4+F4*G4</f>
        <v>0</v>
      </c>
    </row>
    <row r="5" spans="1:9" ht="15.6">
      <c r="A5" s="25"/>
      <c r="B5" s="94"/>
      <c r="C5" s="123"/>
      <c r="D5" s="94"/>
      <c r="E5" s="123"/>
      <c r="F5" s="94"/>
      <c r="G5" s="123"/>
      <c r="H5" s="75"/>
    </row>
    <row r="6" spans="1:9" ht="15.6">
      <c r="A6" s="26" t="s">
        <v>80</v>
      </c>
      <c r="B6" s="122"/>
      <c r="C6" s="123">
        <v>0.04</v>
      </c>
      <c r="D6" s="122"/>
      <c r="E6" s="123">
        <v>0.04</v>
      </c>
      <c r="F6" s="122"/>
      <c r="G6" s="123">
        <v>0.04</v>
      </c>
      <c r="H6" s="75">
        <f>B6*C6+D6*E6+F6*G6</f>
        <v>0</v>
      </c>
    </row>
    <row r="7" spans="1:9" ht="16.149999999999999" customHeight="1">
      <c r="A7" s="25"/>
      <c r="B7" s="122"/>
      <c r="C7" s="123"/>
      <c r="D7" s="122"/>
      <c r="E7" s="123"/>
      <c r="F7" s="122"/>
      <c r="G7" s="123"/>
      <c r="H7" s="75"/>
    </row>
    <row r="8" spans="1:9" ht="16.149999999999999" customHeight="1">
      <c r="A8" s="26" t="s">
        <v>81</v>
      </c>
      <c r="B8" s="94"/>
      <c r="C8" s="123">
        <v>0.04</v>
      </c>
      <c r="D8" s="94"/>
      <c r="E8" s="123">
        <v>0.04</v>
      </c>
      <c r="F8" s="94"/>
      <c r="G8" s="123">
        <v>0.04</v>
      </c>
      <c r="H8" s="75">
        <f>B8*C8+D8*E8+F8*G8</f>
        <v>0</v>
      </c>
    </row>
    <row r="9" spans="1:9" ht="16.149999999999999" customHeight="1">
      <c r="A9" s="26"/>
      <c r="B9" s="94"/>
      <c r="C9" s="123"/>
      <c r="D9" s="94"/>
      <c r="E9" s="123"/>
      <c r="F9" s="94"/>
      <c r="G9" s="123"/>
      <c r="H9" s="75"/>
    </row>
    <row r="10" spans="1:9" ht="16.149999999999999" customHeight="1">
      <c r="A10" s="26" t="s">
        <v>82</v>
      </c>
      <c r="B10" s="94"/>
      <c r="C10" s="123">
        <v>0.05</v>
      </c>
      <c r="D10" s="122"/>
      <c r="E10" s="123">
        <v>0.05</v>
      </c>
      <c r="F10" s="94"/>
      <c r="G10" s="123">
        <v>0.05</v>
      </c>
      <c r="H10" s="75">
        <f>B10*C10+D10*E10+F10*G10</f>
        <v>0</v>
      </c>
    </row>
    <row r="11" spans="1:9" ht="16.149999999999999" customHeight="1">
      <c r="A11" s="26"/>
      <c r="B11" s="94"/>
      <c r="C11" s="123"/>
      <c r="D11" s="122"/>
      <c r="E11" s="123"/>
      <c r="F11" s="94"/>
      <c r="G11" s="123"/>
      <c r="H11" s="75"/>
    </row>
    <row r="12" spans="1:9" ht="16.149999999999999" customHeight="1">
      <c r="A12" s="26" t="s">
        <v>83</v>
      </c>
      <c r="B12" s="94"/>
      <c r="C12" s="123">
        <v>0.04</v>
      </c>
      <c r="D12" s="94"/>
      <c r="E12" s="123">
        <v>3.5000000000000003E-2</v>
      </c>
      <c r="F12" s="94"/>
      <c r="G12" s="123">
        <v>3.5000000000000003E-2</v>
      </c>
      <c r="H12" s="75">
        <f>B12*C12+D12*E12+F12*G12</f>
        <v>0</v>
      </c>
    </row>
    <row r="13" spans="1:9" ht="16.149999999999999" customHeight="1">
      <c r="A13" s="26"/>
      <c r="B13" s="94"/>
      <c r="C13" s="123"/>
      <c r="D13" s="94"/>
      <c r="E13" s="123"/>
      <c r="F13" s="94"/>
      <c r="G13" s="123"/>
      <c r="H13" s="75"/>
    </row>
    <row r="14" spans="1:9" ht="16.149999999999999" customHeight="1">
      <c r="A14" s="26" t="s">
        <v>84</v>
      </c>
      <c r="B14" s="94"/>
      <c r="C14" s="123">
        <v>0.03</v>
      </c>
      <c r="D14" s="122"/>
      <c r="E14" s="123">
        <v>0.03</v>
      </c>
      <c r="F14" s="94"/>
      <c r="G14" s="123">
        <v>0.03</v>
      </c>
      <c r="H14" s="75">
        <f>B14*C14+D14*E14+F14*G14</f>
        <v>0</v>
      </c>
    </row>
    <row r="15" spans="1:9" ht="16.149999999999999" customHeight="1">
      <c r="A15" s="26"/>
      <c r="B15" s="94"/>
      <c r="C15" s="123"/>
      <c r="D15" s="122"/>
      <c r="E15" s="123"/>
      <c r="F15" s="94"/>
      <c r="G15" s="123"/>
      <c r="H15" s="75"/>
    </row>
    <row r="16" spans="1:9" ht="16.149999999999999" customHeight="1">
      <c r="A16" s="24" t="s">
        <v>85</v>
      </c>
      <c r="B16" s="122"/>
      <c r="C16" s="123">
        <v>0.03</v>
      </c>
      <c r="D16" s="122">
        <v>12</v>
      </c>
      <c r="E16" s="123">
        <v>0.03</v>
      </c>
      <c r="F16" s="122"/>
      <c r="G16" s="123">
        <v>0.03</v>
      </c>
      <c r="H16" s="75">
        <f>B16*C16+D16*E16+F16*G16</f>
        <v>0.36</v>
      </c>
    </row>
    <row r="17" spans="1:8" ht="93">
      <c r="A17" s="25"/>
      <c r="B17" s="122"/>
      <c r="C17" s="123"/>
      <c r="D17" s="102" t="s">
        <v>86</v>
      </c>
      <c r="E17" s="123"/>
      <c r="F17" s="122"/>
      <c r="G17" s="123"/>
      <c r="H17" s="75"/>
    </row>
    <row r="18" spans="1:8" ht="16.149999999999999" customHeight="1">
      <c r="A18" s="24" t="s">
        <v>87</v>
      </c>
      <c r="B18" s="94"/>
      <c r="C18" s="123">
        <v>0.03</v>
      </c>
      <c r="D18" s="122"/>
      <c r="E18" s="123">
        <v>2.5000000000000001E-2</v>
      </c>
      <c r="F18" s="94"/>
      <c r="G18" s="123">
        <v>2.5000000000000001E-2</v>
      </c>
      <c r="H18" s="75">
        <f>B18*C18+D18*E18+F18*G18</f>
        <v>0</v>
      </c>
    </row>
    <row r="19" spans="1:8" ht="15.6">
      <c r="A19" s="23"/>
      <c r="B19" s="94"/>
      <c r="C19" s="123"/>
      <c r="D19" s="122"/>
      <c r="E19" s="123"/>
      <c r="F19" s="94"/>
      <c r="G19" s="123"/>
      <c r="H19" s="75"/>
    </row>
    <row r="20" spans="1:8" ht="15.6">
      <c r="A20" s="24" t="s">
        <v>88</v>
      </c>
      <c r="B20" s="122"/>
      <c r="C20" s="123">
        <v>0.03</v>
      </c>
      <c r="D20" s="94">
        <v>12</v>
      </c>
      <c r="E20" s="123">
        <v>3.5000000000000003E-2</v>
      </c>
      <c r="F20" s="122"/>
      <c r="G20" s="123">
        <v>3.5000000000000003E-2</v>
      </c>
      <c r="H20" s="75">
        <f>B20*C20+D20*E20+F20*G20</f>
        <v>0.42000000000000004</v>
      </c>
    </row>
    <row r="21" spans="1:8" ht="62.1">
      <c r="A21" s="23"/>
      <c r="B21" s="122"/>
      <c r="C21" s="123"/>
      <c r="D21" s="102" t="s">
        <v>89</v>
      </c>
      <c r="E21" s="123"/>
      <c r="F21" s="122"/>
      <c r="G21" s="123"/>
      <c r="H21" s="75"/>
    </row>
    <row r="22" spans="1:8" ht="16.149999999999999" customHeight="1">
      <c r="A22" s="23" t="s">
        <v>90</v>
      </c>
      <c r="B22" s="94"/>
      <c r="C22" s="123">
        <v>0.03</v>
      </c>
      <c r="D22" s="94">
        <v>12</v>
      </c>
      <c r="E22" s="123">
        <v>3.5000000000000003E-2</v>
      </c>
      <c r="F22" s="94"/>
      <c r="G22" s="123">
        <v>3.5000000000000003E-2</v>
      </c>
      <c r="H22" s="75">
        <f>B22*C22+D22*E22+F22*G22</f>
        <v>0.42000000000000004</v>
      </c>
    </row>
    <row r="23" spans="1:8" ht="62.1">
      <c r="A23" s="23"/>
      <c r="B23" s="94"/>
      <c r="C23" s="123"/>
      <c r="D23" s="102" t="s">
        <v>89</v>
      </c>
      <c r="E23" s="123"/>
      <c r="F23" s="94"/>
      <c r="G23" s="123"/>
      <c r="H23" s="75"/>
    </row>
    <row r="24" spans="1:8" ht="16.149999999999999" customHeight="1">
      <c r="A24" s="24" t="s">
        <v>91</v>
      </c>
      <c r="B24" s="122"/>
      <c r="C24" s="123">
        <v>0.02</v>
      </c>
      <c r="D24" s="94"/>
      <c r="E24" s="123">
        <v>1.4999999999999999E-2</v>
      </c>
      <c r="F24" s="122"/>
      <c r="G24" s="123">
        <v>1.4999999999999999E-2</v>
      </c>
      <c r="H24" s="75">
        <f>B24*C24+D24*E24+F24*G24</f>
        <v>0</v>
      </c>
    </row>
    <row r="25" spans="1:8" ht="15.6">
      <c r="A25" s="23"/>
      <c r="B25" s="122"/>
      <c r="C25" s="123"/>
      <c r="D25" s="122"/>
      <c r="E25" s="123"/>
      <c r="F25" s="122"/>
      <c r="G25" s="123"/>
      <c r="H25" s="75"/>
    </row>
    <row r="26" spans="1:8" ht="16.149999999999999" customHeight="1">
      <c r="A26" s="24" t="s">
        <v>92</v>
      </c>
      <c r="B26" s="94"/>
      <c r="C26" s="123">
        <v>0.02</v>
      </c>
      <c r="D26" s="122"/>
      <c r="E26" s="123">
        <v>0.02</v>
      </c>
      <c r="F26" s="94"/>
      <c r="G26" s="123">
        <v>0.02</v>
      </c>
      <c r="H26" s="75">
        <f>B26*C26+D26*E26+F26*G26</f>
        <v>0</v>
      </c>
    </row>
    <row r="27" spans="1:8" ht="16.149999999999999" customHeight="1">
      <c r="A27" s="23"/>
      <c r="B27" s="94"/>
      <c r="C27" s="123"/>
      <c r="D27" s="122"/>
      <c r="E27" s="123"/>
      <c r="F27" s="94"/>
      <c r="G27" s="123"/>
      <c r="H27" s="75"/>
    </row>
    <row r="28" spans="1:8" ht="16.149999999999999" customHeight="1">
      <c r="A28" s="24" t="s">
        <v>93</v>
      </c>
      <c r="B28" s="122"/>
      <c r="C28" s="123">
        <v>0.03</v>
      </c>
      <c r="D28" s="94"/>
      <c r="E28" s="123">
        <v>0.02</v>
      </c>
      <c r="F28" s="122"/>
      <c r="G28" s="123">
        <v>2.5000000000000001E-2</v>
      </c>
      <c r="H28" s="75">
        <f>B28*C28+D28*E28+F28*G28</f>
        <v>0</v>
      </c>
    </row>
    <row r="29" spans="1:8" ht="16.149999999999999" customHeight="1">
      <c r="A29" s="23"/>
      <c r="B29" s="122"/>
      <c r="C29" s="123"/>
      <c r="D29" s="94"/>
      <c r="E29" s="123"/>
      <c r="F29" s="122"/>
      <c r="G29" s="123"/>
      <c r="H29" s="75"/>
    </row>
    <row r="30" spans="1:8" ht="16.149999999999999" customHeight="1">
      <c r="A30" s="23" t="s">
        <v>94</v>
      </c>
      <c r="B30" s="94"/>
      <c r="C30" s="123">
        <v>0.03</v>
      </c>
      <c r="D30" s="122"/>
      <c r="E30" s="123">
        <v>0.02</v>
      </c>
      <c r="F30" s="94"/>
      <c r="G30" s="123">
        <v>0.02</v>
      </c>
      <c r="H30" s="75">
        <f>B30*C30+D30*E30+F30*G30</f>
        <v>0</v>
      </c>
    </row>
    <row r="31" spans="1:8" ht="16.149999999999999" customHeight="1">
      <c r="A31" s="23"/>
      <c r="B31" s="94"/>
      <c r="C31" s="123"/>
      <c r="D31" s="122"/>
      <c r="E31" s="123"/>
      <c r="F31" s="94"/>
      <c r="G31" s="123"/>
      <c r="H31" s="75"/>
    </row>
    <row r="32" spans="1:8" ht="16.149999999999999" customHeight="1">
      <c r="A32" s="24" t="s">
        <v>95</v>
      </c>
      <c r="B32" s="122"/>
      <c r="C32" s="123">
        <v>0.03</v>
      </c>
      <c r="D32" s="94"/>
      <c r="E32" s="123">
        <v>0.02</v>
      </c>
      <c r="F32" s="122"/>
      <c r="G32" s="123">
        <v>0.02</v>
      </c>
      <c r="H32" s="75">
        <f>B32*C32+D32*E32+F32*G32</f>
        <v>0</v>
      </c>
    </row>
    <row r="33" spans="1:8" ht="16.149999999999999" customHeight="1">
      <c r="A33" s="23"/>
      <c r="B33" s="122"/>
      <c r="C33" s="123"/>
      <c r="D33" s="94"/>
      <c r="E33" s="123"/>
      <c r="F33" s="122"/>
      <c r="G33" s="123"/>
      <c r="H33" s="75"/>
    </row>
    <row r="34" spans="1:8" ht="16.149999999999999" customHeight="1">
      <c r="A34" s="24" t="s">
        <v>96</v>
      </c>
      <c r="B34" s="94"/>
      <c r="C34" s="123">
        <v>0.04</v>
      </c>
      <c r="D34" s="122"/>
      <c r="E34" s="123">
        <v>0.04</v>
      </c>
      <c r="F34" s="94"/>
      <c r="G34" s="123">
        <v>0.04</v>
      </c>
      <c r="H34" s="75">
        <f>B34*C34+D34*E34+F34*G34</f>
        <v>0</v>
      </c>
    </row>
    <row r="35" spans="1:8" ht="16.149999999999999" customHeight="1">
      <c r="A35" s="23"/>
      <c r="B35" s="94"/>
      <c r="C35" s="123"/>
      <c r="D35" s="122"/>
      <c r="E35" s="123"/>
      <c r="F35" s="94"/>
      <c r="G35" s="123"/>
      <c r="H35" s="75"/>
    </row>
    <row r="36" spans="1:8" ht="16.149999999999999" customHeight="1">
      <c r="A36" s="24" t="s">
        <v>97</v>
      </c>
      <c r="B36" s="122"/>
      <c r="C36" s="123">
        <v>0.03</v>
      </c>
      <c r="D36" s="94"/>
      <c r="E36" s="123">
        <v>2.5000000000000001E-2</v>
      </c>
      <c r="F36" s="122"/>
      <c r="G36" s="123">
        <v>2.5000000000000001E-2</v>
      </c>
      <c r="H36" s="75">
        <f>B36*C36+D36*E36+F36*G36</f>
        <v>0</v>
      </c>
    </row>
    <row r="37" spans="1:8" ht="16.149999999999999" customHeight="1">
      <c r="A37" s="23"/>
      <c r="B37" s="122"/>
      <c r="C37" s="123"/>
      <c r="D37" s="94"/>
      <c r="E37" s="123"/>
      <c r="F37" s="122"/>
      <c r="G37" s="123"/>
      <c r="H37" s="75"/>
    </row>
    <row r="38" spans="1:8" ht="16.149999999999999" customHeight="1">
      <c r="A38" s="24" t="s">
        <v>98</v>
      </c>
      <c r="B38" s="94"/>
      <c r="C38" s="123">
        <v>0.02</v>
      </c>
      <c r="D38" s="122"/>
      <c r="E38" s="123">
        <v>0.02</v>
      </c>
      <c r="F38" s="94"/>
      <c r="G38" s="123">
        <v>0.02</v>
      </c>
      <c r="H38" s="75">
        <f>B38*C38+D38*E38+F38*G38</f>
        <v>0</v>
      </c>
    </row>
    <row r="39" spans="1:8" ht="16.149999999999999" customHeight="1">
      <c r="A39" s="23"/>
      <c r="B39" s="94"/>
      <c r="C39" s="123"/>
      <c r="D39" s="122"/>
      <c r="E39" s="123"/>
      <c r="F39" s="94"/>
      <c r="G39" s="123"/>
      <c r="H39" s="75"/>
    </row>
    <row r="40" spans="1:8" ht="16.149999999999999" customHeight="1">
      <c r="A40" s="24" t="s">
        <v>99</v>
      </c>
      <c r="B40" s="122"/>
      <c r="C40" s="123">
        <v>0.02</v>
      </c>
      <c r="D40" s="94"/>
      <c r="E40" s="123">
        <v>0.02</v>
      </c>
      <c r="F40" s="122"/>
      <c r="G40" s="123">
        <v>0.02</v>
      </c>
      <c r="H40" s="75">
        <f>B40*C40+D40*E40+F40*G40</f>
        <v>0</v>
      </c>
    </row>
    <row r="41" spans="1:8" ht="16.149999999999999" customHeight="1">
      <c r="A41" s="23"/>
      <c r="B41" s="122"/>
      <c r="C41" s="123"/>
      <c r="D41" s="94"/>
      <c r="E41" s="123"/>
      <c r="F41" s="122"/>
      <c r="G41" s="123"/>
      <c r="H41" s="75"/>
    </row>
    <row r="42" spans="1:8" ht="16.149999999999999" customHeight="1">
      <c r="A42" s="24" t="s">
        <v>100</v>
      </c>
      <c r="B42" s="94"/>
      <c r="C42" s="123">
        <v>0.02</v>
      </c>
      <c r="D42" s="122"/>
      <c r="E42" s="123">
        <v>0.02</v>
      </c>
      <c r="F42" s="94"/>
      <c r="G42" s="123">
        <v>0.02</v>
      </c>
      <c r="H42" s="75">
        <f>B42*C42+D42*E42+F42*G42</f>
        <v>0</v>
      </c>
    </row>
    <row r="43" spans="1:8" ht="16.149999999999999" customHeight="1">
      <c r="A43" s="23"/>
      <c r="B43" s="94"/>
      <c r="C43" s="123"/>
      <c r="D43" s="122"/>
      <c r="E43" s="123"/>
      <c r="F43" s="94"/>
      <c r="G43" s="123"/>
      <c r="H43" s="75"/>
    </row>
    <row r="44" spans="1:8" ht="16.149999999999999" customHeight="1">
      <c r="A44" s="24" t="s">
        <v>101</v>
      </c>
      <c r="B44" s="122"/>
      <c r="C44" s="123">
        <v>0.02</v>
      </c>
      <c r="D44" s="94"/>
      <c r="E44" s="123">
        <v>0.02</v>
      </c>
      <c r="F44" s="122"/>
      <c r="G44" s="123">
        <v>0.02</v>
      </c>
      <c r="H44" s="75">
        <f>B44*C44+D44*E44+F44*G44</f>
        <v>0</v>
      </c>
    </row>
    <row r="45" spans="1:8" ht="16.149999999999999" customHeight="1">
      <c r="A45" s="24"/>
      <c r="B45" s="122"/>
      <c r="C45" s="123"/>
      <c r="D45" s="94"/>
      <c r="E45" s="123"/>
      <c r="F45" s="122"/>
      <c r="G45" s="123"/>
      <c r="H45" s="75"/>
    </row>
    <row r="46" spans="1:8" ht="16.149999999999999" customHeight="1">
      <c r="A46" s="24" t="s">
        <v>102</v>
      </c>
      <c r="B46" s="94"/>
      <c r="C46" s="123">
        <v>0.02</v>
      </c>
      <c r="D46" s="122"/>
      <c r="E46" s="123">
        <v>0.02</v>
      </c>
      <c r="F46" s="94"/>
      <c r="G46" s="123">
        <v>0.02</v>
      </c>
      <c r="H46" s="75">
        <f>B46*C46+D46*E46+F46*G46</f>
        <v>0</v>
      </c>
    </row>
    <row r="47" spans="1:8" ht="16.149999999999999" customHeight="1">
      <c r="A47" s="23"/>
      <c r="B47" s="94"/>
      <c r="C47" s="123"/>
      <c r="D47" s="122"/>
      <c r="E47" s="123"/>
      <c r="F47" s="94"/>
      <c r="G47" s="123"/>
      <c r="H47" s="75"/>
    </row>
    <row r="48" spans="1:8" ht="16.149999999999999" customHeight="1">
      <c r="A48" s="24" t="s">
        <v>103</v>
      </c>
      <c r="B48" s="122"/>
      <c r="C48" s="123">
        <v>0.02</v>
      </c>
      <c r="D48" s="94"/>
      <c r="E48" s="123">
        <v>0.02</v>
      </c>
      <c r="F48" s="122"/>
      <c r="G48" s="123">
        <v>0.02</v>
      </c>
      <c r="H48" s="75">
        <f>B48*C48+D48*E48+F48*G48</f>
        <v>0</v>
      </c>
    </row>
    <row r="49" spans="1:8" ht="16.149999999999999" customHeight="1">
      <c r="A49" s="23"/>
      <c r="B49" s="122"/>
      <c r="C49" s="123"/>
      <c r="D49" s="94"/>
      <c r="E49" s="123"/>
      <c r="F49" s="122"/>
      <c r="G49" s="123"/>
      <c r="H49" s="75"/>
    </row>
    <row r="50" spans="1:8" ht="16.149999999999999" customHeight="1">
      <c r="A50" s="24" t="s">
        <v>104</v>
      </c>
      <c r="B50" s="94"/>
      <c r="C50" s="123">
        <v>0.02</v>
      </c>
      <c r="D50" s="122"/>
      <c r="E50" s="123">
        <v>0.02</v>
      </c>
      <c r="F50" s="94"/>
      <c r="G50" s="123">
        <v>0.02</v>
      </c>
      <c r="H50" s="75">
        <f>B50*C50+D50*E50+F50*G50</f>
        <v>0</v>
      </c>
    </row>
    <row r="51" spans="1:8" ht="16.149999999999999" customHeight="1">
      <c r="A51" s="23"/>
      <c r="B51" s="94"/>
      <c r="C51" s="123"/>
      <c r="D51" s="122"/>
      <c r="E51" s="123"/>
      <c r="F51" s="94"/>
      <c r="G51" s="123"/>
      <c r="H51" s="75"/>
    </row>
    <row r="52" spans="1:8" ht="16.149999999999999" customHeight="1">
      <c r="A52" s="24" t="s">
        <v>105</v>
      </c>
      <c r="B52" s="94"/>
      <c r="C52" s="123">
        <v>0.02</v>
      </c>
      <c r="D52" s="94"/>
      <c r="E52" s="123">
        <v>0.02</v>
      </c>
      <c r="F52" s="94"/>
      <c r="G52" s="123">
        <v>0.02</v>
      </c>
      <c r="H52" s="75">
        <f>B52*C52+D52*E52+F52*G52</f>
        <v>0</v>
      </c>
    </row>
    <row r="53" spans="1:8" ht="16.149999999999999" customHeight="1">
      <c r="A53" s="23"/>
      <c r="B53" s="94"/>
      <c r="C53" s="123"/>
      <c r="D53" s="94"/>
      <c r="E53" s="123"/>
      <c r="F53" s="94"/>
      <c r="G53" s="123"/>
      <c r="H53" s="75"/>
    </row>
    <row r="54" spans="1:8" ht="16.149999999999999" customHeight="1">
      <c r="A54" s="24" t="s">
        <v>106</v>
      </c>
      <c r="B54" s="122"/>
      <c r="C54" s="123">
        <v>0.02</v>
      </c>
      <c r="D54" s="122"/>
      <c r="E54" s="123">
        <v>2.5000000000000001E-2</v>
      </c>
      <c r="F54" s="122"/>
      <c r="G54" s="123">
        <v>2.5000000000000001E-2</v>
      </c>
      <c r="H54" s="75">
        <f>B54*C54+D54*E54+F54*G54</f>
        <v>0</v>
      </c>
    </row>
    <row r="55" spans="1:8" ht="16.149999999999999" customHeight="1">
      <c r="A55" s="23"/>
      <c r="B55" s="122"/>
      <c r="C55" s="123"/>
      <c r="D55" s="122"/>
      <c r="E55" s="123"/>
      <c r="F55" s="122"/>
      <c r="G55" s="123"/>
      <c r="H55" s="75"/>
    </row>
    <row r="56" spans="1:8" ht="16.149999999999999" customHeight="1">
      <c r="A56" s="24" t="s">
        <v>107</v>
      </c>
      <c r="B56" s="94"/>
      <c r="C56" s="123">
        <v>0.02</v>
      </c>
      <c r="D56" s="94"/>
      <c r="E56" s="123">
        <v>1.4999999999999999E-2</v>
      </c>
      <c r="F56" s="94"/>
      <c r="G56" s="123">
        <v>1.4999999999999999E-2</v>
      </c>
      <c r="H56" s="75">
        <f>B56*C56+D56*E56+F56*G56</f>
        <v>0</v>
      </c>
    </row>
    <row r="57" spans="1:8" ht="16.149999999999999" customHeight="1">
      <c r="A57" s="23"/>
      <c r="B57" s="94"/>
      <c r="C57" s="123"/>
      <c r="D57" s="94"/>
      <c r="E57" s="123"/>
      <c r="F57" s="94"/>
      <c r="G57" s="123"/>
      <c r="H57" s="75"/>
    </row>
    <row r="58" spans="1:8" ht="16.149999999999999" customHeight="1">
      <c r="A58" s="24" t="s">
        <v>108</v>
      </c>
      <c r="B58" s="122"/>
      <c r="C58" s="123">
        <v>0.02</v>
      </c>
      <c r="D58" s="122"/>
      <c r="E58" s="123">
        <v>0.02</v>
      </c>
      <c r="F58" s="122"/>
      <c r="G58" s="123">
        <v>0.02</v>
      </c>
      <c r="H58" s="75">
        <f>B58*C58+D58*E58+F58*G58</f>
        <v>0</v>
      </c>
    </row>
    <row r="59" spans="1:8" ht="16.149999999999999" customHeight="1">
      <c r="A59" s="23"/>
      <c r="B59" s="122"/>
      <c r="C59" s="123"/>
      <c r="D59" s="122"/>
      <c r="E59" s="123"/>
      <c r="F59" s="122"/>
      <c r="G59" s="123"/>
      <c r="H59" s="75"/>
    </row>
    <row r="60" spans="1:8" ht="16.149999999999999" customHeight="1">
      <c r="A60" s="24" t="s">
        <v>109</v>
      </c>
      <c r="B60" s="94"/>
      <c r="C60" s="123">
        <v>0.02</v>
      </c>
      <c r="D60" s="94"/>
      <c r="E60" s="123">
        <v>0.02</v>
      </c>
      <c r="F60" s="94"/>
      <c r="G60" s="123">
        <v>0.02</v>
      </c>
      <c r="H60" s="75">
        <f>B60*C60+D60*E60+F60*G60</f>
        <v>0</v>
      </c>
    </row>
    <row r="61" spans="1:8" ht="16.149999999999999" customHeight="1">
      <c r="A61" s="23"/>
      <c r="B61" s="94"/>
      <c r="C61" s="123"/>
      <c r="D61" s="94"/>
      <c r="E61" s="123"/>
      <c r="F61" s="94"/>
      <c r="G61" s="123"/>
      <c r="H61" s="75"/>
    </row>
    <row r="62" spans="1:8" ht="16.149999999999999" customHeight="1">
      <c r="A62" s="23" t="s">
        <v>110</v>
      </c>
      <c r="B62" s="122"/>
      <c r="C62" s="123">
        <v>0.02</v>
      </c>
      <c r="D62" s="122"/>
      <c r="E62" s="123">
        <v>1.4999999999999999E-2</v>
      </c>
      <c r="F62" s="122"/>
      <c r="G62" s="123">
        <v>1.4999999999999999E-2</v>
      </c>
      <c r="H62" s="75">
        <f>B62*C62+D62*E62+F62*G62</f>
        <v>0</v>
      </c>
    </row>
    <row r="63" spans="1:8" ht="16.149999999999999" customHeight="1">
      <c r="A63" s="23"/>
      <c r="B63" s="122"/>
      <c r="C63" s="123"/>
      <c r="D63" s="122"/>
      <c r="E63" s="123"/>
      <c r="F63" s="122"/>
      <c r="G63" s="123"/>
      <c r="H63" s="75"/>
    </row>
    <row r="64" spans="1:8" ht="16.149999999999999" customHeight="1">
      <c r="A64" s="23" t="s">
        <v>111</v>
      </c>
      <c r="B64" s="94"/>
      <c r="C64" s="123">
        <v>0.02</v>
      </c>
      <c r="D64" s="94"/>
      <c r="E64" s="123">
        <v>1.4999999999999999E-2</v>
      </c>
      <c r="F64" s="94"/>
      <c r="G64" s="123">
        <v>1.4999999999999999E-2</v>
      </c>
      <c r="H64" s="75">
        <f>B64*C64+D64*E64+F64*G64</f>
        <v>0</v>
      </c>
    </row>
    <row r="65" spans="1:8" ht="16.149999999999999" customHeight="1">
      <c r="A65" s="23"/>
      <c r="B65" s="94"/>
      <c r="C65" s="123"/>
      <c r="D65" s="94"/>
      <c r="E65" s="123"/>
      <c r="F65" s="94"/>
      <c r="G65" s="123"/>
      <c r="H65" s="75"/>
    </row>
    <row r="66" spans="1:8" ht="37.15" customHeight="1">
      <c r="A66" s="24" t="s">
        <v>112</v>
      </c>
      <c r="B66" s="122"/>
      <c r="C66" s="123">
        <v>0.03</v>
      </c>
      <c r="D66" s="122"/>
      <c r="E66" s="123">
        <v>2.5000000000000001E-2</v>
      </c>
      <c r="F66" s="122"/>
      <c r="G66" s="123">
        <v>1.4999999999999999E-2</v>
      </c>
      <c r="H66" s="75">
        <f>B66*C66+D66*E66+F66*G66</f>
        <v>0</v>
      </c>
    </row>
    <row r="67" spans="1:8" ht="16.149999999999999" customHeight="1">
      <c r="A67" s="23"/>
      <c r="B67" s="122"/>
      <c r="C67" s="123"/>
      <c r="D67" s="122"/>
      <c r="E67" s="123"/>
      <c r="F67" s="122"/>
      <c r="G67" s="123"/>
      <c r="H67" s="75"/>
    </row>
    <row r="68" spans="1:8" ht="16.149999999999999" customHeight="1">
      <c r="A68" s="24" t="s">
        <v>113</v>
      </c>
      <c r="B68" s="94"/>
      <c r="C68" s="123">
        <v>1.4999999999999999E-2</v>
      </c>
      <c r="D68" s="94"/>
      <c r="E68" s="123">
        <v>0.01</v>
      </c>
      <c r="F68" s="94"/>
      <c r="G68" s="123">
        <v>0.01</v>
      </c>
      <c r="H68" s="75">
        <f>B68*C68+D68*E68+F68*G68</f>
        <v>0</v>
      </c>
    </row>
    <row r="69" spans="1:8" ht="16.149999999999999" customHeight="1">
      <c r="A69" s="23"/>
      <c r="B69" s="94"/>
      <c r="C69" s="123"/>
      <c r="D69" s="94"/>
      <c r="E69" s="123"/>
      <c r="F69" s="94"/>
      <c r="G69" s="123"/>
      <c r="H69" s="75"/>
    </row>
    <row r="70" spans="1:8" ht="16.149999999999999" customHeight="1">
      <c r="A70" s="24" t="s">
        <v>114</v>
      </c>
      <c r="B70" s="122"/>
      <c r="C70" s="123">
        <v>0.02</v>
      </c>
      <c r="D70" s="122"/>
      <c r="E70" s="123">
        <v>1.4999999999999999E-2</v>
      </c>
      <c r="F70" s="122"/>
      <c r="G70" s="123">
        <v>1.4999999999999999E-2</v>
      </c>
      <c r="H70" s="75">
        <f>B70*C70+D70*E70+F70*G70</f>
        <v>0</v>
      </c>
    </row>
    <row r="71" spans="1:8" ht="16.149999999999999" customHeight="1">
      <c r="A71" s="23"/>
      <c r="B71" s="122"/>
      <c r="C71" s="123"/>
      <c r="D71" s="122"/>
      <c r="E71" s="123"/>
      <c r="F71" s="122"/>
      <c r="G71" s="123"/>
      <c r="H71" s="75"/>
    </row>
    <row r="72" spans="1:8" ht="16.149999999999999" customHeight="1">
      <c r="A72" s="24" t="s">
        <v>115</v>
      </c>
      <c r="B72" s="122"/>
      <c r="C72" s="123">
        <v>0.01</v>
      </c>
      <c r="D72" s="94"/>
      <c r="E72" s="123">
        <v>0.02</v>
      </c>
      <c r="F72" s="122"/>
      <c r="G72" s="123">
        <v>0.02</v>
      </c>
      <c r="H72" s="75">
        <f>B72*C72+D72*E72+F72*G72</f>
        <v>0</v>
      </c>
    </row>
    <row r="73" spans="1:8" ht="16.149999999999999" customHeight="1">
      <c r="A73" s="23"/>
      <c r="B73" s="122"/>
      <c r="C73" s="123"/>
      <c r="D73" s="94"/>
      <c r="E73" s="123"/>
      <c r="F73" s="122"/>
      <c r="G73" s="123"/>
      <c r="H73" s="75"/>
    </row>
    <row r="74" spans="1:8" ht="16.149999999999999" customHeight="1">
      <c r="A74" s="23" t="s">
        <v>116</v>
      </c>
      <c r="B74" s="122"/>
      <c r="C74" s="123">
        <v>1.4999999999999999E-2</v>
      </c>
      <c r="D74" s="122"/>
      <c r="E74" s="123">
        <v>0.02</v>
      </c>
      <c r="F74" s="122"/>
      <c r="G74" s="123">
        <v>0.02</v>
      </c>
      <c r="H74" s="75"/>
    </row>
    <row r="75" spans="1:8" ht="16.149999999999999" customHeight="1">
      <c r="A75" s="23"/>
      <c r="B75" s="122"/>
      <c r="C75" s="123"/>
      <c r="D75" s="122"/>
      <c r="E75" s="123"/>
      <c r="F75" s="122"/>
      <c r="G75" s="123"/>
      <c r="H75" s="75"/>
    </row>
    <row r="76" spans="1:8" ht="16.149999999999999" customHeight="1">
      <c r="A76" s="23" t="s">
        <v>117</v>
      </c>
      <c r="B76" s="122"/>
      <c r="C76" s="123">
        <v>0</v>
      </c>
      <c r="D76" s="94"/>
      <c r="E76" s="123">
        <v>0.02</v>
      </c>
      <c r="F76" s="122"/>
      <c r="G76" s="123">
        <v>0.02</v>
      </c>
      <c r="H76" s="75">
        <f>B76*C76+D76*E76+F76*G76</f>
        <v>0</v>
      </c>
    </row>
    <row r="77" spans="1:8" ht="16.149999999999999" customHeight="1">
      <c r="A77" s="23"/>
      <c r="B77" s="94"/>
      <c r="C77" s="123"/>
      <c r="D77" s="94"/>
      <c r="E77" s="123"/>
      <c r="F77" s="94"/>
      <c r="G77" s="123"/>
      <c r="H77" s="75"/>
    </row>
    <row r="78" spans="1:8" ht="16.149999999999999" customHeight="1">
      <c r="A78" s="24" t="s">
        <v>118</v>
      </c>
      <c r="B78" s="94"/>
      <c r="C78" s="123">
        <v>0.01</v>
      </c>
      <c r="D78" s="122"/>
      <c r="E78" s="123">
        <v>0.01</v>
      </c>
      <c r="F78" s="94"/>
      <c r="G78" s="123">
        <v>0.01</v>
      </c>
      <c r="H78" s="75">
        <f>B78*C78+D78*E78+F78*G78</f>
        <v>0</v>
      </c>
    </row>
    <row r="79" spans="1:8" ht="16.149999999999999" customHeight="1">
      <c r="A79" s="23"/>
      <c r="B79" s="122"/>
      <c r="C79" s="123"/>
      <c r="D79" s="122"/>
      <c r="E79" s="123"/>
      <c r="F79" s="122"/>
      <c r="G79" s="123"/>
      <c r="H79" s="75"/>
    </row>
    <row r="80" spans="1:8" ht="16.149999999999999" customHeight="1">
      <c r="A80" s="24" t="s">
        <v>119</v>
      </c>
      <c r="B80" s="122"/>
      <c r="C80" s="123">
        <v>0</v>
      </c>
      <c r="D80" s="122"/>
      <c r="E80" s="123">
        <v>0.01</v>
      </c>
      <c r="F80" s="122"/>
      <c r="G80" s="123">
        <v>0.01</v>
      </c>
      <c r="H80" s="75">
        <f>B80*C80+D80*E80+F80*G80</f>
        <v>0</v>
      </c>
    </row>
    <row r="81" spans="1:9" ht="16.149999999999999" customHeight="1">
      <c r="A81" s="23"/>
      <c r="B81" s="94"/>
      <c r="C81" s="123"/>
      <c r="D81" s="94"/>
      <c r="E81" s="123"/>
      <c r="F81" s="94"/>
      <c r="G81" s="123"/>
      <c r="H81" s="75"/>
    </row>
    <row r="82" spans="1:9" ht="16.149999999999999" customHeight="1">
      <c r="A82" s="24" t="s">
        <v>120</v>
      </c>
      <c r="B82" s="94"/>
      <c r="C82" s="123">
        <v>0.02</v>
      </c>
      <c r="D82" s="94"/>
      <c r="E82" s="123">
        <v>0.01</v>
      </c>
      <c r="F82" s="94"/>
      <c r="G82" s="123">
        <v>1.4999999999999999E-2</v>
      </c>
      <c r="H82" s="75">
        <f>B82*C82+D82*E82+F82*G82</f>
        <v>0</v>
      </c>
    </row>
    <row r="83" spans="1:9" ht="67.150000000000006" customHeight="1">
      <c r="A83" s="23"/>
      <c r="B83" s="122"/>
      <c r="C83" s="123"/>
      <c r="D83" s="102"/>
      <c r="E83" s="123"/>
      <c r="F83" s="122"/>
      <c r="G83" s="123"/>
      <c r="H83" s="75"/>
    </row>
    <row r="84" spans="1:9" ht="16.149999999999999" customHeight="1">
      <c r="A84" s="23" t="s">
        <v>121</v>
      </c>
      <c r="B84" s="122"/>
      <c r="C84" s="123">
        <v>0</v>
      </c>
      <c r="D84" s="122"/>
      <c r="E84" s="123">
        <v>0.02</v>
      </c>
      <c r="F84" s="122"/>
      <c r="G84" s="123">
        <v>0.02</v>
      </c>
      <c r="H84" s="75">
        <f>B84*C84+D84*E84+F84*G84</f>
        <v>0</v>
      </c>
      <c r="I84" s="15"/>
    </row>
    <row r="85" spans="1:9" ht="32.25" customHeight="1">
      <c r="A85" s="23"/>
      <c r="B85" s="122"/>
      <c r="C85" s="123"/>
      <c r="D85" s="94"/>
      <c r="E85" s="123"/>
      <c r="F85" s="122"/>
      <c r="G85" s="123"/>
      <c r="H85" s="75"/>
    </row>
    <row r="86" spans="1:9" ht="15.6">
      <c r="A86" s="26" t="s">
        <v>122</v>
      </c>
      <c r="B86" s="94"/>
      <c r="C86" s="123">
        <v>0</v>
      </c>
      <c r="D86" s="94"/>
      <c r="E86" s="123">
        <v>1.4999999999999999E-2</v>
      </c>
      <c r="F86" s="94"/>
      <c r="G86" s="123">
        <v>1.4999999999999999E-2</v>
      </c>
      <c r="H86" s="75">
        <f>B86*C86+D86*E86+F86*G86</f>
        <v>0</v>
      </c>
    </row>
    <row r="87" spans="1:9" ht="15.6">
      <c r="A87" s="45"/>
      <c r="B87" s="94"/>
      <c r="C87" s="123"/>
      <c r="D87" s="122"/>
      <c r="E87" s="123"/>
      <c r="F87" s="94"/>
      <c r="G87" s="123"/>
      <c r="H87" s="75"/>
    </row>
    <row r="88" spans="1:9" ht="15.6">
      <c r="A88" s="7" t="s">
        <v>123</v>
      </c>
      <c r="B88" s="46">
        <f>SUMPRODUCT(B2:B87,C2:C87)</f>
        <v>0</v>
      </c>
      <c r="C88" s="74">
        <f>SUM(C2:C86)</f>
        <v>1.0000000000000007</v>
      </c>
      <c r="D88" s="147">
        <v>1.68</v>
      </c>
      <c r="E88" s="74">
        <f>SUM(E2:E86)</f>
        <v>1.0000000000000007</v>
      </c>
      <c r="F88" s="46">
        <f>SUMPRODUCT(F2:F87,G2:G87)</f>
        <v>0</v>
      </c>
      <c r="G88" s="74">
        <f>SUM(G2:G86)</f>
        <v>1.0000000000000007</v>
      </c>
      <c r="H88" s="75">
        <f>SUM(H2:H86)</f>
        <v>1.6800000000000002</v>
      </c>
      <c r="I88" s="15" t="s">
        <v>124</v>
      </c>
    </row>
    <row r="89" spans="1:9" ht="12.75" customHeight="1">
      <c r="A89" s="9"/>
      <c r="B89" s="9"/>
      <c r="C89" s="9"/>
      <c r="D89" s="122"/>
    </row>
    <row r="90" spans="1:9" ht="15.6">
      <c r="A90" s="9"/>
      <c r="B90" s="9"/>
      <c r="C90" s="9"/>
      <c r="D90" s="122"/>
    </row>
    <row r="91" spans="1:9" ht="15.6">
      <c r="A91" s="9"/>
      <c r="B91" s="9"/>
      <c r="C91" s="9"/>
      <c r="D91" s="138"/>
    </row>
    <row r="92" spans="1:9" ht="15.6">
      <c r="A92" s="9"/>
      <c r="B92" s="9"/>
      <c r="C92" s="9"/>
    </row>
    <row r="93" spans="1:9" ht="15.6">
      <c r="A93" s="9"/>
      <c r="B93" s="9"/>
      <c r="C93" s="9"/>
    </row>
    <row r="94" spans="1:9" ht="15.6">
      <c r="A94" s="9"/>
      <c r="B94" s="9"/>
      <c r="C94" s="9"/>
    </row>
    <row r="95" spans="1:9" ht="15.6">
      <c r="A95" s="9"/>
      <c r="B95" s="9"/>
      <c r="C95" s="9"/>
    </row>
    <row r="96" spans="1:9" ht="15.6">
      <c r="A96" s="9"/>
      <c r="B96" s="9"/>
      <c r="C96" s="9"/>
    </row>
    <row r="97" spans="1:3" ht="15.6">
      <c r="A97" s="9"/>
      <c r="B97" s="9"/>
      <c r="C97" s="9"/>
    </row>
    <row r="98" spans="1:3" ht="15.6">
      <c r="A98" s="9"/>
      <c r="B98" s="9"/>
      <c r="C98" s="9"/>
    </row>
    <row r="99" spans="1:3" ht="15.6">
      <c r="A99" s="9"/>
      <c r="B99" s="9"/>
      <c r="C99" s="9"/>
    </row>
    <row r="100" spans="1:3" ht="15.6">
      <c r="A100" s="9"/>
      <c r="B100" s="9"/>
      <c r="C100" s="9"/>
    </row>
    <row r="101" spans="1:3" ht="15.6">
      <c r="A101" s="9"/>
      <c r="B101" s="9"/>
      <c r="C101" s="9"/>
    </row>
    <row r="102" spans="1:3" ht="15.6">
      <c r="A102" s="9"/>
      <c r="B102" s="9"/>
      <c r="C102" s="9"/>
    </row>
    <row r="103" spans="1:3" ht="15.6">
      <c r="A103" s="9"/>
      <c r="B103" s="9"/>
      <c r="C103" s="9"/>
    </row>
    <row r="104" spans="1:3" ht="15.6">
      <c r="A104" s="9"/>
      <c r="B104" s="9"/>
      <c r="C104" s="9"/>
    </row>
    <row r="105" spans="1:3" ht="15.6">
      <c r="A105" s="9"/>
      <c r="B105" s="9"/>
      <c r="C105" s="9"/>
    </row>
    <row r="106" spans="1:3" ht="15.6">
      <c r="A106" s="9"/>
      <c r="B106" s="9"/>
      <c r="C106" s="9"/>
    </row>
    <row r="107" spans="1:3" ht="15.6">
      <c r="A107" s="9"/>
      <c r="B107" s="9"/>
      <c r="C107" s="9"/>
    </row>
    <row r="108" spans="1:3" ht="15.6">
      <c r="A108" s="9"/>
      <c r="B108" s="9"/>
      <c r="C108" s="9"/>
    </row>
    <row r="109" spans="1:3" ht="15.6">
      <c r="A109" s="9"/>
      <c r="B109" s="9"/>
      <c r="C109" s="9"/>
    </row>
    <row r="110" spans="1:3" ht="15.6">
      <c r="A110" s="9"/>
      <c r="B110" s="9"/>
      <c r="C110" s="9"/>
    </row>
    <row r="111" spans="1:3" ht="15.6">
      <c r="A111" s="9"/>
      <c r="B111" s="9"/>
      <c r="C111" s="9"/>
    </row>
    <row r="112" spans="1:3" ht="15.6">
      <c r="A112" s="9"/>
      <c r="B112" s="9"/>
      <c r="C112" s="9"/>
    </row>
    <row r="113" spans="1:3" ht="15.6">
      <c r="A113" s="9"/>
      <c r="B113" s="9"/>
      <c r="C113" s="9"/>
    </row>
    <row r="114" spans="1:3" ht="15.6">
      <c r="A114" s="9"/>
      <c r="B114" s="9"/>
      <c r="C114" s="9"/>
    </row>
    <row r="115" spans="1:3" ht="15.6">
      <c r="A115" s="9"/>
      <c r="B115" s="9"/>
      <c r="C115" s="9"/>
    </row>
    <row r="116" spans="1:3" ht="15.6">
      <c r="A116" s="9"/>
      <c r="B116" s="9"/>
      <c r="C116" s="9"/>
    </row>
    <row r="117" spans="1:3" ht="15.6">
      <c r="A117" s="9"/>
      <c r="B117" s="9"/>
      <c r="C117" s="9"/>
    </row>
    <row r="118" spans="1:3" ht="15.6">
      <c r="A118" s="9"/>
      <c r="B118" s="9"/>
      <c r="C118" s="9"/>
    </row>
    <row r="119" spans="1:3" ht="15.6">
      <c r="A119" s="9"/>
      <c r="B119" s="9"/>
      <c r="C119" s="9"/>
    </row>
    <row r="120" spans="1:3" ht="15.6">
      <c r="A120" s="9"/>
      <c r="B120" s="9"/>
      <c r="C120" s="9"/>
    </row>
    <row r="121" spans="1:3" ht="15.6">
      <c r="A121" s="9"/>
      <c r="B121" s="9"/>
      <c r="C121" s="9"/>
    </row>
    <row r="122" spans="1:3" ht="15.6">
      <c r="A122" s="9"/>
      <c r="B122" s="9"/>
      <c r="C122" s="9"/>
    </row>
    <row r="123" spans="1:3" ht="15.6">
      <c r="A123" s="9"/>
      <c r="B123" s="9"/>
      <c r="C123" s="9"/>
    </row>
    <row r="124" spans="1:3" ht="15.6">
      <c r="A124" s="9"/>
      <c r="B124" s="9"/>
      <c r="C124" s="9"/>
    </row>
    <row r="125" spans="1:3" ht="15.6">
      <c r="A125" s="9"/>
      <c r="B125" s="9"/>
      <c r="C125" s="9"/>
    </row>
    <row r="126" spans="1:3" ht="15.6">
      <c r="A126" s="9"/>
      <c r="B126" s="9"/>
      <c r="C126" s="9"/>
    </row>
    <row r="127" spans="1:3" ht="15.6">
      <c r="A127" s="9"/>
      <c r="B127" s="9"/>
      <c r="C127" s="9"/>
    </row>
    <row r="128" spans="1:3" ht="15.6">
      <c r="A128" s="9"/>
      <c r="B128" s="9"/>
      <c r="C128" s="9"/>
    </row>
    <row r="129" spans="1:3" ht="15.6">
      <c r="A129" s="9"/>
      <c r="B129" s="9"/>
      <c r="C129" s="9"/>
    </row>
    <row r="130" spans="1:3" ht="15.6">
      <c r="A130" s="9"/>
      <c r="B130" s="9"/>
      <c r="C130" s="9"/>
    </row>
    <row r="131" spans="1:3" ht="15.6">
      <c r="A131" s="9"/>
      <c r="B131" s="9"/>
      <c r="C131" s="9"/>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17"/>
  <sheetViews>
    <sheetView zoomScale="80" zoomScaleNormal="80" workbookViewId="0">
      <pane xSplit="1" ySplit="2" topLeftCell="B5" activePane="bottomRight" state="frozen"/>
      <selection pane="bottomRight" activeCell="B17" sqref="B17:C17"/>
      <selection pane="bottomLeft" activeCell="A3" sqref="A3"/>
      <selection pane="topRight" activeCell="B1" sqref="B1"/>
    </sheetView>
  </sheetViews>
  <sheetFormatPr defaultColWidth="10.75" defaultRowHeight="15.6"/>
  <cols>
    <col min="1" max="1" width="32.25" style="1" customWidth="1"/>
    <col min="2" max="2" width="79.5" style="1" customWidth="1"/>
    <col min="3" max="3" width="86.125" style="1" customWidth="1"/>
    <col min="4" max="4" width="48.625" style="1" customWidth="1"/>
    <col min="5" max="5" width="13.25" style="1" customWidth="1"/>
    <col min="6" max="6" width="14.75" style="1" customWidth="1"/>
    <col min="7" max="16384" width="10.75" style="1"/>
  </cols>
  <sheetData>
    <row r="1" spans="1:6">
      <c r="A1" s="2"/>
      <c r="B1" s="158" t="s">
        <v>125</v>
      </c>
      <c r="C1" s="158"/>
      <c r="D1" s="158"/>
    </row>
    <row r="2" spans="1:6" ht="66" customHeight="1">
      <c r="A2" s="22" t="s">
        <v>126</v>
      </c>
      <c r="B2" s="44" t="s">
        <v>127</v>
      </c>
      <c r="C2" s="44" t="s">
        <v>128</v>
      </c>
      <c r="D2" s="44" t="s">
        <v>129</v>
      </c>
      <c r="E2" s="32"/>
      <c r="F2" s="12"/>
    </row>
    <row r="3" spans="1:6" ht="16.149999999999999" customHeight="1">
      <c r="A3" s="13" t="s">
        <v>130</v>
      </c>
      <c r="B3" s="95"/>
      <c r="C3" s="95"/>
      <c r="D3" s="95"/>
    </row>
    <row r="4" spans="1:6" ht="16.149999999999999" customHeight="1">
      <c r="A4" s="13"/>
      <c r="B4" s="95"/>
      <c r="C4" s="95"/>
      <c r="D4" s="95"/>
    </row>
    <row r="5" spans="1:6" ht="16.149999999999999" customHeight="1">
      <c r="A5" s="13" t="s">
        <v>131</v>
      </c>
      <c r="B5" s="96">
        <v>9</v>
      </c>
      <c r="C5" s="96"/>
      <c r="D5" s="96"/>
    </row>
    <row r="6" spans="1:6" ht="63" customHeight="1">
      <c r="A6" s="13"/>
      <c r="B6" s="144" t="s">
        <v>132</v>
      </c>
      <c r="C6" s="96"/>
      <c r="D6" s="96"/>
    </row>
    <row r="7" spans="1:6" ht="16.149999999999999" customHeight="1">
      <c r="A7" s="13" t="s">
        <v>133</v>
      </c>
      <c r="B7" s="95"/>
      <c r="C7" s="95"/>
      <c r="D7" s="95"/>
    </row>
    <row r="8" spans="1:6" ht="16.149999999999999" customHeight="1">
      <c r="A8" s="13"/>
      <c r="B8" s="114"/>
      <c r="C8" s="97"/>
      <c r="D8" s="97"/>
    </row>
    <row r="9" spans="1:6" ht="46.5">
      <c r="A9" s="44" t="s">
        <v>134</v>
      </c>
      <c r="B9" s="133"/>
      <c r="C9" s="96"/>
      <c r="D9" s="96"/>
    </row>
    <row r="10" spans="1:6" ht="16.149999999999999" customHeight="1">
      <c r="A10" s="13"/>
      <c r="B10" s="96"/>
      <c r="C10" s="96"/>
      <c r="D10" s="96"/>
    </row>
    <row r="11" spans="1:6" ht="16.149999999999999" customHeight="1">
      <c r="A11" s="13" t="s">
        <v>135</v>
      </c>
      <c r="B11" s="95"/>
      <c r="C11" s="95"/>
      <c r="D11" s="95"/>
    </row>
    <row r="12" spans="1:6" ht="16.149999999999999" customHeight="1">
      <c r="A12" s="13"/>
      <c r="B12" s="114"/>
      <c r="C12" s="97"/>
      <c r="D12" s="97"/>
    </row>
    <row r="13" spans="1:6" ht="16.149999999999999" customHeight="1">
      <c r="A13" s="19" t="s">
        <v>136</v>
      </c>
      <c r="B13" s="53">
        <f>SUM(B3:B12)</f>
        <v>9</v>
      </c>
      <c r="C13" s="53">
        <f>C3+C5+C7+C9+C11</f>
        <v>0</v>
      </c>
      <c r="D13" s="53">
        <f>D3+D5+D7+D9+D11</f>
        <v>0</v>
      </c>
      <c r="E13" s="1" t="s">
        <v>64</v>
      </c>
    </row>
    <row r="14" spans="1:6" ht="16.149999999999999" customHeight="1">
      <c r="A14" s="19" t="s">
        <v>24</v>
      </c>
      <c r="B14" s="76">
        <v>0.3</v>
      </c>
      <c r="C14" s="76">
        <v>0.5</v>
      </c>
      <c r="D14" s="76">
        <v>0.2</v>
      </c>
      <c r="E14" s="77">
        <f>SUM(B14:D14)</f>
        <v>1</v>
      </c>
    </row>
    <row r="15" spans="1:6" ht="16.149999999999999" customHeight="1">
      <c r="A15" s="20" t="s">
        <v>25</v>
      </c>
      <c r="B15" s="50">
        <f>B13*B14</f>
        <v>2.6999999999999997</v>
      </c>
      <c r="C15" s="50">
        <f>C13*C14</f>
        <v>0</v>
      </c>
      <c r="D15" s="50">
        <f t="shared" ref="D15" si="0">D13*D14</f>
        <v>0</v>
      </c>
      <c r="E15" s="100">
        <f>SUM(B15:D15)</f>
        <v>2.6999999999999997</v>
      </c>
      <c r="F15" s="15" t="s">
        <v>137</v>
      </c>
    </row>
    <row r="16" spans="1:6">
      <c r="A16" s="15"/>
    </row>
    <row r="17" spans="1:4" ht="47.45" customHeight="1">
      <c r="A17" s="136"/>
      <c r="B17" s="159" t="s">
        <v>138</v>
      </c>
      <c r="C17" s="159"/>
      <c r="D17" s="137"/>
    </row>
  </sheetData>
  <sheetProtection formatRows="0"/>
  <mergeCells count="2">
    <mergeCell ref="B1:D1"/>
    <mergeCell ref="B17:C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1"/>
  <sheetViews>
    <sheetView workbookViewId="0">
      <selection activeCell="A7" sqref="A7:D7"/>
    </sheetView>
  </sheetViews>
  <sheetFormatPr defaultColWidth="10.75" defaultRowHeight="15.6"/>
  <cols>
    <col min="1" max="1" width="39" style="1" customWidth="1"/>
    <col min="2" max="2" width="16" style="1" customWidth="1"/>
    <col min="3" max="4" width="16.625" style="1" customWidth="1"/>
    <col min="5" max="5" width="10.75" style="1" customWidth="1"/>
    <col min="6" max="6" width="14" style="1" customWidth="1"/>
    <col min="7" max="7" width="10.75" style="1" customWidth="1"/>
    <col min="8" max="16384" width="10.75" style="1"/>
  </cols>
  <sheetData>
    <row r="1" spans="1:6" ht="15.6" customHeight="1">
      <c r="A1" s="33"/>
      <c r="B1" s="162" t="s">
        <v>139</v>
      </c>
      <c r="C1" s="163"/>
      <c r="D1" s="164"/>
      <c r="E1" s="8"/>
      <c r="F1" s="8"/>
    </row>
    <row r="2" spans="1:6" ht="80.099999999999994" customHeight="1">
      <c r="A2" s="31" t="s">
        <v>140</v>
      </c>
      <c r="B2" s="44" t="s">
        <v>141</v>
      </c>
      <c r="C2" s="44" t="s">
        <v>142</v>
      </c>
      <c r="D2" s="44" t="s">
        <v>143</v>
      </c>
      <c r="E2" s="8"/>
      <c r="F2" s="28"/>
    </row>
    <row r="3" spans="1:6" ht="16.149999999999999" customHeight="1">
      <c r="A3" s="34" t="s">
        <v>144</v>
      </c>
      <c r="B3" s="99"/>
      <c r="C3" s="34"/>
      <c r="D3" s="34"/>
      <c r="E3" s="8"/>
      <c r="F3" s="8"/>
    </row>
    <row r="4" spans="1:6" ht="16.149999999999999" customHeight="1">
      <c r="A4" s="34" t="s">
        <v>145</v>
      </c>
      <c r="B4" s="34"/>
      <c r="C4" s="99"/>
      <c r="D4" s="34"/>
      <c r="E4" s="8" t="s">
        <v>64</v>
      </c>
      <c r="F4" s="8"/>
    </row>
    <row r="5" spans="1:6" ht="16.149999999999999" customHeight="1">
      <c r="A5" s="34" t="s">
        <v>146</v>
      </c>
      <c r="B5" s="34"/>
      <c r="C5" s="34"/>
      <c r="D5" s="99"/>
      <c r="E5" s="88">
        <f>B3+C4+D5</f>
        <v>0</v>
      </c>
      <c r="F5" s="8" t="s">
        <v>147</v>
      </c>
    </row>
    <row r="6" spans="1:6">
      <c r="B6" s="98"/>
      <c r="C6" s="98"/>
      <c r="D6" s="98"/>
    </row>
    <row r="7" spans="1:6" ht="44.45" customHeight="1">
      <c r="A7" s="160" t="s">
        <v>148</v>
      </c>
      <c r="B7" s="161"/>
      <c r="C7" s="161"/>
      <c r="D7" s="161"/>
    </row>
    <row r="9" spans="1:6" ht="44.1" customHeight="1">
      <c r="A9" s="159"/>
      <c r="B9" s="159"/>
      <c r="C9" s="159"/>
      <c r="D9" s="159"/>
    </row>
    <row r="11" spans="1:6" ht="83.65" customHeight="1">
      <c r="A11" s="159"/>
      <c r="B11" s="159"/>
      <c r="C11" s="159"/>
      <c r="D11" s="159"/>
    </row>
  </sheetData>
  <sheetProtection formatRows="0"/>
  <mergeCells count="4">
    <mergeCell ref="A11:D11"/>
    <mergeCell ref="A7:D7"/>
    <mergeCell ref="A9:D9"/>
    <mergeCell ref="B1:D1"/>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70" zoomScaleNormal="70" workbookViewId="0">
      <pane xSplit="1" ySplit="1" topLeftCell="E15" activePane="bottomRight" state="frozen"/>
      <selection pane="bottomRight" activeCell="C5" sqref="C5"/>
      <selection pane="bottomLeft" activeCell="A2" sqref="A2"/>
      <selection pane="topRight" activeCell="B1" sqref="B1"/>
    </sheetView>
  </sheetViews>
  <sheetFormatPr defaultColWidth="10.5" defaultRowHeight="15.6"/>
  <cols>
    <col min="1" max="1" width="80.625" customWidth="1"/>
    <col min="2" max="2" width="32.625" customWidth="1"/>
    <col min="3" max="3" width="65.875" customWidth="1"/>
    <col min="4" max="4" width="71.375" customWidth="1"/>
    <col min="5" max="5" width="63.625" customWidth="1"/>
    <col min="6" max="7" width="26.625" customWidth="1"/>
    <col min="8" max="8" width="15.5" customWidth="1"/>
    <col min="9" max="9" width="21.75" customWidth="1"/>
  </cols>
  <sheetData>
    <row r="1" spans="1:10" ht="80.099999999999994" customHeight="1">
      <c r="A1" s="42" t="s">
        <v>149</v>
      </c>
      <c r="B1" s="24" t="s">
        <v>150</v>
      </c>
      <c r="C1" s="24" t="s">
        <v>151</v>
      </c>
      <c r="D1" s="24" t="s">
        <v>152</v>
      </c>
      <c r="E1" s="23" t="s">
        <v>153</v>
      </c>
      <c r="F1" s="35" t="s">
        <v>75</v>
      </c>
      <c r="G1" s="35" t="s">
        <v>25</v>
      </c>
      <c r="H1" s="11"/>
      <c r="I1" s="8"/>
    </row>
    <row r="2" spans="1:10" ht="32.1" customHeight="1">
      <c r="A2" s="69" t="s">
        <v>154</v>
      </c>
      <c r="B2" s="92"/>
      <c r="C2" s="92">
        <v>5</v>
      </c>
      <c r="D2" s="92"/>
      <c r="E2" s="92"/>
      <c r="F2" s="78">
        <v>0.25</v>
      </c>
      <c r="G2" s="80">
        <f>(SUM(B2:E2)*F2)</f>
        <v>1.25</v>
      </c>
      <c r="H2" s="18"/>
      <c r="I2" s="18"/>
      <c r="J2" s="17"/>
    </row>
    <row r="3" spans="1:10" ht="117" customHeight="1">
      <c r="A3" s="70"/>
      <c r="B3" s="92"/>
      <c r="C3" s="102" t="s">
        <v>155</v>
      </c>
      <c r="D3" s="92"/>
      <c r="E3" s="92"/>
      <c r="F3" s="78"/>
      <c r="G3" s="80"/>
      <c r="H3" s="18"/>
      <c r="I3" s="18"/>
      <c r="J3" s="17"/>
    </row>
    <row r="4" spans="1:10" ht="32.1" customHeight="1">
      <c r="A4" s="24" t="s">
        <v>156</v>
      </c>
      <c r="B4" s="93"/>
      <c r="C4" s="93">
        <v>3</v>
      </c>
      <c r="D4" s="93"/>
      <c r="E4" s="93"/>
      <c r="F4" s="79">
        <v>0.1</v>
      </c>
      <c r="G4" s="80">
        <f>(SUM(B4:E4)*F4)</f>
        <v>0.30000000000000004</v>
      </c>
      <c r="H4" s="8"/>
      <c r="I4" s="8"/>
    </row>
    <row r="5" spans="1:10" ht="82.15" customHeight="1">
      <c r="A5" s="23"/>
      <c r="B5" s="93"/>
      <c r="C5" s="143" t="s">
        <v>157</v>
      </c>
      <c r="D5" s="140"/>
      <c r="E5" s="126"/>
      <c r="F5" s="79"/>
      <c r="G5" s="80"/>
      <c r="H5" s="8"/>
      <c r="I5" s="8"/>
    </row>
    <row r="6" spans="1:10" ht="32.1" customHeight="1">
      <c r="A6" s="24" t="s">
        <v>158</v>
      </c>
      <c r="B6" s="92"/>
      <c r="C6" s="92"/>
      <c r="D6" s="92"/>
      <c r="E6" s="92"/>
      <c r="F6" s="79">
        <v>0.1</v>
      </c>
      <c r="G6" s="80">
        <f>(SUM(B6:E6)*F6)</f>
        <v>0</v>
      </c>
      <c r="H6" s="8"/>
      <c r="I6" s="8"/>
    </row>
    <row r="7" spans="1:10" ht="32.1" customHeight="1">
      <c r="A7" s="23"/>
      <c r="B7" s="92"/>
      <c r="C7" s="92"/>
      <c r="D7" s="92"/>
      <c r="E7" s="92"/>
      <c r="F7" s="79"/>
      <c r="G7" s="80"/>
      <c r="H7" s="8"/>
      <c r="I7" s="8"/>
    </row>
    <row r="8" spans="1:10" ht="32.1" customHeight="1">
      <c r="A8" s="24" t="s">
        <v>159</v>
      </c>
      <c r="B8" s="93"/>
      <c r="C8" s="93"/>
      <c r="D8" s="93"/>
      <c r="E8" s="93">
        <v>0</v>
      </c>
      <c r="F8" s="79">
        <v>0.1</v>
      </c>
      <c r="G8" s="80">
        <f>(SUM(B8:E8)*F8)</f>
        <v>0</v>
      </c>
      <c r="H8" s="8"/>
      <c r="I8" s="8"/>
    </row>
    <row r="9" spans="1:10" ht="46.5">
      <c r="A9" s="23"/>
      <c r="B9" s="93"/>
      <c r="C9" s="93"/>
      <c r="D9" s="93"/>
      <c r="E9" s="142" t="s">
        <v>160</v>
      </c>
      <c r="F9" s="79"/>
      <c r="G9" s="80"/>
      <c r="H9" s="8"/>
      <c r="I9" s="8"/>
    </row>
    <row r="10" spans="1:10" ht="32.1" customHeight="1">
      <c r="A10" s="24" t="s">
        <v>161</v>
      </c>
      <c r="B10" s="92"/>
      <c r="C10" s="92"/>
      <c r="D10" s="92"/>
      <c r="E10" s="92">
        <v>0</v>
      </c>
      <c r="F10" s="79">
        <v>0.15</v>
      </c>
      <c r="G10" s="80">
        <f>(SUM(B10:E10)*F10)</f>
        <v>0</v>
      </c>
      <c r="H10" s="8"/>
      <c r="I10" s="8"/>
    </row>
    <row r="11" spans="1:10" ht="119.45" customHeight="1">
      <c r="A11" s="24"/>
      <c r="B11" s="92"/>
      <c r="C11" s="92"/>
      <c r="D11" s="92"/>
      <c r="E11" s="102" t="s">
        <v>162</v>
      </c>
      <c r="F11" s="36"/>
      <c r="G11" s="80"/>
      <c r="H11" s="8"/>
      <c r="I11" s="8"/>
    </row>
    <row r="12" spans="1:10" ht="32.1" customHeight="1">
      <c r="A12" s="24" t="s">
        <v>163</v>
      </c>
      <c r="B12" s="93"/>
      <c r="C12" s="93">
        <v>5</v>
      </c>
      <c r="D12" s="131"/>
      <c r="E12" s="93"/>
      <c r="F12" s="74">
        <v>0.1</v>
      </c>
      <c r="G12" s="80">
        <f>(SUM(B12:E12)*F12)</f>
        <v>0.5</v>
      </c>
      <c r="H12" s="8"/>
      <c r="I12" s="8"/>
    </row>
    <row r="13" spans="1:10" ht="268.89999999999998" customHeight="1">
      <c r="A13" s="24"/>
      <c r="B13" s="93"/>
      <c r="C13" s="142" t="s">
        <v>164</v>
      </c>
      <c r="D13" s="94"/>
      <c r="E13" s="93"/>
      <c r="F13" s="36"/>
      <c r="G13" s="80"/>
      <c r="H13" s="8"/>
      <c r="I13" s="8"/>
    </row>
    <row r="14" spans="1:10" ht="28.15" customHeight="1">
      <c r="A14" s="24" t="s">
        <v>165</v>
      </c>
      <c r="B14" s="92"/>
      <c r="C14" s="92"/>
      <c r="D14" s="122">
        <v>3</v>
      </c>
      <c r="E14" s="92"/>
      <c r="F14" s="74">
        <v>0.2</v>
      </c>
      <c r="G14" s="80">
        <f>(SUM(B14:E14)*F14)</f>
        <v>0.60000000000000009</v>
      </c>
      <c r="H14" s="8"/>
      <c r="I14" s="8"/>
    </row>
    <row r="15" spans="1:10" ht="157.9" customHeight="1">
      <c r="A15" s="24"/>
      <c r="B15" s="92"/>
      <c r="C15" s="92"/>
      <c r="D15" s="102" t="s">
        <v>166</v>
      </c>
      <c r="E15" s="92"/>
      <c r="F15" s="36"/>
      <c r="G15" s="80"/>
      <c r="H15" s="8"/>
      <c r="I15" s="8"/>
    </row>
    <row r="16" spans="1:10" ht="33" customHeight="1">
      <c r="D16" s="130"/>
      <c r="E16" s="40" t="s">
        <v>64</v>
      </c>
      <c r="F16" s="9">
        <f>SUM(F2:F14)</f>
        <v>1</v>
      </c>
      <c r="G16" s="101">
        <f>SUM(G2:G15)</f>
        <v>2.65</v>
      </c>
      <c r="H16" s="15" t="s">
        <v>137</v>
      </c>
      <c r="I16" s="8"/>
    </row>
    <row r="17" spans="1:9">
      <c r="A17" s="8"/>
      <c r="B17" s="8"/>
      <c r="C17" s="8"/>
      <c r="D17" s="8"/>
      <c r="E17" s="8"/>
      <c r="F17" s="8"/>
      <c r="G17" s="8"/>
      <c r="H17" s="8"/>
      <c r="I17" s="8"/>
    </row>
    <row r="18" spans="1:9">
      <c r="A18" s="8"/>
      <c r="B18" s="8"/>
      <c r="C18" s="8"/>
      <c r="D18" s="8"/>
      <c r="E18" s="8"/>
      <c r="F18" s="8"/>
      <c r="G18" s="10"/>
      <c r="H18" s="8"/>
      <c r="I18" s="8"/>
    </row>
    <row r="19" spans="1:9">
      <c r="A19" s="8"/>
      <c r="B19" s="8"/>
      <c r="C19" s="8"/>
      <c r="D19" s="8"/>
      <c r="E19" s="8"/>
      <c r="F19" s="8"/>
      <c r="G19" s="8"/>
      <c r="H19" s="8"/>
      <c r="I19" s="8"/>
    </row>
    <row r="20" spans="1:9">
      <c r="A20" s="8"/>
      <c r="B20" s="8"/>
      <c r="C20" s="8"/>
      <c r="D20" s="8"/>
      <c r="E20" s="8"/>
      <c r="F20" s="8"/>
      <c r="G20" s="10"/>
      <c r="H20" s="8"/>
      <c r="I20" s="8"/>
    </row>
    <row r="21" spans="1:9">
      <c r="A21" s="8"/>
      <c r="B21" s="8"/>
      <c r="C21" s="8"/>
      <c r="D21" s="8"/>
      <c r="E21" s="8"/>
      <c r="F21" s="10"/>
      <c r="G21" s="8"/>
      <c r="H21" s="8"/>
      <c r="I21" s="8"/>
    </row>
    <row r="22" spans="1:9">
      <c r="A22" s="8"/>
      <c r="B22" s="8"/>
      <c r="C22" s="8"/>
      <c r="D22" s="8"/>
      <c r="E22" s="8"/>
      <c r="F22" s="8"/>
      <c r="G22" s="10"/>
      <c r="H22" s="8"/>
      <c r="I22" s="8"/>
    </row>
    <row r="23" spans="1:9">
      <c r="A23" s="8"/>
      <c r="B23" s="8"/>
      <c r="C23" s="8"/>
      <c r="D23" s="8"/>
      <c r="E23" s="8"/>
      <c r="F23" s="10"/>
      <c r="G23" s="9"/>
      <c r="H23" s="8"/>
      <c r="I23" s="8"/>
    </row>
    <row r="24" spans="1:9">
      <c r="A24" s="8"/>
      <c r="B24" s="8"/>
      <c r="C24" s="8"/>
      <c r="D24" s="8"/>
      <c r="E24" s="8"/>
      <c r="F24" s="9"/>
      <c r="G24" s="8"/>
      <c r="H24" s="8"/>
      <c r="I24" s="8"/>
    </row>
    <row r="25" spans="1:9">
      <c r="A25" s="8"/>
      <c r="B25" s="8"/>
      <c r="C25" s="8"/>
      <c r="D25" s="8"/>
      <c r="E25" s="8"/>
      <c r="F25" s="8"/>
    </row>
    <row r="26" spans="1:9">
      <c r="A26" s="8"/>
      <c r="B26" s="8"/>
      <c r="C26" s="8"/>
      <c r="D26" s="8"/>
      <c r="E26" s="8"/>
    </row>
    <row r="27" spans="1:9">
      <c r="A27" s="8"/>
      <c r="B27" s="8"/>
      <c r="C27" s="8"/>
      <c r="D27" s="8"/>
      <c r="E27" s="8"/>
    </row>
    <row r="28" spans="1:9">
      <c r="A28" s="8"/>
      <c r="B28" s="8"/>
      <c r="C28" s="8"/>
      <c r="D28" s="8"/>
      <c r="E28" s="8"/>
    </row>
    <row r="29" spans="1:9">
      <c r="A29" s="8"/>
      <c r="B29" s="8"/>
    </row>
    <row r="30" spans="1:9">
      <c r="A30" s="8"/>
      <c r="B30" s="8"/>
    </row>
    <row r="31" spans="1:9">
      <c r="A31" s="8"/>
      <c r="B31" s="8"/>
    </row>
    <row r="32" spans="1:9">
      <c r="A32" s="8"/>
      <c r="B32" s="8"/>
    </row>
    <row r="33" spans="1:2">
      <c r="A33" s="8"/>
      <c r="B33" s="8"/>
    </row>
    <row r="34" spans="1:2">
      <c r="B34" s="8"/>
    </row>
    <row r="35" spans="1:2">
      <c r="B35" s="8"/>
    </row>
    <row r="36" spans="1:2">
      <c r="B36" s="8"/>
    </row>
    <row r="37" spans="1:2">
      <c r="B37" s="8"/>
    </row>
    <row r="38" spans="1:2">
      <c r="B38" s="8"/>
    </row>
    <row r="39" spans="1:2">
      <c r="B39" s="8"/>
    </row>
    <row r="40" spans="1:2">
      <c r="B40" s="8"/>
    </row>
    <row r="41" spans="1:2">
      <c r="B41" s="8"/>
    </row>
    <row r="42" spans="1:2">
      <c r="B42" s="8"/>
    </row>
    <row r="43" spans="1:2">
      <c r="B43" s="8"/>
    </row>
    <row r="44" spans="1:2">
      <c r="B44" s="8"/>
    </row>
    <row r="45" spans="1:2">
      <c r="B45" s="8"/>
    </row>
    <row r="46" spans="1:2">
      <c r="B46" s="8"/>
    </row>
    <row r="47" spans="1:2">
      <c r="B47" s="8"/>
    </row>
    <row r="48" spans="1:2">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sheetData>
  <sheetProtection formatRows="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zoomScale="60" zoomScaleNormal="70" workbookViewId="0">
      <pane xSplit="1" ySplit="1" topLeftCell="B56" activePane="bottomRight" state="frozen"/>
      <selection pane="bottomRight" activeCell="E70" sqref="E70"/>
      <selection pane="bottomLeft" activeCell="A2" sqref="A2"/>
      <selection pane="topRight" activeCell="B1" sqref="B1"/>
    </sheetView>
  </sheetViews>
  <sheetFormatPr defaultColWidth="10.75" defaultRowHeight="15.75" customHeight="1"/>
  <cols>
    <col min="1" max="1" width="64.625" style="11" customWidth="1"/>
    <col min="2" max="3" width="64.625" style="8" customWidth="1"/>
    <col min="4" max="5" width="16.625" style="8" customWidth="1"/>
    <col min="6" max="6" width="18.5" style="8" customWidth="1"/>
    <col min="7" max="16384" width="10.75" style="8"/>
  </cols>
  <sheetData>
    <row r="1" spans="1:6" ht="32.1" customHeight="1">
      <c r="A1" s="35" t="s">
        <v>22</v>
      </c>
      <c r="B1" s="24" t="s">
        <v>167</v>
      </c>
      <c r="C1" s="23" t="s">
        <v>168</v>
      </c>
      <c r="D1" s="35" t="s">
        <v>24</v>
      </c>
      <c r="E1" s="35" t="s">
        <v>25</v>
      </c>
    </row>
    <row r="2" spans="1:6" ht="32.1" customHeight="1">
      <c r="A2" s="24" t="s">
        <v>169</v>
      </c>
      <c r="B2" s="122"/>
      <c r="C2" s="122"/>
      <c r="D2" s="79">
        <v>0.03</v>
      </c>
      <c r="E2" s="46">
        <f>(B2+C2)*D2</f>
        <v>0</v>
      </c>
      <c r="F2" s="9"/>
    </row>
    <row r="3" spans="1:6" ht="32.1" customHeight="1">
      <c r="A3" s="24"/>
      <c r="B3" s="134" t="s">
        <v>170</v>
      </c>
      <c r="C3" s="134" t="s">
        <v>170</v>
      </c>
      <c r="D3" s="79"/>
      <c r="E3" s="46"/>
      <c r="F3" s="9"/>
    </row>
    <row r="4" spans="1:6" ht="32.1" customHeight="1">
      <c r="A4" s="24" t="s">
        <v>171</v>
      </c>
      <c r="B4" s="122"/>
      <c r="C4" s="122"/>
      <c r="D4" s="79">
        <v>0.03</v>
      </c>
      <c r="E4" s="46">
        <f t="shared" ref="E4" si="0">(B4+C4)*D4</f>
        <v>0</v>
      </c>
    </row>
    <row r="5" spans="1:6" ht="32.1" customHeight="1">
      <c r="A5" s="24"/>
      <c r="B5" s="134" t="s">
        <v>170</v>
      </c>
      <c r="C5" s="134" t="s">
        <v>170</v>
      </c>
      <c r="D5" s="79"/>
      <c r="E5" s="46"/>
    </row>
    <row r="6" spans="1:6" ht="32.1" customHeight="1">
      <c r="A6" s="24" t="s">
        <v>172</v>
      </c>
      <c r="B6" s="122">
        <v>3.5</v>
      </c>
      <c r="C6" s="122"/>
      <c r="D6" s="74">
        <v>0.04</v>
      </c>
      <c r="E6" s="46">
        <f t="shared" ref="E6" si="1">(B6+C6)*D6</f>
        <v>0.14000000000000001</v>
      </c>
    </row>
    <row r="7" spans="1:6" ht="32.1" customHeight="1">
      <c r="A7" s="24"/>
      <c r="B7" s="122" t="s">
        <v>173</v>
      </c>
      <c r="C7" s="134" t="s">
        <v>170</v>
      </c>
      <c r="D7" s="74"/>
      <c r="E7" s="46"/>
    </row>
    <row r="8" spans="1:6" ht="32.1" customHeight="1">
      <c r="A8" s="24" t="s">
        <v>174</v>
      </c>
      <c r="B8" s="122">
        <v>3.5</v>
      </c>
      <c r="C8" s="122"/>
      <c r="D8" s="74">
        <v>0.03</v>
      </c>
      <c r="E8" s="46">
        <f t="shared" ref="E8" si="2">(B8+C8)*D8</f>
        <v>0.105</v>
      </c>
    </row>
    <row r="9" spans="1:6" ht="32.1" customHeight="1">
      <c r="A9" s="24"/>
      <c r="B9" s="122" t="s">
        <v>175</v>
      </c>
      <c r="C9" s="134" t="s">
        <v>170</v>
      </c>
      <c r="D9" s="74"/>
      <c r="E9" s="46"/>
    </row>
    <row r="10" spans="1:6" ht="38.450000000000003" customHeight="1">
      <c r="A10" s="149" t="s">
        <v>176</v>
      </c>
      <c r="B10" s="122">
        <v>3.5</v>
      </c>
      <c r="C10" s="122"/>
      <c r="D10" s="74">
        <v>0.03</v>
      </c>
      <c r="E10" s="46">
        <f t="shared" ref="E10" si="3">(B10+C10)*D10</f>
        <v>0.105</v>
      </c>
    </row>
    <row r="11" spans="1:6" ht="32.1" customHeight="1">
      <c r="A11" s="24"/>
      <c r="B11" s="122" t="s">
        <v>177</v>
      </c>
      <c r="C11" s="134" t="s">
        <v>170</v>
      </c>
      <c r="D11" s="74"/>
      <c r="E11" s="46"/>
    </row>
    <row r="12" spans="1:6" ht="32.1" customHeight="1">
      <c r="A12" s="24" t="s">
        <v>178</v>
      </c>
      <c r="B12" s="122">
        <v>3.5</v>
      </c>
      <c r="C12" s="122"/>
      <c r="D12" s="74">
        <v>0.02</v>
      </c>
      <c r="E12" s="46">
        <f t="shared" ref="E12" si="4">(B12+C12)*D12</f>
        <v>7.0000000000000007E-2</v>
      </c>
    </row>
    <row r="13" spans="1:6" ht="32.1" customHeight="1">
      <c r="A13" s="24"/>
      <c r="B13" s="122" t="s">
        <v>179</v>
      </c>
      <c r="C13" s="134" t="s">
        <v>170</v>
      </c>
      <c r="D13" s="74"/>
      <c r="E13" s="46"/>
    </row>
    <row r="14" spans="1:6" ht="32.1" customHeight="1">
      <c r="A14" s="24" t="s">
        <v>180</v>
      </c>
      <c r="B14" s="122">
        <v>3.5</v>
      </c>
      <c r="C14" s="122"/>
      <c r="D14" s="74">
        <v>0.04</v>
      </c>
      <c r="E14" s="46">
        <f t="shared" ref="E14" si="5">(B14+C14)*D14</f>
        <v>0.14000000000000001</v>
      </c>
    </row>
    <row r="15" spans="1:6" ht="32.1" customHeight="1">
      <c r="A15" s="24"/>
      <c r="B15" s="122" t="s">
        <v>181</v>
      </c>
      <c r="C15" s="134" t="s">
        <v>170</v>
      </c>
      <c r="D15" s="74"/>
      <c r="E15" s="46"/>
    </row>
    <row r="16" spans="1:6" ht="32.1" customHeight="1">
      <c r="A16" s="24" t="s">
        <v>182</v>
      </c>
      <c r="B16" s="122"/>
      <c r="C16" s="122"/>
      <c r="D16" s="74">
        <v>0.04</v>
      </c>
      <c r="E16" s="46">
        <f t="shared" ref="E16" si="6">(B16+C16)*D16</f>
        <v>0</v>
      </c>
    </row>
    <row r="17" spans="1:6" ht="32.1" customHeight="1">
      <c r="A17" s="24"/>
      <c r="B17" s="134" t="s">
        <v>170</v>
      </c>
      <c r="C17" s="134" t="s">
        <v>170</v>
      </c>
      <c r="D17" s="74"/>
      <c r="E17" s="46"/>
    </row>
    <row r="18" spans="1:6" ht="32.1" customHeight="1">
      <c r="A18" s="24" t="s">
        <v>183</v>
      </c>
      <c r="B18" s="122"/>
      <c r="C18" s="122"/>
      <c r="D18" s="74">
        <v>0.04</v>
      </c>
      <c r="E18" s="46">
        <f t="shared" ref="E18" si="7">(B18+C18)*D18</f>
        <v>0</v>
      </c>
    </row>
    <row r="19" spans="1:6" ht="32.1" customHeight="1">
      <c r="A19" s="24"/>
      <c r="B19" s="134" t="s">
        <v>170</v>
      </c>
      <c r="C19" s="134" t="s">
        <v>170</v>
      </c>
      <c r="D19" s="74"/>
      <c r="E19" s="46"/>
    </row>
    <row r="20" spans="1:6" ht="32.1" customHeight="1">
      <c r="A20" s="24" t="s">
        <v>184</v>
      </c>
      <c r="B20" s="122"/>
      <c r="C20" s="122"/>
      <c r="D20" s="74">
        <v>0.04</v>
      </c>
      <c r="E20" s="46">
        <f t="shared" ref="E20" si="8">(B20+C20)*D20</f>
        <v>0</v>
      </c>
    </row>
    <row r="21" spans="1:6" ht="32.1" customHeight="1">
      <c r="A21" s="24"/>
      <c r="B21" s="134" t="s">
        <v>170</v>
      </c>
      <c r="C21" s="134" t="s">
        <v>170</v>
      </c>
      <c r="D21" s="74"/>
      <c r="E21" s="46"/>
    </row>
    <row r="22" spans="1:6" ht="32.1" customHeight="1">
      <c r="A22" s="24" t="s">
        <v>185</v>
      </c>
      <c r="B22" s="122">
        <v>3.5</v>
      </c>
      <c r="C22" s="122"/>
      <c r="D22" s="74">
        <v>0.04</v>
      </c>
      <c r="E22" s="46">
        <f t="shared" ref="E22" si="9">(B22+C22)*D22</f>
        <v>0.14000000000000001</v>
      </c>
    </row>
    <row r="23" spans="1:6" ht="32.1" customHeight="1">
      <c r="A23" s="24"/>
      <c r="B23" s="122" t="s">
        <v>186</v>
      </c>
      <c r="C23" s="134" t="s">
        <v>170</v>
      </c>
      <c r="D23" s="74"/>
      <c r="E23" s="46"/>
    </row>
    <row r="24" spans="1:6" ht="32.1" customHeight="1">
      <c r="A24" s="24" t="s">
        <v>187</v>
      </c>
      <c r="B24" s="122"/>
      <c r="C24" s="122"/>
      <c r="D24" s="74">
        <v>0.04</v>
      </c>
      <c r="E24" s="46">
        <f t="shared" ref="E24" si="10">(B24+C24)*D24</f>
        <v>0</v>
      </c>
    </row>
    <row r="25" spans="1:6" ht="32.1" customHeight="1">
      <c r="A25" s="24"/>
      <c r="B25" s="134" t="s">
        <v>170</v>
      </c>
      <c r="C25" s="134" t="s">
        <v>170</v>
      </c>
      <c r="D25" s="74"/>
      <c r="E25" s="46"/>
    </row>
    <row r="26" spans="1:6" ht="32.1" customHeight="1">
      <c r="A26" s="24" t="s">
        <v>188</v>
      </c>
      <c r="B26" s="122"/>
      <c r="C26" s="122"/>
      <c r="D26" s="74">
        <v>0.04</v>
      </c>
      <c r="E26" s="46">
        <f t="shared" ref="E26" si="11">(B26+C26)*D26</f>
        <v>0</v>
      </c>
    </row>
    <row r="27" spans="1:6" ht="32.1" customHeight="1">
      <c r="A27" s="24"/>
      <c r="B27" s="134" t="s">
        <v>170</v>
      </c>
      <c r="C27" s="134" t="s">
        <v>170</v>
      </c>
      <c r="D27" s="74"/>
      <c r="E27" s="46"/>
    </row>
    <row r="28" spans="1:6" ht="32.1" customHeight="1">
      <c r="A28" s="24" t="s">
        <v>189</v>
      </c>
      <c r="B28" s="122"/>
      <c r="C28" s="122"/>
      <c r="D28" s="74">
        <v>0.02</v>
      </c>
      <c r="E28" s="46">
        <f t="shared" ref="E28" si="12">(B28+C28)*D28</f>
        <v>0</v>
      </c>
      <c r="F28" s="9"/>
    </row>
    <row r="29" spans="1:6" ht="32.1" customHeight="1">
      <c r="A29" s="24"/>
      <c r="B29" s="134" t="s">
        <v>170</v>
      </c>
      <c r="C29" s="134" t="s">
        <v>170</v>
      </c>
      <c r="D29" s="74"/>
      <c r="E29" s="46"/>
      <c r="F29" s="9"/>
    </row>
    <row r="30" spans="1:6" ht="32.1" customHeight="1">
      <c r="A30" s="24" t="s">
        <v>190</v>
      </c>
      <c r="B30" s="122"/>
      <c r="C30" s="122"/>
      <c r="D30" s="74">
        <v>0.02</v>
      </c>
      <c r="E30" s="46">
        <f t="shared" ref="E30" si="13">(B30+C30)*D30</f>
        <v>0</v>
      </c>
      <c r="F30" s="9"/>
    </row>
    <row r="31" spans="1:6" ht="32.1" customHeight="1">
      <c r="A31" s="24"/>
      <c r="B31" s="134" t="s">
        <v>170</v>
      </c>
      <c r="C31" s="134" t="s">
        <v>170</v>
      </c>
      <c r="D31" s="74"/>
      <c r="E31" s="46"/>
      <c r="F31" s="9"/>
    </row>
    <row r="32" spans="1:6" ht="32.1" customHeight="1">
      <c r="A32" s="24" t="s">
        <v>191</v>
      </c>
      <c r="B32" s="122"/>
      <c r="C32" s="122"/>
      <c r="D32" s="74">
        <v>0.03</v>
      </c>
      <c r="E32" s="46">
        <f t="shared" ref="E32" si="14">(B32+C32)*D32</f>
        <v>0</v>
      </c>
      <c r="F32" s="9"/>
    </row>
    <row r="33" spans="1:6" ht="32.1" customHeight="1">
      <c r="A33" s="24"/>
      <c r="B33" s="134" t="s">
        <v>170</v>
      </c>
      <c r="C33" s="134" t="s">
        <v>170</v>
      </c>
      <c r="D33" s="74"/>
      <c r="E33" s="46"/>
      <c r="F33" s="9"/>
    </row>
    <row r="34" spans="1:6" ht="32.1" customHeight="1">
      <c r="A34" s="24" t="s">
        <v>192</v>
      </c>
      <c r="B34" s="122"/>
      <c r="C34" s="122"/>
      <c r="D34" s="74">
        <v>0.02</v>
      </c>
      <c r="E34" s="46">
        <f t="shared" ref="E34" si="15">(B34+C34)*D34</f>
        <v>0</v>
      </c>
      <c r="F34" s="9"/>
    </row>
    <row r="35" spans="1:6" ht="32.1" customHeight="1">
      <c r="A35" s="24"/>
      <c r="B35" s="134" t="s">
        <v>170</v>
      </c>
      <c r="C35" s="134" t="s">
        <v>170</v>
      </c>
      <c r="D35" s="74"/>
      <c r="E35" s="46"/>
      <c r="F35" s="9"/>
    </row>
    <row r="36" spans="1:6" ht="32.1" customHeight="1">
      <c r="A36" s="24" t="s">
        <v>193</v>
      </c>
      <c r="B36" s="122">
        <v>3.5</v>
      </c>
      <c r="C36" s="122"/>
      <c r="D36" s="74">
        <v>0.03</v>
      </c>
      <c r="E36" s="46">
        <f t="shared" ref="E36" si="16">(B36+C36)*D36</f>
        <v>0.105</v>
      </c>
      <c r="F36" s="9"/>
    </row>
    <row r="37" spans="1:6" ht="32.1" customHeight="1">
      <c r="A37" s="24"/>
      <c r="B37" s="122" t="s">
        <v>179</v>
      </c>
      <c r="C37" s="134" t="s">
        <v>170</v>
      </c>
      <c r="D37" s="74"/>
      <c r="E37" s="46"/>
      <c r="F37" s="9"/>
    </row>
    <row r="38" spans="1:6" ht="32.1" customHeight="1">
      <c r="A38" s="24" t="s">
        <v>194</v>
      </c>
      <c r="B38" s="122"/>
      <c r="C38" s="122"/>
      <c r="D38" s="74">
        <v>0.02</v>
      </c>
      <c r="E38" s="46">
        <f t="shared" ref="E38" si="17">(B38+C38)*D38</f>
        <v>0</v>
      </c>
      <c r="F38" s="9"/>
    </row>
    <row r="39" spans="1:6" ht="32.1" customHeight="1">
      <c r="A39" s="24"/>
      <c r="B39" s="134" t="s">
        <v>170</v>
      </c>
      <c r="C39" s="134" t="s">
        <v>170</v>
      </c>
      <c r="D39" s="74"/>
      <c r="E39" s="46"/>
      <c r="F39" s="9"/>
    </row>
    <row r="40" spans="1:6" ht="32.1" customHeight="1">
      <c r="A40" s="24" t="s">
        <v>195</v>
      </c>
      <c r="B40" s="122"/>
      <c r="C40" s="122"/>
      <c r="D40" s="74">
        <v>0.03</v>
      </c>
      <c r="E40" s="46">
        <f t="shared" ref="E40" si="18">(B40+C40)*D40</f>
        <v>0</v>
      </c>
      <c r="F40" s="9"/>
    </row>
    <row r="41" spans="1:6" ht="32.1" customHeight="1">
      <c r="A41" s="24"/>
      <c r="B41" s="134" t="s">
        <v>170</v>
      </c>
      <c r="C41" s="134" t="s">
        <v>170</v>
      </c>
      <c r="D41" s="74"/>
      <c r="E41" s="46"/>
      <c r="F41" s="9"/>
    </row>
    <row r="42" spans="1:6" ht="32.1" customHeight="1">
      <c r="A42" s="24" t="s">
        <v>196</v>
      </c>
      <c r="B42" s="122"/>
      <c r="C42" s="122"/>
      <c r="D42" s="74">
        <v>0.03</v>
      </c>
      <c r="E42" s="46">
        <f t="shared" ref="E42" si="19">(B42+C42)*D42</f>
        <v>0</v>
      </c>
      <c r="F42" s="9"/>
    </row>
    <row r="43" spans="1:6" ht="32.1" customHeight="1">
      <c r="A43" s="24"/>
      <c r="B43" s="134" t="s">
        <v>170</v>
      </c>
      <c r="C43" s="134" t="s">
        <v>170</v>
      </c>
      <c r="D43" s="74"/>
      <c r="E43" s="46"/>
      <c r="F43" s="9"/>
    </row>
    <row r="44" spans="1:6" ht="32.1" customHeight="1">
      <c r="A44" s="24" t="s">
        <v>197</v>
      </c>
      <c r="B44" s="122"/>
      <c r="C44" s="122"/>
      <c r="D44" s="74">
        <v>0.02</v>
      </c>
      <c r="E44" s="46">
        <f t="shared" ref="E44" si="20">(B44+C44)*D44</f>
        <v>0</v>
      </c>
      <c r="F44" s="9"/>
    </row>
    <row r="45" spans="1:6" ht="32.1" customHeight="1">
      <c r="A45" s="24"/>
      <c r="B45" s="134" t="s">
        <v>170</v>
      </c>
      <c r="C45" s="134" t="s">
        <v>170</v>
      </c>
      <c r="D45" s="74"/>
      <c r="E45" s="46"/>
      <c r="F45" s="9"/>
    </row>
    <row r="46" spans="1:6" ht="32.1" customHeight="1">
      <c r="A46" s="24" t="s">
        <v>198</v>
      </c>
      <c r="B46" s="122"/>
      <c r="C46" s="122"/>
      <c r="D46" s="74">
        <v>0.03</v>
      </c>
      <c r="E46" s="46">
        <f t="shared" ref="E46" si="21">(B46+C46)*D46</f>
        <v>0</v>
      </c>
      <c r="F46" s="9"/>
    </row>
    <row r="47" spans="1:6" ht="32.1" customHeight="1">
      <c r="A47" s="24"/>
      <c r="B47" s="134" t="s">
        <v>170</v>
      </c>
      <c r="C47" s="134" t="s">
        <v>170</v>
      </c>
      <c r="D47" s="74"/>
      <c r="E47" s="46"/>
      <c r="F47" s="9"/>
    </row>
    <row r="48" spans="1:6" ht="32.1" customHeight="1">
      <c r="A48" s="24" t="s">
        <v>199</v>
      </c>
      <c r="B48" s="122"/>
      <c r="C48" s="122"/>
      <c r="D48" s="74">
        <v>0.02</v>
      </c>
      <c r="E48" s="46">
        <f t="shared" ref="E48" si="22">(B48+C48)*D48</f>
        <v>0</v>
      </c>
      <c r="F48" s="9"/>
    </row>
    <row r="49" spans="1:6" ht="32.1" customHeight="1">
      <c r="A49" s="24"/>
      <c r="B49" s="134" t="s">
        <v>170</v>
      </c>
      <c r="C49" s="134" t="s">
        <v>170</v>
      </c>
      <c r="D49" s="74"/>
      <c r="E49" s="46"/>
      <c r="F49" s="9"/>
    </row>
    <row r="50" spans="1:6" ht="32.1" customHeight="1">
      <c r="A50" s="24" t="s">
        <v>200</v>
      </c>
      <c r="B50" s="122"/>
      <c r="C50" s="122"/>
      <c r="D50" s="74">
        <v>0.03</v>
      </c>
      <c r="E50" s="46">
        <f t="shared" ref="E50" si="23">(B50+C50)*D50</f>
        <v>0</v>
      </c>
      <c r="F50" s="9"/>
    </row>
    <row r="51" spans="1:6" ht="32.1" customHeight="1">
      <c r="A51" s="24"/>
      <c r="B51" s="134" t="s">
        <v>170</v>
      </c>
      <c r="C51" s="134" t="s">
        <v>170</v>
      </c>
      <c r="D51" s="74"/>
      <c r="E51" s="46"/>
      <c r="F51" s="9"/>
    </row>
    <row r="52" spans="1:6" ht="32.1" customHeight="1">
      <c r="A52" s="24" t="s">
        <v>201</v>
      </c>
      <c r="B52" s="122"/>
      <c r="C52" s="122"/>
      <c r="D52" s="74">
        <v>0.03</v>
      </c>
      <c r="E52" s="46">
        <f t="shared" ref="E52" si="24">(B52+C52)*D52</f>
        <v>0</v>
      </c>
      <c r="F52" s="9"/>
    </row>
    <row r="53" spans="1:6" ht="32.1" customHeight="1">
      <c r="A53" s="24"/>
      <c r="B53" s="134" t="s">
        <v>170</v>
      </c>
      <c r="C53" s="134" t="s">
        <v>170</v>
      </c>
      <c r="D53" s="74"/>
      <c r="E53" s="46"/>
      <c r="F53" s="9"/>
    </row>
    <row r="54" spans="1:6" ht="32.1" customHeight="1">
      <c r="A54" s="24" t="s">
        <v>202</v>
      </c>
      <c r="B54" s="122">
        <v>3</v>
      </c>
      <c r="C54" s="122"/>
      <c r="D54" s="74">
        <v>0.03</v>
      </c>
      <c r="E54" s="46">
        <f t="shared" ref="E54" si="25">(B54+C54)*D54</f>
        <v>0.09</v>
      </c>
      <c r="F54" s="9"/>
    </row>
    <row r="55" spans="1:6" ht="32.1" customHeight="1">
      <c r="A55" s="24"/>
      <c r="B55" s="122" t="s">
        <v>203</v>
      </c>
      <c r="C55" s="134" t="s">
        <v>170</v>
      </c>
      <c r="D55" s="74"/>
      <c r="E55" s="46"/>
      <c r="F55" s="9"/>
    </row>
    <row r="56" spans="1:6" ht="32.1" customHeight="1">
      <c r="A56" s="24" t="s">
        <v>204</v>
      </c>
      <c r="B56" s="122"/>
      <c r="C56" s="122"/>
      <c r="D56" s="74">
        <v>0.03</v>
      </c>
      <c r="E56" s="46">
        <f t="shared" ref="E56" si="26">(B56+C56)*D56</f>
        <v>0</v>
      </c>
      <c r="F56" s="9"/>
    </row>
    <row r="57" spans="1:6" ht="32.1" customHeight="1">
      <c r="A57" s="24"/>
      <c r="B57" s="134" t="s">
        <v>170</v>
      </c>
      <c r="C57" s="134" t="s">
        <v>170</v>
      </c>
      <c r="D57" s="74"/>
      <c r="E57" s="46"/>
      <c r="F57" s="9"/>
    </row>
    <row r="58" spans="1:6" ht="32.1" customHeight="1">
      <c r="A58" s="24" t="s">
        <v>205</v>
      </c>
      <c r="B58" s="122"/>
      <c r="C58" s="122"/>
      <c r="D58" s="74">
        <v>0.03</v>
      </c>
      <c r="E58" s="46">
        <f t="shared" ref="E58" si="27">(B58+C58)*D58</f>
        <v>0</v>
      </c>
      <c r="F58" s="9"/>
    </row>
    <row r="59" spans="1:6" ht="32.1" customHeight="1">
      <c r="A59" s="24"/>
      <c r="B59" s="134" t="s">
        <v>170</v>
      </c>
      <c r="C59" s="134" t="s">
        <v>170</v>
      </c>
      <c r="D59" s="74"/>
      <c r="E59" s="46"/>
      <c r="F59" s="9"/>
    </row>
    <row r="60" spans="1:6" ht="32.1" customHeight="1">
      <c r="A60" s="24" t="s">
        <v>206</v>
      </c>
      <c r="B60" s="122"/>
      <c r="C60" s="122"/>
      <c r="D60" s="74">
        <v>0.02</v>
      </c>
      <c r="E60" s="46">
        <f t="shared" ref="E60" si="28">(B60+C60)*D60</f>
        <v>0</v>
      </c>
      <c r="F60" s="9"/>
    </row>
    <row r="61" spans="1:6" ht="32.1" customHeight="1">
      <c r="A61" s="24"/>
      <c r="B61" s="134" t="s">
        <v>170</v>
      </c>
      <c r="C61" s="134" t="s">
        <v>170</v>
      </c>
      <c r="D61" s="74"/>
      <c r="E61" s="46"/>
      <c r="F61" s="9"/>
    </row>
    <row r="62" spans="1:6" ht="32.1" customHeight="1">
      <c r="A62" s="24" t="s">
        <v>207</v>
      </c>
      <c r="B62" s="122"/>
      <c r="C62" s="122"/>
      <c r="D62" s="74">
        <v>0.02</v>
      </c>
      <c r="E62" s="46">
        <f t="shared" ref="E62" si="29">(B62+C62)*D62</f>
        <v>0</v>
      </c>
      <c r="F62" s="9"/>
    </row>
    <row r="63" spans="1:6" ht="15.6">
      <c r="A63" s="24"/>
      <c r="B63" s="134" t="s">
        <v>170</v>
      </c>
      <c r="C63" s="134" t="s">
        <v>170</v>
      </c>
      <c r="D63" s="74"/>
      <c r="E63" s="46"/>
    </row>
    <row r="64" spans="1:6" ht="36" customHeight="1">
      <c r="A64" s="24" t="s">
        <v>208</v>
      </c>
      <c r="B64" s="122"/>
      <c r="C64" s="122"/>
      <c r="D64" s="74">
        <v>0.03</v>
      </c>
      <c r="E64" s="46">
        <f t="shared" ref="E64" si="30">(B64+C64)*D64</f>
        <v>0</v>
      </c>
      <c r="F64" s="15"/>
    </row>
    <row r="65" spans="1:6" ht="15.6">
      <c r="A65" s="24"/>
      <c r="B65" s="134" t="s">
        <v>170</v>
      </c>
      <c r="C65" s="134" t="s">
        <v>170</v>
      </c>
      <c r="D65" s="74"/>
      <c r="E65" s="46"/>
    </row>
    <row r="66" spans="1:6" ht="42" customHeight="1">
      <c r="A66" s="24" t="s">
        <v>209</v>
      </c>
      <c r="B66" s="122"/>
      <c r="C66" s="122"/>
      <c r="D66" s="74">
        <v>0.03</v>
      </c>
      <c r="E66" s="46">
        <f t="shared" ref="E66" si="31">(B66+C66)*D66</f>
        <v>0</v>
      </c>
    </row>
    <row r="67" spans="1:6" ht="15.6" customHeight="1">
      <c r="A67" s="24"/>
      <c r="B67" s="134" t="s">
        <v>170</v>
      </c>
      <c r="C67" s="134" t="s">
        <v>170</v>
      </c>
      <c r="D67" s="74"/>
      <c r="E67" s="46"/>
    </row>
    <row r="68" spans="1:6" ht="15.6">
      <c r="A68" s="24" t="s">
        <v>210</v>
      </c>
      <c r="B68" s="122"/>
      <c r="C68" s="122"/>
      <c r="D68" s="74">
        <v>0.02</v>
      </c>
      <c r="E68" s="46">
        <f t="shared" ref="E68" si="32">(B68+C68)*D68</f>
        <v>0</v>
      </c>
    </row>
    <row r="69" spans="1:6" ht="38.450000000000003" customHeight="1">
      <c r="A69" s="24"/>
      <c r="B69" s="134" t="s">
        <v>170</v>
      </c>
      <c r="C69" s="134" t="s">
        <v>170</v>
      </c>
      <c r="D69" s="46"/>
      <c r="E69" s="46"/>
    </row>
    <row r="70" spans="1:6" ht="15.6">
      <c r="A70" s="8"/>
      <c r="D70" s="124">
        <f>SUM(D2:D69)</f>
        <v>1.0000000000000002</v>
      </c>
      <c r="E70" s="90">
        <f>SUM(E2:E69)</f>
        <v>0.89500000000000002</v>
      </c>
      <c r="F70" s="15" t="s">
        <v>137</v>
      </c>
    </row>
    <row r="71" spans="1:6" ht="15.6" customHeight="1">
      <c r="A71" s="8"/>
      <c r="B71" s="165" t="s">
        <v>211</v>
      </c>
      <c r="C71" s="165"/>
    </row>
    <row r="72" spans="1:6" ht="15.6">
      <c r="A72" s="8"/>
    </row>
    <row r="73" spans="1:6" ht="15.6">
      <c r="A73" s="8"/>
    </row>
    <row r="74" spans="1:6" ht="15.6">
      <c r="A74" s="8"/>
    </row>
    <row r="75" spans="1:6" ht="15.6">
      <c r="A75" s="8"/>
    </row>
    <row r="76" spans="1:6" ht="15.6">
      <c r="A76" s="8"/>
    </row>
    <row r="77" spans="1:6" ht="15.6">
      <c r="A77" s="8"/>
      <c r="D77" s="11"/>
    </row>
    <row r="78" spans="1:6" ht="15.6">
      <c r="A78" s="8"/>
    </row>
    <row r="79" spans="1:6" ht="15.6">
      <c r="A79" s="8"/>
    </row>
    <row r="80" spans="1:6" ht="15.6">
      <c r="A80" s="8"/>
    </row>
    <row r="81" spans="1:1" ht="15.6">
      <c r="A81" s="8"/>
    </row>
    <row r="82" spans="1:1" ht="15.6">
      <c r="A82" s="8"/>
    </row>
    <row r="83" spans="1:1" ht="15.6">
      <c r="A83" s="8"/>
    </row>
    <row r="84" spans="1:1" ht="15.6"/>
    <row r="85" spans="1:1" ht="15.6"/>
    <row r="86" spans="1:1" ht="15.6"/>
    <row r="87" spans="1:1" ht="15.6"/>
  </sheetData>
  <sheetProtection formatRows="0"/>
  <mergeCells count="1">
    <mergeCell ref="B71:C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Ana Carolina Tesch Benincá</cp:lastModifiedBy>
  <cp:revision/>
  <dcterms:created xsi:type="dcterms:W3CDTF">2022-10-09T23:08:45Z</dcterms:created>
  <dcterms:modified xsi:type="dcterms:W3CDTF">2025-02-11T01:22:44Z</dcterms:modified>
  <cp:category/>
  <cp:contentStatus/>
</cp:coreProperties>
</file>