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Banco do Brasil/"/>
    </mc:Choice>
  </mc:AlternateContent>
  <xr:revisionPtr revIDLastSave="1796" documentId="8_{F76333E4-0074-4BBB-B42A-7EF4CBBD79DA}" xr6:coauthVersionLast="47" xr6:coauthVersionMax="47" xr10:uidLastSave="{3B8AE7FD-FC66-4392-BE2F-AA220C577263}"/>
  <bookViews>
    <workbookView xWindow="-110" yWindow="-110" windowWidth="19420" windowHeight="11500" firstSheet="4" activeTab="2"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27" r:id="rId7"/>
    <sheet name="Ações de mitigação de riscos" sheetId="11" r:id="rId8"/>
    <sheet name="Prod fin imp positivo" sheetId="26" r:id="rId9"/>
    <sheet name="Portfólio (setor)" sheetId="12" r:id="rId10"/>
    <sheet name="Portfólio (localização)" sheetId="15" r:id="rId11"/>
    <sheet name="Portfólio (empresa)" sheetId="16" r:id="rId12"/>
    <sheet name="Governança" sheetId="2" r:id="rId13"/>
    <sheet name=" Controvérsias socioambientais" sheetId="5"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8" l="1"/>
  <c r="O9" i="20"/>
  <c r="I9" i="20"/>
  <c r="J92" i="22"/>
  <c r="E28" i="26"/>
  <c r="F19" i="5"/>
  <c r="G17" i="5"/>
  <c r="E17" i="5"/>
  <c r="G15" i="5"/>
  <c r="E15" i="5"/>
  <c r="G13" i="5"/>
  <c r="E13" i="5"/>
  <c r="G11" i="5"/>
  <c r="E11" i="5"/>
  <c r="G9" i="5"/>
  <c r="E9" i="5"/>
  <c r="G7" i="5"/>
  <c r="E7" i="5"/>
  <c r="G5" i="5"/>
  <c r="E5" i="5"/>
  <c r="G3" i="5"/>
  <c r="E3" i="5"/>
  <c r="C13" i="10"/>
  <c r="D92" i="22"/>
  <c r="E68" i="26"/>
  <c r="E64" i="26"/>
  <c r="E60" i="26"/>
  <c r="E56" i="26"/>
  <c r="E52" i="26"/>
  <c r="E48" i="26"/>
  <c r="E44" i="26"/>
  <c r="E40" i="26"/>
  <c r="E36" i="26"/>
  <c r="E32" i="26"/>
  <c r="E24" i="26"/>
  <c r="E20" i="26"/>
  <c r="E16" i="26"/>
  <c r="E12" i="26"/>
  <c r="E8" i="26"/>
  <c r="E4" i="26"/>
  <c r="D70" i="26"/>
  <c r="B92" i="22"/>
  <c r="E5" i="27"/>
  <c r="H9" i="20" s="1"/>
  <c r="G19" i="5" l="1"/>
  <c r="J4" i="22"/>
  <c r="J6" i="22"/>
  <c r="J8" i="22"/>
  <c r="J10" i="22"/>
  <c r="J12" i="22"/>
  <c r="J14" i="22"/>
  <c r="J16" i="22"/>
  <c r="J18" i="22"/>
  <c r="J20" i="22"/>
  <c r="J22" i="22"/>
  <c r="J24" i="22"/>
  <c r="J26" i="22"/>
  <c r="J28" i="22"/>
  <c r="J30" i="22"/>
  <c r="J32" i="22"/>
  <c r="J34" i="22"/>
  <c r="J36" i="22"/>
  <c r="J38" i="22"/>
  <c r="J40" i="22"/>
  <c r="J42" i="22"/>
  <c r="J44" i="22"/>
  <c r="J46" i="22"/>
  <c r="J48" i="22"/>
  <c r="J50" i="22"/>
  <c r="J52" i="22"/>
  <c r="J54" i="22"/>
  <c r="J56" i="22"/>
  <c r="J58" i="22"/>
  <c r="J60" i="22"/>
  <c r="J62" i="22"/>
  <c r="J64" i="22"/>
  <c r="J70" i="22"/>
  <c r="J72" i="22"/>
  <c r="J74" i="22"/>
  <c r="J76" i="22"/>
  <c r="J78" i="22"/>
  <c r="J80" i="22"/>
  <c r="J82" i="22"/>
  <c r="J84" i="22"/>
  <c r="J86" i="22"/>
  <c r="J88" i="22"/>
  <c r="J90" i="22"/>
  <c r="J2" i="22"/>
  <c r="H92" i="22"/>
  <c r="F92" i="22"/>
  <c r="F18" i="16" l="1"/>
  <c r="F5" i="16"/>
  <c r="F7" i="16"/>
  <c r="F9" i="16"/>
  <c r="F11" i="16"/>
  <c r="F13" i="16"/>
  <c r="F15" i="16"/>
  <c r="F17" i="16"/>
  <c r="F3" i="16"/>
  <c r="D13" i="10"/>
  <c r="B13" i="10"/>
  <c r="C9" i="12"/>
  <c r="D9" i="12"/>
  <c r="E9" i="12"/>
  <c r="B9" i="12"/>
  <c r="C9" i="15"/>
  <c r="D9" i="15"/>
  <c r="E9" i="15"/>
  <c r="F5" i="15"/>
  <c r="F7" i="15"/>
  <c r="F3" i="15"/>
  <c r="F5" i="12"/>
  <c r="F7" i="12"/>
  <c r="F3" i="12"/>
  <c r="F9" i="12" l="1"/>
  <c r="F9" i="15"/>
  <c r="F9" i="20"/>
  <c r="G92" i="22"/>
  <c r="E66" i="26"/>
  <c r="E62" i="26"/>
  <c r="E58" i="26"/>
  <c r="E54" i="26"/>
  <c r="E50" i="26"/>
  <c r="E46" i="26"/>
  <c r="E42" i="26"/>
  <c r="E38" i="26"/>
  <c r="E34" i="26"/>
  <c r="E30" i="26"/>
  <c r="E26" i="26"/>
  <c r="E22" i="26"/>
  <c r="E18" i="26"/>
  <c r="E14" i="26"/>
  <c r="E10" i="26"/>
  <c r="E6" i="26"/>
  <c r="E2" i="26"/>
  <c r="I92" i="22"/>
  <c r="E92" i="22"/>
  <c r="C92" i="22"/>
  <c r="E70" i="26" l="1"/>
  <c r="J9" i="20" s="1"/>
  <c r="C15" i="10"/>
  <c r="D15" i="10"/>
  <c r="B15" i="10"/>
  <c r="E4" i="2"/>
  <c r="E6" i="2"/>
  <c r="E8" i="2"/>
  <c r="E10" i="2"/>
  <c r="E12" i="2"/>
  <c r="E14" i="2"/>
  <c r="E16" i="2"/>
  <c r="E18" i="2"/>
  <c r="E20" i="2"/>
  <c r="E2" i="2"/>
  <c r="G19" i="16"/>
  <c r="F22" i="2"/>
  <c r="G2" i="2"/>
  <c r="E14" i="10"/>
  <c r="G16" i="11"/>
  <c r="H2" i="11"/>
  <c r="H4" i="11"/>
  <c r="G20" i="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8" i="8"/>
  <c r="D20" i="8"/>
  <c r="D22" i="8"/>
  <c r="D24" i="8"/>
  <c r="D26" i="8"/>
  <c r="D28" i="8"/>
  <c r="D30" i="8"/>
  <c r="D32" i="8"/>
  <c r="D34" i="8"/>
  <c r="D36" i="8"/>
  <c r="D38" i="8"/>
  <c r="D40" i="8"/>
  <c r="D42" i="8"/>
  <c r="D44" i="8"/>
  <c r="D46" i="8"/>
  <c r="D48" i="8"/>
  <c r="D50" i="8"/>
  <c r="D52" i="8"/>
  <c r="D54" i="8"/>
  <c r="D56" i="8"/>
  <c r="D2" i="8"/>
  <c r="E15" i="10" l="1"/>
  <c r="G9" i="20" s="1"/>
  <c r="D58" i="9"/>
  <c r="E9" i="20" s="1"/>
  <c r="D58" i="8"/>
  <c r="D9" i="20" s="1"/>
  <c r="C58" i="8"/>
  <c r="C58" i="9"/>
  <c r="G18" i="2"/>
  <c r="G16" i="2"/>
  <c r="G14" i="2"/>
  <c r="G12" i="2"/>
  <c r="G10" i="2"/>
  <c r="G8" i="2"/>
  <c r="G6" i="2"/>
  <c r="G4" i="2"/>
  <c r="G22" i="2" l="1"/>
  <c r="N9" i="20" s="1"/>
  <c r="H5" i="16"/>
  <c r="H7" i="16"/>
  <c r="H9" i="16"/>
  <c r="H11" i="16"/>
  <c r="H13" i="16"/>
  <c r="H15" i="16"/>
  <c r="H17" i="16"/>
  <c r="H3" i="16"/>
  <c r="H6" i="11"/>
  <c r="H8" i="11"/>
  <c r="H10" i="11"/>
  <c r="H12" i="11"/>
  <c r="H14" i="11"/>
  <c r="H19" i="16" l="1"/>
  <c r="M9" i="20" s="1"/>
  <c r="H16" i="11"/>
  <c r="L9" i="20"/>
  <c r="K9" i="20"/>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EC71323E-7259-4FDA-8C26-2834649125E7}">
      <text>
        <r>
          <rPr>
            <sz val="9"/>
            <color indexed="81"/>
            <rFont val="Segoe UI"/>
            <family val="2"/>
          </rPr>
          <t>Se a instituição acumular mais de 10 pontos, a nota será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84AEDE95-A62B-4E0C-9C26-E0C25D112B14}">
      <text>
        <r>
          <rPr>
            <sz val="9"/>
            <color indexed="81"/>
            <rFont val="Segoe UI"/>
            <family val="2"/>
          </rPr>
          <t>Se a instituição acumular mais de 10 pontos, a nota será 10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<sst xmlns="http://schemas.openxmlformats.org/spreadsheetml/2006/main" count="529" uniqueCount="381">
  <si>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</si>
  <si>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</si>
  <si>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</si>
  <si>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</si>
  <si>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</si>
  <si>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</si>
  <si>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</si>
  <si>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</si>
  <si>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</si>
  <si>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</si>
  <si>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</si>
  <si>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</si>
  <si>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</si>
  <si>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</si>
  <si>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</si>
  <si>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</si>
  <si>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</si>
  <si>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</si>
  <si>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</si>
  <si>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</si>
  <si>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</si>
  <si>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</si>
  <si>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</si>
  <si>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</si>
  <si>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</si>
  <si>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</si>
  <si>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As Diretrizes de Sustentabilidade para Crédito (p. 17) orientam as operações do BB a apoiar a adoção de práticas que permitam a adaptação às mudanças climáticas.
No GRSAC 2023 (p. 9), consta a declaração de que o Banco do Brasil aborda a adaptação às mudanças climáticas por meio do monitoramento diário de eventos climáticos, como chuvas e estiagens, utilizando dados oficiais para avaliar os impactos na carteira de crédito e implementar ações de gerenciamento (GRSAC, p. 23).
Para o Risco Climático Físico, em 2023, o banco implementou uma metodologia baseada na TCFD para mapear instalações expostas a eventos climáticos em nível municipal, levando em conta o histórico de eventos e o impacto operacional (GRSAC, p. 23). O uso do Zoneamento Agrícola de Risco Climático (ZARC) e a aplicação de condições específicas de financiamento para setores sensíveis também são destacadas (GRSAC, p. 32).
Em relação ao Risco Climático de Transição, o banco avalia critérios como a precificação de emissões, adaptação tecnológica e mudanças nos padrões de consumo (GRSAC, p. 18). Também realiza testes de estresse, como o cenário de Super El Niño, para simular impactos nas carteiras PF Rural e PJ, demonstrando resiliência diante dos efeitos (GRSAC, p. 18). Em casos de calamidade pública, são oferecidas medidas como renegociação de dívidas, prorrogação de parcelas e ações humanitárias coordenadas pela Fundação Banco do Brasil (GRSAC, p. 34) (Pontuação 2 de 2).
Ainda, consta no Questionário ISE B3 2023 (Itens 1191 a 1196) que o BB mapeia a exposição de sua carteira de crédito riscos físicos e de transição decorrentes da mudança do clima em diferentes setores e localidade, e incorpora estes resultados em seu processo de tomada de decisão.
Aderiram à TCFD e ao Caring for Climate do Pacto Global, reportam ao CDP e são signatários da Business Ambition for 1.5 (Pontuação 1 de 1).</t>
  </si>
  <si>
    <t xml:space="preserve">
</t>
  </si>
  <si>
    <t>2. Matriz energética</t>
  </si>
  <si>
    <t xml:space="preserve"> O banco exclui de seu portfólio atividades relacionadas à extração de carvão mineral, geração de energia termelétrica e petróleo e gás não convencional. Além disso, classifica como restritas, sujeitas a análise de risco mais rigorosa, as operações ligadas a combustíveis fósseis e ao setor sucroenergético (Diretrizes de Sustentabilidade Banco do Brasil para o Crédito, p. 26 e 27).
Como diretrizes, o BB fomenta biocombustíveis, cogeração com bagaço de cana e tecnologias para mitigação de emissões de GEE, vedando apoio financeiro à exploração de carvão, salvo para transição a baixo carbono ou eficiência energética (Diretrizes de Sustentabilidade BB 2024, pp. 20-23). O banco também compromete-se com o desinvestimento total em crédito relacionado ao carvão mineral até 2030 (Compromisso BB com as Mudanças Climáticas, p. 30).
Os PRSAC (p. 2) elencam como princípios:  "1.3. Consideramos os impactos de natureza social, ambiental e/ou climática das nossas atividades, processos, produtos e serviços; (....)1.7. Buscamos oportunidades de negócios que considerem aspectos de natureza social, ambiental e/ou climática, alinhadas ao objetivo de crescimento da carteira de negócios sustentáveis e à transição para uma economia de baixo carbono". 
Em 2023, foram financiados 13 projetos de energia renovável, incluindo eólica, solar e PCHs, totalizando R$ 3,16 bilhões. O BB também oferece o Programa Agro Energia para usinas rurais, o BB Crédito Energia Renovável para sistemas fotovoltaicos e o BB Crédito Mobilidade para veículos elétricos e bicicletas (Relatório Anual BB 2023, p. 48; Estrutura Financeira BB 2023, p. 14; Caderno ASG BB 2023, p. 15) (Pontuação 2 de 2).
Aderiram à TCFD e ao Caring for Climate do Pacto Global, reportam ao CDP e são signatários da Business Ambition for 1.5 (Pontuação 1 de 1).</t>
  </si>
  <si>
    <t>3. Eficiência energética</t>
  </si>
  <si>
    <t>As Diretrizes de Sustentabilidade para Crédito (p. 17) orientam as operações do BB a apoiar por meio do crédito e assessoria financeira, projetos que contribuam para o desenvolvimento de uma economia de baixo carbono, especialmente financiamentos voltados a eficiência energética, entre outros.
O BB tem operações de crédito, BB Financiamento PJ e BB Consórcio, ligados a compra e desenvolvimento de infraestrutura voltada, entre outros pontos, à eficiência energética no agronegócio (CDP BB 2023, p. 61).
Aderiram à TCFD e ao Caring for Climate do Pacto Global, reportam ao CDP e são signatários da Business Ambition for 1.5.</t>
  </si>
  <si>
    <t>4. Impactos na biodiversidade terrestre</t>
  </si>
  <si>
    <t xml:space="preserve">No Questionário CDP 2023 (pp. 144 e 173), declara não realizar, nem financiar atividades em áreas especialmente protegidas, aplicando essa diretriz a todo o portfólio de crédito.
As Diretrizes de Sustentabilidade para Crédito (p. 16, 19 e 20) orientam as operações do BB a apoiar a regularização ambiental de imóveis rurais por meio de oferecimento de linhas de crédito e a aplicação de instrumentos voltados a conservação e recuperação de RLs e APPs. Ainda, apoiar as estratégias nacionais de combate ao desmatamento, e incentivar o reflorestamento e manejo florestal sustentável.
O Framework de finanças sustentáveis do BB contempla práticas agrícolas favoráveis à biodiversidade, como o Pronaf Florestal (Relatório Anual -BB - 2023, p. 237) 
Adesão aos Princípios do Equador </t>
  </si>
  <si>
    <t>5. Poluição água doce</t>
  </si>
  <si>
    <t xml:space="preserve"> O banco classifica como restritas, sujeitas a análise de risco mais rigorosa, as operações ligadas ao uso de agrotóxicos e pesticidas  (Diretrizes de Sustentabilidade Banco do Brasil para o Crédito, p. 26).
As Diretrizes de Sustentabilidade para Crédito (p. 16, 18 e 21) orientam que o Banco do Brasil apoie empreendimentos voltados ao tratamento de água, dejetos e efluentes, e realizem analises de  risco hídrico e mitigação de impactos ambientais em bacias hidrográficas. Além disso, que o banco considere propostas de empresas com capacidade para prevenir e responder a incidentes de poluição por óleo e derivados.
No mesmo documento (p.5), BB compromete-se a promover a conscientização sobre o uso da água e apoiar soluções para os problemas relacionados a esse recurso, especialmente em setores intensivos no uso hídrico.
No Questionário do CDP de 2023 (p. 173), o BB destaca como requisito que seus clientes cumpram toda a legislação relacionada aos recursos hídricos.
Adesão aos Princípios do Equador </t>
  </si>
  <si>
    <t>6. Eficiência hídrica</t>
  </si>
  <si>
    <t>As Diretrizes de Sustentabilidade para Crédito (p. 16 e 18) orientam o Banco do Brasil a apoiar empreendimentos focados na conservação dos recursos hídricos, armazenamento, reuso e monitoramento da água, além de considerar as condições dos Planos de Irrigação da Política Nacional de Irrigação (PNI) ao analisar projetos de irrigação para crédito.</t>
  </si>
  <si>
    <t>7. Poluição marítima</t>
  </si>
  <si>
    <t>As Diretrizes de Sustentabilidade para Crédito (p. 21) orientam que o BB considere propostas de empresas com capacidade para prevenir e responder a incidentes de poluição por óleo e derivados
Adesão aos Princípios do Equador</t>
  </si>
  <si>
    <t>8. Poluição do solo</t>
  </si>
  <si>
    <t xml:space="preserve"> O banco classifica como restritas, sujeitas a análise de risco mais rigorosa, as operações ligadas ao uso de agrotóxicos e pesticidas  (Diretrizes de Sustentabilidade Banco do Brasil para o Crédito, p. 26).
As Diretrizes de Sustentabilidade para Crédito (p. 21) orientam que o BB considere propostas de empresas com capacidade para prevenir e responder a incidentes de poluição por óleo e derivados.</t>
  </si>
  <si>
    <t>9. Uso eficiente do solo para fins agrícolas</t>
  </si>
  <si>
    <t xml:space="preserve">As Diretrizes de Sustentabilidade para Crédito (p. 15 e 17) orientam o Banco do Brasil a apoiar a ampliação da área irrigada, com foco na produtividade e eficiência ambiental. O banco também deve apoiar práticas sustentáveis na agropecuária, e apoiar o desenvolvimento de projetos que contribuam para uma economia de baixo carbono, especialmente o financiamento de agricultura de baixo carbono. 
Deve ainda fomentar o aumento de produtividade da pecuária e sua integração com lavouras e/ou floresta, a adoção de modelos de produção como o sistema de plantio direto e a redução do uso de fertilizantes nitrogenados (Diretrizes de Sustentabilidade para Crédito, p. 20 e 21).
O portfólio de finanças sustentáveis do BB contempla agricultura de baixo carbono, com impacto positivo na redução da erosão do solo, principalmente as linhas de crédito ligadas ao programa ABC (ABC Integração, Florestal e Ambiental)(Relatório Anual -BB - 2023, p. 235) </t>
  </si>
  <si>
    <t>10. Poluição atmosférica</t>
  </si>
  <si>
    <t xml:space="preserve">Os PRSAC (p. 3) orientam o BB que adote ações focadas na gestão social, ambiental e climática, com ênfase na ecoeficiência, prevenção da poluição e redução das emissões de carbono em produtos, serviços e processos 
Adesão aos Princípios do Equador </t>
  </si>
  <si>
    <t>11. Gestão adequada de resíduos sólidos</t>
  </si>
  <si>
    <t xml:space="preserve">As Diretrizes de Sustentabilidade para Crédito (p. 16, 17, 21 e 23) orientam o Banco do Brasil a apoiar empreendimentos voltados ao tratamento de dejetos e efluentes. Também devem ser apoiados clientes que adotem práticas de consumo responsável e ecoeficiência, minimizando e destinando corretamente resíduos e rejeitos. O BB deve ainda considerar, nas análises de crédito, barragens de rejeitos de mineração sem estabilidade positiva e empresas com capacidade para ações de prevenção e resposta a incidentes de poluição por óleo.
A PRSAC (p. 3) orienta o BB que adote ações focadas em  garantir a adequada destinação dos resíduos gerados 
Adesão aos Princípios do Equador </t>
  </si>
  <si>
    <t>12. Uso eficiente de matéria-prima poluente ou sujeita a provável escassez</t>
  </si>
  <si>
    <t>As Diretrizes de Sustentabilidade para Crédito (p. 16 e 17) orientam o Banco do Brasil a disponibilizar linhas de crédito para empreendimentos que preservem os recursos naturais e reduzam os riscos ambientais, utilizando tecnologias limpas, processos inovadores e arranjos produtivos mais eficientes. Além disso, o banco apoia clientes que adotem políticas de consumo responsável, focando na ecoeficiência e na inovação no uso de insumos, com ênfase na minimização de resíduos e rejeitos. 
Não há adesões a compromissos relacionados ao tema.</t>
  </si>
  <si>
    <t>13. Trabalho análogo ao escravo</t>
  </si>
  <si>
    <t xml:space="preserve">A PRSAC (p. 3) e as Diretrizes de Sustentabilidade Banco do Brasil para o Crédito (p. 26) vedam a concessão de crédito para clientes com envolvimento com práticas como o trabalho análogo à escravidão.
O documento "Compromissos BB com os Direitos Humanos" (p. 12) indica que o banco consulta a lista de empregadores que submeteram trabalhadores a essas condições, registrando-os no cadastro e impedindo operações de crédito. Caso o cliente seja incluído posteriormente, o banco pode encerrar as operações antecipadamente. 
Adesão ao Pacto Global (Relatório Anual -BB - 2023, p. 4) </t>
  </si>
  <si>
    <t>14. Trabalho infantil irregular</t>
  </si>
  <si>
    <t>As Diretrizes de Sustentabilidade Banco do Brasil para o Crédito (p. 22) vedam a concessão de crédito a clientes envolvidos com trabalho infantil. 
O documento "Compromissos BB com os Direitos Humanos" (p. 12) estabelece que o banco inclui cláusulas de vencimento antecipado em seus instrumentos de crédito para casos de descumprimento de leis relacionadas aos Direitos Humanos, abrangendo trabalho infantil (Pontuação 2 de 2).
Adesão ao Pacto Global (“Relatório Anual -BB - 2023, p. 4) (Pontuação 1 de 1).</t>
  </si>
  <si>
    <t>15. Gestão da saúde no trabalho</t>
  </si>
  <si>
    <t>As Diretrizes de Sustentabilidade para Crédito (p. 16) orientam o Banco do Brasil apoiar empresas e empreendimentos que adotem práticas, políticas e sistemas de saúde e segurança visando promover um ambiente de trabalho seguro e saudável (Pontuação 1.5 de 2).
Obs: Apesar da diretriz estabelecer a preocupação com o saúde e segurança no trabalho de seus clientes não foi localizado como, ou se é,  verificado, por isso houve um desconto de 0.5. 
Adesão aos Princípios do Equador (Compromissos BB com os Direitos Humanos, p. 13) (Pontuação 0,5 de 1).</t>
  </si>
  <si>
    <t>16. Gestão da segurança no trabalho</t>
  </si>
  <si>
    <t>As Diretrizes de Sustentabilidade para Crédito (p. 16) orientam o Banco do Brasil apoiar empresas e empreendimentos que adotem práticas, políticas e sistemas de saúde e segurança visando promover um ambiente de trabalho seguro e saudável (Pontuação 1.5 de 2).
Obs: Apesar da diretriz estabelecer a preocupação com o saúde e segurança no trabalho de seus clientes, não foi localizado em nenhum momento como, ou se é  realmente verificado, por isso houve um desconto de 0.5. 
Adesão aos Princípios do Equador (Compromissos BB com os Direitos Humanos, p. 13) (Pontuação 0,5 de 1).</t>
  </si>
  <si>
    <t xml:space="preserve">17. Nível de desigualdade salarial </t>
  </si>
  <si>
    <t>O tema não é citado no que se refere a crédito  (Pontuação 0 de 2). Não há adesões a compromissos relacionados ao tema (Pontuação 0 de 1).</t>
  </si>
  <si>
    <t>18. Saúde, segurança e outros direitos do consumidor</t>
  </si>
  <si>
    <t>19. Impactos em comunidades tradicionais</t>
  </si>
  <si>
    <t>No GRSAC (p. 31), consta que o BB utiliza tecnologias de georeferenciamento para identificar sobreposições de imóveis financiados com áreas de restrições legais, ambientais ou normativas internas, assegurando que operações de crédito respeitem essas condições. Segundo o documento "Compromissos BB com os Direitos Humanos" (p. 12), o banco estabelece cláusulas de vencimento antecipado para casos de descumprimento de leis que garantam o respeito a povos e comunidades tradicionais, como indígenas, quilombolas e ribeirinhos.
O Sustainable Finance Framework do BB (p. 17) define como critério de exclusão do portfólio de crédito sustentável atividades realizadas em terras indígenas sem o consentimento documentado de seus povos. 
As Diretrizes de Sustentabilidade para Crédito (p. 22) proíbem a concessão de crédito para atividades em terras indígenas e incentivam o apoio a empreendimentos que promovam a valorização da cultura, costumes e interesses das comunidades tradicionais.
Adesão aos Princípios do Equador (Compromissos BB com os Direitos Humanos, p. 13) .</t>
  </si>
  <si>
    <t>20. Riscos à saúde e segurança da comunidade em geral</t>
  </si>
  <si>
    <t>O tema não é citado no que se refere a crédito  (Pontuação 0 de 2). Adesão aos Princípios do Equador (Compromissos BB com os Direitos Humanos, p. 13) (Pontuação 0,5 de 1).</t>
  </si>
  <si>
    <t>21. Riscos e impactos no desenvolvimento local</t>
  </si>
  <si>
    <t>As Diretrizes de Sustentabilidade para Crédito (p. 18, 20 e 22) orientam que o BB exija a manutenção de canais de relacionamento com comunidades do entorno no apoio a grandes projetos de investimento . Deve firmar parcerias que apoiem produtores rurais na adoção de práticas conservacionistas de água e solo e fomentar empresas que integrem em seus modelos de negócio a geração de valor para a sociedade e o meio ambiente, promovendo o desenvolvimento social, ambiental e climático de comunidades e a geração de renda .</t>
  </si>
  <si>
    <t>22. Discriminação de gênero</t>
  </si>
  <si>
    <t xml:space="preserve"> 
As Diretrizes de Sustentabilidade para Crédito (p. 7, 22 e 23) determinam que o BB deve apoiar empreendimentos que valorizem mulheres, pessoas com deficiência e minorias. Também vedam financiamentos a clientes envolvidos em práticas discriminatórias de gênero. 
Instrumentos de crédito incluem cláusulas de vencimento antecipado em casos de discriminação ou descumprimento de normas relacionadas aos Direitos Humanos (Compromissos BB com os Direitos Humanos, p. 12) (Pontuação 2 de 2).
Adesão aos Princípios do Equador (Compromissos BB com os Direitos Humanos, p. 13) (Pontuação 0,5 de 1).</t>
  </si>
  <si>
    <t>23. Discriminação étnica ou sexual</t>
  </si>
  <si>
    <t xml:space="preserve">As Diretrizes de Sustentabilidade Banco do Brasil para o Crédito (p. 22 e 23) orientam o apoio a empreendimentos que valorizem o trabalho de grupos minoritários, além de vedarem financiamento a clientes envolvidos em crimes de discriminação de raça. Instrumentos de crédito incluem cláusulas de vencimento antecipado em casos de crime de discriminação por raça (Compromissos BB com os Direitos Humanos, p. 12)
Adesão aos Padrões de Conduta para Empresas no Enfrentamento à Discriminação contra Pessoas LGBTI (Compromissos BB com os Direitos Humanos, p. 7 e 13) </t>
  </si>
  <si>
    <t>24. Inclusão de pessoas com deficiência</t>
  </si>
  <si>
    <t xml:space="preserve">As Diretrizes de Sustentabilidade Banco do Brasil para o Crédito (p. 22) orientam o apoio a empreendimentos que valorizem o trabalho de pessoas com deficiência, promovendo a inclusão social e econômica desses grupos.
Além disso, o BB oferece uma linha de crédito destinada à aquisição de itens de tecnologia assistiva, BB Crédito Acessibilidade (Caderno ASG - BB 2023, p. 55) </t>
  </si>
  <si>
    <t>25. Riscos para o patrimônio cultural</t>
  </si>
  <si>
    <t>As Diretrizes de Sustentabilidade Banco do Brasil para o Crédito (p. 22) orientam o apoio empreendimentos que adotem procedimentos para valorização dos interesses, cultura, costumes, valores e herança de comunidades locais e populações tradicionais (Pontuação 1.5 de 2).
Adesão aos Princípios do Equador (Compromissos BB com os Direitos Humanos, p. 13) (Pontuação 0,5 de 1).</t>
  </si>
  <si>
    <t>26. Questões concorrenciais</t>
  </si>
  <si>
    <t>No Questionário do ISE, o BB declara que seu compromisso com o desenvolvimento sustentável inclui o respeito às práticas concorrenciais (Questionário ISE B3 2023 – BB, Itens 244 a 254)  (Pontuação 0.75 de 2). Não há adesões a compromissos relacionados ao tema (Pontuação 0 de 1).</t>
  </si>
  <si>
    <t>27. Responsabilidade tributária</t>
  </si>
  <si>
    <t>28. Prevenção e combate à corrupção</t>
  </si>
  <si>
    <t>O Formulário de Referência 2024 - BB (p. 205) estabelece que o Banco do Brasil monitora o Portal da Transparência (CNEP) e sites especializados internacionais para identificar clientes punidos por legislações anticorrupção, como o Foreign Corrupt Practices Act (FCPA) e o UK Bribery Act. Quando detectados, medidas são tomadas para informar as áreas de negócios e adotar restrições consideradas adequadas. Além disso, o banco monitora sites de notícias para identificar indivíduos envolvidos em crimes de corrupção ou lavagem de dinheiro, registrando anotações cadastrais para avaliação antes da realização de negócios.
As Diretrizes de Sustentabilidade Banco do Brasil para o Crédito (p. 23) estabelecem que o banco deve promover o combate à corrupção por meio de cláusulas contratuais (Pontuação 2 de 2).
Signatário do Pacto Empresarial pela Integridade e Contra a Corrupção e do Pacto Global (Pontuação 1 de 1).</t>
  </si>
  <si>
    <t>TOTAL</t>
  </si>
  <si>
    <t>Máximo de 3</t>
  </si>
  <si>
    <t>Inclusão em política setorial ou em política temática (0 a 7)</t>
  </si>
  <si>
    <t>As Diretrizes de Sustentabilidade para Crédito (p. 5 e 17) estabelecem que, para o financiamento de projetos de infraestrutura ou hidrelétricas, é exigida uma avaliação independente dos riscos e impactos climáticos associados, além da apresentação de planos de ação para sua mitigação. Ainda orientam as operações do BB a apoiar práticas que permitam a adaptação às mudanças climáticas desenvolvidas (abarcam todos os setores).
No GRSAC 2023, o Banco do Brasil destaca a adaptação às mudanças climáticas por meio do monitoramento diário de eventos como chuvas e estiagens, avaliando impactos na carteira de crédito e implementando ações de gerenciamento (p. 9, 23).
Para o Risco Climático Físico, o banco adotou, em 2023, uma metodologia baseada na TCFD para mapear instalações expostas a eventos climáticos em nível municipal, considerando histórico de eventos e impactos operacionais (p. 23). Também utiliza o Zoneamento Agrícola de Risco Climático (ZARC) e aplica condições específicas de financiamento para setores sensíveis (p. 32).
No Risco Climático de Transição, avalia critérios como precificação de emissões, adaptação tecnológica e mudanças nos padrões de consumo. Testes de estresse, como o cenário de Super El Niño, simulam impactos nas carteiras PF Rural e PJ, evidenciando resiliência (p. 18). Em casos de calamidade pública, são oferecidas medidas como renegociação de dívidas, prorrogação de parcelas e ações humanitárias coordenadas pela Fundação Banco do Brasil (GRSAC, p. 34) 
Ainda, consta a seguinte menção no documento: " “Sob o prisma Climático, utilizamos como base a Régua de Sensibilidade ao Risco Climático proposta pela Febraban – onde há a descrição de diversas atividades/setores econômicos com alta e média exposição ao Risco Climático adaptada para os nossos macrossetores.” (GRSAC, p. 24) (Pontuação 7 de 7)</t>
  </si>
  <si>
    <t xml:space="preserve">
Obs: Ao mencionar "todos os setores", são abarcados os setores listados pelo Banco do Brasil em suas Diretrizes de Sustentabilidade para Crédito, que incluem os seguintes: Agricultura Irrigada Agronegócio, Construção Civil, Energia Elétrica, Petróleo &amp; Gás, Transportes Papel &amp; Celulose, Siderurgica, Cimento e Mineração.</t>
  </si>
  <si>
    <t xml:space="preserve"> O banco exclui de seu portfólio atividades relacionadas à extração de carvão mineral, geração de energia termelétrica e petróleo e gás não convencional. Além disso, classifica como restritas, sujeitas a análise de risco mais rigorosa, as operações ligadas a combustíveis fósseis e ao setor sucroenergético (Diretrizes de Sustentabilidade Banco do Brasil para o Crédito, p. 26 e 27).
Como diretrizes, o BB deve apoiar a produção de biocombustíveis e veda o apoio financeiro à exploração de carvão, salvo para transição a baixo carbono ou eficiência energética (Diretrizes de Sustentabilidade BB 2024, pp. 20-23). O banco também compromete-se com o desinvestimento total em crédito relacionado ao carvão mineral até 2030 (Compromisso BB com as Mudanças Climáticas, p. 30).   “37. Ponderar a existência de mitigadores para os impactos ambientais nas análises de crédito de projetos de refinarias e dutos de transporte de petróleo e gás;” (Diretrizes de Sustentabilidade Banco do Brasil para o Crédito - Jun 2024.pdf, p. 21)</t>
  </si>
  <si>
    <t xml:space="preserve">As Diretrizes de Sustentabilidade para Crédito (p. 17) orientam as operações do BB a apoiar por meio do crédito e assessoria financeira, projetos que contribuam para o desenvolvimento de uma economia de baixo carbono, especialmente financiamentos voltados a eficiência energética (abarca todos os setores).
O BB tem operações de crédito, BB Financiamento PJ e BB Consórcio, ligados a compra e desenvolvimento infraestrutura voltada, entre outros pontos, a eficiência energética no agronegócio (CDP BB 2023, p. 61) </t>
  </si>
  <si>
    <t>As Diretrizes de Sustentabilidade para Crédito (p. 16, 19 e 20) orientam as operações do BB a apoiar a regularização ambiental de imóveis rurais (abarca Agricultura Irrigada, Agronegócio, e Papel &amp; Celulose ), apoiar as estratégias nacionais de combate ao desmatamento (abarca Agricultura Irrigada, Agronegócio, Siderurgia, Cimento, e Mineração), e incentivar reflorestamento e manejo florestal sustentável (abarca Agricultura Irrigada, Agronegócio, Papel &amp; Celulose, Siderurgia e Cimento ). 
O Framework de finanças sustentáveis do BB contempla práticas agrícolas favoráveis à biodiversidade, como o Pronaf Florestal (Relatório Anual -BB - 2023, p. 237). 
No documento "Banco do Brasil - Sustainable Finance Framework" (p. 17)consta a declaração de que o banco não financiaria "New sugarcane areas after October 28th, 2009 in the Amazon and Pantanal biomes or the Alto Paraguai basin".
No Questionário CDP 2023 (pp. 144 e 173), declara não realizar nem financiar atividades em áreas especialmente protegidas, aplicando essa diretriz a todo o portfólio de crédito. 
Obs: A diretriz de apoiar as estratégias nacionais de combate ao desmatamento deveria incluir o setor de Papel e Celulose.</t>
  </si>
  <si>
    <t>O banco classifica como restritas, sujeitas a análise de risco mais rigorosa, as operações ligadas ao uso de agrotóxicos e pesticidas (Diretrizes de Sustentabilidade Banco do Brasil para o Crédito, p. 26).
As Diretrizes de Sustentabilidade para Crédito (p. 16, 18 e 21) orientam o BB a apoiar empreendimentos voltados ao tratamento de água, dejetos e efluentes, e realizem analises de  risco hídrico e mitigação de impactos ambientais em bacias hidrográficas. Além disso, que o banco considere propostas de empresas com capacidade para prevenir e responder a incidentes de poluição por óleo e derivados (abarca Petróleo &amp; Gás, Siderúrgica e Cimento).
No mesmo documento (p. 5), BB compromete-se a promover a conscientização sobre o uso da água e apoiar soluções para os problemas relacionados a esse recurso, especialmente em setores intensivos no uso hídrico.
No Questionário do CDP de 2023 (p. 173), o BB destaca como requisito que seus clientes cumpram toda a legislação relacionada aos recursos hídricos (Pontuação 7 de 7).</t>
  </si>
  <si>
    <t>As Diretrizes de Sustentabilidade para Crédito (p. 16 e 18) orientam o Banco do Brasil a apoiar empreendimentos focados na conservação dos recursos hídricos, armazenamento, reuso e monitoramento da água (abarca todos os setores), além de considerar as condições dos Planos de Irrigação da Política Nacional de Irrigação (PNI) ao analisar projetos de irrigação para crédito (abarca Agricultura Irrigada e Agronegócio)</t>
  </si>
  <si>
    <t>As Diretrizes de Sustentabilidade para Crédito (p. 21) orientam que o BB considere propostas de empresas com capacidade para prevenir e responder a incidentes de poluição por óleo e derivados (abarca Petróleo &amp; Gás, Siderúrgica e Cimento)</t>
  </si>
  <si>
    <t>O banco classifica como restritas, sujeitas a análise de risco mais rigorosa, as operações ligadas ao uso de agrotóxicos e pesticidas  (Diretrizes de Sustentabilidade Banco do Brasil para o Crédito, p. 26).
As Diretrizes de Sustentabilidade para Crédito (p. 21) orientam que o BB considere propostas de empresas com capacidade para prevenir e responder a incidentes de poluição por óleo e derivados (abarca Petróleo &amp; Gás, Siderúrgica, e Cimento)</t>
  </si>
  <si>
    <t xml:space="preserve">As Diretrizes de Sustentabilidade para Crédito (p. 15 e 17) orientam o Banco do Brasil a apoiar a ampliação da área irrigada, com foco na produtividade e eficiência ambiental (abarca Agricultura Irrigada e Agronegócio). O banco também deve apoiar práticas sustentáveis na agropecuária (Agricultura Irrigada, Agronegócio e Papel &amp; Celulose), e apoiar o desenvolvimento de projetos que contribuam para uma economia de baixo carbono, especialmente o financiamento de agricultura de baixo carbono (abarca todos os setores). 
Deve ainda fomentar o aumento de produtividade da pecuária e sua integração com lavouras e/ou floresta (abarca Agricultura Irrigada), a adoção de modelos de produção como o sistema de plantio direto e a redução do uso de fertilizantes nitrogenados (abarca Agronegócio) (Diretrizes de Sustentabilidade para Crédito, p. 20 e 21).
O portfólio de finanças sustentáveis do BB contempla agricultura de baixo carbono, com impacto positivo na redução da erosão do solo, principalmente as linhas de crédito ligadas ao programa ABC (ABC Integração, Florestal e Ambiental)(Relatório Anual -BB - 2023, p. 235) </t>
  </si>
  <si>
    <t>Nada consta</t>
  </si>
  <si>
    <t>As Diretrizes de Sustentabilidade para Crédito (p. 16 e 17) orientam o Banco do Brasil a apoiar empreendimentos voltados ao tratamento de dejetos e efluentes. Também devem ser apoiados clientes que adotem práticas de consumo responsável e ecoeficiência, minimizando e destinando corretamente resíduos e rejeitos (ambos abarcam todos os setores).
O BB deve ainda considerar, nas análises de crédito, a existência de barragens de rejeitos de mineração sem declaração de estabilidade positiva (abarca Mineração) e empresas com capacidade para ações de prevenção e resposta a incidentes de poluição por óleo (abarca Petróleo &amp; Gás, Siderurgica, e Cimento) (Diretrizes de Sustentabilidade para Crédito, p. 21 e 23).
A PRSAC (p. 3) orienta o BB que adote ações focadas em  garantir a adequada destinação dos resíduos gerados</t>
  </si>
  <si>
    <t xml:space="preserve">
As Diretrizes de Sustentabilidade para Crédito (p. 16 e 17) orientam o Banco do Brasil a disponibilizar linhas de crédito para empreendimentos que preservem os recursos naturais e reduzam os riscos ambientais, utilizando tecnologias limpas, processos inovadores e arranjos produtivos mais eficientes. Além disso, o banco apoia clientes que adotem políticas de consumo responsável, focando na ecoeficiência e na inovação no uso de insumos, com ênfase na minimização de resíduos e rejeitos (ambos abarcam todos os setores). 
</t>
  </si>
  <si>
    <t xml:space="preserve">
Os PRSAC (p. 3) e as Diretrizes de Sustentabilidade Banco do Brasil para o Crédito (p. 26) vedam a concessão de crédito para clientes com envolvimento com práticas como o trabalho análogo à escravidão (abarca todos os setores).
 O documento "Compromissos BB com os Direitos Humanos" (p. 12) indica que o banco consulta a lista de empregadores que submeteram trabalhadores a essas condições, registrando-os no cadastro e impedindo operações de crédito. Caso o cliente seja incluído posteriormente, o banco pode encerrar as operações antecipadamente.
</t>
  </si>
  <si>
    <t xml:space="preserve">Os PRSAC (p. 3) e as Diretrizes de Sustentabilidade Banco do Brasil para o Crédito (p. 22) vedam a concessão de crédito a clientes envolvidos com trabalho infantil (abarca todos os setores). 
O documento "Compromissos BB com os Direitos Humanos" (p. 12) estabelece que o banco inclui cláusulas de vencimento antecipado em seus instrumentos de crédito para casos de descumprimento de leis relacionadas aos Direitos Humanos, abrangendo trabalho infantil.
</t>
  </si>
  <si>
    <t xml:space="preserve">As Diretrizes de Sustentabilidade para Crédito (p. 16) orientam o Banco do Brasil apoiar empresas e empreendimentos que adotem práticas, políticas e sistemas de saúde e segurança visando promover um ambiente de trabalho seguro e saudável (abarca todos os setores) 
</t>
  </si>
  <si>
    <t xml:space="preserve">As Diretrizes de Sustentabilidade para Crédito (p. 16) orientam o Banco do Brasil apoiar empresas e empreendimentos que adotem práticas, políticas e sistemas de saúde e segurança visando promover um ambiente de trabalho seguro e saudável (abarca todos os setores) (Pontuação 7 de 7).
</t>
  </si>
  <si>
    <t>O tema não é citado no que se refere a crédito</t>
  </si>
  <si>
    <t xml:space="preserve">As Diretrizes de Sustentabilidade para Crédito (p. 22) proíbem a concessão de crédito para atividades em terras indígenas e incentivam o apoio a empreendimentos que promovam a valorização da cultura, costumes e interesses das comunidades tradicionais (abarca todos os setores). 
No GRSAC (p. 31), comenta que BB utiliza tecnologias de georreferenciamento para identificar sobreposições de imóveis financiados com áreas de restrições legais, ambientais ou normativas internas, assegurando que operações de crédito respeitem essas condições. Segundo o documento "Compromissos BB com os Direitos Humanos" (p. 12), o banco estabelece cláusulas de vencimento antecipado para casos de descumprimento de leis que garantam o respeito a povos e comunidades tradicionais, como indígenas, quilombolas e ribeirinhos.
O Sustainable Finance Framework (p. 17) define como critério de exclusão do portfólio de crédito as atividades realizadas em terras indígenas sem o consentimento documentado de seus povos.
</t>
  </si>
  <si>
    <t xml:space="preserve">O tema não é citado no que se refere a crédito  </t>
  </si>
  <si>
    <t xml:space="preserve">As Diretrizes de Sustentabilidade para Crédito (p. 18, 20 e 22) orientam que o BB exija a manutenção de canais de relacionamento com comunidades do entorno no apoio a grandes projetos de investimento (abarca todos os setores). Deve firmar parcerias que apoiem produtores rurais na adoção de práticas conservacionistas de água e solo (abarca Agricultura Irrigada e Agronegócio) e fomentar empresas que integrem em seus modelos de negócio a geração de valor para a sociedade e o meio ambiente, promovendo o desenvolvimento social, ambiental e climático de comunidades e a geração de renda (abarca todos os setores) 
Obs.:  Há um baixo grau de profundidade e detalhamento </t>
  </si>
  <si>
    <t xml:space="preserve">As Diretrizes de Sustentabilidade para Crédito (p. 7, 22 e 23) determinam que o BB deve apoiar empreendimentos que valorizem mulheres, pessoas com deficiência e minorias. Também vedam financiamentos a clientes envolvidos em práticas discriminatórias de gênero (abarcam todos os setores). 
Instrumentos de crédito incluem cláusulas de vencimento antecipado em casos de discriminação ou descumprimento de normas relacionadas aos Direitos Humanos (Compromissos BB com os Direitos Humanos, p. 12) </t>
  </si>
  <si>
    <t xml:space="preserve">As Diretrizes de Sustentabilidade Banco do Brasil para o Crédito (p. 22 e 23) orientam o apoio a empreendimentos que valorizem o trabalho de grupos minoritários, além de vedarem financiamento a clientes envolvidos em crimes de discriminação de raça (abarcam todos os setores). 
O documento "Compromissos BB com os Direitos Humanos" (p. 12) prevê cláusulas de vencimento antecipado nos contratos de crédito em caso de discriminação por raça.
Em 2023 o Banco lançou o Ourocard Raízes, cartão por meio do qual BB e a Visa farão doações focadas em ações que promovem a visibilidade da causa racial (Caderno ASG - BB - 2023., p. 16) </t>
  </si>
  <si>
    <t xml:space="preserve">As Diretrizes de Sustentabilidade Banco do Brasil para o Crédito (p. 22) orientam o apoio a empreendimentos que valorizem o trabalho de pessoas com deficiência, promovendo a inclusão social e econômica desses grupos (abarca todos os setores).
Além disso, o BB oferece a linha de crédito destinada à aquisição de itens de tecnologia assistiva, BB Crédito Acessibilidade (Caderno ASG - BB 2023, p. 55). </t>
  </si>
  <si>
    <t xml:space="preserve">As Diretrizes de Sustentabilidade Banco do Brasil para o Crédito (p. 22) orientam o apoio empreendimentos que adotem procedimentos para valorização dos interesses, cultura, costumes, valores e herança de comunidades locais e populações tradicionais (abarca todos os setores).
Obs.:  Há um baixo grau de profundidade e detalhamento (Pontuação  1 de 7). </t>
  </si>
  <si>
    <t xml:space="preserve">O tema não é citado no que se refere a crédito </t>
  </si>
  <si>
    <t>O BB possui uma política específica para tratar de corrupção,  “Política Específica de Prevenção e Combate à Lavagem de Dinheiro, ao Financiamento do Terrorismo, ao Financiamento da Proliferação de Armas de Destruição em Massa e à Corrupção”. Está é disponibilizada na integralidade no site do BB.
O Formulário de Referência 2024 - BB (p. 205) estabelece que o Banco do Brasil monitora o Portal da Transparência (CNEP) e sites especializados internacionais para identificar clientes punidos por legislações anticorrupção, como o Foreign Corrupt Practices Act (FCPA) e o UK Bribery Act. Quando detectados, medidas são tomadas para informar as áreas de negócios e adotar restrições consideradas adequadas. Além disso, o banco monitora sites de notícias para identificar indivíduos envolvidos em crimes de corrupção ou lavagem de dinheiro, registrando anotações cadastrais para avaliação antes da realização de negócios.
As Diretrizes de Sustentabilidade Banco do Brasil para o Crédito (p. 23) estabelecem que o banco deve promover o combate à corrupção por meio de cláusulas contratuais.</t>
  </si>
  <si>
    <t>Máximo de 7</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</si>
  <si>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</si>
  <si>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</si>
  <si>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</si>
  <si>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</si>
  <si>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</si>
  <si>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</si>
  <si>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Apenas Project Finance - até 4 pontos</t>
  </si>
  <si>
    <t>Licenciamento ambiental vigente</t>
  </si>
  <si>
    <t xml:space="preserve">"Exigir comprovação de regularização ambiental, licenciamento ambiental e outorga d'água das atividades e empreendimentos financiados pelo Banco, quando aplicáveis” (Diretrizes de Sustentabilidade Banco do Brasil para o Crédito, p. 19)
"A instituição condiciona a concessão de crédito e/ou a subscrição do risco de empreendimentos à existência de licenças ambientais, e inclui sanções contratuais/não pagamento de sinistro no caso de suspensão ou cancelamento dessas licenças?
a) Crédito - Sim"(Questionário ISE B3 2023 – BB, Item 1165),
“Consideramos como atividades restritas aquelas em que o Banco assume risco de crédito sob determinadas condições. Dentre os documentos necessários para a avaliação de restrições sociais, ambientais e climáticas especificas constam, por exemplo, mas não estão limitados a, Estudos de Impactos Ambientais e seus documentos associados (…)
Atividades restritas: Atividades sujeitas ao Licenciamento Ambiental" (Diretrizes de Sustentabilidade Banco do Brasil para o Crédito, p. 26).  - ver tabela abaixo
</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</si>
  <si>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</si>
  <si>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</si>
  <si>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</si>
  <si>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</si>
  <si>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</si>
  <si>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 xml:space="preserve">
“No Banco do Brasil, operações que beneficiarão empreendimento localizados no bioma Amazônia têm um fluxo diferenciado. A análise, deferimento e liberação da operação é realizada por equipe especializada. Para a concessão de crédito rural são obrigatórios: (…) recibo de inscrição no Cadastro Ambiental Rural (CAR)” (Relatório Anual - BB - 2023, p. 54).
Obs.: A análise do CAR é mencionada apenas para atividades localizadas no Bioma Amazônico, apesar de sua exigência ser estabelecida por lei.</t>
  </si>
  <si>
    <t>Autorizações para supressão de vegetação (sempre que apurado desmatamento recente) – órgãos ambientais estaduais (ou municipais, do. for o caso)</t>
  </si>
  <si>
    <t>Prática de infrações – órgãos ambientais federais</t>
  </si>
  <si>
    <t xml:space="preserve">"Além das informações geradas internamente, na avaliação de clientes e operações utilizamos informações de fontes externas confiáveis para gestão do Risco Social, Ambiental e Climático, dentre as quais destacamos: Autuação e Embargos, do Ibama; Embargos, do ICMBio” (GRSAC BB, p. 9)
“Ainda no nível de cliente, observa-se a concentração da exposição da carteira de crédito do BB com clientes que possuem autuações (Ibama) e/ou embargos (Ibama/ICMBio), inclusive com recorte específico dessa exposição em áreas do Bioma Amazônia.” (GRSAC BB, p. 36)
Obs.: Não especifica a abrangência, apenas comenta que inclui os imóveis localizados no Bioma Amazônia. </t>
  </si>
  <si>
    <t>Áreas embargadas pelo IBAMA ou ICMBio</t>
  </si>
  <si>
    <t xml:space="preserve">"Não concedemos crédito rural destinado a beneficiar imóveis que constem da lista de áreas embargadas por desmatamento ou queimadas irregulares divulgadas pelo Ibama. No caso de imóvel localizado nos municípios do Bioma Amazônia, a concessão de crédito rural está vinculada à comprovação da regularidade ambiental e fundiária dos imóveis, com análises centralizadas em equipes especialistas e não vinculadas às agências que originam as propostas, de modo a assegurar o cumprimento de todas as exigências legais" (Relatório Anual - BB - 2023, p. 194).
“Ainda no nível de cliente, observa-se a concentração da exposição da carteira de crédito do BB com clientes que possuem autuações (Ibama) e/ou embargos (Ibama/ICMBio), inclusive com recorte específico dessa exposição em áreas do Bioma Amazônia.” (GRSAC BB, p. 36)
Obs.: Não especifica a abrangência, apenas comenta que inclui os imóveis localizados no Bioma Amazônia. </t>
  </si>
  <si>
    <t>Limites de unidades de conservação (federais, estaduais e municipais)</t>
  </si>
  <si>
    <t xml:space="preserve">“O Banco do Brasil faz a verificação de sobreposição entre bases cartográficas e as glebas vinculadas às propostas de financiamento. (...)
A solução, denominada Diagnóstico Geo Socioambiental, assegura que a gleba financiada esteja fora de áreas com restrições legais ou com vedações normativas internas, tais como (...) e Unidades de Conservação” (“Relatório Anual -BB - 2023.pdf”, p. 55)
“(…) por meio do Diagnóstico Geo Socioambiental, geramos dados sobre sobreposição de glebas financiadas com diversas bases: Unidades Federativas (IBGE), Biomas (IBGE), Áreas Embargadas (IBAMA/ICMBio/SEMAs), Unidades de Conservação (ICMBio/MMA), Vegetação (IBGE), Clima (IBGE), Relevo (IBGE), Bacias Hidrográficas (IBGE), Solos (IBGE) e Potencial Agrícola (IBGE), entre outras.” (GRSAC, p. 23)
Obs.: Não especifica a abrangência, e não inclui UCs estaduais ou municipais. </t>
  </si>
  <si>
    <t>Limites de terras indígenas</t>
  </si>
  <si>
    <t>"Não acolhemos em garantia imóveis localizados em sítios arqueológicos, ocupados por comunidades de etnias com proteção legal (índios, quilombolas, entre outras), (….).” (Caderno ASG - BB - 2023., p. 10)
“O Banco do Brasil faz a verificação de sobreposição entre bases cartográficas e as glebas vinculadas às propostas de financiamento. (...)
A solução, denominada Diagnóstico Geo Socioambiental, assegura que a gleba financiada esteja fora de áreas com restrições legais ou com vedações normativas internas, tais como (...)terras indígenas e quilombolas” (“Relatório Anual -BB - 2023.pdf”, p. 55)
Obs.: Cita o tema, mas não especifica a abrangência ou quais bases de dados utilizou.</t>
  </si>
  <si>
    <t>Limites de territórios quilombolas</t>
  </si>
  <si>
    <t>IPHAN e órgãos estaduais e municipais de proteção do patrimônio cultural</t>
  </si>
  <si>
    <t>"Não acolhemos em garantia imóveis localizados em sítios arqueológicos,  (….).” (Caderno ASG - BB - 2023., p. 10)
Obs.: Cita o tema, mas não especifica  quais bases de dados utiliza</t>
  </si>
  <si>
    <t>Outros conflitos fundiários ou comunitários</t>
  </si>
  <si>
    <t>Bases de dados do Ministério Público Federal</t>
  </si>
  <si>
    <t>Bases de dados do Ministério Público Estadual</t>
  </si>
  <si>
    <t>“Lista suja” do trabalho escravo</t>
  </si>
  <si>
    <t>"2.2. Adotamos critérios de exclusão na realização de negócios, contratação de bens e serviços, investimentos ou parcerias societárias com terceiros que submetam trabalhadores a formas degradantes de trabalho ou a condições análogas a de escravo; que pratiquem a exploração sexual de menores e/ou de mão-de-obra infantil; e que sejam responsáveis por dano doloso ao meio ambiente” (PRSAC, p. 3)
“Além das informações geradas internamente, na avaliação de clientes e operações utilizamos informações de fontes externas confiáveis para gestão do Risco Social, Ambiental e Climático, dentre as quais destacamos: Lista de Trabalho Análogo à Escravidão, do Ministério do Trabalho e Previdência;” (GRSAC BB, p. 9).</t>
  </si>
  <si>
    <t>Infrações em matéria de saúde e segurança do trabalho (inclusive trabalho infantil)</t>
  </si>
  <si>
    <t>Bases de dados do Ministério Público em matéria trabalhista</t>
  </si>
  <si>
    <t>Bases de dados do Judiciário em matéria trabalhista</t>
  </si>
  <si>
    <t xml:space="preserve">“No que compete à efetiva mensuração do risco, por meio da metodologia de avaliação de sensibilidade ao RSAC, utilizamos informações relacionadas a aspectos sociais, ambientais e climáticos, entre as quais destacamos: Maiores devedores trabalhistas;” (GRSAC BB, p. 22)
 </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</si>
  <si>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</si>
  <si>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</si>
  <si>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</si>
  <si>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</si>
  <si>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</si>
  <si>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</si>
  <si>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 xml:space="preserve">Outorga para utilização de recursos hídricos </t>
  </si>
  <si>
    <t>“A outorga d’água é exigida nos financiamentos de investimento e custeio para agricultura irrigada e para criação de animais em confinamento. São observadas também as regulações e legislações de governos municipais, estaduais e federais." (Diretrizes de Sustentabilidade Banco do Brasil para o Crédito, p. 5)
“Quanto ao financiamento de atividades que usam recursos hídricos, o BB exige a apresentação da outorga pelo Poder Público dos direitos de uso (outorga d ́água) nos casos em que a atividade demande:
I. Derivação ou captação de água para consumo final, inclusive abastecimento público ou insumo de processo produtivo; II. Extração de água de aquífero subterrâneo para consumo final ou insumo de processo produtivo; III. Lançamento em um corpo d ́água de esgotos e demais resíduos líquidos ou gasosos, tratados ou não, com o fim de diluição, transporte e disposição final; IV. Aproveitamento dos potenciais hidrelétricos; e V. Outros usos que alterem o regime, a quantidade ou a qualidade da água existente em um copo d ́água.” (Diretrizes de Sustentabilidade Banco do Brasil para o Crédito, p. 5)</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</si>
  <si>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</si>
  <si>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</si>
  <si>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</si>
  <si>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</si>
  <si>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</si>
  <si>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</si>
  <si>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“BB has sustainability guidelines for credit operations that include specific actions for agricultural and forestry sectors, such as to require proof of legal and sustainable origin of forestry products through evidence of proper environmental licensing and to foster best practices required by certifications in agriculture and forestry.” (Banco do Brasil – Sustainable Finance Framework, p. 5)
“24. Exigir comprovação da origem legal e sustentável dos produtos utilizados nos empreendimentos financiados, quando aplicável;;” (Diretrizes de Sustentabilidade Banco do Brasil para o Crédito - Jun 2024.pdf, p. 19)
“36. Observar na contratação de operações de crédito imobiliário a adequada gestão da água, energia, materiais e resíduos através da Certificação PBQP-H ou ISO 9001, conforme o caso;” (Diretrizes de Sustentabilidade Banco do Brasil para o Crédit, p. 21)
“50. Ponderar nas análises de crédito a existência de barragens de rejeitos de mineração sem declaração de condição de estabilidade positiva;” (Diretrizes de Sustentabilidade Banco do Brasil para o Crédit, p. 23)</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</si>
  <si>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</si>
  <si>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</si>
  <si>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</si>
  <si>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</si>
  <si>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</si>
  <si>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“O Banco também realiza monitoramento do Portal da Transparência (CNEP) e de sites especializados internacionais, para verificação de clientes punidos pelo Foreign Corrupt Practices Act (FCPA), UK Bribery Act e demais legislações estrangeiras anticorrupção. Quando é verificado que um cliente da instituição consta desses cadastros, são adotadas medidas para que as áreas de negócios tomem conhecimento do fato e adotem restrições julgadas adequadas.” (Formulário de Referência 2024, p. 205)</t>
  </si>
  <si>
    <t>Vigilância sanitária (para setores relevantes)</t>
  </si>
  <si>
    <t>Imprensa</t>
  </si>
  <si>
    <t>“Além das informações geradas internamente, na avaliação de clientes e operações utilizamos informações de fontes externas confiáveis para gestão do Risco Social, Ambiental e Climático, dentre as quais destacamos: Notícias públicas atreladas a situações sociais e ambientais, de diversas fontes de mídia.” (GRSAC BB, p. 9)
“Entre as ferramentas utilizadas para mitigação do Risco Ambiental em meio ao processo de concessão de crédito, cabe destacar: monitoramento de mídia” (GRSAC BB, p. 13)</t>
  </si>
  <si>
    <t>Mídias online em geral</t>
  </si>
  <si>
    <t>Organizações da sociedade civil relevantes</t>
  </si>
  <si>
    <t>Mecanismo de recebimento de queixas</t>
  </si>
  <si>
    <t>Inspeções no local</t>
  </si>
  <si>
    <t>“Avaliamos o nível de responsabilidade social, ambiental e climático nas análises de limite de crédito (....) permitindo conhecer e analisar as práticas dos proponentes de crédito que, em função do porte e da atividade econômica desenvolvida, apresentem maior potencial de risco, e também na análise de projetos de investimento, com valor financiado pelo BB igual ou superior a R$ 10 milhões. Caso necessário, são realizadas visitas para verificação in loco das condições sociais e ambientais do cliente e/ou do projeto a ser financiado, o que permite ao Banco certificar-se das informações apresentadas com maior detalhamento.” (Caderno ASG - BB - 2023., p. 10)
“Utilizamos ferramentas que auxiliam na identificação do RSAC, dentre as quais destacamos: h) Relatório de visita ao cliente;”  (GRSAC BB, p. 21)
“Para mensuração, além dos processos de identificação e avaliação de riscos já previstos na Lei das Estatais (Lei nº 13.303/2016), em Legislação Complementar, no Regulamento de Licitações e Contratos do Banco do Brasil S.A. (RLBB) e aqueles inerentes a atividade de compras e contratações, utilizamos instrumentos de Due Diligence complementares e especializados, (…) visitas in locu” (GRSAC BB, p. 22)</t>
  </si>
  <si>
    <t>Contratação de auditoria socioambiental</t>
  </si>
  <si>
    <t>“In 2022, five operations were contracted under the Equator Principles, four of which (B Categories1) were related to Project Finance for the energy sector, (....) For all undertakings, BB required an independent environmental and social consulting firm to be contracted to assess compliance with the applicable legislation, IFC’s Standards and the World Bank’s Guidelines during the term of the financing.” (CDP BB 2023., p. 39)
“Os projetos abrangidos pelos critérios dos Princípios do Equador possuem uma esteira própria de análise, abrangendo as etapas de enquadramento, categorização e acompanhamento com o apoio de consultoria especializada independente, de acordo com o impacto social, ambiental e climático potencial identificado, por toda a vigência dos financiamentos” (Caderno ASG - BB - 2023., p. 10)</t>
  </si>
  <si>
    <t>TOTAL PONDERADO DA COLUNA</t>
  </si>
  <si>
    <t>Máximo de 20</t>
  </si>
  <si>
    <r>
      <t>“Ainda em termos setoriais, monitoramos ocorrências de eventos climáticos e seus potenciais impactos nos setores da economia, de forma a antecipar tempestivamente movimentos de gestão na carteira de crédito. Complementarmente, por meio do Relatório de Acompanhamento de Clima, realizamos diagnóstico climático e análise das condições das lavouras das principais commodities agrícolas afetadas no trimestre, além do prognóstico de clima para o próximo período, e por meio do Diagnóstico Geo Socioambiental, geramos dados sobre sobreposição de glebas financiadas com diversas bases: Unidades Federativas (IBGE), Biomas (IBGE),</t>
    </r>
    <r>
      <rPr>
        <b/>
        <sz val="12"/>
        <color rgb="FF000000"/>
        <rFont val="Calibri"/>
        <family val="2"/>
        <scheme val="minor"/>
      </rPr>
      <t xml:space="preserve"> Áreas Embargadas (IBAMA/ICMBio/SEMAs</t>
    </r>
    <r>
      <rPr>
        <sz val="12"/>
        <color rgb="FF000000"/>
        <rFont val="Calibri"/>
        <family val="2"/>
        <scheme val="minor"/>
      </rPr>
      <t>), Unidades de Conservação (ICMBio/MMA), Vegetação (IBGE), Clima (IBGE), Relevo (IBGE), Bacias Hidrográficas (IBGE), Solos (IBGE) e Potencial Agrícola (IBGE), entre outras.” (GRSAC BB 2023.pdf, p. 23)</t>
    </r>
  </si>
  <si>
    <t xml:space="preserve">“Quanto aos horizontes temporais definidos no acompanhamento das exposições dos segmentos de Pessoa Física, Produtor Rural e Pessoas Jurídicas e, no conceito de proporcionalidade utilizado na metodologia de sensibilidade ao RSAC, adotamos as seguintes premissas:
Tabela 2. Definição de períodos” (GRSAC BB 2023.pdf, p. 9)
 </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</si>
  <si>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</si>
  <si>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</si>
  <si>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</si>
  <si>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</si>
  <si>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 inclusive Project Finance </t>
  </si>
  <si>
    <t>Semestral ou menor</t>
  </si>
  <si>
    <t>“Monitoramos, mensalmente, as concentrações das exposições de alta sensibilidade ao Risco Social, Ambiental e Climático em relação à carteira de crédito total. Na perspectiva dos setores econômicos, monitoramos a exposição dos setores de elevada suscetibilidade ao RSAC em relação à carteira de crédito Pessoa Jurídica.” (GRSAC BB, p. 34)</t>
  </si>
  <si>
    <t>“A classificação da operação nos níveis de risco deve ser revista, no mínimo:  (ii) semestralmente - para operações de um mesmo cliente ou grupo econômico cujo montante seja superior a 5% (cinco por cento) do patrimônio líquido ajustado; b) uma vez a cada doze meses, em todas as situações, exceto quando as operações de crédito contratadas com cliente cuja responsabilidade total seja de valor inferior a R$50.000,00 (cinquenta mil reais) podem ser classificadas mediante adoção de modelo interno de avaliação ou em função dos atrasos (observado que a classificação deve corresponder, no mínimo, ao risco nível A).” (“Formulário de Referência 2024 - BB.pdf”, p. 37)</t>
  </si>
  <si>
    <t>Anual</t>
  </si>
  <si>
    <t>Bienal</t>
  </si>
  <si>
    <t>Apenas quando tem conhecimento de fato novo relevante ou quando se refere a único ou poucos temas</t>
  </si>
  <si>
    <t>Não adota</t>
  </si>
  <si>
    <t>Total</t>
  </si>
  <si>
    <t>Máximo de 10</t>
  </si>
  <si>
    <t>GRAU DE RELEVÂNCIA</t>
  </si>
  <si>
    <t>Negativa de crédito, suspensão de desembolsos ou vencimento antecipado de operações em razão de riscos socioambientais (percentual nos últimos 2 anos)</t>
  </si>
  <si>
    <t>Baixo - 0 ou 1 ponto</t>
  </si>
  <si>
    <t>Médio - 2 ou 3 pontos</t>
  </si>
  <si>
    <t>Alto - 4 ou 5 pontos</t>
  </si>
  <si>
    <t>0 a 2%</t>
  </si>
  <si>
    <t>2 a 8%</t>
  </si>
  <si>
    <t>Maior que 8%</t>
  </si>
  <si>
    <t>Máximo de 5</t>
  </si>
  <si>
    <t>Não há informações disponíveis</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</si>
  <si>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</si>
  <si>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</si>
  <si>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</si>
  <si>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</si>
  <si>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 xml:space="preserve">Apenas Project Finance - até 3 pontos  </t>
  </si>
  <si>
    <t>Não adota - 0 pontos</t>
  </si>
  <si>
    <t xml:space="preserve">Repercussão do nível de risco nas condições da operação (taxa de juros, prazo de duração ou prazo de carência) </t>
  </si>
  <si>
    <t xml:space="preserve">O BB oferece condições específicas para “financiamento a setores mais sensíveis ao Risco Climático, orientação a partes interessadas quanto à gestão de riscos climáticos e adequação das estruturas e processos do Banco” (Caderno ASG - BB - 2023., p. 9)
</t>
  </si>
  <si>
    <t>Cláusula(s) contratual(s) de cumprimento das regulações socioambientais/dever de informar sobre autuações</t>
  </si>
  <si>
    <t xml:space="preserve">
Todos os instrumentos de crédito do BB incluem cláusulas contratuais que exigem conformidade socioambiental, sob pena de suspensão dos recursos ou vencimento antecipado:
“Os instrumentos de crédito contam com cláusulas que conferem ao Banco a prerrogativa de suspender a liberação de novos recursos e de vencer antecipadamente as operações, no caso de cassação, suspensão ou cancelamento das licenças ambientais ou, ainda, de descumprimento das Diretrizes” (“Relatório Anual -BB - 2023.pdf”, p. 192)
"Todos os nossos instrumentos de crédito dispõem de cláusula de vencimento extraordinário/antecipado em casos de descumprimento a leis e normas relativas aos Direitos Humanos.” (Compromissos BB com os Direitos Humanos, p. 12)</t>
  </si>
  <si>
    <t>Cláusula(s) contratual(is) relativa(s) a deveres de transparência socioambiental junto à IF relativos a operações da própria empresa financiada</t>
  </si>
  <si>
    <t>Cláusula(s) contratual(is) relativa(s) a deveres de transparência socioambiental junto à IF relativos à cadeia de produção da empresa financiada</t>
  </si>
  <si>
    <t xml:space="preserve">Plano de ação ou compromisso equivalente com prazos e metas claros para operações próprias </t>
  </si>
  <si>
    <t xml:space="preserve">
"Indique, para cada categoria de operações de crédito, quais as cláusulas contratuais existentes nos instrumentos de crédito da instituição que exigem o cumprimento de condicionantes socioambientais: a) Operações de project finance (Princípios do Equador - valores acima de US$ 10 milhões)  - Elaboração de planos de ação para mitigação de impactos negativos, cujo descumprimento pode acarretar no vencimento antecipado do contrato"(Questionário ISE B3 2023 – BB, Item 1551). 
"Além disso, no financiamento de hidrelétricas e projetos de infraestrutura enquadrados nos Princípios do Equador, o Banco do Brasil exige do cliente a avaliação social, ambiental e climática independente e o plano de ação para a mitigação dos riscos e impactos identificados” (Diretrizes de Sustentabilidade Banco do Brasil para o Crédito, p. 5)  </t>
  </si>
  <si>
    <t>Plano de ação ou compromisso equivalente com  prazos e metas claros para cadeia de produção</t>
  </si>
  <si>
    <t>Garantias adicionais ou seguro</t>
  </si>
  <si>
    <t>Nos contratos de produtores rurais são incluídos mecanismos de seguro agrícola ligado a riscos climáticos:
"It's necessary a mitigation process, that ensures the return of capital borrowed, mainly in working capital contracts, which are supported by others guarantees. So, the most of these contracts has Agricultural Insurance as mitigator mechanism. It is triggered under some conditions when the borrower is incapable to perform the contract.” (Questionário CDP 2023, p. 42)
“Em específico, para o Risco Climático das operações de produtores rurais, adicionamos, ainda, existência de seguro agrícola. A Tabela a seguir demonstra os valores de mitigadores no custeio agrícola, associados às operações rurais no Banco.” (GRSAC BB, p. 24)</t>
  </si>
  <si>
    <t>Existência de indicadores específicos para mensuração de impacto (indicando-se quais são) - até 3,5 pontos</t>
  </si>
  <si>
    <t xml:space="preserve">Percentual no portfólio de crédito - até 6,5 pontos </t>
  </si>
  <si>
    <t>Educação e/ou empregabilidade para população de baixa renda</t>
  </si>
  <si>
    <t xml:space="preserve">Adaptação a riscos climáticos físicos </t>
  </si>
  <si>
    <t xml:space="preserve">Produção, geração ou distribuição de energia elétrica de baixo carbono (exclui grandes hidrelétricas) </t>
  </si>
  <si>
    <t>Segundo o Framework os financiamentos ligados a energia sustentável (energia solar, eólica, hídrica, por biomassa e biocombustíveis), tem como indicador de impacto as emissões de GEEs evitadas  (t CO2eq) (Banco do Brasil Sustainable Framework, p. 20).</t>
  </si>
  <si>
    <t>“In May 2021, we launched BB Crédito Energia Renovável (loans for renewable energy), a spe cific credit line for purchase of solar power generation systems to households. This facility benefits individual customers, who can finance up to 100% of the purchase of photovoltaic systems, installation included. Customers can sign up in the most convenient way, with a digital journey on the app BB.
Portfolio value: 526260000 
% of total portfolio value: 0.05” (CDP - BB 2023.pdf, p. 82).
"the Agro Energy Program has promoted the use of photovoltaic energy and initiatives in energy efficiency, with potential for emission reduction. By the way, is possi ble the electricity generation from a clean and renewable source. Over this, financing micro and mini power plants in rural properties we can also ensure a sup ply safety for rural producers.
Portfolio value: 1400000000 
% of total portfolio value: 0.14" (CDP - BB 2023.pdf, p. 81).</t>
  </si>
  <si>
    <t>Eficiência energética</t>
  </si>
  <si>
    <t>Segundo o Framework os financiamentos ligados a eficiência energética, tem como indicador de impacto as emissões de GEEs evitadas  (t CO2eq) (Banco do Brasil Sustainable Framework, p. 20).</t>
  </si>
  <si>
    <t>"the Agro Energy Program has promoted the use of photovoltaic energy and initiatives in energy efficiency, with potential for emission reduction. By the way, is possible the electricity generation from a clean and renewable source. Over this, financing micro and mini power plants in rural properties we can also ensure a supply safety for rural producers.
Portfolio value: 1400000000 
% of total portfolio value: 0.14" (CDP - BB 2023.pdf, p. 81).</t>
  </si>
  <si>
    <t>Produção de combustíveis e aquisição de veículos de baixo carbono</t>
  </si>
  <si>
    <t>Infraestrutura de mobilidade urbana ativa</t>
  </si>
  <si>
    <t>Segundo o Framework, os financiamentos ligados a transporte limpo tem como indicador de impacto as emissões de GEEs evitadas (t CO2eq) (Banco do Brasil Sustainable Framework, p. 20).</t>
  </si>
  <si>
    <r>
      <t>“Visando engajar os consumidores na transição para energia renovável e para a redução de emissões de GEE, (.....) o</t>
    </r>
    <r>
      <rPr>
        <b/>
        <sz val="12"/>
        <color theme="1"/>
        <rFont val="Calibri"/>
        <family val="2"/>
        <scheme val="minor"/>
      </rPr>
      <t xml:space="preserve"> BB Crédito Mobilidade, com condições especiais para aquisição de bicicleta, patinete</t>
    </r>
    <r>
      <rPr>
        <sz val="12"/>
        <color theme="1"/>
        <rFont val="Calibri"/>
        <family val="2"/>
        <scheme val="minor"/>
      </rPr>
      <t xml:space="preserve"> ou moto elétrica e o Financiamento de carros elétricos com taxas especiais1.” (Caderno ASG - BB - 2023., p. 15)
“Aiming to identify positive ESG impacts due its loan portfolio, since 2020 BB measures the ad ditionalities of produtcts and corporate customers activities. By a own methodology, the covered credit lines are cathego rized on High, Moderate, Limited or Insufficient additionality. At Dec/2022 the sustainable loan portfolio reached R$ 327.3 bil lion, corresponding to 32.6% of the total loan porfolio” (CDP BB 2023, p. 33)
Obs.: 
Obs.: Embora não haja um percentual específico, é informado o percentual total da carteira de crédito sustentável em relação ao portfólio de crédito geral.</t>
    </r>
  </si>
  <si>
    <t>Biodiversidade terrestre (mitigação de riscos)</t>
  </si>
  <si>
    <t>Segundo o Framework os financiamentos ligados a Gestão Ambientalmente Sustentável dos Recursos Naturais Vivos e Uso do Solo tem como indicador de impacto as emissões de GEEs capturadas e/ou evitadas (t CO2eq) (Banco do Brasil Sustainable Framework, p. 20).</t>
  </si>
  <si>
    <t xml:space="preserve">"On our Sustainable Loan Portfolio, the amount destinated to financing low carbon activities is R$ 154.8 billion (15.4% of total loan portfolio), comprising Good Environmental and Social Practices, and Low Carbon Agriculture, considered " (CDP BB 2023, p.84).
"(....)Agribusiness Loans
(....)This initiative funds sustainable farming production systems, with recognized capacity to reduce or sequester GHG emissions and promote vegetation/bio mass and food production, as well as the preservation of the environment.
Type of activity financed, invested in or insured: Sustainable forest management, forest protection, forests restoration, afforestation, sustainable agriculture, water resources, and ecosystem protection.
Portfolio value 8686000000
 % of total portfolio value 0.9" (CDP BB 2023, p. 171)."Pronaf Florestal
Propósito: Apoiar projetos que preencham os requisitos para sistemas agroflorestais, manejo florestal, e enriquecimento de áreas com espécies nativas.
Saldo em Carteira (R$ Milhões): 105" (Relatório Anual 2023, p.237).
"(....)Agribusiness Loans
Type of activity financed, invested in or insured: Sustainable forest management, forest protection, forests restoration, afforestation, sustainable agriculture, water resources, and ecosystem protection.
Portfolio value 8686000000
 % of total portfolio value 0.9" (CDP BB 2023, p. 171).
</t>
  </si>
  <si>
    <t>Biodiversidade terrestre (restauração)</t>
  </si>
  <si>
    <r>
      <t>ABC Ambiental 
Descrição: Adequação ou</t>
    </r>
    <r>
      <rPr>
        <b/>
        <sz val="12"/>
        <color theme="1"/>
        <rFont val="Calibri"/>
        <family val="2"/>
        <scheme val="minor"/>
      </rPr>
      <t xml:space="preserve"> regularização das propriedades rurais frente à legislação ambiental, inclusive recuperação da reserva legal, de áreas de preservação permanente, recuperação de áreas degradadas</t>
    </r>
    <r>
      <rPr>
        <sz val="12"/>
        <color theme="1"/>
        <rFont val="Calibri"/>
        <family val="2"/>
        <scheme val="minor"/>
      </rPr>
      <t xml:space="preserve"> e implantação e melhoramento de planos de manejo florestal sustentável
Saldo em carteira em 2023 (R$ milhões): 197" (Relatório Anual -BB - 2023, p. 235).    
"(....)Agribusiness Loans
Type of activity financed, invested in or insured: Sustainable forest management, forest protection, forests restoration, afforestation, sustainable agriculture, water resources, and ecosystem protection.
Portfolio value 8686000000
 % of total portfolio value 0.9" (CDP BB 2023, p. 171).                                    "ABC Recuperação 
Descrição: Recuperação de pastagens degradadas
Saldo em carteira em 2023 (R$ milhões): 3.944" (Relatório Anual -BB - 2023, p. 235).
</t>
    </r>
  </si>
  <si>
    <t>Preservação da biodiversidade e/ou mitigação de riscos de poluição de água doce</t>
  </si>
  <si>
    <t>Segundo o Framework, os financiamentos ligados a gestão de recursos hídricos, especialmente em relação a expansão de esgotos e capacidade de tratamento de água e resíduos, tem como indicador de impacto a população que tem acesso a água e as emissões de GEEs  evitadas (t CO2eq) (Banco do Brasil Sustainable Framework, p. 20).</t>
  </si>
  <si>
    <r>
      <t xml:space="preserve">"BB FCO Programa de Infraestrutura Econômica 
Descrição: A linha de infraestrutura econômica objetiva a implantação, ampliação, modernização e reforma de infraestrutura econômica mediante o financiamento e abertura de crédito para serviços e bens necessários nos setores de transporte hidroviário, </t>
    </r>
    <r>
      <rPr>
        <b/>
        <sz val="12"/>
        <color theme="1"/>
        <rFont val="Calibri"/>
        <family val="2"/>
        <scheme val="minor"/>
      </rPr>
      <t>esgotamento sanitári</t>
    </r>
    <r>
      <rPr>
        <sz val="12"/>
        <color theme="1"/>
        <rFont val="Calibri"/>
        <family val="2"/>
        <scheme val="minor"/>
      </rPr>
      <t xml:space="preserve">o, abastecimento de água, </t>
    </r>
    <r>
      <rPr>
        <b/>
        <sz val="12"/>
        <color theme="1"/>
        <rFont val="Calibri"/>
        <family val="2"/>
        <scheme val="minor"/>
      </rPr>
      <t>tratamento de efluentes domésticos e industriais</t>
    </r>
    <r>
      <rPr>
        <sz val="12"/>
        <color theme="1"/>
        <rFont val="Calibri"/>
        <family val="2"/>
        <scheme val="minor"/>
      </rPr>
      <t>, compostagem e aterros sanitários.
Saldo em carteira em 2023 (R$ milhões):  1.462,73 (Relatório Anual BB 2023, p. 242).</t>
    </r>
  </si>
  <si>
    <t>Descontaminação de água doce</t>
  </si>
  <si>
    <t>Não constam informações.</t>
  </si>
  <si>
    <t>Eficiência hídrica</t>
  </si>
  <si>
    <t>Preservação da biodiversidade e/ou mitigação de riscos de poluição marítima</t>
  </si>
  <si>
    <t>Restauração de ecossistemas marinhos</t>
  </si>
  <si>
    <t>Mitigação de riscos de poluição do solo ou uso eficiente do solo para fins agrícolas</t>
  </si>
  <si>
    <t>O Framework de finanças sustentáveis do BB, determina que os seguintes ativos têm como indicador de impacto o GEE capturado (t CO2 eq.): Sistemas de Plantio Direto, Recuperação e Restauração de Solos, Sistema de Integração de Lavoura-Pecuária-Floresta (ILPF) e Sistemas Agroflorestais (SAF). Para os ativos Fixação Biológica de Nitrogênio, Tratamento de Resíduos Animais, Silvicultura, (...), o indicador de impacto é as emissões de GEEs evitadas  (t CO2eq) (Banco do Brasil Sustainable Framework, p. 20).</t>
  </si>
  <si>
    <t>Descontaminação do solo</t>
  </si>
  <si>
    <t>Não constam informações</t>
  </si>
  <si>
    <t>Mitigação de riscos de poluição atmosférica</t>
  </si>
  <si>
    <t>Uso eficiente de matéria-prima</t>
  </si>
  <si>
    <t>Gestão adequada de resíduos sólidos (prevenção de poluição)</t>
  </si>
  <si>
    <t>Segundo o Framework os financiamentos ligados  a expansão de capacidade de tratamento de resíduos sólidos, tem como indicador de impacto as emissões de GEEs evitadas (t CO2eq) (Banco do Brasil Sustainable Framework, p. 20).</t>
  </si>
  <si>
    <r>
      <t xml:space="preserve">BB FCO Programa de Infraestrutura Econômica 
Descrição: A linha de infraestrutura econômica objetiva a implantação, ampliação, modernização e reforma de infraestrutura econômica mediante o financiamento e abertura de crédito para serviços e bens necessários nos setores de transporte hidroviário, esgotamento sanitário, abastecimento de água, </t>
    </r>
    <r>
      <rPr>
        <b/>
        <sz val="12"/>
        <color theme="1"/>
        <rFont val="Calibri"/>
        <family val="2"/>
        <scheme val="minor"/>
      </rPr>
      <t>tratamento de efluentes domésticos e industriais, compostagem e aterros sanitários.</t>
    </r>
    <r>
      <rPr>
        <sz val="12"/>
        <color theme="1"/>
        <rFont val="Calibri"/>
        <family val="2"/>
        <scheme val="minor"/>
      </rPr>
      <t xml:space="preserve">
Saldo em carteira em 2023 (R$ milhões):  1.462,73" (Relatório Anual BB 2023, p. 242)                                                                                                          ABC Tratamento de Dejetos 
Descrição: Implantação, melhoramento e manutenção de sistemas de tratamento de dejetos e resíduos oriundos da produção animal para geração de energia e compostagem 
Saldo em carteira em 2023 (R$ milhões):  59 (Relatório Anual BB 2023, p. 235). 
"Low Carbon Agriculture Financing (ABC)
Low Carbon Agriculture Financing allows the use of subsidized funds to finance techniques that promote the reduction of GHG emissions per hectare. Banco do Brasil is the largest operator of ABC credit. In all Low Carbon Agriculture, our portfolio contains 156 thousand con tracts and R$ 67.7 billion balance (4Q22).
Portfolio value: 67700000000
 % of total portfolio value: 6.74" (CDP BB 2023, p. 171).
</t>
    </r>
  </si>
  <si>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</si>
  <si>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</si>
  <si>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</si>
  <si>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</si>
  <si>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</si>
  <si>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</si>
  <si>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</si>
  <si>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</si>
  <si>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</si>
  <si>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Financiamento para Micro e Pequenas Empresas e Inclusão Financeira têm como indicador de impacto o número estimado de empregos apoiados e o número de empresas lideradas por mulheres financiadas (Banco do Brasil Sustainable Framework, p. 20).</t>
  </si>
  <si>
    <t xml:space="preserve">"Pronaf Mais Alimentos 
Descrição: Financiamento a agricultores e produtores rurais familiares para investimento em sua estrutura de produção e de serviços  
Saldo em carteira em 2023 (R$ milhões):  41.816" (Relatório Anual BB 2023, p. 235).
"Microcrédito Produtivo Orientado (MPO) 
i. descrição: Crédito sob o amparo do Programa Nacional de Microcrédito Produtivo Orientado (PNMPO), com objetivo de apoiar e financiar atividades produtivas de empreendedores, principalmente por meio da disponibilização de recursos para o microcrédito produtivo orientado.  
 v. Valor desembolsado em 2023: R$ 1,39 bilhão" (BB Carta Anual de Governança 2024, p. 17).
No Relatório Anual do BB de 2023 (p.45) consta que os financiamentos ligados a negócios sociais, dos quais o presente tema faz parte, compõem 40,6% da Carteira de Crédito Sustentável, sendo referente a 13,6% do portfólio de crédito. 
Obs.: Não consta uma porcentagem específica para esses produtos. </t>
  </si>
  <si>
    <t>Promoção da equidade de gênero</t>
  </si>
  <si>
    <t>Financiamento para Micro e Pequenas Empresas e Inclusão Financeira tem como indicador de impacto o número estimado de empregos apoiados e o número de empresas lideradas por mulheres financiadas. Já o financiamento para produção agrícola familiar adota como um dos indicadores de resultado o número de mulheres produtoras financiadas, tendo como indicador de impacto a estimativa da renda anual das famílias beneficiadas  (Banco do Brasil Sustainable Framework, p. 20).</t>
  </si>
  <si>
    <t>“Com foco no crédito para as mulheres, o BB lançou linhas com condições especiais para esse público. O FCO Mulheres Empreendedoras, programa destinado à região Centro-Oeste, foi lançado em agosto de 2023 e tem condições exclusivas em comparação com outras linhas do FCO, como o aumento do limite financiável, maior prazo de carência e dispensa de carta consulta.
Em setembro de 2023, também foi lançada a linha de Giro Mulher Empreendedora, que conta com maiores prazos e carência em capital de giro e está disponível para empresas dirigidas por mulheres em todo o país, ampliando a oferta de valor para este público. Nessas duas linhas já foram desembolsados mais de R$ 245 milhões.” (Relatório Anual -BB - 2023, p. 57)
Em dezembro de 2023 operações ligadas ao FCO compunham 9.6% da Carteira de Crédito de Agronegócios (BB Carta Anual de Governança 2024, p. 22).</t>
  </si>
  <si>
    <t>Promoção da equidade étnica</t>
  </si>
  <si>
    <t>Infraestrutura para integração de pessoas com deficiência</t>
  </si>
  <si>
    <t xml:space="preserve">
Segundo o Sustainable Framework, tecnologias para acessibilidade são um dos ativos elegíveis na categoria de Empoderamento Socioeconômico, seu indicador de impacto é o número de beneficiários (Banco do Brasil Sustainable Framework, p. 20).</t>
  </si>
  <si>
    <t xml:space="preserve">"BB Crédito Acessibilidade 
i. descrição: O BB Crédito Acessibilidade foi criado em 2012, a partir do Plano Nacional dos Direitos da Pessoa com Deficiência - Viver sem Limite. É uma linha de crédito destinada ao financiamento de bens e serviços de tecnologia assistiva voltados à pessoa com deficiência.
v.  Valor desembolsado em 2023: R$ 99,9 milhões" (BB - Carta Anual de Governança 2024, p. 15).
No Relatório Anual do BB de 2023 (p.45) consta que os financiamentos ligados a negócios sociais, dos quais o presente tema faz parte, compõem 40,6% da Carteira de Crédito Sustentável, sendo referente a 13,6% do portfólio de crédito. 
Obs.: Não consta uma porcentagem específica para esses produtos. </t>
  </si>
  <si>
    <t>Proteção do patrimônio culturaL</t>
  </si>
  <si>
    <t>Habitação para população de baixa renda</t>
  </si>
  <si>
    <t>Segundo o Framework os financiamentos ligados a acessibilidade de moradia tem como indicador de resultado o número de residências financiadas e o número de beneficiários (Banco do Brasil Sustainable Framework, p. 20).</t>
  </si>
  <si>
    <t>Água e esgoto para comunidades periféricas</t>
  </si>
  <si>
    <t>Segundo o Framework os financiamentos ligados a gestão de recursos hídricos, especialmente em relação a expansão de esgotos e capacidade de tratamento de água e resíduos, tem como indicador de impacto a população que tem acesso a água e as emissões de GEEs  evitadas (t CO2eq) (Banco do Brasil Sustainable Framework, p. 20).</t>
  </si>
  <si>
    <t>"BB FCO Programa de Infraestrutura Econômica 
Descrição: A linha de infraestrutura econômica objetiva a implantação, ampliação, modernização e reforma de infraestrutura econômica mediante o financiamento e abertura de crédito para serviços e bens necessários nos setores de transporte hidroviário, esgotamento sanitário, abastecimento de água, tratamento de efluentes domésticos e industriais, compostagem e aterros sanitários.
Saldo em carteira em 2023 (R$ milhões):  1.462,73" (Relatório Anual BB 2023, p. 242).</t>
  </si>
  <si>
    <t>Coleta de lixo para comunidades periféricas</t>
  </si>
  <si>
    <t>Tabela de relatório de impacto de finanças sustentáveis - Banco do Brasil Sustainable Framework, p. 20).</t>
  </si>
  <si>
    <t>Percentual no portfólio</t>
  </si>
  <si>
    <t>Categoria da atividade econômica financiada</t>
  </si>
  <si>
    <t>Percentual alto (mais de 40%) no portfólio</t>
  </si>
  <si>
    <t xml:space="preserve">Percentual médio (mais de 20 e até 40%) no portfólio </t>
  </si>
  <si>
    <t>Percentual baixo (0 a 20%) no portfólio</t>
  </si>
  <si>
    <t>Ausente no portfólio</t>
  </si>
  <si>
    <t>Setores econômicos de alto risco socioambiental</t>
  </si>
  <si>
    <t xml:space="preserve">
Automotivo: 4,54%
Construção pesada: 1,20%
Insumos agrícolas: 3,05%
Madeireiro e moveleiro: 1,40%
Mineração e metalurgia: 4,79%
Papel e celulose: 1,00%
Petroleiro: 4,62%
Químico: 2,97%
Transportes: 5,03% =  28,6%</t>
  </si>
  <si>
    <t xml:space="preserve">Setores econômicos de risco socioambiental médio </t>
  </si>
  <si>
    <t>Atividades específicas da construção: 3,22%
Agronegócio de origem animal: 4,33%
Agronegócio de origem vegetal: 10,60%
Bebidas: 0,29%
Couro e calçados: 0,47%
Eletroeletrônico: 3,45%
Energia elétrica: 6,24%
Imobiliário: 2,16%
Instituições e serviços financeiros: 5,03%
Têxtil e confecções: 1,83% 
Total = 32,59%</t>
  </si>
  <si>
    <t>Setores econômicos de risco socioambiental baixo ou nenhum</t>
  </si>
  <si>
    <t>Adm. Pública: 13,84%
Comércio atacadista e ind. diversas: 2,11%
Comércio varejista: 4,60%
Serviços: 10,19%
Telecomunicações: 3,00%
Instituições e serviços financeiros: 5,03%
Total = 38,77%</t>
  </si>
  <si>
    <t>“Tabela 3. Macrossetores econômicos e seus graus de risco - Crédito (bases dezembro/2022 e dezembro/2023)” (GRSAC BB 2023, p. 11)</t>
  </si>
  <si>
    <t>Adm. Pública: 13,84%</t>
  </si>
  <si>
    <t>Baixo</t>
  </si>
  <si>
    <t>Agronegócio de origem animal: 4,33%</t>
  </si>
  <si>
    <t>Medio</t>
  </si>
  <si>
    <t>Agronegócio de origem vegetal: 10,60%</t>
  </si>
  <si>
    <t>Atividades específicas da construção: 3,22%</t>
  </si>
  <si>
    <t>Alto</t>
  </si>
  <si>
    <t>Automotivo: 4,54%</t>
  </si>
  <si>
    <t>Bebidas: 0,29%</t>
  </si>
  <si>
    <t>Comércio atacadista e ind. diversas: 2,11%</t>
  </si>
  <si>
    <t>Comércio varejista: 4,60%</t>
  </si>
  <si>
    <t>Construção pesada: 1,20%</t>
  </si>
  <si>
    <t>Couro e calçados: 0,47%</t>
  </si>
  <si>
    <t>Eletroeletrônico: 3,45%</t>
  </si>
  <si>
    <t>Energia elétrica: 6,24%</t>
  </si>
  <si>
    <t>Imobiliário: 2,16%</t>
  </si>
  <si>
    <t>Instituições e serviços financeiros: 5,03%</t>
  </si>
  <si>
    <t>Insumos agrícolas: 3,05%</t>
  </si>
  <si>
    <t>Madeireiro e moveleiro: 1,40%</t>
  </si>
  <si>
    <t>Mineração e metalurgia: 4,79%</t>
  </si>
  <si>
    <t>Papel e celulose: 1,00%</t>
  </si>
  <si>
    <t>Petroleiro: 4,62%</t>
  </si>
  <si>
    <t>Químico: 2,97%</t>
  </si>
  <si>
    <t>Serviços: 10,19%</t>
  </si>
  <si>
    <t>Telecomunicações: 3,00%</t>
  </si>
  <si>
    <t>Têxtil e confecções: 1,83%</t>
  </si>
  <si>
    <t>Transportes: 5,03% (Alto)</t>
  </si>
  <si>
    <t>CATEGORIA DA EMPRESA FINANCIADA E DE SUA CADEIA DE PRODUÇÃO</t>
  </si>
  <si>
    <t>Informação completa (georreferenciada ou microbacia hidrográfica) - 10 pontos</t>
  </si>
  <si>
    <t>Município/bioma - 5 pontos</t>
  </si>
  <si>
    <t>Ausente (informação apenas sobre a sede no caso de empresas com múltiplos estabelecimentos) - 0 pontos</t>
  </si>
  <si>
    <t>Alto risco socioambiental</t>
  </si>
  <si>
    <t>Risco socioambiental médio</t>
  </si>
  <si>
    <t>Risco socioambiental baixo ou nenhum risco</t>
  </si>
  <si>
    <t>Consta no Questionário ISE B3 2023 (Itens 1191 a 1196) que o BB mapeia a exposição de sua carteira de crédito riscos físicos e de transição decorrentes da mudança do clima em diferentes setores e localidade, e incorpora estes resultados em seu processo de tomada de decisão.</t>
  </si>
  <si>
    <t>Pelas fontes mapeadas, a informação somente existe no crédito rural e Project Finance.</t>
  </si>
  <si>
    <t>PERCENTUAL NO PORTFÓLIO</t>
  </si>
  <si>
    <t>Categoria da empresa financiada e de sua cadeia de produção</t>
  </si>
  <si>
    <t>Percentual baixo (até 20%) no portfólio</t>
  </si>
  <si>
    <t xml:space="preserve">No Questionário do CDP de 2023 (p. 155), é informado que 41,9% dos clientes de crédito do Banco do Brasil estão expostos a riscos substanciais relacionados às temáticas florestal e hídrica. </t>
  </si>
  <si>
    <t>Risco socioambiental baixo ou nenhum</t>
  </si>
  <si>
    <t>Não avaliadas (dentre os setores sujeitos a licenciamento ambiental)</t>
  </si>
  <si>
    <t>Impacto socioambiental positivo</t>
  </si>
  <si>
    <t>“Aiming to identify positive ESG impacts due its loan portfolio, since 2020 BB measures the ad ditionalities of produtcts and corporate customers activities. By a own methodology, the covered credit lines are cathego rized on High, Moderate, Limited or Insufficient additionality. At Dec/2022 the sustainable loan portfolio reached R$ 327.3 billion, corresponding to 32.6% of the total loan porfolio” (CDP BB 2023, p. 33)</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</si>
  <si>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</si>
  <si>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</si>
  <si>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</si>
  <si>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SITUAÇÃO NA IF</t>
  </si>
  <si>
    <t>Deficiente – 0 ou 1 ponto</t>
  </si>
  <si>
    <t>Médio – 2 a 6 pontos</t>
  </si>
  <si>
    <t>Bom/ótimo – 7 a 10 pontos</t>
  </si>
  <si>
    <t>Tema tratado em Diretoria de área-fim</t>
  </si>
  <si>
    <t>"Diretoria Gestão de Riscos (Diris) Unidade estratégica vinculada à Vice-presidência Controles Internos e Gestão de Riscos, responsável pela gestão corporativa dos RSAC" (Relatório Anual BB 2023, p. 25)
"Unidade ASG Unidade estratégica vinculada à Vice-presidência Negócios Governo e Sustentabilidade Empresarial, é responsável pelo planejamento de ações de sustentabilidade empresarial do Banco com orientações estratégicas e de aculturamento do tema. Também é responsável pela	gestão	específica	dos RSAC"  (Relatório Anual BB 2023, p. 25).</t>
  </si>
  <si>
    <t>Participação feminina na Diretoria</t>
  </si>
  <si>
    <t>A Diretoria Executiva do Banco do Brasil S.A. é composta por nove mulheres, representando cerca de 29% do quadro.  (Relatório Anual BB 2023, p. 261-293).</t>
  </si>
  <si>
    <t>Participação negra na Diretoria</t>
  </si>
  <si>
    <t>“(....)o BB instituiu critérios ASG (Ambiental, Social e Governança) para composição do seu quadro da Diretoria Executiva (Direx), no escopo da revisão da Política Específica de Indicação e Sucessão de Administradores aprovada pelo Conselho de Administração. As indicações de pelo menos metade dos membros da Direx (presidenta, vicepresidentes e diretores) devem, até 2027, atingir o mínimo de 30% de mulheres, conforme gênero declarado no momento da indicação, e de 20% para autodeclarados “pretos”, “pardos” ou “indígenas”, LGBTQIAPN+ e PcD” (BB - Carta Anual de Governança 2024 , p. 2)</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</si>
  <si>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</si>
  <si>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</si>
  <si>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</si>
  <si>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“1.9. Engajamos e capacitamos nossos funcionários, em todos os níveis, para o cumprimento desta Política.” (PRSAC, p. 3)
“A Trilha Sustentabilidade, composta por 33 soluções de capacitação, reúne em um ambiente todos os conteúdos de capacitação referentes a sustentabilidade. Em 2023, foram concluídos mais de mil cursos da trilha, abordando temas como Crédito, Risco Socioambiental, Direitos Humanos, Economia Verde e Inclusiva, Voluntariado e Mudanças Climáticas, entre outros” (Relatório Anual -BB - 2023, p. 77). Não há informações sobre carga horária nem funções dos capacitandos</t>
  </si>
  <si>
    <t>Integração de fatores de sustentabilidade na remuneração da Diretoria</t>
  </si>
  <si>
    <t>No Questionário do ISE o BB declara que vincula a remuneração variável de seus gerentes e diretores a metas de desempenho socioambiental da empresa (Questionário ISE B3 2023 – BB, Itens 389 a 294).
No Questionário CDP de 2023 (p. 14), o Banco do Brasil detalha a integração de fatores de sustentabilidade na remuneração de sua Diretoria por meio do Programa de Remuneração Variável dos Administradores (RVA). Esse programa anual, exclusivo para membros da Diretoria Executiva, utiliza indicadores corporativos, individuais, coletivos e setoriais alinhados ao plano de negócios e à estratégia corporativa do banco. Em 2022, o indicador corporativo contemplava metas de redução de emissões de GEE e consumo de energia elétrica, fortalecendo o alinhamento entre a remuneração variável e a estratégia climática do BB. Os incentivos incluem recompensas monetárias e bônus fixos, atrelados a metas como o cumprimento do plano de transição climática, avanços em indicadores relacionados ao clima e desempenho em índices de sustentabilidade, como o CDP e o DJSI.</t>
  </si>
  <si>
    <t>Integração de fatores de sustentabilidade na remuneração de gerentes</t>
  </si>
  <si>
    <r>
      <t xml:space="preserve">
No Questionário do ISE o BB declara que vincula a remuneração variável de seus gerentes e diretores a metas de desempenho socioambiental da empresa (Questionário ISE B3 2023 – BB, Itens 389 a 294).
No Questionário do CDP de 2023 (p. 17), o Banco do Brasil informa que a remuneração variável de gerentes de unidades de negócio está vinculada a metas de sustentabilidade. O programa de Participação nos Lucros e Resultados (PLR) contempla parcelas fixas e variáveis, condicionadas ao desempenho das unidades onde os empregados atuam. Esse desempenho é avaliado com base no modelo de Acordo de Trabalho (ATB), alinhado à Estratégia Corporativa e a indicadores como eficiência no uso de recursos (água, energia e papel), cumprimento do Plano de Sustentabilidade, finanças sustentáveis e engajamento em voluntariado. </t>
    </r>
    <r>
      <rPr>
        <b/>
        <sz val="12"/>
        <color theme="1"/>
        <rFont val="Calibri"/>
        <family val="2"/>
        <scheme val="minor"/>
      </rPr>
      <t>Metas não são vinculadas ao portfólio.</t>
    </r>
    <r>
      <rPr>
        <sz val="12"/>
        <color theme="1"/>
        <rFont val="Calibri"/>
        <family val="2"/>
        <scheme val="minor"/>
      </rPr>
      <t xml:space="preserve">
</t>
    </r>
  </si>
  <si>
    <r>
      <t xml:space="preserve">Frequência de atualização de Políticas, Planos e Manuais de Procedimentos e abrangência do universo de </t>
    </r>
    <r>
      <rPr>
        <i/>
        <sz val="12"/>
        <color rgb="FF000000"/>
        <rFont val="Calibri"/>
        <family val="2"/>
      </rPr>
      <t>stakeholders</t>
    </r>
  </si>
  <si>
    <t>“Periodicidade de revisão: no mínimo a cada três anos, ou extraordinariamente a qualquer tempo quando da ocorrência de eventos relevantes.” (PRSAC, p. 1)
“A Dicoi elabora também, anualmente, relatório de efetividade da política, procedimentos e controles internos e da avaliação interna de riscos do processo de Prevenção e Combate à Lavagem de Dinheiro, ao Financiamento do Terrorismo, ao Financiamento da Proliferação de Armas de Destruição em Massa e à Corrupção,” (BB - Carta Anual de Governança 2024, p. 28).</t>
  </si>
  <si>
    <t>Canal específico para recebimento de reclamações quanto a impactos socioambientais de empreendimentos financiados</t>
  </si>
  <si>
    <t>Não há canal específico</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</si>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</sst>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0"/>
  </numFmts>
  <fonts count="14">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
      <sz val="12"/>
      <color theme="1"/>
      <name val="Times New Roman"/>
      <family val="1"/>
    </font>
    <font>
      <b/>
      <sz val="12"/>
      <color rgb="FF000000"/>
      <name val="Calibri"/>
      <family val="2"/>
      <scheme val="minor"/>
    </font>
  </fonts>
  <fills count="21">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2F2F2"/>
        <bgColor rgb="FF000000"/>
      </patternFill>
    </fill>
  </fills>
  <borders count="25">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indexed="64"/>
      </left>
      <right style="dotted">
        <color indexed="64"/>
      </right>
      <top/>
      <bottom style="dotted">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86">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0" fillId="0" borderId="0" xfId="0" applyAlignment="1">
      <alignment horizontal="right"/>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3" borderId="9" xfId="0" applyFill="1" applyBorder="1" applyAlignment="1">
      <alignment horizontal="center" vertical="center"/>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3" xfId="0" applyBorder="1" applyAlignment="1">
      <alignment horizontal="center"/>
    </xf>
    <xf numFmtId="0" fontId="0" fillId="11" borderId="13" xfId="0" applyFill="1" applyBorder="1" applyAlignment="1">
      <alignment horizontal="center"/>
    </xf>
    <xf numFmtId="14" fontId="0" fillId="0" borderId="0" xfId="0" applyNumberFormat="1" applyAlignment="1">
      <alignment horizontal="center"/>
    </xf>
    <xf numFmtId="0" fontId="0" fillId="4" borderId="2" xfId="0" applyFill="1" applyBorder="1" applyAlignment="1">
      <alignment horizontal="center" wrapText="1"/>
    </xf>
    <xf numFmtId="0" fontId="0" fillId="0" borderId="0" xfId="0" applyAlignment="1">
      <alignment horizontal="center" wrapText="1"/>
    </xf>
    <xf numFmtId="0" fontId="4" fillId="10" borderId="2" xfId="0" applyFont="1" applyFill="1" applyBorder="1" applyAlignment="1">
      <alignment horizontal="center" vertical="center" wrapText="1"/>
    </xf>
    <xf numFmtId="0" fontId="4"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164" fontId="0" fillId="7" borderId="2" xfId="0" applyNumberFormat="1" applyFill="1" applyBorder="1" applyAlignment="1">
      <alignment horizontal="center" vertical="center"/>
    </xf>
    <xf numFmtId="164" fontId="0" fillId="7" borderId="2" xfId="0" applyNumberFormat="1" applyFill="1" applyBorder="1" applyAlignment="1">
      <alignment horizontal="fill" vertical="center"/>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10" fontId="0" fillId="7" borderId="19" xfId="0" applyNumberFormat="1" applyFill="1" applyBorder="1" applyAlignment="1">
      <alignment horizontal="center" vertical="center"/>
    </xf>
    <xf numFmtId="9" fontId="0" fillId="7" borderId="4"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1"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19" xfId="0" applyFill="1" applyBorder="1" applyAlignment="1">
      <alignment horizontal="center" vertical="center"/>
    </xf>
    <xf numFmtId="0" fontId="0" fillId="18" borderId="0" xfId="0" applyFill="1" applyAlignment="1">
      <alignment horizontal="center"/>
    </xf>
    <xf numFmtId="0" fontId="0" fillId="13" borderId="8" xfId="0" applyFill="1" applyBorder="1" applyAlignment="1">
      <alignment horizontal="center" vertical="center" wrapText="1"/>
    </xf>
    <xf numFmtId="0" fontId="0" fillId="5" borderId="2" xfId="0" applyFill="1" applyBorder="1" applyAlignment="1" applyProtection="1">
      <alignment horizontal="center" vertical="center" wrapText="1"/>
      <protection locked="0"/>
    </xf>
    <xf numFmtId="9" fontId="0" fillId="7" borderId="4" xfId="2" applyFont="1" applyFill="1" applyBorder="1" applyAlignment="1">
      <alignment horizontal="center" vertical="center"/>
    </xf>
    <xf numFmtId="0" fontId="0" fillId="4" borderId="18" xfId="0" applyFill="1" applyBorder="1" applyAlignment="1">
      <alignment vertical="center" wrapText="1"/>
    </xf>
    <xf numFmtId="9" fontId="0" fillId="7" borderId="21" xfId="0" applyNumberFormat="1" applyFill="1" applyBorder="1" applyAlignment="1">
      <alignment horizontal="center" vertical="center"/>
    </xf>
    <xf numFmtId="0" fontId="0" fillId="18" borderId="21" xfId="0"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wrapText="1"/>
      <protection locked="0"/>
    </xf>
    <xf numFmtId="0" fontId="6" fillId="0" borderId="0" xfId="0" applyFont="1" applyAlignment="1" applyProtection="1">
      <alignment horizontal="left" wrapText="1"/>
      <protection locked="0"/>
    </xf>
    <xf numFmtId="0" fontId="0" fillId="18" borderId="4" xfId="0" applyFill="1" applyBorder="1" applyAlignment="1">
      <alignment horizontal="center" vertical="center" wrapText="1"/>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6" borderId="4" xfId="0" applyFill="1" applyBorder="1" applyAlignment="1">
      <alignment horizontal="center" vertical="center"/>
    </xf>
    <xf numFmtId="1" fontId="0" fillId="11" borderId="2" xfId="1" applyNumberFormat="1" applyFont="1" applyFill="1" applyBorder="1" applyAlignment="1">
      <alignment horizontal="center" vertical="center"/>
    </xf>
    <xf numFmtId="1" fontId="0" fillId="18" borderId="20" xfId="0" applyNumberFormat="1" applyFill="1" applyBorder="1" applyAlignment="1">
      <alignment horizontal="center" vertical="center"/>
    </xf>
    <xf numFmtId="164" fontId="0" fillId="7" borderId="2" xfId="0" applyNumberFormat="1" applyFill="1" applyBorder="1" applyAlignment="1">
      <alignment horizontal="center" vertical="center" wrapText="1"/>
    </xf>
    <xf numFmtId="0" fontId="0" fillId="0" borderId="0" xfId="0" applyAlignment="1">
      <alignment vertical="center"/>
    </xf>
    <xf numFmtId="0" fontId="0" fillId="8" borderId="2" xfId="0"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lignment wrapText="1"/>
    </xf>
    <xf numFmtId="0" fontId="0" fillId="8" borderId="0" xfId="0" applyFill="1"/>
    <xf numFmtId="0" fontId="7" fillId="0" borderId="0" xfId="0" applyFont="1" applyAlignment="1">
      <alignment vertical="center"/>
    </xf>
    <xf numFmtId="0" fontId="0" fillId="0" borderId="2" xfId="0"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vertical="top" wrapText="1"/>
    </xf>
    <xf numFmtId="0" fontId="0" fillId="2" borderId="2" xfId="0" applyFill="1" applyBorder="1" applyAlignment="1">
      <alignment horizontal="left" vertical="center"/>
    </xf>
    <xf numFmtId="0" fontId="4" fillId="10" borderId="2" xfId="0" applyFont="1" applyFill="1" applyBorder="1" applyAlignment="1">
      <alignment horizontal="left"/>
    </xf>
    <xf numFmtId="0" fontId="4" fillId="10" borderId="2" xfId="0" applyFont="1" applyFill="1" applyBorder="1" applyAlignment="1">
      <alignment horizontal="left" wrapText="1"/>
    </xf>
    <xf numFmtId="0" fontId="0" fillId="0" borderId="0" xfId="0" applyAlignment="1" applyProtection="1">
      <alignment horizontal="left"/>
      <protection locked="0"/>
    </xf>
    <xf numFmtId="9" fontId="0" fillId="7" borderId="2" xfId="0" applyNumberFormat="1" applyFill="1" applyBorder="1" applyAlignment="1">
      <alignment horizontal="left"/>
    </xf>
    <xf numFmtId="0" fontId="0" fillId="0" borderId="0" xfId="0" applyAlignment="1">
      <alignment horizontal="left" wrapText="1"/>
    </xf>
    <xf numFmtId="0" fontId="4" fillId="10" borderId="0" xfId="0" applyFont="1" applyFill="1" applyAlignment="1">
      <alignment horizontal="left"/>
    </xf>
    <xf numFmtId="0" fontId="0" fillId="8" borderId="0" xfId="0" applyFill="1" applyAlignment="1" applyProtection="1">
      <alignment horizontal="left" vertical="center" wrapText="1"/>
      <protection locked="0"/>
    </xf>
    <xf numFmtId="0" fontId="0" fillId="8" borderId="0" xfId="0" applyFill="1" applyAlignment="1" applyProtection="1">
      <alignment horizontal="center" vertical="center" wrapText="1"/>
      <protection locked="0"/>
    </xf>
    <xf numFmtId="9" fontId="0" fillId="7" borderId="19" xfId="0" applyNumberFormat="1" applyFill="1" applyBorder="1" applyAlignment="1">
      <alignment horizontal="center" vertical="center"/>
    </xf>
    <xf numFmtId="0" fontId="0" fillId="11" borderId="19" xfId="0" applyFill="1" applyBorder="1" applyAlignment="1">
      <alignment horizontal="center" vertical="center"/>
    </xf>
    <xf numFmtId="9" fontId="7" fillId="0" borderId="0" xfId="0" applyNumberFormat="1" applyFont="1" applyAlignment="1">
      <alignment horizontal="center" vertical="center"/>
    </xf>
    <xf numFmtId="0" fontId="7" fillId="0" borderId="0" xfId="0" applyFont="1" applyAlignment="1">
      <alignment horizontal="center" vertical="center"/>
    </xf>
    <xf numFmtId="0" fontId="4" fillId="20" borderId="2" xfId="0" applyFont="1" applyFill="1" applyBorder="1" applyAlignment="1">
      <alignment horizontal="center" vertical="center" wrapText="1"/>
    </xf>
    <xf numFmtId="0" fontId="0" fillId="0" borderId="4" xfId="0" applyBorder="1" applyAlignment="1" applyProtection="1">
      <alignment horizontal="center" vertical="top" wrapText="1"/>
      <protection locked="0"/>
    </xf>
    <xf numFmtId="0" fontId="0" fillId="5" borderId="0" xfId="0" applyFill="1" applyAlignment="1" applyProtection="1">
      <alignment horizontal="center" vertical="center" wrapText="1"/>
      <protection locked="0"/>
    </xf>
    <xf numFmtId="0" fontId="4" fillId="0" borderId="0" xfId="0" applyFont="1" applyAlignment="1">
      <alignment horizontal="center"/>
    </xf>
    <xf numFmtId="0" fontId="12" fillId="0" borderId="0" xfId="0" applyFont="1" applyAlignment="1">
      <alignment horizontal="center" vertical="center" wrapText="1"/>
    </xf>
    <xf numFmtId="0" fontId="0" fillId="5" borderId="2" xfId="0" applyFill="1" applyBorder="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center"/>
      <protection locked="0"/>
    </xf>
    <xf numFmtId="9" fontId="1" fillId="0" borderId="0" xfId="0" applyNumberFormat="1" applyFont="1" applyAlignment="1" applyProtection="1">
      <alignment horizontal="center" vertical="center" wrapText="1"/>
      <protection locked="0"/>
    </xf>
    <xf numFmtId="0" fontId="0" fillId="15" borderId="2"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8" borderId="22" xfId="0" applyFill="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8" borderId="19" xfId="0" applyFill="1" applyBorder="1" applyAlignment="1" applyProtection="1">
      <alignment horizontal="center" vertical="center" wrapText="1"/>
      <protection locked="0"/>
    </xf>
    <xf numFmtId="0" fontId="0" fillId="8" borderId="23" xfId="0" applyFill="1" applyBorder="1" applyAlignment="1" applyProtection="1">
      <alignment horizontal="center" vertical="center" wrapText="1"/>
      <protection locked="0"/>
    </xf>
    <xf numFmtId="0" fontId="0" fillId="8" borderId="24" xfId="0" applyFill="1" applyBorder="1" applyAlignment="1" applyProtection="1">
      <alignment horizontal="center" vertical="center" wrapText="1"/>
      <protection locked="0"/>
    </xf>
    <xf numFmtId="0" fontId="0" fillId="8" borderId="2" xfId="0" applyFill="1" applyBorder="1" applyAlignment="1" applyProtection="1">
      <alignment horizontal="center" vertical="top" wrapText="1"/>
      <protection locked="0"/>
    </xf>
    <xf numFmtId="0" fontId="0" fillId="4" borderId="0" xfId="0" applyFill="1" applyAlignment="1">
      <alignment horizontal="center" vertical="center"/>
    </xf>
    <xf numFmtId="0" fontId="0" fillId="8" borderId="2"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165" fontId="8" fillId="19" borderId="2" xfId="0" applyNumberFormat="1" applyFont="1" applyFill="1" applyBorder="1" applyAlignment="1">
      <alignment horizontal="center" vertical="center"/>
    </xf>
    <xf numFmtId="1" fontId="0" fillId="0" borderId="8" xfId="0" applyNumberFormat="1" applyBorder="1" applyAlignment="1">
      <alignment horizontal="center"/>
    </xf>
    <xf numFmtId="0" fontId="4" fillId="0" borderId="0" xfId="0" applyFont="1" applyAlignment="1">
      <alignment horizontal="justify" vertical="center"/>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18" xfId="0" applyBorder="1" applyAlignment="1">
      <alignment horizontal="left"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3">
    <dxf>
      <font>
        <b/>
        <i/>
      </font>
      <fill>
        <patternFill>
          <bgColor theme="5"/>
        </patternFill>
      </fill>
    </dxf>
    <dxf>
      <font>
        <b/>
        <i/>
      </font>
      <fill>
        <patternFill>
          <bgColor theme="5"/>
        </patternFill>
      </fill>
    </dxf>
    <dxf>
      <fill>
        <patternFill>
          <bgColor rgb="FFFF0000"/>
        </patternFill>
      </fill>
    </dxf>
  </dxfs>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63</xdr:row>
      <xdr:rowOff>19050</xdr:rowOff>
    </xdr:from>
    <xdr:to>
      <xdr:col>1</xdr:col>
      <xdr:colOff>4762500</xdr:colOff>
      <xdr:row>82</xdr:row>
      <xdr:rowOff>0</xdr:rowOff>
    </xdr:to>
    <xdr:pic>
      <xdr:nvPicPr>
        <xdr:cNvPr id="2" name="Imagem 1">
          <a:extLst>
            <a:ext uri="{FF2B5EF4-FFF2-40B4-BE49-F238E27FC236}">
              <a16:creationId xmlns:a16="http://schemas.microsoft.com/office/drawing/2014/main" id="{17D4B80E-DAA0-1853-4353-63658BEDF344}"/>
            </a:ext>
          </a:extLst>
        </xdr:cNvPr>
        <xdr:cNvPicPr>
          <a:picLocks noChangeAspect="1"/>
        </xdr:cNvPicPr>
      </xdr:nvPicPr>
      <xdr:blipFill>
        <a:blip xmlns:r="http://schemas.openxmlformats.org/officeDocument/2006/relationships" r:embed="rId1"/>
        <a:stretch>
          <a:fillRect/>
        </a:stretch>
      </xdr:blipFill>
      <xdr:spPr>
        <a:xfrm>
          <a:off x="3981450" y="55197375"/>
          <a:ext cx="4562475" cy="3600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134408</xdr:colOff>
      <xdr:row>97</xdr:row>
      <xdr:rowOff>58208</xdr:rowOff>
    </xdr:from>
    <xdr:to>
      <xdr:col>1</xdr:col>
      <xdr:colOff>2511718</xdr:colOff>
      <xdr:row>112</xdr:row>
      <xdr:rowOff>69319</xdr:rowOff>
    </xdr:to>
    <xdr:pic>
      <xdr:nvPicPr>
        <xdr:cNvPr id="2" name="Imagem 1">
          <a:extLst>
            <a:ext uri="{FF2B5EF4-FFF2-40B4-BE49-F238E27FC236}">
              <a16:creationId xmlns:a16="http://schemas.microsoft.com/office/drawing/2014/main" id="{26D3D7A9-6BD9-8884-7AB6-5C1FCE5FC3DD}"/>
            </a:ext>
          </a:extLst>
        </xdr:cNvPr>
        <xdr:cNvPicPr>
          <a:picLocks noChangeAspect="1"/>
        </xdr:cNvPicPr>
      </xdr:nvPicPr>
      <xdr:blipFill>
        <a:blip xmlns:r="http://schemas.openxmlformats.org/officeDocument/2006/relationships" r:embed="rId1"/>
        <a:stretch>
          <a:fillRect/>
        </a:stretch>
      </xdr:blipFill>
      <xdr:spPr>
        <a:xfrm>
          <a:off x="134408" y="78106058"/>
          <a:ext cx="5711060" cy="3011486"/>
        </a:xfrm>
        <a:prstGeom prst="rect">
          <a:avLst/>
        </a:prstGeom>
      </xdr:spPr>
    </xdr:pic>
    <xdr:clientData/>
  </xdr:twoCellAnchor>
  <xdr:twoCellAnchor editAs="oneCell">
    <xdr:from>
      <xdr:col>0</xdr:col>
      <xdr:colOff>45244</xdr:colOff>
      <xdr:row>112</xdr:row>
      <xdr:rowOff>1893093</xdr:rowOff>
    </xdr:from>
    <xdr:to>
      <xdr:col>1</xdr:col>
      <xdr:colOff>2449354</xdr:colOff>
      <xdr:row>116</xdr:row>
      <xdr:rowOff>144778</xdr:rowOff>
    </xdr:to>
    <xdr:pic>
      <xdr:nvPicPr>
        <xdr:cNvPr id="3" name="Imagem 2" descr="Interface gráfica do usuário, Aplicativo, Tabela, Teams&#10;&#10;Descrição gerada automaticamente">
          <a:extLst>
            <a:ext uri="{FF2B5EF4-FFF2-40B4-BE49-F238E27FC236}">
              <a16:creationId xmlns:a16="http://schemas.microsoft.com/office/drawing/2014/main" id="{D4911FBD-4A7F-DB38-DF58-ABFD50693037}"/>
            </a:ext>
            <a:ext uri="{147F2762-F138-4A5C-976F-8EAC2B608ADB}">
              <a16:predDERef xmlns:a16="http://schemas.microsoft.com/office/drawing/2014/main" pred="{26D3D7A9-6BD9-8884-7AB6-5C1FCE5FC3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4" y="82798443"/>
          <a:ext cx="5737860" cy="9091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76</xdr:row>
      <xdr:rowOff>0</xdr:rowOff>
    </xdr:from>
    <xdr:to>
      <xdr:col>2</xdr:col>
      <xdr:colOff>320221</xdr:colOff>
      <xdr:row>83</xdr:row>
      <xdr:rowOff>120728</xdr:rowOff>
    </xdr:to>
    <xdr:pic>
      <xdr:nvPicPr>
        <xdr:cNvPr id="3" name="Imagem 2">
          <a:extLst>
            <a:ext uri="{FF2B5EF4-FFF2-40B4-BE49-F238E27FC236}">
              <a16:creationId xmlns:a16="http://schemas.microsoft.com/office/drawing/2014/main" id="{2DC266FF-B1C3-3E53-910E-D0608C49AB8F}"/>
            </a:ext>
          </a:extLst>
        </xdr:cNvPr>
        <xdr:cNvPicPr>
          <a:picLocks noChangeAspect="1"/>
        </xdr:cNvPicPr>
      </xdr:nvPicPr>
      <xdr:blipFill>
        <a:blip xmlns:r="http://schemas.openxmlformats.org/officeDocument/2006/relationships" r:embed="rId1"/>
        <a:stretch>
          <a:fillRect/>
        </a:stretch>
      </xdr:blipFill>
      <xdr:spPr>
        <a:xfrm>
          <a:off x="4925785" y="55489929"/>
          <a:ext cx="4998357" cy="1524078"/>
        </a:xfrm>
        <a:prstGeom prst="rect">
          <a:avLst/>
        </a:prstGeom>
      </xdr:spPr>
    </xdr:pic>
    <xdr:clientData/>
  </xdr:twoCellAnchor>
  <xdr:twoCellAnchor editAs="oneCell">
    <xdr:from>
      <xdr:col>1</xdr:col>
      <xdr:colOff>0</xdr:colOff>
      <xdr:row>83</xdr:row>
      <xdr:rowOff>0</xdr:rowOff>
    </xdr:from>
    <xdr:to>
      <xdr:col>2</xdr:col>
      <xdr:colOff>689429</xdr:colOff>
      <xdr:row>109</xdr:row>
      <xdr:rowOff>164467</xdr:rowOff>
    </xdr:to>
    <xdr:pic>
      <xdr:nvPicPr>
        <xdr:cNvPr id="4" name="Imagem 3">
          <a:extLst>
            <a:ext uri="{FF2B5EF4-FFF2-40B4-BE49-F238E27FC236}">
              <a16:creationId xmlns:a16="http://schemas.microsoft.com/office/drawing/2014/main" id="{0DEAA9F4-E9C6-25F8-4AC1-9EA53295161C}"/>
            </a:ext>
          </a:extLst>
        </xdr:cNvPr>
        <xdr:cNvPicPr>
          <a:picLocks noChangeAspect="1"/>
        </xdr:cNvPicPr>
      </xdr:nvPicPr>
      <xdr:blipFill>
        <a:blip xmlns:r="http://schemas.openxmlformats.org/officeDocument/2006/relationships" r:embed="rId2"/>
        <a:stretch>
          <a:fillRect/>
        </a:stretch>
      </xdr:blipFill>
      <xdr:spPr>
        <a:xfrm>
          <a:off x="4925786" y="56886929"/>
          <a:ext cx="5361214" cy="5353325"/>
        </a:xfrm>
        <a:prstGeom prst="rect">
          <a:avLst/>
        </a:prstGeom>
      </xdr:spPr>
    </xdr:pic>
    <xdr:clientData/>
  </xdr:twoCellAnchor>
  <xdr:twoCellAnchor editAs="oneCell">
    <xdr:from>
      <xdr:col>0</xdr:col>
      <xdr:colOff>4921249</xdr:colOff>
      <xdr:row>110</xdr:row>
      <xdr:rowOff>12246</xdr:rowOff>
    </xdr:from>
    <xdr:to>
      <xdr:col>2</xdr:col>
      <xdr:colOff>264431</xdr:colOff>
      <xdr:row>111</xdr:row>
      <xdr:rowOff>190522</xdr:rowOff>
    </xdr:to>
    <xdr:pic>
      <xdr:nvPicPr>
        <xdr:cNvPr id="5" name="Imagem 4">
          <a:extLst>
            <a:ext uri="{FF2B5EF4-FFF2-40B4-BE49-F238E27FC236}">
              <a16:creationId xmlns:a16="http://schemas.microsoft.com/office/drawing/2014/main" id="{A1FE2935-5D68-52A0-9B14-B9EFAF152F2A}"/>
            </a:ext>
          </a:extLst>
        </xdr:cNvPr>
        <xdr:cNvPicPr>
          <a:picLocks noChangeAspect="1"/>
        </xdr:cNvPicPr>
      </xdr:nvPicPr>
      <xdr:blipFill>
        <a:blip xmlns:r="http://schemas.openxmlformats.org/officeDocument/2006/relationships" r:embed="rId3"/>
        <a:stretch>
          <a:fillRect/>
        </a:stretch>
      </xdr:blipFill>
      <xdr:spPr>
        <a:xfrm>
          <a:off x="4921249" y="62781996"/>
          <a:ext cx="4937125" cy="384648"/>
        </a:xfrm>
        <a:prstGeom prst="rect">
          <a:avLst/>
        </a:prstGeom>
      </xdr:spPr>
    </xdr:pic>
    <xdr:clientData/>
  </xdr:twoCellAnchor>
  <xdr:twoCellAnchor editAs="oneCell">
    <xdr:from>
      <xdr:col>1</xdr:col>
      <xdr:colOff>-1</xdr:colOff>
      <xdr:row>112</xdr:row>
      <xdr:rowOff>0</xdr:rowOff>
    </xdr:from>
    <xdr:to>
      <xdr:col>2</xdr:col>
      <xdr:colOff>550635</xdr:colOff>
      <xdr:row>129</xdr:row>
      <xdr:rowOff>49162</xdr:rowOff>
    </xdr:to>
    <xdr:pic>
      <xdr:nvPicPr>
        <xdr:cNvPr id="6" name="Imagem 5">
          <a:extLst>
            <a:ext uri="{FF2B5EF4-FFF2-40B4-BE49-F238E27FC236}">
              <a16:creationId xmlns:a16="http://schemas.microsoft.com/office/drawing/2014/main" id="{F2944E5F-9538-4F7A-2F23-7C54B473E9E0}"/>
            </a:ext>
          </a:extLst>
        </xdr:cNvPr>
        <xdr:cNvPicPr>
          <a:picLocks noChangeAspect="1"/>
        </xdr:cNvPicPr>
      </xdr:nvPicPr>
      <xdr:blipFill>
        <a:blip xmlns:r="http://schemas.openxmlformats.org/officeDocument/2006/relationships" r:embed="rId4"/>
        <a:stretch>
          <a:fillRect/>
        </a:stretch>
      </xdr:blipFill>
      <xdr:spPr>
        <a:xfrm>
          <a:off x="4925785" y="62674500"/>
          <a:ext cx="5216071" cy="34355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22</xdr:col>
      <xdr:colOff>239940</xdr:colOff>
      <xdr:row>3</xdr:row>
      <xdr:rowOff>755197</xdr:rowOff>
    </xdr:from>
    <xdr:to>
      <xdr:col>29</xdr:col>
      <xdr:colOff>240847</xdr:colOff>
      <xdr:row>7</xdr:row>
      <xdr:rowOff>749301</xdr:rowOff>
    </xdr:to>
    <xdr:pic>
      <xdr:nvPicPr>
        <xdr:cNvPr id="2" name="Imagem 29" descr="Tabela&#10;&#10;Descrição gerada automaticamente com confiança média">
          <a:extLst>
            <a:ext uri="{FF2B5EF4-FFF2-40B4-BE49-F238E27FC236}">
              <a16:creationId xmlns:a16="http://schemas.microsoft.com/office/drawing/2014/main" id="{B704F80E-9871-70F6-7ADB-FF81ABB8A0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57740" y="1536247"/>
          <a:ext cx="5734957" cy="4308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15</xdr:row>
      <xdr:rowOff>2476500</xdr:rowOff>
    </xdr:from>
    <xdr:to>
      <xdr:col>5</xdr:col>
      <xdr:colOff>28575</xdr:colOff>
      <xdr:row>36</xdr:row>
      <xdr:rowOff>180975</xdr:rowOff>
    </xdr:to>
    <xdr:pic>
      <xdr:nvPicPr>
        <xdr:cNvPr id="3" name="Imagem 2">
          <a:extLst>
            <a:ext uri="{FF2B5EF4-FFF2-40B4-BE49-F238E27FC236}">
              <a16:creationId xmlns:a16="http://schemas.microsoft.com/office/drawing/2014/main" id="{57DC018A-4E1C-6257-D9A1-BF039BBD1BA7}"/>
            </a:ext>
            <a:ext uri="{147F2762-F138-4A5C-976F-8EAC2B608ADB}">
              <a16:predDERef xmlns:a16="http://schemas.microsoft.com/office/drawing/2014/main" pred="{B704F80E-9871-70F6-7ADB-FF81ABB8A0DC}"/>
            </a:ext>
          </a:extLst>
        </xdr:cNvPr>
        <xdr:cNvPicPr>
          <a:picLocks noChangeAspect="1"/>
        </xdr:cNvPicPr>
      </xdr:nvPicPr>
      <xdr:blipFill>
        <a:blip xmlns:r="http://schemas.openxmlformats.org/officeDocument/2006/relationships" r:embed="rId2"/>
        <a:stretch>
          <a:fillRect/>
        </a:stretch>
      </xdr:blipFill>
      <xdr:spPr>
        <a:xfrm>
          <a:off x="8458200" y="10487025"/>
          <a:ext cx="4962525" cy="4191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opLeftCell="B1" zoomScale="70" zoomScaleNormal="70" workbookViewId="0">
      <selection activeCell="D9" sqref="D9"/>
    </sheetView>
  </sheetViews>
  <sheetFormatPr defaultColWidth="8.625" defaultRowHeight="15.6"/>
  <cols>
    <col min="1" max="1" width="12.625" bestFit="1" customWidth="1"/>
    <col min="2" max="15" width="16.625" customWidth="1"/>
  </cols>
  <sheetData>
    <row r="2" spans="1:15" ht="21">
      <c r="B2" s="53" t="s">
        <v>0</v>
      </c>
      <c r="C2" s="53"/>
    </row>
    <row r="7" spans="1:15">
      <c r="A7" s="4"/>
      <c r="B7" s="1"/>
      <c r="C7" s="1"/>
    </row>
    <row r="8" spans="1:15" ht="45.6" customHeight="1">
      <c r="A8" s="1"/>
      <c r="B8" s="1"/>
      <c r="C8" s="1"/>
      <c r="D8" s="85" t="s">
        <v>1</v>
      </c>
      <c r="E8" s="85" t="s">
        <v>2</v>
      </c>
      <c r="F8" s="85" t="s">
        <v>3</v>
      </c>
      <c r="G8" s="85" t="s">
        <v>4</v>
      </c>
      <c r="H8" s="85" t="s">
        <v>5</v>
      </c>
      <c r="I8" s="85" t="s">
        <v>6</v>
      </c>
      <c r="J8" s="85" t="s">
        <v>7</v>
      </c>
      <c r="K8" s="85" t="s">
        <v>8</v>
      </c>
      <c r="L8" s="85" t="s">
        <v>9</v>
      </c>
      <c r="M8" s="85" t="s">
        <v>10</v>
      </c>
      <c r="N8" s="85" t="s">
        <v>11</v>
      </c>
      <c r="O8" s="85" t="s">
        <v>12</v>
      </c>
    </row>
    <row r="9" spans="1:15">
      <c r="A9" s="1"/>
      <c r="B9" s="165" t="s">
        <v>13</v>
      </c>
      <c r="C9" s="165"/>
      <c r="D9" s="56">
        <f>'Temas nas políticas gerais'!D58</f>
        <v>1.9475000000000002</v>
      </c>
      <c r="E9" s="35">
        <f>'Temas nas políticas setoriais'!D58</f>
        <v>4.455000000000001</v>
      </c>
      <c r="F9" s="35">
        <f>'Bases de dados'!J92</f>
        <v>2.585</v>
      </c>
      <c r="G9" s="35">
        <f>'Monitoramento de riscos'!E15</f>
        <v>2</v>
      </c>
      <c r="H9" s="35">
        <f>'Relevância processo decisório'!E5</f>
        <v>0</v>
      </c>
      <c r="I9" s="163">
        <f>'Ações de mitigação de riscos'!H16</f>
        <v>3.1999999999999993</v>
      </c>
      <c r="J9" s="35">
        <f>'Prod fin imp positivo'!E70</f>
        <v>2.9749999999999996</v>
      </c>
      <c r="K9" s="35">
        <f>'Portfólio (setor)'!F9</f>
        <v>6</v>
      </c>
      <c r="L9" s="35">
        <f>'Portfólio (localização)'!F9</f>
        <v>0</v>
      </c>
      <c r="M9" s="35">
        <f>'Portfólio (empresa)'!H19</f>
        <v>0.4</v>
      </c>
      <c r="N9" s="35">
        <f>Governança!G22</f>
        <v>3.0050000000000003</v>
      </c>
      <c r="O9" s="35">
        <f>' Controvérsias socioambientais'!G19</f>
        <v>-0.5</v>
      </c>
    </row>
    <row r="10" spans="1:15">
      <c r="A10" s="1"/>
      <c r="B10" s="165" t="s">
        <v>14</v>
      </c>
      <c r="C10" s="165"/>
      <c r="D10" s="57">
        <v>3</v>
      </c>
      <c r="E10" s="55">
        <v>7</v>
      </c>
      <c r="F10" s="55">
        <v>20</v>
      </c>
      <c r="G10" s="55">
        <v>10</v>
      </c>
      <c r="H10" s="55">
        <v>5</v>
      </c>
      <c r="I10" s="55">
        <v>10</v>
      </c>
      <c r="J10" s="55">
        <v>10</v>
      </c>
      <c r="K10" s="55">
        <v>10</v>
      </c>
      <c r="L10" s="55">
        <v>10</v>
      </c>
      <c r="M10" s="55">
        <v>5</v>
      </c>
      <c r="N10" s="55">
        <v>10</v>
      </c>
      <c r="O10" s="55">
        <v>0</v>
      </c>
    </row>
    <row r="11" spans="1:15">
      <c r="A11" s="1"/>
      <c r="B11" s="1"/>
    </row>
    <row r="12" spans="1:15">
      <c r="A12" s="1"/>
      <c r="B12" s="1"/>
      <c r="C12" s="1"/>
    </row>
    <row r="13" spans="1:15">
      <c r="A13" s="1"/>
      <c r="B13" s="166" t="s">
        <v>15</v>
      </c>
      <c r="C13" s="167"/>
      <c r="D13" s="170">
        <f>SUM(D9:O9)</f>
        <v>26.067499999999999</v>
      </c>
    </row>
    <row r="14" spans="1:15">
      <c r="A14" s="1"/>
      <c r="B14" s="168"/>
      <c r="C14" s="169"/>
      <c r="D14" s="171"/>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62.1">
      <c r="A70" s="10" t="s">
        <v>16</v>
      </c>
      <c r="B70" s="10" t="s">
        <v>17</v>
      </c>
      <c r="C70" s="10"/>
    </row>
  </sheetData>
  <mergeCells count="4">
    <mergeCell ref="B9:C9"/>
    <mergeCell ref="B10:C10"/>
    <mergeCell ref="B13:C14"/>
    <mergeCell ref="D13:D14"/>
  </mergeCells>
  <conditionalFormatting sqref="A1">
    <cfRule type="expression" dxfId="2" priority="1">
      <formula>"ZELLE(""Schutz"";A1)=1"</formula>
    </cfRule>
  </conditionalFormatting>
  <conditionalFormatting sqref="A1:P1">
    <cfRule type="expression" dxfId="1" priority="3">
      <formula>"ZELLE(""Schutz"",A1)=1"</formula>
    </cfRule>
  </conditionalFormatting>
  <conditionalFormatting sqref="A3:P3">
    <cfRule type="expression" dxfId="0" priority="2">
      <formula>"ZELLE(""Schutz"",A1)=1"</formula>
    </cfRule>
  </conditionalFormatting>
  <conditionalFormatting sqref="D9">
    <cfRule type="colorScale" priority="15">
      <colorScale>
        <cfvo type="num" val="0"/>
        <cfvo type="num" val="3"/>
        <color rgb="FFFFCCCC"/>
        <color theme="9" tint="0.79998168889431442"/>
      </colorScale>
    </cfRule>
  </conditionalFormatting>
  <conditionalFormatting sqref="D13:D14">
    <cfRule type="colorScale" priority="7">
      <colorScale>
        <cfvo type="num" val="0"/>
        <cfvo type="num" val="100"/>
        <color rgb="FFFFCCCC"/>
        <color theme="9" tint="0.79998168889431442"/>
      </colorScale>
    </cfRule>
  </conditionalFormatting>
  <conditionalFormatting sqref="E9">
    <cfRule type="colorScale" priority="16">
      <colorScale>
        <cfvo type="num" val="0"/>
        <cfvo type="num" val="7"/>
        <color rgb="FFFFCCCC"/>
        <color theme="9" tint="0.79998168889431442"/>
      </colorScale>
    </cfRule>
  </conditionalFormatting>
  <conditionalFormatting sqref="F9">
    <cfRule type="colorScale" priority="14">
      <colorScale>
        <cfvo type="num" val="0"/>
        <cfvo type="num" val="20"/>
        <color rgb="FFFFCCCC"/>
        <color theme="9" tint="0.79998168889431442"/>
      </colorScale>
    </cfRule>
  </conditionalFormatting>
  <conditionalFormatting sqref="G9:L9">
    <cfRule type="colorScale" priority="12">
      <colorScale>
        <cfvo type="num" val="0"/>
        <cfvo type="num" val="10"/>
        <color rgb="FFFFCCCC"/>
        <color theme="9" tint="0.79998168889431442"/>
      </colorScale>
    </cfRule>
  </conditionalFormatting>
  <conditionalFormatting sqref="M9">
    <cfRule type="colorScale" priority="9">
      <colorScale>
        <cfvo type="num" val="0"/>
        <cfvo type="num" val="5"/>
        <color rgb="FFFFCCCC"/>
        <color theme="9" tint="0.79998168889431442"/>
      </colorScale>
    </cfRule>
  </conditionalFormatting>
  <conditionalFormatting sqref="N9">
    <cfRule type="colorScale" priority="11">
      <colorScale>
        <cfvo type="num" val="0"/>
        <cfvo type="num" val="10"/>
        <color rgb="FFFFCCCC"/>
        <color theme="9" tint="0.79998168889431442"/>
      </colorScale>
    </cfRule>
  </conditionalFormatting>
  <conditionalFormatting sqref="O9">
    <cfRule type="colorScale" priority="8">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40"/>
  <sheetViews>
    <sheetView zoomScale="70" zoomScaleNormal="70" workbookViewId="0">
      <pane xSplit="1" ySplit="2" topLeftCell="D8" activePane="bottomRight" state="frozen"/>
      <selection pane="bottomRight" activeCell="C4" sqref="C4"/>
      <selection pane="bottomLeft" activeCell="A3" sqref="A3"/>
      <selection pane="topRight" activeCell="B1" sqref="B1"/>
    </sheetView>
  </sheetViews>
  <sheetFormatPr defaultColWidth="10.75" defaultRowHeight="15.6"/>
  <cols>
    <col min="1" max="1" width="45.25" style="102" customWidth="1"/>
    <col min="2" max="5" width="32.625" style="102" customWidth="1"/>
    <col min="6" max="6" width="15" style="102" customWidth="1"/>
    <col min="7" max="7" width="17" style="102" customWidth="1"/>
    <col min="8" max="16384" width="10.75" style="1"/>
  </cols>
  <sheetData>
    <row r="1" spans="1:7" ht="16.149999999999999" customHeight="1">
      <c r="A1" s="63"/>
      <c r="B1" s="178" t="s">
        <v>285</v>
      </c>
      <c r="C1" s="178"/>
      <c r="D1" s="178"/>
      <c r="E1" s="178"/>
      <c r="F1" s="40" t="s">
        <v>80</v>
      </c>
      <c r="G1" s="30"/>
    </row>
    <row r="2" spans="1:7" ht="30.95">
      <c r="A2" s="33" t="s">
        <v>286</v>
      </c>
      <c r="B2" s="23" t="s">
        <v>287</v>
      </c>
      <c r="C2" s="23" t="s">
        <v>288</v>
      </c>
      <c r="D2" s="23" t="s">
        <v>289</v>
      </c>
      <c r="E2" s="23" t="s">
        <v>290</v>
      </c>
      <c r="F2" s="40"/>
      <c r="G2" s="1"/>
    </row>
    <row r="3" spans="1:7">
      <c r="A3" s="20" t="s">
        <v>291</v>
      </c>
      <c r="B3" s="96"/>
      <c r="C3" s="96">
        <v>2</v>
      </c>
      <c r="D3" s="96"/>
      <c r="E3" s="96"/>
      <c r="F3" s="39">
        <f>SUM(B3:E3)</f>
        <v>2</v>
      </c>
      <c r="G3" s="1"/>
    </row>
    <row r="4" spans="1:7" ht="155.1">
      <c r="A4" s="20"/>
      <c r="B4" s="96"/>
      <c r="C4" s="96" t="s">
        <v>292</v>
      </c>
      <c r="D4" s="96"/>
      <c r="E4" s="96"/>
      <c r="F4" s="39"/>
      <c r="G4" s="1"/>
    </row>
    <row r="5" spans="1:7">
      <c r="A5" s="20" t="s">
        <v>293</v>
      </c>
      <c r="B5" s="86"/>
      <c r="C5" s="86">
        <v>2</v>
      </c>
      <c r="D5" s="86"/>
      <c r="E5" s="86"/>
      <c r="F5" s="39">
        <f t="shared" ref="F5:F7" si="0">SUM(B5:E5)</f>
        <v>2</v>
      </c>
      <c r="G5" s="1"/>
    </row>
    <row r="6" spans="1:7" ht="216.95">
      <c r="A6" s="20"/>
      <c r="B6" s="86"/>
      <c r="C6" s="86" t="s">
        <v>294</v>
      </c>
      <c r="D6" s="86"/>
      <c r="E6" s="86"/>
      <c r="F6" s="39"/>
      <c r="G6" s="1"/>
    </row>
    <row r="7" spans="1:7" ht="30.95">
      <c r="A7" s="59" t="s">
        <v>295</v>
      </c>
      <c r="B7" s="96"/>
      <c r="C7" s="96">
        <v>2</v>
      </c>
      <c r="D7" s="96"/>
      <c r="E7" s="96"/>
      <c r="F7" s="39">
        <f t="shared" si="0"/>
        <v>2</v>
      </c>
      <c r="G7" s="1"/>
    </row>
    <row r="8" spans="1:7" ht="170.25" customHeight="1">
      <c r="A8" s="20"/>
      <c r="B8" s="96"/>
      <c r="C8" s="96" t="s">
        <v>296</v>
      </c>
      <c r="D8" s="96"/>
      <c r="E8" s="96"/>
      <c r="F8" s="39"/>
      <c r="G8" s="1"/>
    </row>
    <row r="9" spans="1:7">
      <c r="A9" s="33" t="s">
        <v>80</v>
      </c>
      <c r="B9" s="44">
        <f>B3+B5+B7</f>
        <v>0</v>
      </c>
      <c r="C9" s="44">
        <f t="shared" ref="C9:E9" si="1">C3+C5+C7</f>
        <v>6</v>
      </c>
      <c r="D9" s="44">
        <f t="shared" si="1"/>
        <v>0</v>
      </c>
      <c r="E9" s="44">
        <f t="shared" si="1"/>
        <v>0</v>
      </c>
      <c r="F9" s="82">
        <f>MIN(SUM(F3:F7),10)</f>
        <v>6</v>
      </c>
      <c r="G9" s="14" t="s">
        <v>195</v>
      </c>
    </row>
    <row r="10" spans="1:7">
      <c r="A10" s="107"/>
      <c r="B10" s="107"/>
      <c r="C10" s="106"/>
      <c r="D10" s="106"/>
      <c r="E10" s="106"/>
      <c r="F10" s="106"/>
    </row>
    <row r="11" spans="1:7">
      <c r="A11" s="106"/>
      <c r="B11" s="106"/>
      <c r="C11" s="106"/>
      <c r="D11" s="106"/>
      <c r="E11" s="106"/>
      <c r="F11" s="106"/>
    </row>
    <row r="12" spans="1:7" ht="18.600000000000001" customHeight="1">
      <c r="A12" s="106"/>
      <c r="B12" s="147"/>
      <c r="C12" s="106"/>
      <c r="D12" s="106"/>
      <c r="E12" s="106"/>
      <c r="F12" s="106"/>
    </row>
    <row r="13" spans="1:7">
      <c r="A13" s="106"/>
      <c r="B13" s="106"/>
      <c r="C13" s="106"/>
      <c r="D13" s="106"/>
      <c r="E13" s="106"/>
      <c r="F13" s="99"/>
      <c r="G13" s="99"/>
    </row>
    <row r="14" spans="1:7">
      <c r="A14" s="106"/>
      <c r="B14" s="106"/>
      <c r="C14" s="106"/>
      <c r="D14" s="106"/>
      <c r="E14" s="106"/>
      <c r="F14" s="106"/>
    </row>
    <row r="15" spans="1:7">
      <c r="A15" s="106"/>
      <c r="B15" s="106"/>
      <c r="C15" s="106"/>
      <c r="D15" s="106"/>
      <c r="E15" s="106"/>
      <c r="F15" s="106"/>
    </row>
    <row r="16" spans="1:7" ht="195.95" customHeight="1">
      <c r="B16" s="145"/>
      <c r="C16" s="99"/>
      <c r="D16" s="145" t="s">
        <v>297</v>
      </c>
      <c r="E16" s="106"/>
    </row>
    <row r="17" spans="1:2">
      <c r="A17" t="s">
        <v>298</v>
      </c>
      <c r="B17" s="102" t="s">
        <v>299</v>
      </c>
    </row>
    <row r="18" spans="1:2">
      <c r="A18" t="s">
        <v>300</v>
      </c>
      <c r="B18" s="102" t="s">
        <v>301</v>
      </c>
    </row>
    <row r="19" spans="1:2">
      <c r="A19" t="s">
        <v>302</v>
      </c>
      <c r="B19" s="102" t="s">
        <v>301</v>
      </c>
    </row>
    <row r="20" spans="1:2">
      <c r="A20" t="s">
        <v>303</v>
      </c>
      <c r="B20" s="102" t="s">
        <v>304</v>
      </c>
    </row>
    <row r="21" spans="1:2">
      <c r="A21" t="s">
        <v>305</v>
      </c>
      <c r="B21" s="102" t="s">
        <v>304</v>
      </c>
    </row>
    <row r="22" spans="1:2">
      <c r="A22" t="s">
        <v>306</v>
      </c>
      <c r="B22" s="102" t="s">
        <v>301</v>
      </c>
    </row>
    <row r="23" spans="1:2">
      <c r="A23" t="s">
        <v>307</v>
      </c>
      <c r="B23" s="102" t="s">
        <v>299</v>
      </c>
    </row>
    <row r="24" spans="1:2">
      <c r="A24" t="s">
        <v>308</v>
      </c>
      <c r="B24" s="102" t="s">
        <v>299</v>
      </c>
    </row>
    <row r="25" spans="1:2">
      <c r="A25" t="s">
        <v>309</v>
      </c>
      <c r="B25" s="102" t="s">
        <v>304</v>
      </c>
    </row>
    <row r="26" spans="1:2">
      <c r="A26" t="s">
        <v>310</v>
      </c>
      <c r="B26" s="102" t="s">
        <v>301</v>
      </c>
    </row>
    <row r="27" spans="1:2">
      <c r="A27" t="s">
        <v>311</v>
      </c>
      <c r="B27" s="102" t="s">
        <v>301</v>
      </c>
    </row>
    <row r="28" spans="1:2">
      <c r="A28" t="s">
        <v>312</v>
      </c>
      <c r="B28" s="102" t="s">
        <v>301</v>
      </c>
    </row>
    <row r="29" spans="1:2">
      <c r="A29" t="s">
        <v>313</v>
      </c>
      <c r="B29" s="102" t="s">
        <v>301</v>
      </c>
    </row>
    <row r="30" spans="1:2">
      <c r="A30" t="s">
        <v>314</v>
      </c>
      <c r="B30" s="102" t="s">
        <v>301</v>
      </c>
    </row>
    <row r="31" spans="1:2">
      <c r="A31" t="s">
        <v>315</v>
      </c>
      <c r="B31" s="102" t="s">
        <v>304</v>
      </c>
    </row>
    <row r="32" spans="1:2">
      <c r="A32" t="s">
        <v>316</v>
      </c>
      <c r="B32" s="102" t="s">
        <v>304</v>
      </c>
    </row>
    <row r="33" spans="1:2">
      <c r="A33" t="s">
        <v>317</v>
      </c>
      <c r="B33" s="102" t="s">
        <v>304</v>
      </c>
    </row>
    <row r="34" spans="1:2">
      <c r="A34" t="s">
        <v>318</v>
      </c>
      <c r="B34" s="102" t="s">
        <v>304</v>
      </c>
    </row>
    <row r="35" spans="1:2">
      <c r="A35" t="s">
        <v>319</v>
      </c>
      <c r="B35" s="102" t="s">
        <v>304</v>
      </c>
    </row>
    <row r="36" spans="1:2">
      <c r="A36" t="s">
        <v>320</v>
      </c>
      <c r="B36" s="102" t="s">
        <v>304</v>
      </c>
    </row>
    <row r="37" spans="1:2">
      <c r="A37" t="s">
        <v>321</v>
      </c>
      <c r="B37" s="102" t="s">
        <v>299</v>
      </c>
    </row>
    <row r="38" spans="1:2">
      <c r="A38" t="s">
        <v>322</v>
      </c>
      <c r="B38" s="102" t="s">
        <v>299</v>
      </c>
    </row>
    <row r="39" spans="1:2">
      <c r="A39" t="s">
        <v>323</v>
      </c>
      <c r="B39" s="102" t="s">
        <v>301</v>
      </c>
    </row>
    <row r="40" spans="1:2">
      <c r="A40" t="s">
        <v>324</v>
      </c>
      <c r="B40" s="102" t="s">
        <v>304</v>
      </c>
    </row>
  </sheetData>
  <sheetProtection formatRows="0"/>
  <mergeCells count="1">
    <mergeCell ref="B1:E1"/>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6"/>
  <sheetViews>
    <sheetView zoomScale="70" zoomScaleNormal="70" workbookViewId="0">
      <pane xSplit="1" ySplit="2" topLeftCell="C8" activePane="bottomRight" state="frozen"/>
      <selection pane="bottomRight" activeCell="C11" sqref="C11"/>
      <selection pane="bottomLeft" activeCell="A3" sqref="A3"/>
      <selection pane="topRight" activeCell="B1" sqref="B1"/>
    </sheetView>
  </sheetViews>
  <sheetFormatPr defaultColWidth="10.75" defaultRowHeight="15.6"/>
  <cols>
    <col min="1" max="1" width="38.75" style="102" customWidth="1"/>
    <col min="2" max="2" width="45.125" style="102" customWidth="1"/>
    <col min="3" max="4" width="32.625" style="102" customWidth="1"/>
    <col min="5" max="5" width="15" style="102" customWidth="1"/>
    <col min="6" max="6" width="12.5" style="102" customWidth="1"/>
    <col min="7" max="7" width="15" style="102" customWidth="1"/>
    <col min="8" max="16384" width="10.75" style="1"/>
  </cols>
  <sheetData>
    <row r="1" spans="1:7">
      <c r="A1" s="2"/>
      <c r="B1" s="179" t="s">
        <v>285</v>
      </c>
      <c r="C1" s="179"/>
      <c r="D1" s="179"/>
      <c r="E1" s="2"/>
      <c r="F1" s="2"/>
      <c r="G1" s="1"/>
    </row>
    <row r="2" spans="1:7" ht="89.1" customHeight="1">
      <c r="A2" s="29" t="s">
        <v>325</v>
      </c>
      <c r="B2" s="42" t="s">
        <v>326</v>
      </c>
      <c r="C2" s="42" t="s">
        <v>327</v>
      </c>
      <c r="D2" s="42" t="s">
        <v>328</v>
      </c>
      <c r="E2" s="19" t="s">
        <v>23</v>
      </c>
      <c r="F2" s="19" t="s">
        <v>80</v>
      </c>
      <c r="G2" s="30"/>
    </row>
    <row r="3" spans="1:7" ht="16.149999999999999" customHeight="1">
      <c r="A3" s="12" t="s">
        <v>329</v>
      </c>
      <c r="B3" s="94"/>
      <c r="C3" s="94"/>
      <c r="D3" s="94"/>
      <c r="E3" s="70">
        <v>0.45</v>
      </c>
      <c r="F3" s="47">
        <f>SUM(B3:D3)*E3</f>
        <v>0</v>
      </c>
      <c r="G3" s="1"/>
    </row>
    <row r="4" spans="1:7" ht="408.95" customHeight="1">
      <c r="A4" s="12"/>
      <c r="B4" s="142"/>
      <c r="C4" s="94"/>
      <c r="D4" s="94"/>
      <c r="E4" s="37"/>
      <c r="F4" s="47"/>
      <c r="G4" s="1"/>
    </row>
    <row r="5" spans="1:7" ht="16.149999999999999" customHeight="1">
      <c r="A5" s="12" t="s">
        <v>330</v>
      </c>
      <c r="B5" s="97"/>
      <c r="C5" s="97"/>
      <c r="D5" s="97"/>
      <c r="E5" s="70">
        <v>0.3</v>
      </c>
      <c r="F5" s="47">
        <f t="shared" ref="F5:F7" si="0">SUM(B5:D5)*E5</f>
        <v>0</v>
      </c>
      <c r="G5" s="1"/>
    </row>
    <row r="6" spans="1:7" ht="409.5" customHeight="1">
      <c r="A6" s="12"/>
      <c r="B6" s="97"/>
      <c r="C6" s="97"/>
      <c r="D6" s="97"/>
      <c r="E6" s="37"/>
      <c r="F6" s="47"/>
      <c r="G6" s="1"/>
    </row>
    <row r="7" spans="1:7" ht="16.149999999999999" customHeight="1">
      <c r="A7" s="13" t="s">
        <v>331</v>
      </c>
      <c r="B7" s="94"/>
      <c r="C7" s="94"/>
      <c r="D7" s="94"/>
      <c r="E7" s="70">
        <v>0.25</v>
      </c>
      <c r="F7" s="47">
        <f t="shared" si="0"/>
        <v>0</v>
      </c>
      <c r="G7" s="1"/>
    </row>
    <row r="8" spans="1:7" ht="409.5" customHeight="1">
      <c r="A8" s="12"/>
      <c r="B8" s="94"/>
      <c r="C8" s="94"/>
      <c r="D8" s="94"/>
      <c r="E8" s="37"/>
      <c r="F8" s="47"/>
      <c r="G8" s="1"/>
    </row>
    <row r="9" spans="1:7" ht="16.149999999999999" customHeight="1">
      <c r="A9" s="29" t="s">
        <v>194</v>
      </c>
      <c r="B9" s="36"/>
      <c r="C9" s="36">
        <f t="shared" ref="C9:D9" si="1">C3+C5+C7</f>
        <v>0</v>
      </c>
      <c r="D9" s="36">
        <f t="shared" si="1"/>
        <v>0</v>
      </c>
      <c r="E9" s="87">
        <f>SUM(E3:E8)</f>
        <v>1</v>
      </c>
      <c r="F9" s="81">
        <f>MIN(SUM(F3:F7),10)</f>
        <v>0</v>
      </c>
      <c r="G9" s="14" t="s">
        <v>195</v>
      </c>
    </row>
    <row r="10" spans="1:7">
      <c r="A10" s="109"/>
      <c r="B10" s="109"/>
      <c r="C10" s="106"/>
      <c r="D10" s="106"/>
      <c r="E10" s="106"/>
      <c r="F10" s="106"/>
    </row>
    <row r="11" spans="1:7" ht="108.6">
      <c r="A11" s="106" t="s">
        <v>332</v>
      </c>
      <c r="B11" s="147" t="s">
        <v>333</v>
      </c>
      <c r="C11" s="106"/>
      <c r="D11" s="106"/>
      <c r="E11" s="106"/>
      <c r="F11" s="106"/>
    </row>
    <row r="12" spans="1:7">
      <c r="A12" s="106"/>
      <c r="B12" s="106"/>
      <c r="C12" s="106"/>
      <c r="D12" s="106"/>
      <c r="E12" s="106"/>
      <c r="F12" s="106"/>
    </row>
    <row r="13" spans="1:7" ht="17.100000000000001" customHeight="1">
      <c r="A13" s="106"/>
      <c r="B13" s="106"/>
      <c r="C13" s="106"/>
      <c r="D13" s="106"/>
      <c r="E13" s="99"/>
      <c r="F13" s="99"/>
    </row>
    <row r="14" spans="1:7">
      <c r="A14" s="106"/>
      <c r="B14" s="106"/>
      <c r="C14" s="106"/>
      <c r="D14" s="106"/>
      <c r="E14" s="106"/>
      <c r="F14" s="106"/>
    </row>
    <row r="15" spans="1:7">
      <c r="A15" s="106"/>
      <c r="B15" s="106"/>
      <c r="C15" s="106"/>
      <c r="D15" s="106"/>
      <c r="E15" s="106"/>
      <c r="F15" s="106"/>
    </row>
    <row r="16" spans="1:7">
      <c r="A16" s="106"/>
      <c r="B16" s="106"/>
      <c r="C16" s="106"/>
      <c r="D16" s="106"/>
      <c r="E16" s="106"/>
      <c r="F16" s="106"/>
    </row>
  </sheetData>
  <sheetProtection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70" zoomScaleNormal="70" workbookViewId="0">
      <pane xSplit="1" ySplit="2" topLeftCell="D3" activePane="bottomRight" state="frozen"/>
      <selection pane="bottomRight" activeCell="H18" sqref="H3:H18"/>
      <selection pane="bottomLeft" activeCell="A3" sqref="A3"/>
      <selection pane="topRight" activeCell="B1" sqref="B1"/>
    </sheetView>
  </sheetViews>
  <sheetFormatPr defaultColWidth="10.75" defaultRowHeight="15.6"/>
  <cols>
    <col min="1" max="5" width="32.625" style="102" customWidth="1"/>
    <col min="6" max="6" width="12.25" style="102" customWidth="1"/>
    <col min="7" max="7" width="10.625" style="102" customWidth="1"/>
    <col min="8" max="8" width="11.375" style="102" customWidth="1"/>
    <col min="9" max="9" width="16.5" style="102" customWidth="1"/>
    <col min="10" max="16384" width="10.75" style="1"/>
  </cols>
  <sheetData>
    <row r="1" spans="1:9">
      <c r="A1" s="29"/>
      <c r="B1" s="182" t="s">
        <v>334</v>
      </c>
      <c r="C1" s="183"/>
      <c r="D1" s="183"/>
      <c r="E1" s="184"/>
      <c r="F1" s="29"/>
      <c r="G1" s="29"/>
      <c r="H1" s="29"/>
      <c r="I1" s="1"/>
    </row>
    <row r="2" spans="1:9" ht="92.65" customHeight="1">
      <c r="A2" s="29" t="s">
        <v>335</v>
      </c>
      <c r="B2" s="42" t="s">
        <v>287</v>
      </c>
      <c r="C2" s="42" t="s">
        <v>288</v>
      </c>
      <c r="D2" s="42" t="s">
        <v>336</v>
      </c>
      <c r="E2" s="42" t="s">
        <v>290</v>
      </c>
      <c r="F2" s="29" t="s">
        <v>194</v>
      </c>
      <c r="G2" s="29" t="s">
        <v>23</v>
      </c>
      <c r="H2" s="29" t="s">
        <v>24</v>
      </c>
      <c r="I2" s="30"/>
    </row>
    <row r="3" spans="1:9" ht="32.1" customHeight="1">
      <c r="A3" s="32" t="s">
        <v>329</v>
      </c>
      <c r="B3" s="94">
        <v>0</v>
      </c>
      <c r="C3" s="94"/>
      <c r="D3" s="94"/>
      <c r="E3" s="94"/>
      <c r="F3" s="47">
        <f>SUM(B3:E3)</f>
        <v>0</v>
      </c>
      <c r="G3" s="75">
        <v>0.2</v>
      </c>
      <c r="H3" s="47">
        <f>SUM(B3:E3)*G3</f>
        <v>0</v>
      </c>
      <c r="I3" s="1"/>
    </row>
    <row r="4" spans="1:9" ht="93" customHeight="1">
      <c r="A4" s="32"/>
      <c r="B4" s="94" t="s">
        <v>337</v>
      </c>
      <c r="C4" s="94"/>
      <c r="D4" s="94"/>
      <c r="E4" s="94"/>
      <c r="F4" s="47"/>
      <c r="G4" s="36"/>
      <c r="H4" s="47"/>
      <c r="I4" s="1"/>
    </row>
    <row r="5" spans="1:9" ht="32.1" customHeight="1">
      <c r="A5" s="32" t="s">
        <v>330</v>
      </c>
      <c r="B5" s="95"/>
      <c r="C5" s="95"/>
      <c r="D5" s="95"/>
      <c r="E5" s="95"/>
      <c r="F5" s="47">
        <f t="shared" ref="F5:F18" si="0">SUM(B5:E5)</f>
        <v>0</v>
      </c>
      <c r="G5" s="75">
        <v>0.1</v>
      </c>
      <c r="H5" s="47">
        <f t="shared" ref="H5:H17" si="1">SUM(B5:E5)*G5</f>
        <v>0</v>
      </c>
      <c r="I5" s="1"/>
    </row>
    <row r="6" spans="1:9" ht="32.1" customHeight="1">
      <c r="A6" s="12"/>
      <c r="B6" s="95"/>
      <c r="C6" s="95"/>
      <c r="D6" s="95"/>
      <c r="E6" s="95"/>
      <c r="F6" s="47"/>
      <c r="G6" s="36"/>
      <c r="H6" s="47"/>
      <c r="I6" s="1"/>
    </row>
    <row r="7" spans="1:9" ht="32.1" customHeight="1">
      <c r="A7" s="13" t="s">
        <v>338</v>
      </c>
      <c r="B7" s="94"/>
      <c r="C7" s="94"/>
      <c r="D7" s="94"/>
      <c r="E7" s="94"/>
      <c r="F7" s="47">
        <f t="shared" si="0"/>
        <v>0</v>
      </c>
      <c r="G7" s="75">
        <v>0.05</v>
      </c>
      <c r="H7" s="47">
        <f t="shared" si="1"/>
        <v>0</v>
      </c>
      <c r="I7" s="1"/>
    </row>
    <row r="8" spans="1:9" ht="32.1" customHeight="1">
      <c r="A8" s="12"/>
      <c r="B8" s="94"/>
      <c r="C8" s="94"/>
      <c r="D8" s="94"/>
      <c r="E8" s="94"/>
      <c r="F8" s="47"/>
      <c r="G8" s="36"/>
      <c r="H8" s="47"/>
      <c r="I8" s="1"/>
    </row>
    <row r="9" spans="1:9" ht="32.1" customHeight="1">
      <c r="A9" s="13" t="s">
        <v>339</v>
      </c>
      <c r="B9" s="95"/>
      <c r="C9" s="95"/>
      <c r="D9" s="95"/>
      <c r="E9" s="95"/>
      <c r="F9" s="47">
        <f t="shared" si="0"/>
        <v>0</v>
      </c>
      <c r="G9" s="75">
        <v>0.25</v>
      </c>
      <c r="H9" s="47">
        <f t="shared" si="1"/>
        <v>0</v>
      </c>
      <c r="I9" s="1"/>
    </row>
    <row r="10" spans="1:9" ht="32.1" customHeight="1">
      <c r="A10" s="12"/>
      <c r="B10" s="95"/>
      <c r="C10" s="95"/>
      <c r="D10" s="95"/>
      <c r="E10" s="95"/>
      <c r="F10" s="47"/>
      <c r="G10" s="36"/>
      <c r="H10" s="47"/>
      <c r="I10" s="1"/>
    </row>
    <row r="11" spans="1:9" ht="32.1" customHeight="1">
      <c r="A11" s="32" t="s">
        <v>340</v>
      </c>
      <c r="B11" s="94"/>
      <c r="C11" s="94">
        <v>4</v>
      </c>
      <c r="D11" s="94"/>
      <c r="E11" s="94"/>
      <c r="F11" s="47">
        <f t="shared" si="0"/>
        <v>4</v>
      </c>
      <c r="G11" s="75">
        <v>0.1</v>
      </c>
      <c r="H11" s="47">
        <f t="shared" si="1"/>
        <v>0.4</v>
      </c>
      <c r="I11" s="1"/>
    </row>
    <row r="12" spans="1:9" ht="212.45" customHeight="1">
      <c r="A12" s="12"/>
      <c r="B12" s="94"/>
      <c r="C12" s="94" t="s">
        <v>341</v>
      </c>
      <c r="D12" s="94"/>
      <c r="E12" s="94"/>
      <c r="F12" s="47"/>
      <c r="G12" s="36"/>
      <c r="H12" s="47"/>
      <c r="I12" s="1"/>
    </row>
    <row r="13" spans="1:9" ht="32.1" customHeight="1">
      <c r="A13" s="13" t="s">
        <v>342</v>
      </c>
      <c r="B13" s="95"/>
      <c r="C13" s="95"/>
      <c r="D13" s="95"/>
      <c r="E13" s="95"/>
      <c r="F13" s="47">
        <f t="shared" si="0"/>
        <v>0</v>
      </c>
      <c r="G13" s="75">
        <v>0.05</v>
      </c>
      <c r="H13" s="47">
        <f t="shared" si="1"/>
        <v>0</v>
      </c>
      <c r="I13" s="1"/>
    </row>
    <row r="14" spans="1:9" ht="32.1" customHeight="1">
      <c r="A14" s="12"/>
      <c r="B14" s="95"/>
      <c r="C14" s="95"/>
      <c r="D14" s="95"/>
      <c r="E14" s="95"/>
      <c r="F14" s="47"/>
      <c r="G14" s="36"/>
      <c r="H14" s="47"/>
      <c r="I14" s="1"/>
    </row>
    <row r="15" spans="1:9" ht="62.65" customHeight="1">
      <c r="A15" s="13" t="s">
        <v>343</v>
      </c>
      <c r="B15" s="94"/>
      <c r="C15" s="94"/>
      <c r="D15" s="94"/>
      <c r="E15" s="94"/>
      <c r="F15" s="47">
        <f t="shared" si="0"/>
        <v>0</v>
      </c>
      <c r="G15" s="75">
        <v>0.1</v>
      </c>
      <c r="H15" s="47">
        <f t="shared" si="1"/>
        <v>0</v>
      </c>
      <c r="I15" s="1"/>
    </row>
    <row r="16" spans="1:9" ht="32.1" customHeight="1">
      <c r="A16" s="12"/>
      <c r="B16" s="94"/>
      <c r="C16" s="94"/>
      <c r="D16" s="94"/>
      <c r="E16" s="94"/>
      <c r="F16" s="47"/>
      <c r="G16" s="36"/>
      <c r="H16" s="47"/>
      <c r="I16" s="1"/>
    </row>
    <row r="17" spans="1:9" ht="57.6" customHeight="1">
      <c r="A17" s="13" t="s">
        <v>344</v>
      </c>
      <c r="B17" s="95"/>
      <c r="C17" s="95"/>
      <c r="D17" s="95"/>
      <c r="E17" s="95"/>
      <c r="F17" s="47">
        <f t="shared" si="0"/>
        <v>0</v>
      </c>
      <c r="G17" s="75">
        <v>0.15</v>
      </c>
      <c r="H17" s="47">
        <f t="shared" si="1"/>
        <v>0</v>
      </c>
      <c r="I17" s="1"/>
    </row>
    <row r="18" spans="1:9" ht="57.6" customHeight="1">
      <c r="A18" s="88"/>
      <c r="B18" s="95"/>
      <c r="C18" s="95"/>
      <c r="D18" s="95"/>
      <c r="E18" s="95"/>
      <c r="F18" s="47">
        <f t="shared" si="0"/>
        <v>0</v>
      </c>
      <c r="G18" s="75"/>
      <c r="H18" s="47"/>
      <c r="I18" s="1"/>
    </row>
    <row r="19" spans="1:9" ht="26.1" customHeight="1">
      <c r="A19" s="180"/>
      <c r="B19" s="181"/>
      <c r="C19" s="11"/>
      <c r="D19" s="11"/>
      <c r="E19" s="11"/>
      <c r="F19" s="38" t="s">
        <v>80</v>
      </c>
      <c r="G19" s="89">
        <f>SUM(G3:G17)</f>
        <v>1</v>
      </c>
      <c r="H19" s="90">
        <f>SUM(H3:H17)</f>
        <v>0.4</v>
      </c>
      <c r="I19" s="14" t="s">
        <v>204</v>
      </c>
    </row>
    <row r="20" spans="1:9">
      <c r="A20" s="106"/>
      <c r="B20" s="106"/>
      <c r="C20" s="147"/>
      <c r="D20" s="106"/>
      <c r="E20" s="106"/>
      <c r="F20" s="106"/>
      <c r="G20" s="106"/>
      <c r="H20" s="106"/>
    </row>
    <row r="21" spans="1:9">
      <c r="A21" s="106"/>
      <c r="B21" s="106"/>
      <c r="C21" s="106"/>
      <c r="D21" s="106"/>
      <c r="E21" s="106"/>
      <c r="F21" s="106"/>
      <c r="G21" s="106"/>
      <c r="H21" s="106"/>
    </row>
    <row r="22" spans="1:9">
      <c r="A22" s="106"/>
      <c r="B22" s="106"/>
      <c r="C22" s="110"/>
      <c r="D22" s="106"/>
      <c r="E22" s="106"/>
      <c r="F22" s="106"/>
      <c r="G22" s="106"/>
      <c r="H22" s="106"/>
    </row>
    <row r="23" spans="1:9">
      <c r="A23" s="106"/>
      <c r="B23" s="106"/>
      <c r="C23" s="106"/>
      <c r="D23" s="106"/>
      <c r="E23" s="106"/>
      <c r="F23" s="106"/>
      <c r="G23" s="106"/>
      <c r="H23" s="106"/>
    </row>
    <row r="24" spans="1:9">
      <c r="A24" s="106"/>
      <c r="B24" s="106"/>
      <c r="C24" s="106"/>
      <c r="D24" s="106"/>
      <c r="E24" s="106"/>
      <c r="F24" s="106"/>
      <c r="G24" s="106"/>
      <c r="H24" s="106"/>
    </row>
    <row r="25" spans="1:9">
      <c r="A25" s="106"/>
      <c r="B25" s="106"/>
      <c r="C25" s="106"/>
      <c r="D25" s="106"/>
      <c r="E25" s="106"/>
      <c r="F25" s="106"/>
      <c r="G25" s="106"/>
      <c r="H25" s="106"/>
    </row>
    <row r="26" spans="1:9">
      <c r="A26" s="106"/>
      <c r="B26" s="106"/>
      <c r="C26" s="106"/>
      <c r="D26" s="106"/>
      <c r="E26" s="106"/>
      <c r="F26" s="106"/>
      <c r="G26" s="106"/>
      <c r="H26" s="106"/>
    </row>
    <row r="27" spans="1:9">
      <c r="A27" s="106"/>
      <c r="B27" s="106"/>
      <c r="C27" s="106"/>
      <c r="D27" s="106"/>
      <c r="E27" s="106"/>
      <c r="F27" s="106"/>
      <c r="G27" s="106"/>
      <c r="H27" s="106"/>
    </row>
    <row r="28" spans="1:9">
      <c r="A28" s="106"/>
      <c r="B28" s="106"/>
      <c r="C28" s="106"/>
      <c r="D28" s="106"/>
      <c r="E28" s="106"/>
      <c r="F28" s="106"/>
      <c r="G28" s="106"/>
      <c r="H28" s="106"/>
    </row>
  </sheetData>
  <sheetProtection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0"/>
  <sheetViews>
    <sheetView zoomScale="70" zoomScaleNormal="70" workbookViewId="0">
      <pane xSplit="1" ySplit="1" topLeftCell="D2" activePane="bottomRight" state="frozen"/>
      <selection pane="bottomRight" activeCell="G20" sqref="G2:G20"/>
      <selection pane="bottomLeft" activeCell="A2" sqref="A2"/>
      <selection pane="topRight" activeCell="B1" sqref="B1"/>
    </sheetView>
  </sheetViews>
  <sheetFormatPr defaultColWidth="10.75" defaultRowHeight="15.6"/>
  <cols>
    <col min="1" max="1" width="48.625" style="101" customWidth="1"/>
    <col min="2" max="3" width="32.625" style="101" customWidth="1"/>
    <col min="4" max="4" width="41.625" style="101" customWidth="1"/>
    <col min="5" max="5" width="11.25" style="101" customWidth="1"/>
    <col min="6" max="6" width="9.625" style="101" customWidth="1"/>
    <col min="7" max="7" width="15.5" style="101" customWidth="1"/>
    <col min="8" max="8" width="21.75" style="101" customWidth="1"/>
    <col min="9" max="16384" width="10.75" style="8"/>
  </cols>
  <sheetData>
    <row r="1" spans="1:7" s="8" customFormat="1" ht="30.95">
      <c r="A1" s="40" t="s">
        <v>345</v>
      </c>
      <c r="B1" s="23" t="s">
        <v>346</v>
      </c>
      <c r="C1" s="23" t="s">
        <v>347</v>
      </c>
      <c r="D1" s="23" t="s">
        <v>348</v>
      </c>
      <c r="E1" s="33" t="s">
        <v>194</v>
      </c>
      <c r="F1" s="33" t="s">
        <v>23</v>
      </c>
      <c r="G1" s="33" t="s">
        <v>24</v>
      </c>
    </row>
    <row r="2" spans="1:7" s="8" customFormat="1">
      <c r="A2" s="22" t="s">
        <v>349</v>
      </c>
      <c r="B2" s="93"/>
      <c r="C2" s="93"/>
      <c r="D2" s="93">
        <v>7</v>
      </c>
      <c r="E2" s="91">
        <f>SUM(B2:D2)</f>
        <v>7</v>
      </c>
      <c r="F2" s="68">
        <v>0.15</v>
      </c>
      <c r="G2" s="44">
        <f>(B2*F2)+(C2*F2)+(D2*F2)</f>
        <v>1.05</v>
      </c>
    </row>
    <row r="3" spans="1:7" s="8" customFormat="1" ht="216.95">
      <c r="A3" s="22"/>
      <c r="B3" s="93"/>
      <c r="C3" s="93"/>
      <c r="D3" s="93" t="s">
        <v>350</v>
      </c>
      <c r="E3" s="91"/>
      <c r="F3" s="34"/>
      <c r="G3" s="44"/>
    </row>
    <row r="4" spans="1:7" s="8" customFormat="1">
      <c r="A4" s="22" t="s">
        <v>351</v>
      </c>
      <c r="B4" s="86"/>
      <c r="C4" s="86">
        <v>4</v>
      </c>
      <c r="D4" s="86"/>
      <c r="E4" s="91">
        <f t="shared" ref="E4:E20" si="0">SUM(B4:D4)</f>
        <v>4</v>
      </c>
      <c r="F4" s="79">
        <v>7.4999999999999997E-2</v>
      </c>
      <c r="G4" s="44">
        <f>(B4*F4)+(C4*F4)+(D4*F4)</f>
        <v>0.3</v>
      </c>
    </row>
    <row r="5" spans="1:7" s="8" customFormat="1" ht="77.45">
      <c r="A5" s="22"/>
      <c r="B5" s="86"/>
      <c r="C5" s="86" t="s">
        <v>352</v>
      </c>
      <c r="D5" s="86"/>
      <c r="E5" s="91"/>
      <c r="F5" s="34"/>
      <c r="G5" s="44"/>
    </row>
    <row r="6" spans="1:7" s="8" customFormat="1">
      <c r="A6" s="22" t="s">
        <v>353</v>
      </c>
      <c r="B6" s="93">
        <v>1</v>
      </c>
      <c r="C6" s="93"/>
      <c r="D6" s="93"/>
      <c r="E6" s="91">
        <f t="shared" si="0"/>
        <v>1</v>
      </c>
      <c r="F6" s="79">
        <v>7.4999999999999997E-2</v>
      </c>
      <c r="G6" s="44">
        <f>(B6*F6)+(C6*F6)+(D6*F6)</f>
        <v>7.4999999999999997E-2</v>
      </c>
    </row>
    <row r="7" spans="1:7" s="8" customFormat="1" ht="279">
      <c r="A7" s="22"/>
      <c r="B7" s="93" t="s">
        <v>354</v>
      </c>
      <c r="D7" s="93"/>
      <c r="E7" s="91"/>
      <c r="F7" s="34"/>
      <c r="G7" s="44"/>
    </row>
    <row r="8" spans="1:7" s="8" customFormat="1" ht="46.5">
      <c r="A8" s="23" t="s">
        <v>355</v>
      </c>
      <c r="B8" s="86"/>
      <c r="C8" s="86"/>
      <c r="D8" s="86"/>
      <c r="E8" s="92">
        <f t="shared" si="0"/>
        <v>0</v>
      </c>
      <c r="F8" s="76">
        <v>0.15</v>
      </c>
      <c r="G8" s="44">
        <f>(B8*F8)+(C8*F8)+(D8*F8)</f>
        <v>0</v>
      </c>
    </row>
    <row r="9" spans="1:7" s="8" customFormat="1">
      <c r="A9" s="23"/>
      <c r="B9" s="86" t="s">
        <v>253</v>
      </c>
      <c r="C9" s="86"/>
      <c r="D9" s="86"/>
      <c r="E9" s="92"/>
      <c r="F9" s="77"/>
      <c r="G9" s="44"/>
    </row>
    <row r="10" spans="1:7" s="8" customFormat="1" ht="46.5">
      <c r="A10" s="23" t="s">
        <v>356</v>
      </c>
      <c r="B10" s="93"/>
      <c r="C10" s="93"/>
      <c r="D10" s="93"/>
      <c r="E10" s="92">
        <f t="shared" si="0"/>
        <v>0</v>
      </c>
      <c r="F10" s="76">
        <v>0.1</v>
      </c>
      <c r="G10" s="44">
        <f>(B10*F10)+(C10*F10)+(D10*F10)</f>
        <v>0</v>
      </c>
    </row>
    <row r="11" spans="1:7" s="8" customFormat="1">
      <c r="A11" s="23"/>
      <c r="B11" s="93" t="s">
        <v>246</v>
      </c>
      <c r="C11" s="93"/>
      <c r="D11" s="93"/>
      <c r="E11" s="92"/>
      <c r="F11" s="77"/>
      <c r="G11" s="44"/>
    </row>
    <row r="12" spans="1:7" s="8" customFormat="1" ht="30.95">
      <c r="A12" s="23" t="s">
        <v>357</v>
      </c>
      <c r="B12" s="86">
        <v>1</v>
      </c>
      <c r="C12" s="86"/>
      <c r="D12" s="86"/>
      <c r="E12" s="92">
        <f t="shared" si="0"/>
        <v>1</v>
      </c>
      <c r="F12" s="76">
        <v>0.1</v>
      </c>
      <c r="G12" s="44">
        <f>(B12*F12)+(C12*F12)+(D12*F12)</f>
        <v>0.1</v>
      </c>
    </row>
    <row r="13" spans="1:7" s="8" customFormat="1" ht="279">
      <c r="A13" s="23"/>
      <c r="B13" s="86" t="s">
        <v>358</v>
      </c>
      <c r="D13" s="86"/>
      <c r="E13" s="92"/>
      <c r="F13" s="77"/>
      <c r="G13" s="44"/>
    </row>
    <row r="14" spans="1:7" s="8" customFormat="1" ht="30.95">
      <c r="A14" s="23" t="s">
        <v>359</v>
      </c>
      <c r="B14" s="93"/>
      <c r="C14" s="93"/>
      <c r="D14" s="93">
        <v>7</v>
      </c>
      <c r="E14" s="92">
        <f t="shared" si="0"/>
        <v>7</v>
      </c>
      <c r="F14" s="76">
        <v>0.1</v>
      </c>
      <c r="G14" s="44">
        <f>(B14*F14)+(C14*F14)+(D14*F14)</f>
        <v>0.70000000000000007</v>
      </c>
    </row>
    <row r="15" spans="1:7" s="8" customFormat="1" ht="402.95">
      <c r="A15" s="22"/>
      <c r="B15" s="93"/>
      <c r="C15" s="93" t="s">
        <v>27</v>
      </c>
      <c r="D15" s="93" t="s">
        <v>360</v>
      </c>
      <c r="E15" s="91"/>
      <c r="F15" s="34"/>
      <c r="G15" s="44"/>
    </row>
    <row r="16" spans="1:7" s="8" customFormat="1" ht="30.95">
      <c r="A16" s="23" t="s">
        <v>361</v>
      </c>
      <c r="B16" s="86"/>
      <c r="C16" s="86">
        <v>3</v>
      </c>
      <c r="D16" s="86"/>
      <c r="E16" s="92">
        <f t="shared" si="0"/>
        <v>3</v>
      </c>
      <c r="F16" s="76">
        <v>0.1</v>
      </c>
      <c r="G16" s="44">
        <f>(B16*F16)+(C16*F16)+(D16*F16)</f>
        <v>0.30000000000000004</v>
      </c>
    </row>
    <row r="17" spans="1:8" ht="409.5">
      <c r="A17" s="22"/>
      <c r="B17" s="86"/>
      <c r="C17" s="86" t="s">
        <v>362</v>
      </c>
      <c r="E17" s="91"/>
      <c r="F17" s="34"/>
      <c r="G17" s="44"/>
      <c r="H17" s="8"/>
    </row>
    <row r="18" spans="1:8" ht="46.5">
      <c r="A18" s="27" t="s">
        <v>363</v>
      </c>
      <c r="B18" s="93"/>
      <c r="C18" s="93">
        <v>6</v>
      </c>
      <c r="D18" s="93"/>
      <c r="E18" s="92">
        <f t="shared" si="0"/>
        <v>6</v>
      </c>
      <c r="F18" s="76">
        <v>0.08</v>
      </c>
      <c r="G18" s="44">
        <f>(B18*F18)+(C18*F18)+(D18*F18)</f>
        <v>0.48</v>
      </c>
      <c r="H18" s="8"/>
    </row>
    <row r="19" spans="1:8" ht="248.1">
      <c r="A19" s="22"/>
      <c r="B19" s="93"/>
      <c r="C19" s="93" t="s">
        <v>364</v>
      </c>
      <c r="D19" s="93"/>
      <c r="E19" s="91"/>
      <c r="F19" s="34"/>
      <c r="G19" s="44"/>
      <c r="H19" s="8"/>
    </row>
    <row r="20" spans="1:8" ht="46.5">
      <c r="A20" s="23" t="s">
        <v>365</v>
      </c>
      <c r="B20" s="86">
        <v>0</v>
      </c>
      <c r="C20" s="86"/>
      <c r="D20" s="86"/>
      <c r="E20" s="92">
        <f t="shared" si="0"/>
        <v>0</v>
      </c>
      <c r="F20" s="76">
        <v>7.0000000000000007E-2</v>
      </c>
      <c r="G20" s="44">
        <f>(B20*F20)+(C20*F20)+(D20*F20)</f>
        <v>0</v>
      </c>
      <c r="H20" s="8"/>
    </row>
    <row r="21" spans="1:8">
      <c r="A21" s="22"/>
      <c r="B21" s="86" t="s">
        <v>366</v>
      </c>
      <c r="C21" s="86"/>
      <c r="D21" s="86"/>
      <c r="E21" s="91"/>
      <c r="F21" s="68"/>
      <c r="G21" s="44"/>
      <c r="H21" s="8"/>
    </row>
    <row r="22" spans="1:8">
      <c r="A22" s="8"/>
      <c r="B22" s="8"/>
      <c r="C22" s="8"/>
      <c r="D22" s="8"/>
      <c r="E22" s="38" t="s">
        <v>80</v>
      </c>
      <c r="F22" s="78">
        <f>SUM(F2:F21)</f>
        <v>0.99999999999999978</v>
      </c>
      <c r="G22" s="80">
        <f>SUM(G2:G20)</f>
        <v>3.0050000000000003</v>
      </c>
      <c r="H22" s="14" t="s">
        <v>195</v>
      </c>
    </row>
    <row r="23" spans="1:8">
      <c r="A23" s="99"/>
      <c r="B23" s="99"/>
      <c r="C23" s="99"/>
      <c r="D23" s="99"/>
      <c r="E23" s="99"/>
      <c r="F23" s="99"/>
      <c r="G23" s="99"/>
    </row>
    <row r="24" spans="1:8">
      <c r="A24" s="99"/>
      <c r="B24" s="99"/>
      <c r="C24" s="99"/>
      <c r="D24" s="99"/>
      <c r="E24" s="99"/>
      <c r="F24" s="99"/>
      <c r="G24" s="99"/>
    </row>
    <row r="25" spans="1:8">
      <c r="A25" s="99"/>
      <c r="B25" s="147"/>
      <c r="C25" s="99"/>
      <c r="D25" s="99"/>
      <c r="E25" s="99"/>
      <c r="F25" s="99"/>
      <c r="G25" s="99"/>
    </row>
    <row r="26" spans="1:8">
      <c r="A26" s="99"/>
      <c r="B26" s="99"/>
      <c r="C26" s="99"/>
      <c r="D26" s="99"/>
      <c r="E26" s="99"/>
      <c r="F26" s="99"/>
      <c r="G26" s="99"/>
    </row>
    <row r="27" spans="1:8">
      <c r="A27" s="99"/>
      <c r="B27" s="99"/>
      <c r="C27" s="99"/>
      <c r="D27" s="99"/>
      <c r="E27" s="99"/>
      <c r="F27" s="99"/>
      <c r="G27" s="99"/>
    </row>
    <row r="28" spans="1:8">
      <c r="A28" s="99"/>
      <c r="B28" s="99"/>
      <c r="C28" s="99"/>
      <c r="D28" s="99"/>
      <c r="E28" s="99"/>
      <c r="F28" s="99"/>
      <c r="G28" s="99"/>
    </row>
    <row r="29" spans="1:8">
      <c r="A29" s="99"/>
      <c r="B29" s="99"/>
      <c r="C29" s="99"/>
      <c r="D29" s="99"/>
      <c r="E29" s="99"/>
      <c r="F29" s="99"/>
      <c r="G29" s="99"/>
    </row>
    <row r="30" spans="1:8">
      <c r="A30" s="99"/>
      <c r="B30" s="99"/>
      <c r="C30" s="99"/>
      <c r="D30" s="99"/>
      <c r="E30" s="99"/>
      <c r="F30" s="99"/>
      <c r="G30" s="99"/>
    </row>
  </sheetData>
  <sheetProtection formatRows="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23"/>
  <sheetViews>
    <sheetView zoomScale="70" zoomScaleNormal="70" workbookViewId="0">
      <pane xSplit="1" ySplit="2" topLeftCell="D16" activePane="bottomRight" state="frozen"/>
      <selection pane="bottomRight" activeCell="G18" sqref="G3:G18"/>
      <selection pane="bottomLeft" activeCell="A3" sqref="A3"/>
      <selection pane="topRight" activeCell="B1" sqref="B1"/>
    </sheetView>
  </sheetViews>
  <sheetFormatPr defaultColWidth="10.75" defaultRowHeight="15.6"/>
  <cols>
    <col min="1" max="1" width="64.625" style="101" customWidth="1"/>
    <col min="2" max="4" width="25" style="101" customWidth="1"/>
    <col min="5" max="7" width="16.625" style="101" customWidth="1"/>
    <col min="8" max="8" width="16.5" style="101" customWidth="1"/>
    <col min="9" max="16384" width="10.75" style="8"/>
  </cols>
  <sheetData>
    <row r="1" spans="1:20">
      <c r="A1" s="7"/>
      <c r="B1" s="185" t="s">
        <v>367</v>
      </c>
      <c r="C1" s="185"/>
      <c r="D1" s="185"/>
      <c r="E1" s="7"/>
      <c r="F1" s="7"/>
      <c r="G1" s="7"/>
      <c r="H1" s="8"/>
    </row>
    <row r="2" spans="1:20" ht="112.15" customHeight="1">
      <c r="A2" s="40" t="s">
        <v>368</v>
      </c>
      <c r="B2" s="23" t="s">
        <v>369</v>
      </c>
      <c r="C2" s="23" t="s">
        <v>370</v>
      </c>
      <c r="D2" s="23" t="s">
        <v>371</v>
      </c>
      <c r="E2" s="33" t="s">
        <v>194</v>
      </c>
      <c r="F2" s="33" t="s">
        <v>23</v>
      </c>
      <c r="G2" s="33" t="s">
        <v>24</v>
      </c>
      <c r="H2" s="8"/>
    </row>
    <row r="3" spans="1:20" ht="32.1" customHeight="1">
      <c r="A3" s="22" t="s">
        <v>372</v>
      </c>
      <c r="B3" s="160">
        <v>0</v>
      </c>
      <c r="C3" s="160"/>
      <c r="D3" s="160"/>
      <c r="E3" s="50">
        <f>SUM(B3:D3)</f>
        <v>0</v>
      </c>
      <c r="F3" s="68">
        <v>-0.15</v>
      </c>
      <c r="G3" s="50">
        <f>(B3*F3)+(C3*F3)+(D3*F3)</f>
        <v>0</v>
      </c>
      <c r="H3" s="8"/>
      <c r="T3" s="8">
        <v>-2</v>
      </c>
    </row>
    <row r="4" spans="1:20" ht="32.1" customHeight="1">
      <c r="A4" s="22"/>
      <c r="B4" s="160"/>
      <c r="C4" s="160"/>
      <c r="D4" s="160"/>
      <c r="E4" s="50"/>
      <c r="F4" s="68"/>
      <c r="G4" s="50"/>
      <c r="H4" s="8"/>
    </row>
    <row r="5" spans="1:20" ht="32.1" customHeight="1">
      <c r="A5" s="22" t="s">
        <v>373</v>
      </c>
      <c r="B5" s="161"/>
      <c r="C5" s="161">
        <v>1</v>
      </c>
      <c r="D5" s="161"/>
      <c r="E5" s="50">
        <f t="shared" ref="E5:E13" si="0">SUM(B5:D5)</f>
        <v>1</v>
      </c>
      <c r="F5" s="68">
        <v>-0.2</v>
      </c>
      <c r="G5" s="50">
        <f>(B5*F5)+(C5*F5)+(D5*F5)</f>
        <v>-0.2</v>
      </c>
      <c r="H5" s="8"/>
    </row>
    <row r="6" spans="1:20" ht="32.1" customHeight="1">
      <c r="A6" s="22"/>
      <c r="B6" s="161"/>
      <c r="C6" s="161"/>
      <c r="D6" s="161"/>
      <c r="E6" s="50"/>
      <c r="F6" s="68"/>
      <c r="G6" s="50"/>
      <c r="H6" s="8"/>
    </row>
    <row r="7" spans="1:20" ht="32.1" customHeight="1">
      <c r="A7" s="23" t="s">
        <v>374</v>
      </c>
      <c r="B7" s="160">
        <v>0</v>
      </c>
      <c r="C7" s="160"/>
      <c r="D7" s="160"/>
      <c r="E7" s="50">
        <f t="shared" si="0"/>
        <v>0</v>
      </c>
      <c r="F7" s="68">
        <v>-0.2</v>
      </c>
      <c r="G7" s="50">
        <f>(B7*F7)+(C7*F7)+(D7*F7)</f>
        <v>0</v>
      </c>
      <c r="H7" s="8"/>
    </row>
    <row r="8" spans="1:20" ht="32.1" customHeight="1">
      <c r="A8" s="22"/>
      <c r="B8" s="160"/>
      <c r="C8" s="160"/>
      <c r="D8" s="160"/>
      <c r="E8" s="50"/>
      <c r="F8" s="68"/>
      <c r="G8" s="50"/>
      <c r="H8" s="8"/>
    </row>
    <row r="9" spans="1:20" ht="32.1" customHeight="1">
      <c r="A9" s="23" t="s">
        <v>375</v>
      </c>
      <c r="B9" s="161">
        <v>0</v>
      </c>
      <c r="C9" s="161"/>
      <c r="D9" s="161"/>
      <c r="E9" s="50">
        <f t="shared" si="0"/>
        <v>0</v>
      </c>
      <c r="F9" s="76">
        <v>-0.1</v>
      </c>
      <c r="G9" s="50">
        <f>(B9*F9)+(C9*F9)+(D9*F9)</f>
        <v>0</v>
      </c>
      <c r="H9" s="8"/>
    </row>
    <row r="10" spans="1:20" ht="32.1" customHeight="1">
      <c r="A10" s="23"/>
      <c r="B10" s="161"/>
      <c r="C10" s="161"/>
      <c r="D10" s="161"/>
      <c r="E10" s="50"/>
      <c r="F10" s="76"/>
      <c r="G10" s="50"/>
      <c r="H10" s="8"/>
    </row>
    <row r="11" spans="1:20" ht="32.1" customHeight="1">
      <c r="A11" s="23" t="s">
        <v>376</v>
      </c>
      <c r="B11" s="160">
        <v>0</v>
      </c>
      <c r="C11" s="160"/>
      <c r="D11" s="160"/>
      <c r="E11" s="50">
        <f t="shared" si="0"/>
        <v>0</v>
      </c>
      <c r="F11" s="76">
        <v>-0.1</v>
      </c>
      <c r="G11" s="50">
        <f>(B11*F11)+(C11*F11)+(D11*F11)</f>
        <v>0</v>
      </c>
      <c r="H11" s="8"/>
    </row>
    <row r="12" spans="1:20" ht="32.1" customHeight="1">
      <c r="A12" s="22"/>
      <c r="B12" s="160"/>
      <c r="C12" s="160"/>
      <c r="D12" s="160"/>
      <c r="E12" s="50"/>
      <c r="F12" s="68"/>
      <c r="G12" s="50"/>
      <c r="H12" s="8"/>
    </row>
    <row r="13" spans="1:20" ht="32.1" customHeight="1">
      <c r="A13" s="23" t="s">
        <v>377</v>
      </c>
      <c r="B13" s="161">
        <v>0</v>
      </c>
      <c r="C13" s="161"/>
      <c r="D13" s="161"/>
      <c r="E13" s="50">
        <f t="shared" si="0"/>
        <v>0</v>
      </c>
      <c r="F13" s="76">
        <v>-0.1</v>
      </c>
      <c r="G13" s="50">
        <f>(B13*F13)+(C13*F13)+(D13*F13)</f>
        <v>0</v>
      </c>
      <c r="H13" s="8"/>
    </row>
    <row r="14" spans="1:20" ht="32.1" customHeight="1">
      <c r="A14" s="23"/>
      <c r="B14" s="161"/>
      <c r="C14" s="161"/>
      <c r="D14" s="161"/>
      <c r="E14" s="50"/>
      <c r="F14" s="76"/>
      <c r="G14" s="50"/>
      <c r="H14" s="8"/>
    </row>
    <row r="15" spans="1:20" ht="32.1" customHeight="1">
      <c r="A15" s="23" t="s">
        <v>378</v>
      </c>
      <c r="B15" s="160"/>
      <c r="C15" s="160"/>
      <c r="D15" s="160">
        <v>3</v>
      </c>
      <c r="E15" s="50">
        <f t="shared" ref="E15" si="1">SUM(B15:D15)</f>
        <v>3</v>
      </c>
      <c r="F15" s="76">
        <v>-0.1</v>
      </c>
      <c r="G15" s="50">
        <f>(B15*F15)+(C15*F15)+(D15*F15)</f>
        <v>-0.30000000000000004</v>
      </c>
      <c r="H15" s="8"/>
    </row>
    <row r="16" spans="1:20" ht="32.1" customHeight="1">
      <c r="A16" s="22"/>
      <c r="B16" s="160"/>
      <c r="C16" s="160"/>
      <c r="D16" s="160"/>
      <c r="E16" s="50"/>
      <c r="F16" s="68"/>
      <c r="G16" s="50"/>
      <c r="H16" s="8"/>
    </row>
    <row r="17" spans="1:8" ht="32.1" customHeight="1">
      <c r="A17" s="23" t="s">
        <v>379</v>
      </c>
      <c r="B17" s="161">
        <v>0</v>
      </c>
      <c r="C17" s="161"/>
      <c r="D17" s="161"/>
      <c r="E17" s="50">
        <f t="shared" ref="E17" si="2">SUM(B17:D17)</f>
        <v>0</v>
      </c>
      <c r="F17" s="76">
        <v>-0.05</v>
      </c>
      <c r="G17" s="50">
        <f>(B17*F17)+(C17*F17)+(D17*F17)</f>
        <v>0</v>
      </c>
      <c r="H17" s="8"/>
    </row>
    <row r="18" spans="1:8" ht="32.1" customHeight="1">
      <c r="A18" s="23"/>
      <c r="B18" s="161"/>
      <c r="C18" s="161"/>
      <c r="D18" s="161"/>
      <c r="E18" s="50"/>
      <c r="F18" s="76"/>
      <c r="G18" s="50"/>
      <c r="H18" s="8"/>
    </row>
    <row r="19" spans="1:8">
      <c r="A19" s="159"/>
      <c r="B19" s="8"/>
      <c r="C19" s="8"/>
      <c r="D19" s="8"/>
      <c r="E19" s="38" t="s">
        <v>80</v>
      </c>
      <c r="F19" s="68">
        <f>SUM(F3:F18)</f>
        <v>-1</v>
      </c>
      <c r="G19" s="51">
        <f>SUM(G3:G18)</f>
        <v>-0.5</v>
      </c>
      <c r="H19" s="8" t="s">
        <v>380</v>
      </c>
    </row>
    <row r="20" spans="1:8">
      <c r="A20" s="99"/>
      <c r="B20" s="99"/>
      <c r="C20" s="99"/>
      <c r="D20" s="99"/>
      <c r="E20" s="99"/>
      <c r="F20" s="99"/>
      <c r="G20" s="99"/>
    </row>
    <row r="21" spans="1:8">
      <c r="A21" s="99"/>
      <c r="B21" s="99"/>
      <c r="C21" s="99"/>
      <c r="D21" s="99"/>
      <c r="E21" s="99"/>
      <c r="F21" s="99"/>
      <c r="G21" s="99"/>
    </row>
    <row r="22" spans="1:8">
      <c r="A22" s="99"/>
      <c r="B22" s="99"/>
      <c r="C22" s="99"/>
      <c r="D22" s="99"/>
      <c r="E22" s="99"/>
      <c r="F22" s="99"/>
      <c r="G22" s="99"/>
    </row>
    <row r="23" spans="1:8">
      <c r="A23" s="99"/>
      <c r="B23" s="99"/>
      <c r="C23" s="99"/>
      <c r="D23" s="99"/>
      <c r="E23" s="99"/>
      <c r="F23" s="99"/>
      <c r="G23" s="99"/>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52" t="s">
        <v>18</v>
      </c>
      <c r="C2" s="52" t="s">
        <v>19</v>
      </c>
      <c r="D2" s="52"/>
    </row>
    <row r="3" spans="2:4">
      <c r="B3" s="1" t="s">
        <v>20</v>
      </c>
      <c r="C3" s="58">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67"/>
  <sheetViews>
    <sheetView tabSelected="1" zoomScale="85" zoomScaleNormal="85" workbookViewId="0">
      <pane xSplit="1" ySplit="1" topLeftCell="B11" activePane="bottomRight" state="frozen"/>
      <selection pane="bottomRight" activeCell="B13" sqref="B13"/>
      <selection pane="bottomLeft" activeCell="A2" sqref="A2"/>
      <selection pane="topRight" activeCell="B1" sqref="B1"/>
    </sheetView>
  </sheetViews>
  <sheetFormatPr defaultColWidth="10.5" defaultRowHeight="15.6"/>
  <cols>
    <col min="1" max="1" width="48.5" style="100" bestFit="1" customWidth="1"/>
    <col min="2" max="2" width="64.625" style="101" customWidth="1"/>
    <col min="3" max="3" width="12.375" style="100" customWidth="1"/>
    <col min="4" max="4" width="16.625" style="100" customWidth="1"/>
    <col min="5" max="5" width="25" customWidth="1"/>
  </cols>
  <sheetData>
    <row r="1" spans="1:5">
      <c r="A1" s="46" t="s">
        <v>21</v>
      </c>
      <c r="B1" s="46" t="s">
        <v>22</v>
      </c>
      <c r="C1" s="46" t="s">
        <v>23</v>
      </c>
      <c r="D1" s="46" t="s">
        <v>24</v>
      </c>
    </row>
    <row r="2" spans="1:5">
      <c r="A2" s="129" t="s">
        <v>25</v>
      </c>
      <c r="B2" s="93">
        <v>3</v>
      </c>
      <c r="C2" s="132">
        <v>0.05</v>
      </c>
      <c r="D2" s="39">
        <f>B2*C2</f>
        <v>0.15000000000000002</v>
      </c>
    </row>
    <row r="3" spans="1:5" ht="409.5">
      <c r="A3" s="129"/>
      <c r="B3" s="119" t="s">
        <v>26</v>
      </c>
      <c r="C3" s="132"/>
      <c r="D3" s="39"/>
      <c r="E3" s="121" t="s">
        <v>27</v>
      </c>
    </row>
    <row r="4" spans="1:5">
      <c r="A4" s="129" t="s">
        <v>28</v>
      </c>
      <c r="B4" s="93">
        <v>3</v>
      </c>
      <c r="C4" s="132">
        <v>0.05</v>
      </c>
      <c r="D4" s="39">
        <f>B4*C4</f>
        <v>0.15000000000000002</v>
      </c>
    </row>
    <row r="5" spans="1:5" ht="409.5">
      <c r="A5" s="129"/>
      <c r="B5" s="119" t="s">
        <v>29</v>
      </c>
      <c r="C5" s="132"/>
      <c r="D5" s="39"/>
    </row>
    <row r="6" spans="1:5">
      <c r="A6" s="129" t="s">
        <v>30</v>
      </c>
      <c r="B6" s="93">
        <v>3</v>
      </c>
      <c r="C6" s="132">
        <v>0.05</v>
      </c>
      <c r="D6" s="39">
        <f>B6*C6</f>
        <v>0.15000000000000002</v>
      </c>
    </row>
    <row r="7" spans="1:5" ht="135" customHeight="1">
      <c r="A7" s="129"/>
      <c r="B7" s="119" t="s">
        <v>31</v>
      </c>
      <c r="C7" s="132"/>
      <c r="D7" s="39"/>
    </row>
    <row r="8" spans="1:5">
      <c r="A8" s="129" t="s">
        <v>32</v>
      </c>
      <c r="B8" s="93">
        <v>3</v>
      </c>
      <c r="C8" s="132">
        <v>0.05</v>
      </c>
      <c r="D8" s="39">
        <f>B8*C8</f>
        <v>0.15000000000000002</v>
      </c>
    </row>
    <row r="9" spans="1:5" ht="201.6">
      <c r="A9" s="129"/>
      <c r="B9" s="119" t="s">
        <v>33</v>
      </c>
      <c r="C9" s="132"/>
      <c r="D9" s="39"/>
    </row>
    <row r="10" spans="1:5">
      <c r="A10" s="129" t="s">
        <v>34</v>
      </c>
      <c r="B10" s="93">
        <v>3</v>
      </c>
      <c r="C10" s="132">
        <v>0.05</v>
      </c>
      <c r="D10" s="39">
        <f>B10*C10</f>
        <v>0.15000000000000002</v>
      </c>
    </row>
    <row r="11" spans="1:5" ht="248.1">
      <c r="A11" s="129"/>
      <c r="B11" s="119" t="s">
        <v>35</v>
      </c>
      <c r="C11" s="132"/>
      <c r="D11" s="39"/>
    </row>
    <row r="12" spans="1:5" ht="15.75">
      <c r="A12" s="129" t="s">
        <v>36</v>
      </c>
      <c r="B12" s="93">
        <v>1.5</v>
      </c>
      <c r="C12" s="132">
        <v>0.05</v>
      </c>
      <c r="D12" s="39">
        <f>B12*C12</f>
        <v>7.5000000000000011E-2</v>
      </c>
    </row>
    <row r="13" spans="1:5" ht="78" customHeight="1">
      <c r="A13" s="129"/>
      <c r="B13" s="119" t="s">
        <v>37</v>
      </c>
      <c r="C13" s="132"/>
      <c r="D13" s="39"/>
    </row>
    <row r="14" spans="1:5">
      <c r="A14" s="129" t="s">
        <v>38</v>
      </c>
      <c r="B14" s="93">
        <v>0.75</v>
      </c>
      <c r="C14" s="132">
        <v>0.05</v>
      </c>
      <c r="D14" s="39">
        <f>B14*C14</f>
        <v>3.7500000000000006E-2</v>
      </c>
    </row>
    <row r="15" spans="1:5" ht="62.1">
      <c r="A15" s="129"/>
      <c r="B15" s="119" t="s">
        <v>39</v>
      </c>
      <c r="C15" s="132"/>
      <c r="D15" s="39"/>
    </row>
    <row r="16" spans="1:5">
      <c r="A16" s="129" t="s">
        <v>40</v>
      </c>
      <c r="B16" s="93">
        <v>0.75</v>
      </c>
      <c r="C16" s="132">
        <v>0.03</v>
      </c>
      <c r="D16" s="39">
        <f>B16*C16</f>
        <v>2.2499999999999999E-2</v>
      </c>
    </row>
    <row r="17" spans="1:4" ht="104.1" customHeight="1">
      <c r="A17" s="129"/>
      <c r="B17" s="119" t="s">
        <v>41</v>
      </c>
      <c r="C17" s="132"/>
      <c r="D17" s="39"/>
    </row>
    <row r="18" spans="1:4">
      <c r="A18" s="129" t="s">
        <v>42</v>
      </c>
      <c r="B18" s="93">
        <v>3</v>
      </c>
      <c r="C18" s="132">
        <v>0.02</v>
      </c>
      <c r="D18" s="39">
        <f>B18*C18</f>
        <v>0.06</v>
      </c>
    </row>
    <row r="19" spans="1:4" ht="212.1" customHeight="1">
      <c r="A19" s="129"/>
      <c r="B19" s="133" t="s">
        <v>43</v>
      </c>
      <c r="C19" s="132"/>
      <c r="D19" s="39"/>
    </row>
    <row r="20" spans="1:4">
      <c r="A20" s="129" t="s">
        <v>44</v>
      </c>
      <c r="B20" s="93">
        <v>1</v>
      </c>
      <c r="C20" s="132">
        <v>0.03</v>
      </c>
      <c r="D20" s="39">
        <f>B20*C20</f>
        <v>0.03</v>
      </c>
    </row>
    <row r="21" spans="1:4" ht="62.1">
      <c r="A21" s="129"/>
      <c r="B21" s="119" t="s">
        <v>45</v>
      </c>
      <c r="C21" s="132"/>
      <c r="D21" s="39"/>
    </row>
    <row r="22" spans="1:4">
      <c r="A22" s="129" t="s">
        <v>46</v>
      </c>
      <c r="B22" s="93">
        <v>2.5</v>
      </c>
      <c r="C22" s="132">
        <v>0.03</v>
      </c>
      <c r="D22" s="39">
        <f>B22*C22</f>
        <v>7.4999999999999997E-2</v>
      </c>
    </row>
    <row r="23" spans="1:4" ht="170.45">
      <c r="A23" s="129"/>
      <c r="B23" s="119" t="s">
        <v>47</v>
      </c>
      <c r="C23" s="132"/>
      <c r="D23" s="39"/>
    </row>
    <row r="24" spans="1:4" ht="30.95">
      <c r="A24" s="130" t="s">
        <v>48</v>
      </c>
      <c r="B24" s="93">
        <v>0.75</v>
      </c>
      <c r="C24" s="132">
        <v>0.03</v>
      </c>
      <c r="D24" s="39">
        <f>B24*C24</f>
        <v>2.2499999999999999E-2</v>
      </c>
    </row>
    <row r="25" spans="1:4" ht="123.95">
      <c r="A25" s="129"/>
      <c r="B25" s="119" t="s">
        <v>49</v>
      </c>
      <c r="C25" s="132"/>
      <c r="D25" s="39"/>
    </row>
    <row r="26" spans="1:4">
      <c r="A26" s="129" t="s">
        <v>50</v>
      </c>
      <c r="B26" s="93">
        <v>3</v>
      </c>
      <c r="C26" s="132">
        <v>0.04</v>
      </c>
      <c r="D26" s="39">
        <f>B26*C26</f>
        <v>0.12</v>
      </c>
    </row>
    <row r="27" spans="1:4" ht="139.5">
      <c r="A27" s="129"/>
      <c r="B27" s="119" t="s">
        <v>51</v>
      </c>
      <c r="C27" s="132"/>
      <c r="D27" s="39"/>
    </row>
    <row r="28" spans="1:4">
      <c r="A28" s="129" t="s">
        <v>52</v>
      </c>
      <c r="B28" s="93">
        <v>3</v>
      </c>
      <c r="C28" s="132">
        <v>0.03</v>
      </c>
      <c r="D28" s="39">
        <f>B28*C28</f>
        <v>0.09</v>
      </c>
    </row>
    <row r="29" spans="1:4" ht="107.45" customHeight="1">
      <c r="A29" s="129"/>
      <c r="B29" s="133" t="s">
        <v>53</v>
      </c>
      <c r="C29" s="132"/>
      <c r="D29" s="39"/>
    </row>
    <row r="30" spans="1:4">
      <c r="A30" s="129" t="s">
        <v>54</v>
      </c>
      <c r="B30" s="93">
        <v>2</v>
      </c>
      <c r="C30" s="132">
        <v>0.04</v>
      </c>
      <c r="D30" s="39">
        <f>B30*C30</f>
        <v>0.08</v>
      </c>
    </row>
    <row r="31" spans="1:4" ht="139.5">
      <c r="A31" s="129"/>
      <c r="B31" s="119" t="s">
        <v>55</v>
      </c>
      <c r="C31" s="132"/>
      <c r="D31" s="39"/>
    </row>
    <row r="32" spans="1:4">
      <c r="A32" s="129" t="s">
        <v>56</v>
      </c>
      <c r="B32" s="93">
        <v>2</v>
      </c>
      <c r="C32" s="132">
        <v>0.04</v>
      </c>
      <c r="D32" s="39">
        <f>B32*C32</f>
        <v>0.08</v>
      </c>
    </row>
    <row r="33" spans="1:5" ht="139.5">
      <c r="A33" s="129"/>
      <c r="B33" s="119" t="s">
        <v>57</v>
      </c>
      <c r="C33" s="132"/>
      <c r="D33" s="39"/>
    </row>
    <row r="34" spans="1:5">
      <c r="A34" s="129" t="s">
        <v>58</v>
      </c>
      <c r="B34" s="93">
        <v>0</v>
      </c>
      <c r="C34" s="132">
        <v>0.03</v>
      </c>
      <c r="D34" s="39">
        <f>B34*C34</f>
        <v>0</v>
      </c>
    </row>
    <row r="35" spans="1:5" ht="30.95">
      <c r="A35" s="129"/>
      <c r="B35" s="119" t="s">
        <v>59</v>
      </c>
      <c r="C35" s="132"/>
      <c r="D35" s="39"/>
    </row>
    <row r="36" spans="1:5">
      <c r="A36" s="129" t="s">
        <v>60</v>
      </c>
      <c r="B36" s="93">
        <v>0</v>
      </c>
      <c r="C36" s="132">
        <v>0.05</v>
      </c>
      <c r="D36" s="39">
        <f>B36*C36</f>
        <v>0</v>
      </c>
    </row>
    <row r="37" spans="1:5" ht="30.95">
      <c r="A37" s="129"/>
      <c r="B37" s="119" t="s">
        <v>59</v>
      </c>
      <c r="C37" s="132"/>
      <c r="D37" s="39"/>
    </row>
    <row r="38" spans="1:5">
      <c r="A38" s="129" t="s">
        <v>61</v>
      </c>
      <c r="B38" s="93">
        <v>2.5</v>
      </c>
      <c r="C38" s="132">
        <v>0.05</v>
      </c>
      <c r="D38" s="39">
        <f>B38*C38</f>
        <v>0.125</v>
      </c>
    </row>
    <row r="39" spans="1:5" ht="263.45">
      <c r="A39" s="129"/>
      <c r="B39" s="119" t="s">
        <v>62</v>
      </c>
      <c r="C39" s="132"/>
      <c r="D39" s="39"/>
    </row>
    <row r="40" spans="1:5">
      <c r="A40" s="130" t="s">
        <v>63</v>
      </c>
      <c r="B40" s="93">
        <v>0.5</v>
      </c>
      <c r="C40" s="132">
        <v>0.04</v>
      </c>
      <c r="D40" s="39">
        <f>B40*C40</f>
        <v>0.02</v>
      </c>
    </row>
    <row r="41" spans="1:5" ht="46.5">
      <c r="A41" s="129"/>
      <c r="B41" s="119" t="s">
        <v>64</v>
      </c>
      <c r="C41" s="132"/>
      <c r="D41" s="39"/>
    </row>
    <row r="42" spans="1:5">
      <c r="A42" s="129" t="s">
        <v>65</v>
      </c>
      <c r="B42" s="93">
        <v>1</v>
      </c>
      <c r="C42" s="132">
        <v>0.02</v>
      </c>
      <c r="D42" s="39">
        <f>B42*C42</f>
        <v>0.02</v>
      </c>
    </row>
    <row r="43" spans="1:5" ht="123.95">
      <c r="A43" s="129"/>
      <c r="B43" s="93" t="s">
        <v>66</v>
      </c>
      <c r="C43" s="132"/>
      <c r="D43" s="39"/>
    </row>
    <row r="44" spans="1:5">
      <c r="A44" s="129" t="s">
        <v>67</v>
      </c>
      <c r="B44" s="93">
        <v>2.5</v>
      </c>
      <c r="C44" s="132">
        <v>0.03</v>
      </c>
      <c r="D44" s="39">
        <f>B44*C44</f>
        <v>7.4999999999999997E-2</v>
      </c>
    </row>
    <row r="45" spans="1:5" ht="170.45">
      <c r="A45" s="129"/>
      <c r="B45" s="119" t="s">
        <v>68</v>
      </c>
      <c r="C45" s="132"/>
      <c r="D45" s="39"/>
    </row>
    <row r="46" spans="1:5">
      <c r="A46" s="129" t="s">
        <v>69</v>
      </c>
      <c r="B46" s="93">
        <v>2</v>
      </c>
      <c r="C46" s="132">
        <v>0.03</v>
      </c>
      <c r="D46" s="39">
        <f>B46*C46</f>
        <v>0.06</v>
      </c>
      <c r="E46" s="122"/>
    </row>
    <row r="47" spans="1:5" ht="141" customHeight="1">
      <c r="A47" s="129"/>
      <c r="B47" s="119" t="s">
        <v>70</v>
      </c>
      <c r="C47" s="132"/>
      <c r="D47" s="39"/>
    </row>
    <row r="48" spans="1:5">
      <c r="A48" s="129" t="s">
        <v>71</v>
      </c>
      <c r="B48" s="93">
        <v>3</v>
      </c>
      <c r="C48" s="132">
        <v>0.02</v>
      </c>
      <c r="D48" s="39">
        <f>B48*C48</f>
        <v>0.06</v>
      </c>
    </row>
    <row r="49" spans="1:5" ht="102.95" customHeight="1">
      <c r="A49" s="129"/>
      <c r="B49" s="119" t="s">
        <v>72</v>
      </c>
      <c r="C49" s="132"/>
      <c r="D49" s="39"/>
    </row>
    <row r="50" spans="1:5">
      <c r="A50" s="129" t="s">
        <v>73</v>
      </c>
      <c r="B50" s="93">
        <v>2</v>
      </c>
      <c r="C50" s="64">
        <v>0.02</v>
      </c>
      <c r="D50" s="39">
        <f>B50*C50</f>
        <v>0.04</v>
      </c>
    </row>
    <row r="51" spans="1:5" ht="93">
      <c r="A51" s="129"/>
      <c r="B51" s="119" t="s">
        <v>74</v>
      </c>
      <c r="C51" s="64"/>
      <c r="D51" s="39"/>
    </row>
    <row r="52" spans="1:5">
      <c r="A52" s="129" t="s">
        <v>75</v>
      </c>
      <c r="B52" s="93">
        <v>0.75</v>
      </c>
      <c r="C52" s="64">
        <v>0.02</v>
      </c>
      <c r="D52" s="39">
        <f>B52*C52</f>
        <v>1.4999999999999999E-2</v>
      </c>
    </row>
    <row r="53" spans="1:5" ht="60" customHeight="1">
      <c r="A53" s="129"/>
      <c r="B53" s="93" t="s">
        <v>76</v>
      </c>
      <c r="C53" s="64"/>
      <c r="D53" s="39"/>
    </row>
    <row r="54" spans="1:5">
      <c r="A54" s="129" t="s">
        <v>77</v>
      </c>
      <c r="B54" s="93">
        <v>0</v>
      </c>
      <c r="C54" s="64">
        <v>0.02</v>
      </c>
      <c r="D54" s="39">
        <f>B54*C54</f>
        <v>0</v>
      </c>
    </row>
    <row r="55" spans="1:5" ht="30.95">
      <c r="A55" s="129"/>
      <c r="B55" s="93" t="s">
        <v>59</v>
      </c>
      <c r="C55" s="64"/>
      <c r="D55" s="39"/>
    </row>
    <row r="56" spans="1:5">
      <c r="A56" s="129" t="s">
        <v>78</v>
      </c>
      <c r="B56" s="93">
        <v>3</v>
      </c>
      <c r="C56" s="64">
        <v>0.03</v>
      </c>
      <c r="D56" s="39">
        <f>B56*C56</f>
        <v>0.09</v>
      </c>
    </row>
    <row r="57" spans="1:5" ht="209.45" customHeight="1">
      <c r="A57" s="134"/>
      <c r="B57" s="135" t="s">
        <v>79</v>
      </c>
      <c r="C57" s="64"/>
      <c r="D57" s="39"/>
    </row>
    <row r="58" spans="1:5">
      <c r="A58"/>
      <c r="B58" s="144" t="s">
        <v>80</v>
      </c>
      <c r="C58" s="64">
        <f>SUM(C2:C56)</f>
        <v>1.0000000000000004</v>
      </c>
      <c r="D58" s="84">
        <f>SUM(D2:D56)</f>
        <v>1.9475000000000002</v>
      </c>
      <c r="E58" s="54" t="s">
        <v>81</v>
      </c>
    </row>
    <row r="59" spans="1:5">
      <c r="A59" s="172"/>
      <c r="B59" s="172"/>
      <c r="C59" s="112"/>
      <c r="D59" s="107"/>
    </row>
    <row r="60" spans="1:5">
      <c r="A60" s="172"/>
      <c r="B60" s="172"/>
      <c r="C60" s="112"/>
      <c r="D60" s="107"/>
    </row>
    <row r="61" spans="1:5">
      <c r="A61" s="172"/>
      <c r="B61" s="172"/>
      <c r="C61" s="148"/>
      <c r="D61" s="107"/>
    </row>
    <row r="62" spans="1:5">
      <c r="A62" s="172"/>
      <c r="B62" s="172"/>
      <c r="C62" s="112"/>
      <c r="D62" s="107"/>
    </row>
    <row r="63" spans="1:5">
      <c r="A63" s="172"/>
      <c r="B63" s="172"/>
      <c r="C63" s="112"/>
      <c r="D63" s="107"/>
    </row>
    <row r="64" spans="1:5">
      <c r="A64" s="112"/>
      <c r="B64" s="172"/>
      <c r="C64" s="172"/>
      <c r="D64" s="107"/>
    </row>
    <row r="65" spans="1:3">
      <c r="A65" s="113"/>
      <c r="C65" s="113"/>
    </row>
    <row r="66" spans="1:3">
      <c r="A66" s="113"/>
      <c r="C66" s="113"/>
    </row>
    <row r="67" spans="1:3">
      <c r="A67" s="113"/>
      <c r="C67" s="113"/>
    </row>
  </sheetData>
  <sheetProtection formatRows="0"/>
  <mergeCells count="6">
    <mergeCell ref="B64:C64"/>
    <mergeCell ref="A59:B59"/>
    <mergeCell ref="A60:B60"/>
    <mergeCell ref="A61:B61"/>
    <mergeCell ref="A62:B62"/>
    <mergeCell ref="A63:B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I82"/>
  <sheetViews>
    <sheetView zoomScale="85" zoomScaleNormal="85" workbookViewId="0">
      <pane xSplit="1" ySplit="1" topLeftCell="B2" activePane="bottomRight" state="frozen"/>
      <selection pane="bottomRight" activeCell="D1" sqref="D1"/>
      <selection pane="bottomLeft" activeCell="A2" sqref="A2"/>
      <selection pane="topRight" activeCell="B1" sqref="B1"/>
    </sheetView>
  </sheetViews>
  <sheetFormatPr defaultColWidth="10.75" defaultRowHeight="15.6"/>
  <cols>
    <col min="1" max="1" width="49.625" style="131" bestFit="1" customWidth="1"/>
    <col min="2" max="2" width="64.625" style="101" customWidth="1"/>
    <col min="3" max="3" width="13.75" style="102" customWidth="1"/>
    <col min="4" max="4" width="16.625" style="102" customWidth="1"/>
    <col min="5" max="5" width="15.25" style="1" customWidth="1"/>
    <col min="6" max="7" width="10.75" style="1" customWidth="1"/>
    <col min="8" max="8" width="51.875" style="1" customWidth="1"/>
    <col min="9" max="9" width="77.75" style="1" bestFit="1" customWidth="1"/>
    <col min="10" max="16384" width="10.75" style="1"/>
  </cols>
  <sheetData>
    <row r="1" spans="1:9">
      <c r="A1" s="128" t="s">
        <v>21</v>
      </c>
      <c r="B1" s="33" t="s">
        <v>82</v>
      </c>
      <c r="C1" s="40" t="s">
        <v>23</v>
      </c>
      <c r="D1" s="40" t="s">
        <v>24</v>
      </c>
    </row>
    <row r="2" spans="1:9">
      <c r="A2" s="129" t="s">
        <v>25</v>
      </c>
      <c r="B2" s="93">
        <v>7</v>
      </c>
      <c r="C2" s="64">
        <v>0.05</v>
      </c>
      <c r="D2" s="39">
        <f>B2*C2</f>
        <v>0.35000000000000003</v>
      </c>
      <c r="H2" s="124"/>
      <c r="I2" s="125"/>
    </row>
    <row r="3" spans="1:9" ht="409.5">
      <c r="A3" s="129"/>
      <c r="B3" s="119" t="s">
        <v>83</v>
      </c>
      <c r="C3" s="64"/>
      <c r="D3" s="39"/>
      <c r="E3" s="60" t="s">
        <v>84</v>
      </c>
      <c r="F3" s="60"/>
      <c r="G3" s="60"/>
      <c r="H3" s="124"/>
      <c r="I3" s="126"/>
    </row>
    <row r="4" spans="1:9">
      <c r="A4" s="129" t="s">
        <v>28</v>
      </c>
      <c r="B4" s="93">
        <v>7</v>
      </c>
      <c r="C4" s="64">
        <v>0.05</v>
      </c>
      <c r="D4" s="39">
        <f>B4*C4</f>
        <v>0.35000000000000003</v>
      </c>
      <c r="E4" s="123"/>
      <c r="H4" s="124"/>
      <c r="I4" s="125"/>
    </row>
    <row r="5" spans="1:9" ht="232.5">
      <c r="A5" s="129"/>
      <c r="B5" s="119" t="s">
        <v>85</v>
      </c>
      <c r="C5" s="64"/>
      <c r="D5" s="39"/>
      <c r="H5" s="124"/>
      <c r="I5" s="126"/>
    </row>
    <row r="6" spans="1:9">
      <c r="A6" s="129" t="s">
        <v>30</v>
      </c>
      <c r="B6" s="93">
        <v>4</v>
      </c>
      <c r="C6" s="64">
        <v>0.05</v>
      </c>
      <c r="D6" s="39">
        <f>B6*C6</f>
        <v>0.2</v>
      </c>
      <c r="E6" s="123"/>
      <c r="H6" s="124"/>
      <c r="I6" s="125"/>
    </row>
    <row r="7" spans="1:9" ht="123.95">
      <c r="A7" s="129"/>
      <c r="B7" s="119" t="s">
        <v>86</v>
      </c>
      <c r="C7" s="64"/>
      <c r="D7" s="39"/>
      <c r="H7" s="124"/>
      <c r="I7" s="127"/>
    </row>
    <row r="8" spans="1:9">
      <c r="A8" s="129" t="s">
        <v>32</v>
      </c>
      <c r="B8" s="93">
        <v>6</v>
      </c>
      <c r="C8" s="64">
        <v>0.05</v>
      </c>
      <c r="D8" s="39">
        <f>B8*C8</f>
        <v>0.30000000000000004</v>
      </c>
      <c r="E8" s="123"/>
      <c r="H8" s="124"/>
      <c r="I8" s="125"/>
    </row>
    <row r="9" spans="1:9" ht="294.60000000000002">
      <c r="A9" s="129"/>
      <c r="B9" s="119" t="s">
        <v>87</v>
      </c>
      <c r="C9" s="64"/>
      <c r="D9" s="39"/>
      <c r="H9" s="124"/>
      <c r="I9" s="125"/>
    </row>
    <row r="10" spans="1:9">
      <c r="A10" s="129" t="s">
        <v>34</v>
      </c>
      <c r="B10" s="93">
        <v>6</v>
      </c>
      <c r="C10" s="64">
        <v>0.05</v>
      </c>
      <c r="D10" s="39">
        <f>B10*C10</f>
        <v>0.30000000000000004</v>
      </c>
      <c r="E10" s="123"/>
      <c r="H10" s="124"/>
      <c r="I10" s="125"/>
    </row>
    <row r="11" spans="1:9" ht="263.45">
      <c r="A11" s="129"/>
      <c r="B11" s="119" t="s">
        <v>88</v>
      </c>
      <c r="C11" s="64"/>
      <c r="D11" s="39"/>
      <c r="H11" s="124"/>
      <c r="I11" s="126"/>
    </row>
    <row r="12" spans="1:9">
      <c r="A12" s="129" t="s">
        <v>36</v>
      </c>
      <c r="B12" s="93">
        <v>7</v>
      </c>
      <c r="C12" s="64">
        <v>0.05</v>
      </c>
      <c r="D12" s="39">
        <f>B12*C12</f>
        <v>0.35000000000000003</v>
      </c>
      <c r="E12" s="123"/>
      <c r="H12" s="124"/>
      <c r="I12" s="125"/>
    </row>
    <row r="13" spans="1:9" ht="93">
      <c r="A13" s="129"/>
      <c r="B13" s="119" t="s">
        <v>89</v>
      </c>
      <c r="C13" s="64"/>
      <c r="D13" s="39"/>
      <c r="H13" s="124"/>
      <c r="I13" s="126"/>
    </row>
    <row r="14" spans="1:9">
      <c r="A14" s="129" t="s">
        <v>38</v>
      </c>
      <c r="B14" s="93">
        <v>2</v>
      </c>
      <c r="C14" s="64">
        <v>0.05</v>
      </c>
      <c r="D14" s="39">
        <f>B14*C14</f>
        <v>0.1</v>
      </c>
      <c r="E14" s="123"/>
      <c r="H14" s="124"/>
      <c r="I14" s="125"/>
    </row>
    <row r="15" spans="1:9" ht="62.1">
      <c r="A15" s="129"/>
      <c r="B15" s="119" t="s">
        <v>90</v>
      </c>
      <c r="C15" s="64"/>
      <c r="D15" s="39"/>
      <c r="H15" s="124"/>
      <c r="I15" s="126"/>
    </row>
    <row r="16" spans="1:9">
      <c r="A16" s="129" t="s">
        <v>40</v>
      </c>
      <c r="B16" s="93">
        <v>2</v>
      </c>
      <c r="C16" s="64">
        <v>0.03</v>
      </c>
      <c r="D16" s="39">
        <f>B16*C16</f>
        <v>0.06</v>
      </c>
      <c r="E16" s="123"/>
      <c r="H16" s="124"/>
      <c r="I16" s="125"/>
    </row>
    <row r="17" spans="1:9" ht="108.6">
      <c r="A17" s="129"/>
      <c r="B17" s="119" t="s">
        <v>91</v>
      </c>
      <c r="C17" s="64"/>
      <c r="D17" s="39"/>
      <c r="H17" s="124"/>
      <c r="I17" s="126"/>
    </row>
    <row r="18" spans="1:9">
      <c r="A18" s="129" t="s">
        <v>42</v>
      </c>
      <c r="B18" s="93">
        <v>7</v>
      </c>
      <c r="C18" s="64">
        <v>0.02</v>
      </c>
      <c r="D18" s="39">
        <f>B18*C18</f>
        <v>0.14000000000000001</v>
      </c>
      <c r="E18" s="123"/>
      <c r="H18" s="124"/>
      <c r="I18" s="125"/>
    </row>
    <row r="19" spans="1:9" ht="263.45" customHeight="1">
      <c r="A19" s="129"/>
      <c r="B19" s="133" t="s">
        <v>92</v>
      </c>
      <c r="C19" s="64"/>
      <c r="D19" s="39"/>
      <c r="H19" s="124"/>
      <c r="I19" s="126"/>
    </row>
    <row r="20" spans="1:9">
      <c r="A20" s="129" t="s">
        <v>44</v>
      </c>
      <c r="B20" s="93">
        <v>0</v>
      </c>
      <c r="C20" s="64">
        <v>0.03</v>
      </c>
      <c r="D20" s="39">
        <f>B20*C20</f>
        <v>0</v>
      </c>
      <c r="E20" s="123"/>
      <c r="H20" s="124"/>
      <c r="I20" s="125"/>
    </row>
    <row r="21" spans="1:9">
      <c r="A21" s="129"/>
      <c r="B21" s="119" t="s">
        <v>93</v>
      </c>
      <c r="C21" s="64"/>
      <c r="D21" s="39"/>
      <c r="H21" s="124"/>
      <c r="I21" s="126"/>
    </row>
    <row r="22" spans="1:9">
      <c r="A22" s="129" t="s">
        <v>46</v>
      </c>
      <c r="B22" s="93">
        <v>7</v>
      </c>
      <c r="C22" s="64">
        <v>0.03</v>
      </c>
      <c r="D22" s="39">
        <f>B22*C22</f>
        <v>0.21</v>
      </c>
      <c r="H22" s="124"/>
      <c r="I22" s="125"/>
    </row>
    <row r="23" spans="1:9" ht="201.6">
      <c r="A23" s="129"/>
      <c r="B23" s="119" t="s">
        <v>94</v>
      </c>
      <c r="C23" s="64"/>
      <c r="D23" s="39"/>
      <c r="H23" s="124"/>
      <c r="I23" s="125"/>
    </row>
    <row r="24" spans="1:9" ht="30.95">
      <c r="A24" s="130" t="s">
        <v>48</v>
      </c>
      <c r="B24" s="93">
        <v>3</v>
      </c>
      <c r="C24" s="64">
        <v>0.03</v>
      </c>
      <c r="D24" s="39">
        <f>B24*C24</f>
        <v>0.09</v>
      </c>
      <c r="H24" s="124"/>
      <c r="I24" s="125"/>
    </row>
    <row r="25" spans="1:9" ht="141" customHeight="1">
      <c r="A25" s="129"/>
      <c r="B25" s="119" t="s">
        <v>95</v>
      </c>
      <c r="C25" s="64"/>
      <c r="D25" s="39"/>
      <c r="H25" s="124"/>
      <c r="I25" s="125"/>
    </row>
    <row r="26" spans="1:9">
      <c r="A26" s="129" t="s">
        <v>50</v>
      </c>
      <c r="B26" s="93">
        <v>7</v>
      </c>
      <c r="C26" s="64">
        <v>0.04</v>
      </c>
      <c r="D26" s="39">
        <f>B26*C26</f>
        <v>0.28000000000000003</v>
      </c>
      <c r="H26" s="124"/>
      <c r="I26" s="125"/>
    </row>
    <row r="27" spans="1:9" ht="135" customHeight="1">
      <c r="A27" s="129"/>
      <c r="B27" s="119" t="s">
        <v>96</v>
      </c>
      <c r="C27" s="64"/>
      <c r="D27" s="39"/>
      <c r="H27" s="124"/>
      <c r="I27" s="125"/>
    </row>
    <row r="28" spans="1:9">
      <c r="A28" s="129" t="s">
        <v>52</v>
      </c>
      <c r="B28" s="93">
        <v>7</v>
      </c>
      <c r="C28" s="64">
        <v>0.03</v>
      </c>
      <c r="D28" s="39">
        <f>B28*C28</f>
        <v>0.21</v>
      </c>
      <c r="H28" s="124"/>
      <c r="I28" s="125"/>
    </row>
    <row r="29" spans="1:9" ht="123.95">
      <c r="A29" s="129"/>
      <c r="B29" s="133" t="s">
        <v>97</v>
      </c>
      <c r="C29" s="64"/>
      <c r="D29" s="39"/>
      <c r="H29" s="124"/>
      <c r="I29" s="125"/>
    </row>
    <row r="30" spans="1:9">
      <c r="A30" s="129" t="s">
        <v>54</v>
      </c>
      <c r="B30" s="93">
        <v>7</v>
      </c>
      <c r="C30" s="64">
        <v>0.04</v>
      </c>
      <c r="D30" s="39">
        <f>B30*C30</f>
        <v>0.28000000000000003</v>
      </c>
      <c r="H30" s="124"/>
      <c r="I30" s="125"/>
    </row>
    <row r="31" spans="1:9" ht="77.45">
      <c r="A31" s="129"/>
      <c r="B31" s="119" t="s">
        <v>98</v>
      </c>
      <c r="C31" s="64"/>
      <c r="D31" s="39"/>
      <c r="H31" s="124"/>
      <c r="I31" s="125"/>
    </row>
    <row r="32" spans="1:9">
      <c r="A32" s="129" t="s">
        <v>56</v>
      </c>
      <c r="B32" s="93">
        <v>7</v>
      </c>
      <c r="C32" s="64">
        <v>0.04</v>
      </c>
      <c r="D32" s="39">
        <f>B32*C32</f>
        <v>0.28000000000000003</v>
      </c>
      <c r="H32" s="124"/>
      <c r="I32" s="125"/>
    </row>
    <row r="33" spans="1:9" ht="77.45">
      <c r="A33" s="129"/>
      <c r="B33" s="119" t="s">
        <v>99</v>
      </c>
      <c r="C33" s="64"/>
      <c r="D33" s="39"/>
      <c r="H33" s="124"/>
      <c r="I33" s="125"/>
    </row>
    <row r="34" spans="1:9">
      <c r="A34" s="129" t="s">
        <v>58</v>
      </c>
      <c r="B34" s="93">
        <v>0</v>
      </c>
      <c r="C34" s="64">
        <v>0.03</v>
      </c>
      <c r="D34" s="39">
        <f>B34*C34</f>
        <v>0</v>
      </c>
      <c r="H34" s="124"/>
      <c r="I34" s="125"/>
    </row>
    <row r="35" spans="1:9">
      <c r="A35" s="129"/>
      <c r="B35" s="119" t="s">
        <v>100</v>
      </c>
      <c r="C35" s="64"/>
      <c r="D35" s="39"/>
      <c r="H35" s="124"/>
      <c r="I35" s="125"/>
    </row>
    <row r="36" spans="1:9">
      <c r="A36" s="129" t="s">
        <v>60</v>
      </c>
      <c r="B36" s="93">
        <v>0</v>
      </c>
      <c r="C36" s="64">
        <v>0.05</v>
      </c>
      <c r="D36" s="39">
        <f>B36*C36</f>
        <v>0</v>
      </c>
      <c r="H36" s="124"/>
      <c r="I36" s="125"/>
    </row>
    <row r="37" spans="1:9">
      <c r="A37" s="129"/>
      <c r="B37" s="119" t="s">
        <v>100</v>
      </c>
      <c r="C37" s="64"/>
      <c r="D37" s="39"/>
      <c r="H37" s="124"/>
      <c r="I37" s="126"/>
    </row>
    <row r="38" spans="1:9">
      <c r="A38" s="129" t="s">
        <v>61</v>
      </c>
      <c r="B38" s="93">
        <v>2.5</v>
      </c>
      <c r="C38" s="64">
        <v>0.05</v>
      </c>
      <c r="D38" s="39">
        <f>B38*C38</f>
        <v>0.125</v>
      </c>
      <c r="H38" s="124"/>
      <c r="I38" s="125"/>
    </row>
    <row r="39" spans="1:9" ht="248.1">
      <c r="A39" s="129"/>
      <c r="B39" s="119" t="s">
        <v>101</v>
      </c>
      <c r="C39" s="64"/>
      <c r="D39" s="39"/>
      <c r="H39" s="124"/>
      <c r="I39" s="126"/>
    </row>
    <row r="40" spans="1:9" s="60" customFormat="1">
      <c r="A40" s="130" t="s">
        <v>63</v>
      </c>
      <c r="B40" s="93">
        <v>0.5</v>
      </c>
      <c r="C40" s="64">
        <v>0.04</v>
      </c>
      <c r="D40" s="65">
        <f>B40*C40</f>
        <v>0.02</v>
      </c>
      <c r="H40" s="124"/>
      <c r="I40" s="125"/>
    </row>
    <row r="41" spans="1:9">
      <c r="A41" s="129"/>
      <c r="B41" s="119" t="s">
        <v>102</v>
      </c>
      <c r="C41" s="64"/>
      <c r="D41" s="39"/>
      <c r="H41" s="124"/>
      <c r="I41" s="125"/>
    </row>
    <row r="42" spans="1:9">
      <c r="A42" s="129" t="s">
        <v>65</v>
      </c>
      <c r="B42" s="93">
        <v>3</v>
      </c>
      <c r="C42" s="64">
        <v>0.02</v>
      </c>
      <c r="D42" s="39">
        <f>B42*C42</f>
        <v>0.06</v>
      </c>
      <c r="H42" s="124"/>
      <c r="I42" s="125"/>
    </row>
    <row r="43" spans="1:9" ht="155.1">
      <c r="A43" s="129"/>
      <c r="B43" s="119" t="s">
        <v>103</v>
      </c>
      <c r="C43" s="64"/>
      <c r="D43" s="39"/>
      <c r="H43" s="124"/>
      <c r="I43" s="126"/>
    </row>
    <row r="44" spans="1:9">
      <c r="A44" s="129" t="s">
        <v>67</v>
      </c>
      <c r="B44" s="93">
        <v>7</v>
      </c>
      <c r="C44" s="64">
        <v>0.03</v>
      </c>
      <c r="D44" s="39">
        <f>B44*C44</f>
        <v>0.21</v>
      </c>
      <c r="H44" s="124"/>
      <c r="I44" s="125"/>
    </row>
    <row r="45" spans="1:9" ht="106.5" customHeight="1">
      <c r="A45" s="129"/>
      <c r="B45" s="119" t="s">
        <v>104</v>
      </c>
      <c r="C45" s="64"/>
      <c r="D45" s="39"/>
      <c r="H45" s="124"/>
      <c r="I45" s="126"/>
    </row>
    <row r="46" spans="1:9">
      <c r="A46" s="129" t="s">
        <v>69</v>
      </c>
      <c r="B46" s="93">
        <v>7</v>
      </c>
      <c r="C46" s="64">
        <v>0.03</v>
      </c>
      <c r="D46" s="39">
        <f>B46*C46</f>
        <v>0.21</v>
      </c>
      <c r="H46" s="124"/>
      <c r="I46" s="125"/>
    </row>
    <row r="47" spans="1:9" ht="155.1">
      <c r="A47" s="129"/>
      <c r="B47" s="119" t="s">
        <v>105</v>
      </c>
      <c r="C47" s="64"/>
      <c r="D47" s="39"/>
      <c r="H47" s="124"/>
      <c r="I47" s="125"/>
    </row>
    <row r="48" spans="1:9">
      <c r="A48" s="129" t="s">
        <v>71</v>
      </c>
      <c r="B48" s="93">
        <v>4</v>
      </c>
      <c r="C48" s="64">
        <v>0.02</v>
      </c>
      <c r="D48" s="39">
        <f>B48*C48</f>
        <v>0.08</v>
      </c>
      <c r="H48" s="124"/>
      <c r="I48" s="125"/>
    </row>
    <row r="49" spans="1:9" ht="108.6">
      <c r="A49" s="129"/>
      <c r="B49" s="119" t="s">
        <v>106</v>
      </c>
      <c r="C49" s="64"/>
      <c r="D49" s="39"/>
      <c r="H49" s="124"/>
      <c r="I49" s="125"/>
    </row>
    <row r="50" spans="1:9">
      <c r="A50" s="129" t="s">
        <v>73</v>
      </c>
      <c r="B50" s="93">
        <v>2</v>
      </c>
      <c r="C50" s="64">
        <v>0.02</v>
      </c>
      <c r="D50" s="39">
        <f>B50*C50</f>
        <v>0.04</v>
      </c>
      <c r="H50" s="124"/>
      <c r="I50" s="125"/>
    </row>
    <row r="51" spans="1:9" ht="93">
      <c r="A51" s="129"/>
      <c r="B51" s="119" t="s">
        <v>107</v>
      </c>
      <c r="C51" s="64"/>
      <c r="D51" s="39"/>
      <c r="H51" s="124"/>
      <c r="I51" s="125"/>
    </row>
    <row r="52" spans="1:9">
      <c r="A52" s="129" t="s">
        <v>75</v>
      </c>
      <c r="B52" s="93">
        <v>0</v>
      </c>
      <c r="C52" s="64">
        <v>0.02</v>
      </c>
      <c r="D52" s="39">
        <f>B52*C52</f>
        <v>0</v>
      </c>
      <c r="H52" s="124"/>
      <c r="I52" s="125"/>
    </row>
    <row r="53" spans="1:9">
      <c r="A53" s="129"/>
      <c r="B53" s="119" t="s">
        <v>108</v>
      </c>
      <c r="C53" s="64"/>
      <c r="D53" s="39"/>
      <c r="H53" s="124"/>
      <c r="I53" s="125"/>
    </row>
    <row r="54" spans="1:9">
      <c r="A54" s="129" t="s">
        <v>77</v>
      </c>
      <c r="B54" s="93">
        <v>0</v>
      </c>
      <c r="C54" s="64">
        <v>0.02</v>
      </c>
      <c r="D54" s="39">
        <f>B54*C54</f>
        <v>0</v>
      </c>
      <c r="H54" s="124"/>
      <c r="I54" s="125"/>
    </row>
    <row r="55" spans="1:9">
      <c r="A55" s="129"/>
      <c r="B55" s="119" t="s">
        <v>100</v>
      </c>
      <c r="C55" s="64"/>
      <c r="D55" s="39"/>
      <c r="H55" s="124"/>
      <c r="I55" s="125"/>
    </row>
    <row r="56" spans="1:9">
      <c r="A56" s="129" t="s">
        <v>78</v>
      </c>
      <c r="B56" s="93">
        <v>7</v>
      </c>
      <c r="C56" s="64">
        <v>0.03</v>
      </c>
      <c r="D56" s="39">
        <f>B56*C56</f>
        <v>0.21</v>
      </c>
      <c r="H56" s="124"/>
      <c r="I56" s="125"/>
    </row>
    <row r="57" spans="1:9" ht="246" customHeight="1">
      <c r="A57" s="134"/>
      <c r="B57" s="135" t="s">
        <v>109</v>
      </c>
      <c r="C57" s="64"/>
      <c r="D57" s="39"/>
      <c r="I57" s="10"/>
    </row>
    <row r="58" spans="1:9">
      <c r="A58" s="54"/>
      <c r="B58" s="45" t="s">
        <v>80</v>
      </c>
      <c r="C58" s="64">
        <f>SUM(C2:C56)</f>
        <v>1.0000000000000004</v>
      </c>
      <c r="D58" s="84">
        <f>SUM(D2:D56)</f>
        <v>4.455000000000001</v>
      </c>
      <c r="E58" s="54" t="s">
        <v>110</v>
      </c>
    </row>
    <row r="59" spans="1:9">
      <c r="A59" s="172"/>
      <c r="B59" s="172"/>
      <c r="C59" s="106"/>
      <c r="D59" s="106"/>
    </row>
    <row r="60" spans="1:9">
      <c r="A60" s="172"/>
      <c r="B60" s="172"/>
      <c r="C60" s="106"/>
      <c r="D60" s="106"/>
    </row>
    <row r="61" spans="1:9">
      <c r="A61" s="172"/>
      <c r="B61" s="172"/>
      <c r="C61" s="106"/>
      <c r="D61" s="106"/>
    </row>
    <row r="62" spans="1:9">
      <c r="A62" s="172"/>
      <c r="B62" s="172"/>
      <c r="C62" s="106"/>
      <c r="D62" s="106"/>
    </row>
    <row r="63" spans="1:9">
      <c r="A63" s="172"/>
      <c r="B63" s="172"/>
      <c r="C63" s="106"/>
      <c r="D63" s="106"/>
    </row>
    <row r="64" spans="1:9">
      <c r="A64" s="120"/>
    </row>
    <row r="65" spans="1:2">
      <c r="A65" s="120"/>
    </row>
    <row r="66" spans="1:2">
      <c r="B66" s="102"/>
    </row>
    <row r="67" spans="1:2">
      <c r="B67" s="102"/>
    </row>
    <row r="68" spans="1:2">
      <c r="B68" s="102"/>
    </row>
    <row r="69" spans="1:2">
      <c r="B69" s="102"/>
    </row>
    <row r="82" spans="1:1">
      <c r="A82" s="149"/>
    </row>
  </sheetData>
  <sheetProtection formatRows="0"/>
  <mergeCells count="5">
    <mergeCell ref="A59:B59"/>
    <mergeCell ref="A60:B60"/>
    <mergeCell ref="A61:B61"/>
    <mergeCell ref="A62:B62"/>
    <mergeCell ref="A63:B6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K139"/>
  <sheetViews>
    <sheetView zoomScale="90" zoomScaleNormal="90" workbookViewId="0">
      <pane xSplit="1" ySplit="1" topLeftCell="B96" activePane="bottomRight" state="frozen"/>
      <selection pane="bottomRight" activeCell="A94" sqref="A94"/>
      <selection pane="bottomLeft" activeCell="A2" sqref="A2"/>
      <selection pane="topRight" activeCell="B1" sqref="B1"/>
    </sheetView>
  </sheetViews>
  <sheetFormatPr defaultColWidth="10.75" defaultRowHeight="15.6"/>
  <cols>
    <col min="1" max="1" width="43.75" style="101" customWidth="1"/>
    <col min="2" max="2" width="33.75" style="101" customWidth="1"/>
    <col min="3" max="3" width="8.625" style="101" customWidth="1"/>
    <col min="4" max="4" width="43.375" style="101" customWidth="1"/>
    <col min="5" max="5" width="8.625" style="101" customWidth="1"/>
    <col min="6" max="6" width="52.25" style="101" customWidth="1"/>
    <col min="7" max="7" width="8.625" style="101" customWidth="1"/>
    <col min="8" max="8" width="31.375" style="101" customWidth="1"/>
    <col min="9" max="9" width="6.875" style="101" customWidth="1"/>
    <col min="10" max="10" width="9.625" style="101" customWidth="1"/>
    <col min="11" max="11" width="15.25" style="8" customWidth="1"/>
    <col min="12" max="12" width="15.5" style="8" customWidth="1"/>
    <col min="13" max="16384" width="10.75" style="8"/>
  </cols>
  <sheetData>
    <row r="1" spans="1:11" ht="93">
      <c r="A1" s="7" t="s">
        <v>111</v>
      </c>
      <c r="B1" s="23" t="s">
        <v>112</v>
      </c>
      <c r="C1" s="33" t="s">
        <v>113</v>
      </c>
      <c r="D1" s="23" t="s">
        <v>114</v>
      </c>
      <c r="E1" s="33" t="s">
        <v>115</v>
      </c>
      <c r="F1" s="23" t="s">
        <v>116</v>
      </c>
      <c r="G1" s="33" t="s">
        <v>113</v>
      </c>
      <c r="H1" s="23" t="s">
        <v>117</v>
      </c>
      <c r="I1" s="33" t="s">
        <v>115</v>
      </c>
      <c r="J1" s="41" t="s">
        <v>24</v>
      </c>
      <c r="K1" s="10"/>
    </row>
    <row r="2" spans="1:11">
      <c r="A2" s="25" t="s">
        <v>118</v>
      </c>
      <c r="B2" s="93"/>
      <c r="C2" s="117">
        <v>0.05</v>
      </c>
      <c r="D2" s="93"/>
      <c r="E2" s="117">
        <v>0.04</v>
      </c>
      <c r="F2" s="93">
        <v>8</v>
      </c>
      <c r="G2" s="117">
        <v>0.04</v>
      </c>
      <c r="H2" s="93"/>
      <c r="I2" s="66">
        <v>0.02</v>
      </c>
      <c r="J2" s="69">
        <f>B2*C2+D2*E2+F2*G2+H2*I2</f>
        <v>0.32</v>
      </c>
    </row>
    <row r="3" spans="1:11" s="15" customFormat="1" ht="325.5">
      <c r="A3" s="28"/>
      <c r="C3" s="117"/>
      <c r="D3" s="8"/>
      <c r="E3" s="117"/>
      <c r="F3" s="119" t="s">
        <v>119</v>
      </c>
      <c r="G3" s="117"/>
      <c r="H3" s="93"/>
      <c r="I3" s="67"/>
      <c r="J3" s="69"/>
    </row>
    <row r="4" spans="1:11" ht="46.5">
      <c r="A4" s="25" t="s">
        <v>120</v>
      </c>
      <c r="B4" s="86"/>
      <c r="C4" s="117">
        <v>0.03</v>
      </c>
      <c r="D4" s="86"/>
      <c r="E4" s="117">
        <v>3.5000000000000003E-2</v>
      </c>
      <c r="F4" s="86"/>
      <c r="G4" s="117">
        <v>3.5000000000000003E-2</v>
      </c>
      <c r="H4" s="86"/>
      <c r="I4" s="66">
        <v>0.02</v>
      </c>
      <c r="J4" s="69">
        <f t="shared" ref="J4:J70" si="0">B4*C4+D4*E4+F4*G4+H4*I4</f>
        <v>0</v>
      </c>
    </row>
    <row r="5" spans="1:11">
      <c r="A5" s="24"/>
      <c r="B5" s="86"/>
      <c r="C5" s="117"/>
      <c r="D5" s="86"/>
      <c r="E5" s="117"/>
      <c r="F5" s="86"/>
      <c r="G5" s="117"/>
      <c r="H5" s="86"/>
      <c r="I5" s="66"/>
      <c r="J5" s="69"/>
    </row>
    <row r="6" spans="1:11" ht="30.95">
      <c r="A6" s="25" t="s">
        <v>121</v>
      </c>
      <c r="B6" s="93"/>
      <c r="C6" s="117">
        <v>0.04</v>
      </c>
      <c r="D6" s="93"/>
      <c r="E6" s="117">
        <v>0.04</v>
      </c>
      <c r="F6" s="93"/>
      <c r="G6" s="117">
        <v>0.04</v>
      </c>
      <c r="H6" s="93"/>
      <c r="I6" s="66">
        <v>0.02</v>
      </c>
      <c r="J6" s="69">
        <f t="shared" si="0"/>
        <v>0</v>
      </c>
    </row>
    <row r="7" spans="1:11">
      <c r="A7" s="24"/>
      <c r="B7" s="93"/>
      <c r="C7" s="117"/>
      <c r="D7" s="93"/>
      <c r="E7" s="117"/>
      <c r="F7" s="93"/>
      <c r="G7" s="117"/>
      <c r="H7" s="93"/>
      <c r="I7" s="66"/>
      <c r="J7" s="69"/>
    </row>
    <row r="8" spans="1:11">
      <c r="A8" s="25" t="s">
        <v>122</v>
      </c>
      <c r="B8" s="86"/>
      <c r="C8" s="117">
        <v>0.04</v>
      </c>
      <c r="D8" s="86"/>
      <c r="E8" s="117">
        <v>0.03</v>
      </c>
      <c r="F8" s="86"/>
      <c r="G8" s="117">
        <v>0.03</v>
      </c>
      <c r="H8" s="86"/>
      <c r="I8" s="66">
        <v>1.4999999999999999E-2</v>
      </c>
      <c r="J8" s="69">
        <f t="shared" si="0"/>
        <v>0</v>
      </c>
    </row>
    <row r="9" spans="1:11">
      <c r="A9" s="25"/>
      <c r="B9" s="86"/>
      <c r="C9" s="117"/>
      <c r="D9" s="86"/>
      <c r="E9" s="117"/>
      <c r="F9" s="86"/>
      <c r="G9" s="117"/>
      <c r="H9" s="86"/>
      <c r="I9" s="66"/>
      <c r="J9" s="69"/>
    </row>
    <row r="10" spans="1:11">
      <c r="A10" s="25" t="s">
        <v>123</v>
      </c>
      <c r="B10" s="93"/>
      <c r="C10" s="117">
        <v>0.04</v>
      </c>
      <c r="D10" s="93"/>
      <c r="E10" s="117">
        <v>0.04</v>
      </c>
      <c r="F10" s="93"/>
      <c r="G10" s="117">
        <v>0.04</v>
      </c>
      <c r="H10" s="93"/>
      <c r="I10" s="66">
        <v>0</v>
      </c>
      <c r="J10" s="69">
        <f t="shared" si="0"/>
        <v>0</v>
      </c>
    </row>
    <row r="11" spans="1:11">
      <c r="A11" s="25"/>
      <c r="B11" s="93"/>
      <c r="C11" s="117"/>
      <c r="D11" s="93"/>
      <c r="E11" s="117"/>
      <c r="F11" s="93"/>
      <c r="G11" s="117"/>
      <c r="H11" s="93"/>
      <c r="I11" s="66"/>
      <c r="J11" s="69"/>
    </row>
    <row r="12" spans="1:11">
      <c r="A12" s="25" t="s">
        <v>124</v>
      </c>
      <c r="B12" s="86"/>
      <c r="C12" s="117">
        <v>0.02</v>
      </c>
      <c r="D12" s="86">
        <v>5</v>
      </c>
      <c r="E12" s="117">
        <v>1.4999999999999999E-2</v>
      </c>
      <c r="F12" s="86"/>
      <c r="G12" s="117">
        <v>1.4999999999999999E-2</v>
      </c>
      <c r="H12" s="86"/>
      <c r="I12" s="66">
        <v>0</v>
      </c>
      <c r="J12" s="69">
        <f>B12*C12+D12*E12+F12*G12+H12*I12</f>
        <v>7.4999999999999997E-2</v>
      </c>
    </row>
    <row r="13" spans="1:11" ht="186">
      <c r="A13" s="25"/>
      <c r="B13" s="86"/>
      <c r="C13" s="117"/>
      <c r="D13" s="86" t="s">
        <v>125</v>
      </c>
      <c r="E13" s="117"/>
      <c r="F13" s="86"/>
      <c r="G13" s="117"/>
      <c r="H13" s="86"/>
      <c r="I13" s="66"/>
      <c r="J13" s="69"/>
    </row>
    <row r="14" spans="1:11" ht="62.1">
      <c r="A14" s="25" t="s">
        <v>126</v>
      </c>
      <c r="B14" s="93"/>
      <c r="C14" s="117">
        <v>0.03</v>
      </c>
      <c r="D14" s="93"/>
      <c r="E14" s="117">
        <v>2.5000000000000001E-2</v>
      </c>
      <c r="F14" s="93"/>
      <c r="G14" s="117">
        <v>2.5000000000000001E-2</v>
      </c>
      <c r="H14" s="93"/>
      <c r="I14" s="66">
        <v>0.02</v>
      </c>
      <c r="J14" s="69">
        <f t="shared" si="0"/>
        <v>0</v>
      </c>
    </row>
    <row r="15" spans="1:11">
      <c r="A15" s="25"/>
      <c r="B15" s="93"/>
      <c r="C15" s="117"/>
      <c r="D15" s="93"/>
      <c r="E15" s="117"/>
      <c r="F15" s="93"/>
      <c r="G15" s="117"/>
      <c r="H15" s="93"/>
      <c r="I15" s="66"/>
      <c r="J15" s="69"/>
    </row>
    <row r="16" spans="1:11">
      <c r="A16" s="23" t="s">
        <v>127</v>
      </c>
      <c r="B16" s="86"/>
      <c r="C16" s="117">
        <v>0.03</v>
      </c>
      <c r="D16" s="86">
        <v>5</v>
      </c>
      <c r="E16" s="117">
        <v>0.04</v>
      </c>
      <c r="F16" s="86"/>
      <c r="G16" s="117">
        <v>0.04</v>
      </c>
      <c r="H16" s="86"/>
      <c r="I16" s="66">
        <v>1.4999999999999999E-2</v>
      </c>
      <c r="J16" s="69">
        <f t="shared" si="0"/>
        <v>0.2</v>
      </c>
    </row>
    <row r="17" spans="1:10" ht="232.5">
      <c r="A17" s="24"/>
      <c r="B17" s="86"/>
      <c r="C17" s="117"/>
      <c r="D17" s="86" t="s">
        <v>128</v>
      </c>
      <c r="E17" s="117"/>
      <c r="F17" s="86"/>
      <c r="G17" s="117"/>
      <c r="H17" s="86"/>
      <c r="I17" s="66"/>
      <c r="J17" s="69"/>
    </row>
    <row r="18" spans="1:10">
      <c r="A18" s="23" t="s">
        <v>129</v>
      </c>
      <c r="B18" s="93"/>
      <c r="C18" s="117">
        <v>0.03</v>
      </c>
      <c r="D18" s="93">
        <v>5</v>
      </c>
      <c r="E18" s="117">
        <v>0.03</v>
      </c>
      <c r="F18" s="93"/>
      <c r="G18" s="117">
        <v>0.03</v>
      </c>
      <c r="H18" s="93"/>
      <c r="I18" s="66">
        <v>0</v>
      </c>
      <c r="J18" s="69">
        <f t="shared" si="0"/>
        <v>0.15</v>
      </c>
    </row>
    <row r="19" spans="1:10" ht="341.1">
      <c r="A19" s="24"/>
      <c r="B19" s="93"/>
      <c r="C19" s="117"/>
      <c r="D19" s="93" t="s">
        <v>130</v>
      </c>
      <c r="E19" s="117"/>
      <c r="G19" s="117"/>
      <c r="H19" s="93"/>
      <c r="I19" s="66"/>
      <c r="J19" s="69"/>
    </row>
    <row r="20" spans="1:10" ht="30.95">
      <c r="A20" s="23" t="s">
        <v>131</v>
      </c>
      <c r="B20" s="86"/>
      <c r="C20" s="117">
        <v>0.03</v>
      </c>
      <c r="D20" s="86"/>
      <c r="E20" s="117">
        <v>2.5000000000000001E-2</v>
      </c>
      <c r="F20" s="86">
        <v>2</v>
      </c>
      <c r="G20" s="117">
        <v>2.5000000000000001E-2</v>
      </c>
      <c r="H20" s="86"/>
      <c r="I20" s="66">
        <v>0</v>
      </c>
      <c r="J20" s="69">
        <f t="shared" si="0"/>
        <v>0.05</v>
      </c>
    </row>
    <row r="21" spans="1:10" ht="309.95">
      <c r="A21" s="22"/>
      <c r="B21" s="86"/>
      <c r="C21" s="117"/>
      <c r="D21" s="86" t="s">
        <v>132</v>
      </c>
      <c r="E21" s="117"/>
      <c r="G21" s="117"/>
      <c r="H21" s="86"/>
      <c r="I21" s="66"/>
      <c r="J21" s="69"/>
    </row>
    <row r="22" spans="1:10">
      <c r="A22" s="23" t="s">
        <v>133</v>
      </c>
      <c r="B22" s="93"/>
      <c r="C22" s="117">
        <v>0.03</v>
      </c>
      <c r="D22" s="93">
        <v>4</v>
      </c>
      <c r="E22" s="117">
        <v>3.5000000000000003E-2</v>
      </c>
      <c r="F22" s="93"/>
      <c r="G22" s="117">
        <v>3.5000000000000003E-2</v>
      </c>
      <c r="H22" s="93"/>
      <c r="I22" s="66">
        <v>0.02</v>
      </c>
      <c r="J22" s="69">
        <f t="shared" si="0"/>
        <v>0.14000000000000001</v>
      </c>
    </row>
    <row r="23" spans="1:10" ht="248.1">
      <c r="A23" s="22"/>
      <c r="B23" s="93"/>
      <c r="C23" s="117"/>
      <c r="D23" s="93" t="s">
        <v>134</v>
      </c>
      <c r="E23" s="117"/>
      <c r="G23" s="117"/>
      <c r="H23" s="93"/>
      <c r="I23" s="66"/>
      <c r="J23" s="69"/>
    </row>
    <row r="24" spans="1:10">
      <c r="A24" s="22" t="s">
        <v>135</v>
      </c>
      <c r="B24" s="86"/>
      <c r="C24" s="117">
        <v>0.03</v>
      </c>
      <c r="D24" s="86">
        <v>4</v>
      </c>
      <c r="E24" s="117">
        <v>3.5000000000000003E-2</v>
      </c>
      <c r="F24" s="93"/>
      <c r="G24" s="117">
        <v>3.5000000000000003E-2</v>
      </c>
      <c r="H24" s="86"/>
      <c r="I24" s="66">
        <v>0.02</v>
      </c>
      <c r="J24" s="69">
        <f t="shared" si="0"/>
        <v>0.14000000000000001</v>
      </c>
    </row>
    <row r="25" spans="1:10" ht="248.1">
      <c r="A25" s="22"/>
      <c r="B25" s="86"/>
      <c r="C25" s="117"/>
      <c r="D25" s="93" t="s">
        <v>134</v>
      </c>
      <c r="E25" s="117"/>
      <c r="G25" s="117"/>
      <c r="H25" s="86"/>
      <c r="I25" s="66"/>
      <c r="J25" s="69"/>
    </row>
    <row r="26" spans="1:10" ht="30.95">
      <c r="A26" s="23" t="s">
        <v>136</v>
      </c>
      <c r="B26" s="93"/>
      <c r="C26" s="117">
        <v>0.02</v>
      </c>
      <c r="D26" s="93"/>
      <c r="E26" s="117">
        <v>1.4999999999999999E-2</v>
      </c>
      <c r="F26" s="93">
        <v>2</v>
      </c>
      <c r="G26" s="117">
        <v>1.4999999999999999E-2</v>
      </c>
      <c r="H26" s="93"/>
      <c r="I26" s="66">
        <v>0.02</v>
      </c>
      <c r="J26" s="69">
        <f t="shared" si="0"/>
        <v>0.03</v>
      </c>
    </row>
    <row r="27" spans="1:10" ht="62.1">
      <c r="A27" s="22"/>
      <c r="B27" s="93"/>
      <c r="C27" s="117"/>
      <c r="D27" s="93"/>
      <c r="E27" s="117"/>
      <c r="F27" s="93" t="s">
        <v>137</v>
      </c>
      <c r="G27" s="117"/>
      <c r="H27" s="93"/>
      <c r="I27" s="66"/>
      <c r="J27" s="69"/>
    </row>
    <row r="28" spans="1:10">
      <c r="A28" s="23" t="s">
        <v>138</v>
      </c>
      <c r="B28" s="86"/>
      <c r="C28" s="117">
        <v>0.02</v>
      </c>
      <c r="D28" s="86"/>
      <c r="E28" s="117">
        <v>0.02</v>
      </c>
      <c r="F28" s="86"/>
      <c r="G28" s="117">
        <v>0.02</v>
      </c>
      <c r="H28" s="86"/>
      <c r="I28" s="66">
        <v>0.02</v>
      </c>
      <c r="J28" s="69">
        <f t="shared" si="0"/>
        <v>0</v>
      </c>
    </row>
    <row r="29" spans="1:10">
      <c r="A29" s="22"/>
      <c r="B29" s="86"/>
      <c r="C29" s="117"/>
      <c r="D29" s="86"/>
      <c r="E29" s="117"/>
      <c r="F29" s="141"/>
      <c r="G29" s="117"/>
      <c r="H29" s="86"/>
      <c r="I29" s="66"/>
      <c r="J29" s="69"/>
    </row>
    <row r="30" spans="1:10">
      <c r="A30" s="23" t="s">
        <v>139</v>
      </c>
      <c r="B30" s="93"/>
      <c r="C30" s="117">
        <v>0.03</v>
      </c>
      <c r="D30" s="93"/>
      <c r="E30" s="117">
        <v>0.02</v>
      </c>
      <c r="F30" s="93"/>
      <c r="G30" s="117">
        <v>2.5000000000000001E-2</v>
      </c>
      <c r="H30" s="93"/>
      <c r="I30" s="66">
        <v>0.02</v>
      </c>
      <c r="J30" s="69">
        <f t="shared" si="0"/>
        <v>0</v>
      </c>
    </row>
    <row r="31" spans="1:10">
      <c r="A31" s="22"/>
      <c r="B31" s="93"/>
      <c r="C31" s="117"/>
      <c r="D31" s="93"/>
      <c r="E31" s="117"/>
      <c r="F31" s="93"/>
      <c r="G31" s="117"/>
      <c r="H31" s="93"/>
      <c r="I31" s="66"/>
      <c r="J31" s="69"/>
    </row>
    <row r="32" spans="1:10">
      <c r="A32" s="22" t="s">
        <v>140</v>
      </c>
      <c r="B32" s="86"/>
      <c r="C32" s="117">
        <v>0.03</v>
      </c>
      <c r="D32" s="86"/>
      <c r="E32" s="117">
        <v>0.02</v>
      </c>
      <c r="F32" s="86"/>
      <c r="G32" s="117">
        <v>0.02</v>
      </c>
      <c r="H32" s="86"/>
      <c r="I32" s="66">
        <v>0.02</v>
      </c>
      <c r="J32" s="69">
        <f t="shared" si="0"/>
        <v>0</v>
      </c>
    </row>
    <row r="33" spans="1:10">
      <c r="A33" s="22"/>
      <c r="B33" s="86"/>
      <c r="C33" s="117"/>
      <c r="D33" s="86"/>
      <c r="E33" s="117"/>
      <c r="F33" s="86"/>
      <c r="G33" s="117"/>
      <c r="H33" s="86"/>
      <c r="I33" s="66"/>
      <c r="J33" s="69"/>
    </row>
    <row r="34" spans="1:10">
      <c r="A34" s="23" t="s">
        <v>141</v>
      </c>
      <c r="B34" s="93"/>
      <c r="C34" s="117">
        <v>0.03</v>
      </c>
      <c r="D34" s="93"/>
      <c r="E34" s="117">
        <v>0.02</v>
      </c>
      <c r="F34" s="93">
        <v>8</v>
      </c>
      <c r="G34" s="117">
        <v>0.02</v>
      </c>
      <c r="H34" s="93"/>
      <c r="I34" s="66">
        <v>0.01</v>
      </c>
      <c r="J34" s="69">
        <f t="shared" si="0"/>
        <v>0.16</v>
      </c>
    </row>
    <row r="35" spans="1:10" ht="216.95">
      <c r="A35" s="22"/>
      <c r="C35" s="117"/>
      <c r="D35" s="93"/>
      <c r="E35" s="117"/>
      <c r="F35" s="93" t="s">
        <v>142</v>
      </c>
      <c r="G35" s="117"/>
      <c r="H35" s="93"/>
      <c r="I35" s="66"/>
      <c r="J35" s="69"/>
    </row>
    <row r="36" spans="1:10" ht="30.95">
      <c r="A36" s="23" t="s">
        <v>143</v>
      </c>
      <c r="B36" s="86"/>
      <c r="C36" s="117">
        <v>0.04</v>
      </c>
      <c r="D36" s="86"/>
      <c r="E36" s="117">
        <v>0.04</v>
      </c>
      <c r="F36" s="86"/>
      <c r="G36" s="117">
        <v>0.04</v>
      </c>
      <c r="H36" s="86"/>
      <c r="I36" s="66">
        <v>0.02</v>
      </c>
      <c r="J36" s="69">
        <f t="shared" si="0"/>
        <v>0</v>
      </c>
    </row>
    <row r="37" spans="1:10">
      <c r="A37" s="22"/>
      <c r="B37" s="86"/>
      <c r="C37" s="117"/>
      <c r="D37" s="86"/>
      <c r="E37" s="117"/>
      <c r="F37" s="86"/>
      <c r="G37" s="117"/>
      <c r="H37" s="86"/>
      <c r="I37" s="66"/>
      <c r="J37" s="69"/>
    </row>
    <row r="38" spans="1:10" ht="30.95">
      <c r="A38" s="23" t="s">
        <v>144</v>
      </c>
      <c r="B38" s="93"/>
      <c r="C38" s="117">
        <v>0.03</v>
      </c>
      <c r="D38" s="93"/>
      <c r="E38" s="117">
        <v>2.5000000000000001E-2</v>
      </c>
      <c r="F38" s="93"/>
      <c r="G38" s="117">
        <v>2.5000000000000001E-2</v>
      </c>
      <c r="H38" s="93"/>
      <c r="I38" s="66">
        <v>0.02</v>
      </c>
      <c r="J38" s="69">
        <f t="shared" si="0"/>
        <v>0</v>
      </c>
    </row>
    <row r="39" spans="1:10">
      <c r="A39" s="22"/>
      <c r="B39" s="93"/>
      <c r="C39" s="117"/>
      <c r="D39" s="93"/>
      <c r="E39" s="117"/>
      <c r="F39" s="93"/>
      <c r="G39" s="117"/>
      <c r="H39" s="93"/>
      <c r="I39" s="66"/>
      <c r="J39" s="69"/>
    </row>
    <row r="40" spans="1:10" ht="30.95">
      <c r="A40" s="23" t="s">
        <v>145</v>
      </c>
      <c r="B40" s="86"/>
      <c r="C40" s="117">
        <v>0.02</v>
      </c>
      <c r="D40" s="86"/>
      <c r="E40" s="117">
        <v>0.02</v>
      </c>
      <c r="F40" s="86">
        <v>2</v>
      </c>
      <c r="G40" s="117">
        <v>0.02</v>
      </c>
      <c r="H40" s="86"/>
      <c r="I40" s="66">
        <v>0.02</v>
      </c>
      <c r="J40" s="69">
        <f t="shared" si="0"/>
        <v>0.04</v>
      </c>
    </row>
    <row r="41" spans="1:10" ht="93">
      <c r="A41" s="22"/>
      <c r="B41" s="86"/>
      <c r="C41" s="117"/>
      <c r="D41" s="86"/>
      <c r="E41" s="117"/>
      <c r="F41" s="86" t="s">
        <v>146</v>
      </c>
      <c r="G41" s="117"/>
      <c r="H41" s="86"/>
      <c r="I41" s="66"/>
      <c r="J41" s="69"/>
    </row>
    <row r="42" spans="1:10" ht="30.95">
      <c r="A42" s="23" t="s">
        <v>147</v>
      </c>
      <c r="B42" s="93"/>
      <c r="C42" s="117">
        <v>0.02</v>
      </c>
      <c r="D42" s="93"/>
      <c r="E42" s="117">
        <v>0.02</v>
      </c>
      <c r="F42" s="93"/>
      <c r="G42" s="117">
        <v>0.02</v>
      </c>
      <c r="H42" s="93"/>
      <c r="I42" s="66">
        <v>0.02</v>
      </c>
      <c r="J42" s="69">
        <f t="shared" si="0"/>
        <v>0</v>
      </c>
    </row>
    <row r="43" spans="1:10">
      <c r="A43" s="22"/>
      <c r="B43" s="93"/>
      <c r="C43" s="117"/>
      <c r="D43" s="93"/>
      <c r="E43" s="117"/>
      <c r="F43" s="93"/>
      <c r="G43" s="117"/>
      <c r="H43" s="93"/>
      <c r="I43" s="66"/>
      <c r="J43" s="69"/>
    </row>
    <row r="44" spans="1:10" ht="30.95">
      <c r="A44" s="23" t="s">
        <v>148</v>
      </c>
      <c r="B44" s="86"/>
      <c r="C44" s="117">
        <v>0.02</v>
      </c>
      <c r="D44" s="86"/>
      <c r="E44" s="117">
        <v>0.02</v>
      </c>
      <c r="F44" s="86"/>
      <c r="G44" s="117">
        <v>0.02</v>
      </c>
      <c r="H44" s="86"/>
      <c r="I44" s="66">
        <v>0.02</v>
      </c>
      <c r="J44" s="69">
        <f t="shared" si="0"/>
        <v>0</v>
      </c>
    </row>
    <row r="45" spans="1:10">
      <c r="A45" s="22"/>
      <c r="B45" s="86"/>
      <c r="C45" s="117"/>
      <c r="D45" s="86"/>
      <c r="E45" s="117"/>
      <c r="F45" s="86"/>
      <c r="G45" s="117"/>
      <c r="H45" s="86"/>
      <c r="I45" s="66"/>
      <c r="J45" s="69"/>
    </row>
    <row r="46" spans="1:10">
      <c r="A46" s="23" t="s">
        <v>149</v>
      </c>
      <c r="B46" s="93"/>
      <c r="C46" s="117">
        <v>0.02</v>
      </c>
      <c r="D46" s="93"/>
      <c r="E46" s="117">
        <v>0.02</v>
      </c>
      <c r="F46" s="93"/>
      <c r="G46" s="117">
        <v>0.02</v>
      </c>
      <c r="H46" s="93"/>
      <c r="I46" s="66">
        <v>0.02</v>
      </c>
      <c r="J46" s="69">
        <f t="shared" si="0"/>
        <v>0</v>
      </c>
    </row>
    <row r="47" spans="1:10">
      <c r="A47" s="23"/>
      <c r="B47" s="93"/>
      <c r="C47" s="117"/>
      <c r="D47" s="93"/>
      <c r="E47" s="117"/>
      <c r="F47" s="93"/>
      <c r="G47" s="117"/>
      <c r="H47" s="93"/>
      <c r="I47" s="66"/>
      <c r="J47" s="69"/>
    </row>
    <row r="48" spans="1:10">
      <c r="A48" s="23" t="s">
        <v>150</v>
      </c>
      <c r="B48" s="86"/>
      <c r="C48" s="117">
        <v>0.02</v>
      </c>
      <c r="D48" s="86"/>
      <c r="E48" s="117">
        <v>0.02</v>
      </c>
      <c r="F48" s="86"/>
      <c r="G48" s="117">
        <v>0.02</v>
      </c>
      <c r="H48" s="86"/>
      <c r="I48" s="66">
        <v>0.02</v>
      </c>
      <c r="J48" s="69">
        <f t="shared" si="0"/>
        <v>0</v>
      </c>
    </row>
    <row r="49" spans="1:10">
      <c r="A49" s="22"/>
      <c r="B49" s="86"/>
      <c r="C49" s="117"/>
      <c r="D49" s="86"/>
      <c r="E49" s="117"/>
      <c r="F49" s="86"/>
      <c r="G49" s="117"/>
      <c r="H49" s="86"/>
      <c r="I49" s="66"/>
      <c r="J49" s="69"/>
    </row>
    <row r="50" spans="1:10" ht="30.95">
      <c r="A50" s="23" t="s">
        <v>151</v>
      </c>
      <c r="B50" s="93"/>
      <c r="C50" s="117">
        <v>0.02</v>
      </c>
      <c r="D50" s="93"/>
      <c r="E50" s="117">
        <v>0.02</v>
      </c>
      <c r="F50" s="93"/>
      <c r="G50" s="117">
        <v>0.02</v>
      </c>
      <c r="H50" s="93"/>
      <c r="I50" s="66">
        <v>0.05</v>
      </c>
      <c r="J50" s="69">
        <f t="shared" si="0"/>
        <v>0</v>
      </c>
    </row>
    <row r="51" spans="1:10">
      <c r="A51" s="22"/>
      <c r="B51" s="93"/>
      <c r="C51" s="117"/>
      <c r="D51" s="93"/>
      <c r="E51" s="117"/>
      <c r="F51" s="93"/>
      <c r="G51" s="117"/>
      <c r="H51" s="93"/>
      <c r="I51" s="66"/>
      <c r="J51" s="69"/>
    </row>
    <row r="52" spans="1:10" ht="30.95">
      <c r="A52" s="23" t="s">
        <v>152</v>
      </c>
      <c r="B52" s="86"/>
      <c r="C52" s="117">
        <v>0.02</v>
      </c>
      <c r="D52" s="86"/>
      <c r="E52" s="117">
        <v>0.02</v>
      </c>
      <c r="F52" s="93"/>
      <c r="G52" s="117">
        <v>0.02</v>
      </c>
      <c r="H52" s="86"/>
      <c r="I52" s="66">
        <v>0.03</v>
      </c>
      <c r="J52" s="69">
        <f t="shared" si="0"/>
        <v>0</v>
      </c>
    </row>
    <row r="53" spans="1:10">
      <c r="A53" s="22"/>
      <c r="B53" s="86"/>
      <c r="C53" s="117"/>
      <c r="D53" s="86"/>
      <c r="E53" s="117"/>
      <c r="F53" s="93"/>
      <c r="G53" s="117"/>
      <c r="H53" s="86"/>
      <c r="I53" s="66"/>
      <c r="J53" s="69"/>
    </row>
    <row r="54" spans="1:10">
      <c r="A54" s="22" t="s">
        <v>153</v>
      </c>
      <c r="B54" s="93"/>
      <c r="C54" s="117">
        <v>0.02</v>
      </c>
      <c r="D54" s="93">
        <v>10</v>
      </c>
      <c r="E54" s="117">
        <v>0.02</v>
      </c>
      <c r="F54" s="93"/>
      <c r="G54" s="117">
        <v>1.4999999999999999E-2</v>
      </c>
      <c r="H54" s="93"/>
      <c r="I54" s="66">
        <v>0.02</v>
      </c>
      <c r="J54" s="69">
        <f t="shared" si="0"/>
        <v>0.2</v>
      </c>
    </row>
    <row r="55" spans="1:10" ht="387.6">
      <c r="A55" s="22"/>
      <c r="B55" s="93"/>
      <c r="C55" s="117"/>
      <c r="D55" s="93" t="s">
        <v>154</v>
      </c>
      <c r="E55" s="117"/>
      <c r="F55" s="93"/>
      <c r="G55" s="117"/>
      <c r="H55" s="93"/>
      <c r="I55" s="66"/>
      <c r="J55" s="69"/>
    </row>
    <row r="56" spans="1:10" ht="30.95">
      <c r="A56" s="23" t="s">
        <v>155</v>
      </c>
      <c r="B56" s="86"/>
      <c r="C56" s="117">
        <v>0.02</v>
      </c>
      <c r="D56" s="86"/>
      <c r="E56" s="117">
        <v>0.02</v>
      </c>
      <c r="F56" s="93"/>
      <c r="G56" s="117">
        <v>0.02</v>
      </c>
      <c r="H56" s="86"/>
      <c r="I56" s="66">
        <v>0.03</v>
      </c>
      <c r="J56" s="69">
        <f t="shared" si="0"/>
        <v>0</v>
      </c>
    </row>
    <row r="57" spans="1:10">
      <c r="A57" s="22"/>
      <c r="B57" s="86"/>
      <c r="C57" s="117"/>
      <c r="D57" s="86"/>
      <c r="E57" s="117"/>
      <c r="F57" s="93"/>
      <c r="G57" s="117"/>
      <c r="H57" s="86"/>
      <c r="I57" s="66"/>
      <c r="J57" s="69"/>
    </row>
    <row r="58" spans="1:10" ht="30.95">
      <c r="A58" s="23" t="s">
        <v>156</v>
      </c>
      <c r="B58" s="93"/>
      <c r="C58" s="117">
        <v>0.02</v>
      </c>
      <c r="D58" s="93"/>
      <c r="E58" s="117">
        <v>2.5000000000000001E-2</v>
      </c>
      <c r="F58" s="93"/>
      <c r="G58" s="117">
        <v>2.5000000000000001E-2</v>
      </c>
      <c r="H58" s="93"/>
      <c r="I58" s="66">
        <v>0.03</v>
      </c>
      <c r="J58" s="69">
        <f t="shared" si="0"/>
        <v>0</v>
      </c>
    </row>
    <row r="59" spans="1:10">
      <c r="A59" s="22"/>
      <c r="B59" s="93"/>
      <c r="C59" s="117"/>
      <c r="D59" s="93"/>
      <c r="E59" s="117"/>
      <c r="F59" s="93"/>
      <c r="G59" s="117"/>
      <c r="H59" s="93"/>
      <c r="I59" s="66"/>
      <c r="J59" s="69"/>
    </row>
    <row r="60" spans="1:10" ht="30.95">
      <c r="A60" s="23" t="s">
        <v>157</v>
      </c>
      <c r="B60" s="86"/>
      <c r="C60" s="117">
        <v>0.02</v>
      </c>
      <c r="D60" s="86"/>
      <c r="E60" s="117">
        <v>1.4999999999999999E-2</v>
      </c>
      <c r="F60" s="86"/>
      <c r="G60" s="117">
        <v>1.4999999999999999E-2</v>
      </c>
      <c r="H60" s="86"/>
      <c r="I60" s="66">
        <v>0.02</v>
      </c>
      <c r="J60" s="69">
        <f t="shared" si="0"/>
        <v>0</v>
      </c>
    </row>
    <row r="61" spans="1:10">
      <c r="A61" s="22"/>
      <c r="B61" s="86"/>
      <c r="C61" s="117"/>
      <c r="D61" s="86"/>
      <c r="E61" s="117"/>
      <c r="F61" s="86"/>
      <c r="G61" s="117"/>
      <c r="H61" s="86"/>
      <c r="I61" s="66"/>
      <c r="J61" s="69"/>
    </row>
    <row r="62" spans="1:10" ht="30.95">
      <c r="A62" s="23" t="s">
        <v>158</v>
      </c>
      <c r="B62" s="93"/>
      <c r="C62" s="117">
        <v>0.02</v>
      </c>
      <c r="D62" s="93"/>
      <c r="E62" s="117">
        <v>0.02</v>
      </c>
      <c r="F62" s="93"/>
      <c r="G62" s="117">
        <v>0.02</v>
      </c>
      <c r="H62" s="93"/>
      <c r="I62" s="66">
        <v>0.03</v>
      </c>
      <c r="J62" s="69">
        <f t="shared" si="0"/>
        <v>0</v>
      </c>
    </row>
    <row r="63" spans="1:10">
      <c r="A63" s="22"/>
      <c r="B63" s="93"/>
      <c r="C63" s="117"/>
      <c r="D63" s="93"/>
      <c r="E63" s="117"/>
      <c r="F63" s="93"/>
      <c r="G63" s="117"/>
      <c r="H63" s="93"/>
      <c r="I63" s="66"/>
      <c r="J63" s="69"/>
    </row>
    <row r="64" spans="1:10" ht="30.95">
      <c r="A64" s="23" t="s">
        <v>159</v>
      </c>
      <c r="B64" s="86"/>
      <c r="C64" s="117">
        <v>0.02</v>
      </c>
      <c r="D64" s="86"/>
      <c r="E64" s="117">
        <v>0.02</v>
      </c>
      <c r="F64" s="86"/>
      <c r="G64" s="117">
        <v>0.02</v>
      </c>
      <c r="H64" s="86"/>
      <c r="I64" s="66">
        <v>0.03</v>
      </c>
      <c r="J64" s="69">
        <f t="shared" si="0"/>
        <v>0</v>
      </c>
    </row>
    <row r="65" spans="1:10">
      <c r="A65" s="22"/>
      <c r="B65" s="86"/>
      <c r="C65" s="117"/>
      <c r="D65" s="86"/>
      <c r="E65" s="117"/>
      <c r="F65" s="86"/>
      <c r="G65" s="117"/>
      <c r="H65" s="86"/>
      <c r="I65" s="66"/>
      <c r="J65" s="69"/>
    </row>
    <row r="66" spans="1:10">
      <c r="A66" s="22" t="s">
        <v>160</v>
      </c>
      <c r="B66" s="93"/>
      <c r="C66" s="117">
        <v>0.01</v>
      </c>
      <c r="D66" s="93">
        <v>7</v>
      </c>
      <c r="E66" s="117">
        <v>0.01</v>
      </c>
      <c r="F66" s="93"/>
      <c r="G66" s="117">
        <v>0.01</v>
      </c>
      <c r="H66" s="93"/>
      <c r="I66" s="66"/>
      <c r="J66" s="69"/>
    </row>
    <row r="67" spans="1:10" ht="387.6">
      <c r="A67" s="22"/>
      <c r="B67" s="93"/>
      <c r="C67" s="117"/>
      <c r="D67" s="93" t="s">
        <v>161</v>
      </c>
      <c r="E67" s="117"/>
      <c r="F67" s="93"/>
      <c r="G67" s="117"/>
      <c r="H67" s="93"/>
      <c r="I67" s="66"/>
      <c r="J67" s="69"/>
    </row>
    <row r="68" spans="1:10">
      <c r="A68" s="22" t="s">
        <v>162</v>
      </c>
      <c r="B68" s="86"/>
      <c r="C68" s="117">
        <v>0.01</v>
      </c>
      <c r="D68" s="86"/>
      <c r="E68" s="117">
        <v>0.01</v>
      </c>
      <c r="F68" s="86"/>
      <c r="G68" s="117">
        <v>0.01</v>
      </c>
      <c r="H68" s="86"/>
      <c r="I68" s="66"/>
      <c r="J68" s="69"/>
    </row>
    <row r="69" spans="1:10">
      <c r="A69" s="22"/>
      <c r="B69" s="86"/>
      <c r="C69" s="117"/>
      <c r="D69" s="86"/>
      <c r="E69" s="117"/>
      <c r="F69" s="86"/>
      <c r="G69" s="117"/>
      <c r="H69" s="86"/>
      <c r="I69" s="66"/>
      <c r="J69" s="69"/>
    </row>
    <row r="70" spans="1:10" ht="30.95">
      <c r="A70" s="23" t="s">
        <v>163</v>
      </c>
      <c r="B70" s="93"/>
      <c r="C70" s="117">
        <v>0.03</v>
      </c>
      <c r="D70" s="93"/>
      <c r="E70" s="117">
        <v>2.5000000000000001E-2</v>
      </c>
      <c r="F70" s="93"/>
      <c r="G70" s="117">
        <v>0.02</v>
      </c>
      <c r="H70" s="93"/>
      <c r="I70" s="66">
        <v>0</v>
      </c>
      <c r="J70" s="69">
        <f t="shared" si="0"/>
        <v>0</v>
      </c>
    </row>
    <row r="71" spans="1:10">
      <c r="A71" s="22"/>
      <c r="B71" s="93"/>
      <c r="C71" s="117"/>
      <c r="D71" s="93"/>
      <c r="E71" s="117"/>
      <c r="F71" s="93"/>
      <c r="G71" s="117"/>
      <c r="H71" s="93"/>
      <c r="I71" s="66"/>
      <c r="J71" s="69"/>
    </row>
    <row r="72" spans="1:10">
      <c r="A72" s="23" t="s">
        <v>164</v>
      </c>
      <c r="B72" s="86"/>
      <c r="C72" s="117">
        <v>1.4999999999999999E-2</v>
      </c>
      <c r="D72" s="86"/>
      <c r="E72" s="117">
        <v>0.01</v>
      </c>
      <c r="F72" s="86"/>
      <c r="G72" s="117">
        <v>0.01</v>
      </c>
      <c r="H72" s="86"/>
      <c r="I72" s="66">
        <v>0.01</v>
      </c>
      <c r="J72" s="69">
        <f t="shared" ref="J72:J90" si="1">B72*C72+D72*E72+F72*G72+H72*I72</f>
        <v>0</v>
      </c>
    </row>
    <row r="73" spans="1:10">
      <c r="A73" s="22"/>
      <c r="B73" s="86"/>
      <c r="C73" s="117"/>
      <c r="D73" s="86"/>
      <c r="E73" s="117"/>
      <c r="F73" s="86"/>
      <c r="G73" s="117"/>
      <c r="H73" s="86"/>
      <c r="I73" s="66"/>
      <c r="J73" s="69"/>
    </row>
    <row r="74" spans="1:10" ht="30.95">
      <c r="A74" s="23" t="s">
        <v>165</v>
      </c>
      <c r="B74" s="93"/>
      <c r="C74" s="117">
        <v>0.02</v>
      </c>
      <c r="D74" s="93"/>
      <c r="E74" s="117">
        <v>1.4999999999999999E-2</v>
      </c>
      <c r="F74" s="93"/>
      <c r="G74" s="117">
        <v>1.4999999999999999E-2</v>
      </c>
      <c r="H74" s="93"/>
      <c r="I74" s="66">
        <v>0</v>
      </c>
      <c r="J74" s="69">
        <f t="shared" si="1"/>
        <v>0</v>
      </c>
    </row>
    <row r="75" spans="1:10">
      <c r="A75" s="22"/>
      <c r="B75" s="93"/>
      <c r="C75" s="117"/>
      <c r="D75" s="93"/>
      <c r="E75" s="117"/>
      <c r="F75" s="93"/>
      <c r="G75" s="117"/>
      <c r="H75" s="93"/>
      <c r="I75" s="66"/>
      <c r="J75" s="69"/>
    </row>
    <row r="76" spans="1:10" ht="30.95">
      <c r="A76" s="23" t="s">
        <v>166</v>
      </c>
      <c r="B76" s="86"/>
      <c r="C76" s="117">
        <v>1.4999999999999999E-2</v>
      </c>
      <c r="D76" s="86"/>
      <c r="E76" s="117">
        <v>0.02</v>
      </c>
      <c r="F76" s="86">
        <v>8</v>
      </c>
      <c r="G76" s="117">
        <v>0.02</v>
      </c>
      <c r="H76" s="86"/>
      <c r="I76" s="66">
        <v>0.05</v>
      </c>
      <c r="J76" s="69">
        <f t="shared" si="1"/>
        <v>0.16</v>
      </c>
    </row>
    <row r="77" spans="1:10" ht="139.5">
      <c r="A77" s="22"/>
      <c r="B77" s="86"/>
      <c r="C77" s="117"/>
      <c r="D77" s="86"/>
      <c r="E77" s="117"/>
      <c r="F77" s="146" t="s">
        <v>167</v>
      </c>
      <c r="G77" s="117"/>
      <c r="H77" s="86"/>
      <c r="I77" s="66"/>
      <c r="J77" s="69"/>
    </row>
    <row r="78" spans="1:10">
      <c r="A78" s="23" t="s">
        <v>168</v>
      </c>
      <c r="B78" s="93"/>
      <c r="C78" s="117">
        <v>0.01</v>
      </c>
      <c r="D78" s="93"/>
      <c r="E78" s="117">
        <v>0.02</v>
      </c>
      <c r="F78" s="93"/>
      <c r="G78" s="117">
        <v>0.02</v>
      </c>
      <c r="H78" s="93"/>
      <c r="I78" s="66">
        <v>0</v>
      </c>
      <c r="J78" s="69">
        <f t="shared" si="1"/>
        <v>0</v>
      </c>
    </row>
    <row r="79" spans="1:10">
      <c r="A79" s="22"/>
      <c r="B79" s="93"/>
      <c r="C79" s="117"/>
      <c r="D79" s="93"/>
      <c r="E79" s="117"/>
      <c r="F79" s="93"/>
      <c r="G79" s="117"/>
      <c r="H79" s="93"/>
      <c r="I79" s="66"/>
      <c r="J79" s="69"/>
    </row>
    <row r="80" spans="1:10">
      <c r="A80" s="22" t="s">
        <v>169</v>
      </c>
      <c r="B80" s="93"/>
      <c r="C80" s="117">
        <v>0</v>
      </c>
      <c r="D80" s="93"/>
      <c r="E80" s="117">
        <v>0.02</v>
      </c>
      <c r="F80" s="93">
        <v>8</v>
      </c>
      <c r="G80" s="117">
        <v>0.02</v>
      </c>
      <c r="H80" s="93"/>
      <c r="I80" s="66">
        <v>0.03</v>
      </c>
      <c r="J80" s="69">
        <f t="shared" si="1"/>
        <v>0.16</v>
      </c>
    </row>
    <row r="81" spans="1:11" ht="139.5">
      <c r="A81" s="22"/>
      <c r="C81" s="117"/>
      <c r="D81" s="86"/>
      <c r="E81" s="117"/>
      <c r="F81" s="146" t="s">
        <v>170</v>
      </c>
      <c r="G81" s="117"/>
      <c r="H81" s="86"/>
      <c r="I81" s="66"/>
      <c r="J81" s="69"/>
    </row>
    <row r="82" spans="1:11">
      <c r="A82" s="23" t="s">
        <v>171</v>
      </c>
      <c r="B82" s="93"/>
      <c r="C82" s="117">
        <v>0.01</v>
      </c>
      <c r="D82" s="86"/>
      <c r="E82" s="117">
        <v>0.01</v>
      </c>
      <c r="F82" s="86">
        <v>8</v>
      </c>
      <c r="G82" s="117">
        <v>0.01</v>
      </c>
      <c r="H82" s="86"/>
      <c r="I82" s="66">
        <v>0.02</v>
      </c>
      <c r="J82" s="69">
        <f t="shared" si="1"/>
        <v>0.08</v>
      </c>
    </row>
    <row r="83" spans="1:11" ht="139.5">
      <c r="A83" s="22"/>
      <c r="C83" s="117"/>
      <c r="D83" s="93"/>
      <c r="E83" s="117"/>
      <c r="F83" s="86" t="s">
        <v>170</v>
      </c>
      <c r="G83" s="117"/>
      <c r="H83" s="93"/>
      <c r="I83" s="66"/>
      <c r="J83" s="69"/>
    </row>
    <row r="84" spans="1:11">
      <c r="A84" s="23" t="s">
        <v>172</v>
      </c>
      <c r="B84" s="93"/>
      <c r="C84" s="117">
        <v>0</v>
      </c>
      <c r="D84" s="93"/>
      <c r="E84" s="117">
        <v>0.01</v>
      </c>
      <c r="F84" s="93"/>
      <c r="G84" s="117">
        <v>0.01</v>
      </c>
      <c r="H84" s="93"/>
      <c r="I84" s="66">
        <v>0.04</v>
      </c>
      <c r="J84" s="69">
        <f t="shared" si="1"/>
        <v>0</v>
      </c>
    </row>
    <row r="85" spans="1:11">
      <c r="A85" s="22"/>
      <c r="B85" s="86"/>
      <c r="C85" s="117"/>
      <c r="D85" s="86"/>
      <c r="E85" s="117"/>
      <c r="F85" s="86"/>
      <c r="G85" s="117"/>
      <c r="H85" s="86"/>
      <c r="I85" s="66"/>
      <c r="J85" s="69"/>
    </row>
    <row r="86" spans="1:11">
      <c r="A86" s="23" t="s">
        <v>173</v>
      </c>
      <c r="B86" s="86"/>
      <c r="C86" s="117">
        <v>0.02</v>
      </c>
      <c r="D86" s="86"/>
      <c r="E86" s="117">
        <v>0.01</v>
      </c>
      <c r="F86" s="86"/>
      <c r="G86" s="117">
        <v>1.4999999999999999E-2</v>
      </c>
      <c r="H86" s="86"/>
      <c r="I86" s="66">
        <v>0.04</v>
      </c>
      <c r="J86" s="69">
        <f t="shared" si="1"/>
        <v>0</v>
      </c>
    </row>
    <row r="87" spans="1:11">
      <c r="A87" s="22"/>
      <c r="B87" s="93"/>
      <c r="C87" s="117"/>
      <c r="D87" s="93"/>
      <c r="E87" s="117"/>
      <c r="F87" s="93"/>
      <c r="G87" s="117"/>
      <c r="H87" s="93"/>
      <c r="I87" s="66"/>
      <c r="J87" s="69"/>
    </row>
    <row r="88" spans="1:11">
      <c r="A88" s="22" t="s">
        <v>174</v>
      </c>
      <c r="B88" s="93"/>
      <c r="C88" s="117">
        <v>0</v>
      </c>
      <c r="D88" s="93"/>
      <c r="E88" s="117">
        <v>0.01</v>
      </c>
      <c r="F88" s="93">
        <v>8</v>
      </c>
      <c r="G88" s="117">
        <v>0.01</v>
      </c>
      <c r="H88" s="93"/>
      <c r="I88" s="66">
        <v>0.04</v>
      </c>
      <c r="J88" s="69">
        <f t="shared" si="1"/>
        <v>0.08</v>
      </c>
    </row>
    <row r="89" spans="1:11" ht="356.45">
      <c r="A89" s="22"/>
      <c r="B89" s="93"/>
      <c r="C89" s="117"/>
      <c r="E89" s="117"/>
      <c r="F89" s="119" t="s">
        <v>175</v>
      </c>
      <c r="G89" s="117"/>
      <c r="H89" s="93"/>
      <c r="I89" s="66"/>
      <c r="J89" s="69"/>
    </row>
    <row r="90" spans="1:11">
      <c r="A90" s="25" t="s">
        <v>176</v>
      </c>
      <c r="B90" s="86"/>
      <c r="C90" s="117">
        <v>0</v>
      </c>
      <c r="D90" s="86"/>
      <c r="E90" s="117">
        <v>0.02</v>
      </c>
      <c r="F90" s="86"/>
      <c r="G90" s="117">
        <v>0.02</v>
      </c>
      <c r="H90" s="86">
        <v>4</v>
      </c>
      <c r="I90" s="66">
        <v>0.15</v>
      </c>
      <c r="J90" s="69">
        <f t="shared" si="1"/>
        <v>0.6</v>
      </c>
    </row>
    <row r="91" spans="1:11" ht="387.6">
      <c r="A91" s="43"/>
      <c r="B91" s="86"/>
      <c r="C91" s="117"/>
      <c r="D91" s="86"/>
      <c r="E91" s="117"/>
      <c r="F91" s="86"/>
      <c r="G91" s="117"/>
      <c r="H91" s="146" t="s">
        <v>177</v>
      </c>
      <c r="I91" s="66"/>
      <c r="J91" s="69"/>
    </row>
    <row r="92" spans="1:11">
      <c r="A92" s="7" t="s">
        <v>178</v>
      </c>
      <c r="B92" s="44">
        <f>SUMPRODUCT(B2:B91,C2:C91)</f>
        <v>0</v>
      </c>
      <c r="C92" s="68">
        <f>SUM(C2:C90)</f>
        <v>1.0000000000000007</v>
      </c>
      <c r="D92" s="49">
        <f>SUMPRODUCT(D2:D91,E2:E91)</f>
        <v>0.97500000000000009</v>
      </c>
      <c r="E92" s="68">
        <f>SUM(E2:E90)</f>
        <v>1.0000000000000007</v>
      </c>
      <c r="F92" s="49">
        <f>SUMPRODUCT(F2:F91,G2:G91)</f>
        <v>1.0800000000000003</v>
      </c>
      <c r="G92" s="68">
        <f>SUM(G2:G90)</f>
        <v>1.0000000000000007</v>
      </c>
      <c r="H92" s="49">
        <f>SUMPRODUCT(H2:H91,I2:I91)</f>
        <v>0.6</v>
      </c>
      <c r="I92" s="68">
        <f>SUM(I2:I90)</f>
        <v>1.0000000000000004</v>
      </c>
      <c r="J92" s="162">
        <f>SUM(J2:J91)</f>
        <v>2.585</v>
      </c>
      <c r="K92" s="14" t="s">
        <v>179</v>
      </c>
    </row>
    <row r="93" spans="1:11">
      <c r="A93" s="105"/>
      <c r="B93" s="105"/>
      <c r="C93" s="105"/>
      <c r="D93" s="105"/>
      <c r="E93" s="99"/>
      <c r="F93" s="105"/>
      <c r="G93" s="99"/>
      <c r="H93" s="105"/>
      <c r="I93" s="99"/>
      <c r="J93" s="99"/>
    </row>
    <row r="94" spans="1:11" ht="309.95">
      <c r="A94" s="164" t="s">
        <v>180</v>
      </c>
      <c r="B94" s="105"/>
      <c r="C94" s="105"/>
      <c r="D94" s="99"/>
      <c r="E94" s="99"/>
      <c r="F94" s="99"/>
      <c r="G94" s="99"/>
      <c r="H94" s="99"/>
      <c r="I94" s="99"/>
      <c r="J94" s="99"/>
    </row>
    <row r="95" spans="1:11">
      <c r="A95" s="105"/>
      <c r="B95" s="105"/>
      <c r="C95" s="105"/>
      <c r="D95" s="99"/>
      <c r="E95" s="99"/>
      <c r="F95" s="99"/>
      <c r="G95" s="99"/>
      <c r="H95" s="99"/>
      <c r="I95" s="99"/>
      <c r="J95" s="99"/>
    </row>
    <row r="96" spans="1:11">
      <c r="A96" s="105"/>
      <c r="B96" s="105"/>
      <c r="C96" s="105"/>
      <c r="D96" s="99"/>
      <c r="E96" s="99"/>
      <c r="F96" s="99"/>
      <c r="G96" s="99"/>
      <c r="H96" s="99"/>
      <c r="I96" s="99"/>
      <c r="J96" s="99"/>
    </row>
    <row r="97" spans="1:10">
      <c r="A97" s="105"/>
      <c r="B97" s="105"/>
      <c r="C97" s="105"/>
      <c r="D97" s="99"/>
      <c r="E97" s="99"/>
      <c r="F97" s="99"/>
      <c r="G97" s="99"/>
      <c r="H97" s="99"/>
      <c r="I97" s="99"/>
      <c r="J97" s="99"/>
    </row>
    <row r="98" spans="1:10">
      <c r="A98" s="150"/>
      <c r="B98" s="105"/>
      <c r="C98" s="105"/>
      <c r="D98" s="99"/>
      <c r="E98" s="147"/>
      <c r="F98" s="99"/>
      <c r="G98" s="99"/>
      <c r="H98" s="99"/>
      <c r="I98" s="99"/>
      <c r="J98" s="99"/>
    </row>
    <row r="99" spans="1:10">
      <c r="A99" s="103"/>
      <c r="B99" s="103"/>
      <c r="C99" s="103"/>
    </row>
    <row r="100" spans="1:10">
      <c r="A100" s="103"/>
      <c r="B100" s="103"/>
      <c r="C100" s="103"/>
    </row>
    <row r="101" spans="1:10">
      <c r="A101" s="103"/>
      <c r="B101" s="103"/>
      <c r="C101" s="103"/>
    </row>
    <row r="102" spans="1:10">
      <c r="A102" s="103"/>
      <c r="B102" s="103"/>
      <c r="C102" s="103"/>
    </row>
    <row r="103" spans="1:10">
      <c r="A103" s="103"/>
      <c r="B103" s="103"/>
      <c r="C103" s="103"/>
    </row>
    <row r="104" spans="1:10">
      <c r="A104" s="103"/>
      <c r="B104" s="103"/>
      <c r="C104" s="103"/>
    </row>
    <row r="105" spans="1:10">
      <c r="A105" s="103"/>
      <c r="B105" s="103"/>
      <c r="C105" s="103"/>
    </row>
    <row r="106" spans="1:10">
      <c r="A106" s="103"/>
      <c r="B106" s="103"/>
      <c r="C106" s="103"/>
    </row>
    <row r="107" spans="1:10">
      <c r="A107" s="103"/>
      <c r="B107" s="103"/>
      <c r="C107" s="103"/>
    </row>
    <row r="108" spans="1:10">
      <c r="A108" s="103"/>
      <c r="B108" s="103"/>
      <c r="C108" s="103"/>
    </row>
    <row r="109" spans="1:10">
      <c r="A109" s="103"/>
      <c r="B109" s="103"/>
      <c r="C109" s="103"/>
    </row>
    <row r="110" spans="1:10">
      <c r="A110" s="103"/>
      <c r="B110" s="103"/>
      <c r="C110" s="103"/>
    </row>
    <row r="111" spans="1:10">
      <c r="A111" s="103"/>
      <c r="B111" s="103"/>
      <c r="C111" s="103"/>
    </row>
    <row r="112" spans="1:10">
      <c r="A112" s="103"/>
      <c r="B112" s="103"/>
      <c r="C112" s="103"/>
    </row>
    <row r="113" spans="1:3" ht="155.1">
      <c r="A113" s="105" t="s">
        <v>181</v>
      </c>
      <c r="B113" s="103"/>
      <c r="C113" s="103"/>
    </row>
    <row r="114" spans="1:3">
      <c r="A114" s="103"/>
      <c r="B114" s="103"/>
      <c r="C114" s="103"/>
    </row>
    <row r="115" spans="1:3">
      <c r="A115" s="103"/>
      <c r="B115" s="103"/>
      <c r="C115" s="103"/>
    </row>
    <row r="116" spans="1:3">
      <c r="A116" s="103"/>
      <c r="B116" s="103"/>
      <c r="C116" s="103"/>
    </row>
    <row r="117" spans="1:3">
      <c r="A117" s="103"/>
      <c r="B117" s="103"/>
      <c r="C117" s="103"/>
    </row>
    <row r="118" spans="1:3">
      <c r="A118" s="103"/>
      <c r="B118" s="103"/>
      <c r="C118" s="103"/>
    </row>
    <row r="119" spans="1:3">
      <c r="A119" s="103"/>
      <c r="B119" s="103"/>
      <c r="C119" s="103"/>
    </row>
    <row r="120" spans="1:3">
      <c r="A120" s="103"/>
      <c r="B120" s="103"/>
      <c r="C120" s="103"/>
    </row>
    <row r="121" spans="1:3">
      <c r="A121" s="103"/>
      <c r="B121" s="103"/>
      <c r="C121" s="103"/>
    </row>
    <row r="122" spans="1:3">
      <c r="A122" s="103"/>
      <c r="B122" s="103"/>
      <c r="C122" s="103"/>
    </row>
    <row r="123" spans="1:3">
      <c r="A123" s="103"/>
      <c r="B123" s="103"/>
      <c r="C123" s="103"/>
    </row>
    <row r="124" spans="1:3">
      <c r="A124" s="103"/>
      <c r="B124" s="103"/>
      <c r="C124" s="103"/>
    </row>
    <row r="125" spans="1:3">
      <c r="A125" s="103"/>
      <c r="B125" s="103"/>
      <c r="C125" s="103"/>
    </row>
    <row r="126" spans="1:3">
      <c r="A126" s="103"/>
      <c r="B126" s="103"/>
      <c r="C126" s="103"/>
    </row>
    <row r="127" spans="1:3">
      <c r="A127" s="103"/>
      <c r="B127" s="103"/>
      <c r="C127" s="103"/>
    </row>
    <row r="128" spans="1:3">
      <c r="A128" s="103"/>
      <c r="B128" s="103"/>
      <c r="C128" s="103"/>
    </row>
    <row r="129" spans="1:3">
      <c r="A129" s="103"/>
      <c r="B129" s="103"/>
      <c r="C129" s="103"/>
    </row>
    <row r="130" spans="1:3">
      <c r="A130" s="103"/>
      <c r="B130" s="103"/>
      <c r="C130" s="103"/>
    </row>
    <row r="131" spans="1:3">
      <c r="A131" s="103"/>
      <c r="B131" s="103"/>
      <c r="C131" s="103"/>
    </row>
    <row r="132" spans="1:3">
      <c r="A132" s="103"/>
      <c r="B132" s="103"/>
      <c r="C132" s="103"/>
    </row>
    <row r="133" spans="1:3">
      <c r="A133" s="103"/>
      <c r="B133" s="103"/>
      <c r="C133" s="103"/>
    </row>
    <row r="134" spans="1:3">
      <c r="A134" s="103"/>
      <c r="B134" s="103"/>
      <c r="C134" s="103"/>
    </row>
    <row r="135" spans="1:3">
      <c r="A135" s="103"/>
      <c r="B135" s="103"/>
      <c r="C135" s="103"/>
    </row>
    <row r="136" spans="1:3">
      <c r="A136" s="103"/>
      <c r="B136" s="103"/>
      <c r="C136" s="103"/>
    </row>
    <row r="137" spans="1:3">
      <c r="A137" s="103"/>
      <c r="B137" s="103"/>
      <c r="C137" s="103"/>
    </row>
    <row r="138" spans="1:3">
      <c r="A138" s="103"/>
      <c r="B138" s="103"/>
      <c r="C138" s="103"/>
    </row>
    <row r="139" spans="1:3">
      <c r="A139" s="103"/>
      <c r="B139" s="103"/>
      <c r="C139" s="103"/>
    </row>
  </sheetData>
  <sheetProtection formatRows="0"/>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2"/>
  <sheetViews>
    <sheetView zoomScale="80" zoomScaleNormal="80" workbookViewId="0">
      <pane xSplit="1" ySplit="2" topLeftCell="C10" activePane="bottomRight" state="frozen"/>
      <selection pane="bottomRight" activeCell="A10" sqref="A10"/>
      <selection pane="bottomLeft" activeCell="A3" sqref="A3"/>
      <selection pane="topRight" activeCell="B1" sqref="B1"/>
    </sheetView>
  </sheetViews>
  <sheetFormatPr defaultColWidth="10.75" defaultRowHeight="15.6"/>
  <cols>
    <col min="1" max="1" width="32.25" style="102" customWidth="1"/>
    <col min="2" max="4" width="48.625" style="102" customWidth="1"/>
    <col min="5" max="5" width="13.25" style="102" customWidth="1"/>
    <col min="6" max="6" width="14.75" style="1" customWidth="1"/>
    <col min="7" max="16384" width="10.75" style="1"/>
  </cols>
  <sheetData>
    <row r="1" spans="1:6">
      <c r="A1" s="2"/>
      <c r="B1" s="173" t="s">
        <v>182</v>
      </c>
      <c r="C1" s="173"/>
      <c r="D1" s="173"/>
      <c r="E1" s="1"/>
    </row>
    <row r="2" spans="1:6" ht="66" customHeight="1">
      <c r="A2" s="21" t="s">
        <v>183</v>
      </c>
      <c r="B2" s="42" t="s">
        <v>184</v>
      </c>
      <c r="C2" s="42" t="s">
        <v>185</v>
      </c>
      <c r="D2" s="42" t="s">
        <v>186</v>
      </c>
      <c r="E2" s="30"/>
      <c r="F2" s="11"/>
    </row>
    <row r="3" spans="1:6" ht="16.149999999999999" customHeight="1">
      <c r="A3" s="12" t="s">
        <v>187</v>
      </c>
      <c r="B3" s="94"/>
      <c r="C3" s="94">
        <v>4</v>
      </c>
      <c r="D3" s="94"/>
      <c r="E3" s="1"/>
    </row>
    <row r="4" spans="1:6" ht="264" customHeight="1">
      <c r="A4" s="12"/>
      <c r="B4" s="94"/>
      <c r="C4" s="94" t="s">
        <v>188</v>
      </c>
      <c r="D4" s="94" t="s">
        <v>189</v>
      </c>
      <c r="E4" s="1"/>
    </row>
    <row r="5" spans="1:6" ht="16.149999999999999" customHeight="1">
      <c r="A5" s="12" t="s">
        <v>190</v>
      </c>
      <c r="B5" s="95"/>
      <c r="C5" s="95"/>
      <c r="D5" s="95"/>
      <c r="E5" s="1"/>
    </row>
    <row r="6" spans="1:6" ht="16.149999999999999" customHeight="1">
      <c r="A6" s="12"/>
      <c r="B6" s="95"/>
      <c r="C6" s="95"/>
      <c r="D6" s="95"/>
      <c r="E6" s="1"/>
    </row>
    <row r="7" spans="1:6" ht="16.149999999999999" customHeight="1">
      <c r="A7" s="12" t="s">
        <v>191</v>
      </c>
      <c r="B7" s="94"/>
      <c r="C7" s="94"/>
      <c r="D7" s="94"/>
      <c r="E7" s="1"/>
    </row>
    <row r="8" spans="1:6" ht="16.149999999999999" customHeight="1">
      <c r="A8" s="12"/>
      <c r="B8" s="94"/>
      <c r="C8" s="94"/>
      <c r="D8" s="94"/>
      <c r="E8" s="1"/>
    </row>
    <row r="9" spans="1:6" ht="58.5" customHeight="1">
      <c r="A9" s="42" t="s">
        <v>192</v>
      </c>
      <c r="B9" s="95"/>
      <c r="C9" s="95"/>
      <c r="D9" s="95"/>
      <c r="E9" s="1"/>
    </row>
    <row r="10" spans="1:6" ht="17.100000000000001" customHeight="1">
      <c r="A10" s="12"/>
      <c r="B10" s="95"/>
      <c r="C10" s="95"/>
      <c r="D10" s="95"/>
      <c r="E10" s="1"/>
    </row>
    <row r="11" spans="1:6" ht="16.149999999999999" customHeight="1">
      <c r="A11" s="12" t="s">
        <v>193</v>
      </c>
      <c r="B11" s="94"/>
      <c r="C11" s="94"/>
      <c r="D11" s="94"/>
      <c r="E11" s="1"/>
    </row>
    <row r="12" spans="1:6" ht="16.149999999999999" customHeight="1">
      <c r="A12" s="12"/>
      <c r="B12" s="94"/>
      <c r="C12" s="94"/>
      <c r="D12" s="94"/>
      <c r="E12" s="1"/>
    </row>
    <row r="13" spans="1:6" ht="16.149999999999999" customHeight="1">
      <c r="A13" s="18" t="s">
        <v>194</v>
      </c>
      <c r="B13" s="114">
        <f>B3+B5+B7+B9+B11</f>
        <v>0</v>
      </c>
      <c r="C13" s="114">
        <f>C3+C5+C7+C9+C11</f>
        <v>4</v>
      </c>
      <c r="D13" s="114">
        <f t="shared" ref="D13" si="0">D3+D5+D7+D9+D11</f>
        <v>0</v>
      </c>
      <c r="E13" s="1" t="s">
        <v>80</v>
      </c>
    </row>
    <row r="14" spans="1:6" ht="16.149999999999999" customHeight="1">
      <c r="A14" s="18" t="s">
        <v>23</v>
      </c>
      <c r="B14" s="75">
        <v>0.3</v>
      </c>
      <c r="C14" s="75">
        <v>0.5</v>
      </c>
      <c r="D14" s="75">
        <v>0.2</v>
      </c>
      <c r="E14" s="71">
        <f>SUM(B14:D14)</f>
        <v>1</v>
      </c>
    </row>
    <row r="15" spans="1:6" ht="16.149999999999999" customHeight="1">
      <c r="A15" s="19" t="s">
        <v>24</v>
      </c>
      <c r="B15" s="48">
        <f>B13*B14</f>
        <v>0</v>
      </c>
      <c r="C15" s="48">
        <f t="shared" ref="C15:D15" si="1">C13*C14</f>
        <v>2</v>
      </c>
      <c r="D15" s="48">
        <f t="shared" si="1"/>
        <v>0</v>
      </c>
      <c r="E15" s="80">
        <f>SUM(B15:D15)</f>
        <v>2</v>
      </c>
      <c r="F15" s="14" t="s">
        <v>195</v>
      </c>
    </row>
    <row r="16" spans="1:6">
      <c r="A16" s="108"/>
      <c r="B16" s="174"/>
      <c r="C16" s="174"/>
      <c r="D16" s="174"/>
      <c r="E16" s="106"/>
      <c r="F16" s="60"/>
    </row>
    <row r="17" spans="1:6" ht="17.649999999999999" customHeight="1">
      <c r="A17" s="104"/>
      <c r="B17" s="172"/>
      <c r="C17" s="172"/>
      <c r="D17" s="172"/>
      <c r="E17" s="106"/>
      <c r="F17" s="60"/>
    </row>
    <row r="18" spans="1:6">
      <c r="A18" s="106"/>
      <c r="B18" s="172"/>
      <c r="C18" s="172"/>
      <c r="D18" s="172"/>
      <c r="E18" s="106"/>
      <c r="F18" s="60"/>
    </row>
    <row r="19" spans="1:6">
      <c r="A19" s="106"/>
      <c r="B19" s="172"/>
      <c r="C19" s="172"/>
      <c r="D19" s="172"/>
      <c r="E19" s="106"/>
      <c r="F19" s="60"/>
    </row>
    <row r="20" spans="1:6">
      <c r="A20" s="106"/>
      <c r="B20" s="172"/>
      <c r="C20" s="172"/>
      <c r="D20" s="172"/>
      <c r="E20" s="106"/>
      <c r="F20" s="60"/>
    </row>
    <row r="21" spans="1:6">
      <c r="A21" s="106"/>
      <c r="B21" s="147"/>
      <c r="C21" s="99"/>
      <c r="D21" s="99"/>
      <c r="E21" s="106"/>
      <c r="F21" s="60"/>
    </row>
    <row r="22" spans="1:6">
      <c r="B22" s="101"/>
      <c r="C22" s="101"/>
      <c r="D22" s="101"/>
    </row>
  </sheetData>
  <sheetProtection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43E5D-85BE-473C-8E0B-A614F7F42019}">
  <dimension ref="A1:F13"/>
  <sheetViews>
    <sheetView workbookViewId="0">
      <selection activeCell="A8" sqref="A8:D8"/>
    </sheetView>
  </sheetViews>
  <sheetFormatPr defaultColWidth="10.75" defaultRowHeight="15.6"/>
  <cols>
    <col min="1" max="1" width="39" style="102" customWidth="1"/>
    <col min="2" max="2" width="16" style="102" customWidth="1"/>
    <col min="3" max="4" width="16.625" style="102" customWidth="1"/>
    <col min="5" max="5" width="10.75" style="102" customWidth="1"/>
    <col min="6" max="6" width="14" style="102" customWidth="1"/>
    <col min="7" max="7" width="10.75" style="1" customWidth="1"/>
    <col min="8" max="16384" width="10.75" style="1"/>
  </cols>
  <sheetData>
    <row r="1" spans="1:6" ht="15.6" customHeight="1">
      <c r="A1" s="31"/>
      <c r="B1" s="175" t="s">
        <v>196</v>
      </c>
      <c r="C1" s="176"/>
      <c r="D1" s="177"/>
      <c r="E1" s="8"/>
      <c r="F1" s="8"/>
    </row>
    <row r="2" spans="1:6" ht="80.099999999999994" customHeight="1">
      <c r="A2" s="29" t="s">
        <v>197</v>
      </c>
      <c r="B2" s="42" t="s">
        <v>198</v>
      </c>
      <c r="C2" s="42" t="s">
        <v>199</v>
      </c>
      <c r="D2" s="42" t="s">
        <v>200</v>
      </c>
      <c r="E2" s="10"/>
      <c r="F2" s="26"/>
    </row>
    <row r="3" spans="1:6" ht="16.149999999999999" customHeight="1">
      <c r="A3" s="42" t="s">
        <v>201</v>
      </c>
      <c r="B3" s="94">
        <v>0</v>
      </c>
      <c r="C3" s="42"/>
      <c r="D3" s="42"/>
      <c r="E3" s="10"/>
      <c r="F3" s="8"/>
    </row>
    <row r="4" spans="1:6" ht="16.149999999999999" customHeight="1">
      <c r="A4" s="42" t="s">
        <v>202</v>
      </c>
      <c r="B4" s="42"/>
      <c r="C4" s="94"/>
      <c r="D4" s="42"/>
      <c r="E4" s="10" t="s">
        <v>80</v>
      </c>
      <c r="F4" s="8"/>
    </row>
    <row r="5" spans="1:6" ht="16.149999999999999" customHeight="1">
      <c r="A5" s="42" t="s">
        <v>203</v>
      </c>
      <c r="B5" s="42"/>
      <c r="C5" s="42"/>
      <c r="D5" s="94"/>
      <c r="E5" s="111">
        <f>B3+C4+D5</f>
        <v>0</v>
      </c>
      <c r="F5" s="118" t="s">
        <v>204</v>
      </c>
    </row>
    <row r="6" spans="1:6">
      <c r="A6" s="174"/>
      <c r="B6" s="174"/>
      <c r="C6" s="174"/>
      <c r="D6" s="174"/>
      <c r="E6" s="106"/>
    </row>
    <row r="7" spans="1:6" ht="17.649999999999999" customHeight="1">
      <c r="A7" s="172"/>
      <c r="B7" s="172"/>
      <c r="C7" s="172"/>
      <c r="D7" s="172"/>
      <c r="E7" s="106"/>
    </row>
    <row r="8" spans="1:6" ht="21.6" customHeight="1">
      <c r="A8" s="172" t="s">
        <v>205</v>
      </c>
      <c r="B8" s="172"/>
      <c r="C8" s="172"/>
      <c r="D8" s="172"/>
      <c r="E8" s="106"/>
    </row>
    <row r="9" spans="1:6" ht="21.6" customHeight="1">
      <c r="A9" s="172"/>
      <c r="B9" s="172"/>
      <c r="C9" s="172"/>
      <c r="D9" s="172"/>
      <c r="E9" s="106"/>
    </row>
    <row r="10" spans="1:6">
      <c r="A10" s="172"/>
      <c r="B10" s="172"/>
      <c r="C10" s="172"/>
      <c r="D10" s="172"/>
      <c r="E10" s="106"/>
    </row>
    <row r="11" spans="1:6" ht="16.5" customHeight="1">
      <c r="A11" s="172"/>
      <c r="B11" s="172"/>
      <c r="C11" s="172"/>
      <c r="D11" s="172"/>
      <c r="E11" s="106"/>
    </row>
    <row r="12" spans="1:6">
      <c r="A12" s="172"/>
      <c r="B12" s="172"/>
      <c r="C12" s="172"/>
      <c r="D12" s="172"/>
      <c r="E12" s="106"/>
    </row>
    <row r="13" spans="1:6">
      <c r="A13" s="106"/>
      <c r="B13" s="106"/>
      <c r="C13" s="106"/>
      <c r="D13" s="106"/>
      <c r="E13" s="106"/>
    </row>
  </sheetData>
  <sheetProtection formatRows="0"/>
  <mergeCells count="8">
    <mergeCell ref="A11:D11"/>
    <mergeCell ref="A12:D12"/>
    <mergeCell ref="B1:D1"/>
    <mergeCell ref="A6:D6"/>
    <mergeCell ref="A7:D7"/>
    <mergeCell ref="A8:D8"/>
    <mergeCell ref="A9:D9"/>
    <mergeCell ref="A10:D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K61"/>
  <sheetViews>
    <sheetView zoomScale="70" zoomScaleNormal="70" workbookViewId="0">
      <pane xSplit="1" ySplit="1" topLeftCell="E15" activePane="bottomRight" state="frozen"/>
      <selection pane="bottomRight" activeCell="H16" sqref="H16"/>
      <selection pane="bottomLeft" activeCell="A2" sqref="A2"/>
      <selection pane="topRight" activeCell="B1" sqref="B1"/>
    </sheetView>
  </sheetViews>
  <sheetFormatPr defaultColWidth="10.5" defaultRowHeight="15.6"/>
  <cols>
    <col min="1" max="1" width="51.375" style="100" customWidth="1"/>
    <col min="2" max="4" width="32.625" style="102" customWidth="1"/>
    <col min="5" max="5" width="20.875" style="102" customWidth="1"/>
    <col min="6" max="6" width="11.375" style="102" customWidth="1"/>
    <col min="7" max="7" width="9.875" style="100" customWidth="1"/>
    <col min="8" max="8" width="11.5" style="100" customWidth="1"/>
    <col min="9" max="9" width="15.5" style="100" customWidth="1"/>
    <col min="10" max="10" width="21.75" customWidth="1"/>
  </cols>
  <sheetData>
    <row r="1" spans="1:11" ht="93">
      <c r="A1" s="40" t="s">
        <v>206</v>
      </c>
      <c r="B1" s="23" t="s">
        <v>207</v>
      </c>
      <c r="C1" s="23" t="s">
        <v>208</v>
      </c>
      <c r="D1" s="23" t="s">
        <v>209</v>
      </c>
      <c r="E1" s="23" t="s">
        <v>210</v>
      </c>
      <c r="F1" s="23" t="s">
        <v>211</v>
      </c>
      <c r="G1" s="33" t="s">
        <v>115</v>
      </c>
      <c r="H1" s="33" t="s">
        <v>24</v>
      </c>
      <c r="I1" s="10"/>
      <c r="J1" s="8"/>
    </row>
    <row r="2" spans="1:11" ht="30.95">
      <c r="A2" s="61" t="s">
        <v>212</v>
      </c>
      <c r="B2" s="93"/>
      <c r="C2" s="93">
        <v>6</v>
      </c>
      <c r="D2" s="93"/>
      <c r="E2" s="93"/>
      <c r="F2" s="93"/>
      <c r="G2" s="72">
        <v>0.3</v>
      </c>
      <c r="H2" s="115">
        <f>(SUM(B2:F2)*G2)</f>
        <v>1.7999999999999998</v>
      </c>
      <c r="I2" s="17"/>
      <c r="J2" s="17"/>
      <c r="K2" s="16"/>
    </row>
    <row r="3" spans="1:11" ht="139.5">
      <c r="A3" s="62"/>
      <c r="B3" s="93"/>
      <c r="C3" s="93" t="s">
        <v>213</v>
      </c>
      <c r="D3" s="93"/>
      <c r="E3" s="93"/>
      <c r="F3" s="93"/>
      <c r="G3" s="72"/>
      <c r="H3" s="115"/>
      <c r="I3" s="17"/>
      <c r="J3" s="17"/>
      <c r="K3" s="16"/>
    </row>
    <row r="4" spans="1:11" ht="30.95">
      <c r="A4" s="23" t="s">
        <v>214</v>
      </c>
      <c r="B4" s="86">
        <v>8</v>
      </c>
      <c r="C4" s="86"/>
      <c r="D4" s="86"/>
      <c r="E4" s="86"/>
      <c r="F4" s="86"/>
      <c r="G4" s="73">
        <v>0.1</v>
      </c>
      <c r="H4" s="115">
        <f>(SUM(B4:F4)*G4)</f>
        <v>0.8</v>
      </c>
      <c r="I4" s="8"/>
      <c r="J4" s="8"/>
    </row>
    <row r="5" spans="1:11" ht="402.95">
      <c r="A5" s="22"/>
      <c r="B5" s="86" t="s">
        <v>215</v>
      </c>
      <c r="C5" s="86"/>
      <c r="D5" s="86"/>
      <c r="E5" s="86"/>
      <c r="F5" s="86"/>
      <c r="G5" s="73"/>
      <c r="H5" s="115"/>
      <c r="I5" s="8"/>
      <c r="J5" s="8"/>
    </row>
    <row r="6" spans="1:11" ht="46.5">
      <c r="A6" s="23" t="s">
        <v>216</v>
      </c>
      <c r="B6" s="93"/>
      <c r="C6" s="93"/>
      <c r="D6" s="93"/>
      <c r="E6" s="93"/>
      <c r="F6" s="93">
        <v>0</v>
      </c>
      <c r="G6" s="73">
        <v>0.15</v>
      </c>
      <c r="H6" s="115">
        <f>(SUM(B6:F6)*G6)</f>
        <v>0</v>
      </c>
      <c r="I6" s="8"/>
      <c r="J6" s="8"/>
    </row>
    <row r="7" spans="1:11">
      <c r="A7" s="22"/>
      <c r="B7" s="93"/>
      <c r="C7" s="93"/>
      <c r="D7" s="93"/>
      <c r="E7" s="93"/>
      <c r="F7" s="136"/>
      <c r="G7" s="73"/>
      <c r="H7" s="115"/>
      <c r="I7" s="8"/>
      <c r="J7" s="8"/>
    </row>
    <row r="8" spans="1:11" ht="46.5">
      <c r="A8" s="23" t="s">
        <v>217</v>
      </c>
      <c r="B8" s="86"/>
      <c r="C8" s="86"/>
      <c r="D8" s="86"/>
      <c r="E8" s="86"/>
      <c r="F8" s="86">
        <v>0</v>
      </c>
      <c r="G8" s="73">
        <v>0.15</v>
      </c>
      <c r="H8" s="115">
        <f>(SUM(B8:F8)*G8)</f>
        <v>0</v>
      </c>
      <c r="I8" s="8"/>
      <c r="J8" s="8"/>
    </row>
    <row r="9" spans="1:11">
      <c r="A9" s="22"/>
      <c r="B9" s="86"/>
      <c r="C9" s="86"/>
      <c r="D9" s="86"/>
      <c r="E9" s="86"/>
      <c r="F9" s="143"/>
      <c r="G9" s="73"/>
      <c r="H9" s="115"/>
      <c r="I9" s="8"/>
      <c r="J9" s="8"/>
    </row>
    <row r="10" spans="1:11" ht="30.95">
      <c r="A10" s="23" t="s">
        <v>218</v>
      </c>
      <c r="B10" s="93"/>
      <c r="C10" s="93"/>
      <c r="D10" s="93"/>
      <c r="E10" s="93">
        <v>3</v>
      </c>
      <c r="F10" s="93"/>
      <c r="G10" s="73">
        <v>0.1</v>
      </c>
      <c r="H10" s="115">
        <f>(SUM(B10:F10)*G10)</f>
        <v>0.30000000000000004</v>
      </c>
      <c r="I10" s="8"/>
      <c r="J10" s="8"/>
    </row>
    <row r="11" spans="1:11" ht="409.5">
      <c r="A11" s="23"/>
      <c r="B11" s="93"/>
      <c r="C11" s="93"/>
      <c r="D11" s="93"/>
      <c r="E11" s="158" t="s">
        <v>219</v>
      </c>
      <c r="F11" s="93"/>
      <c r="G11" s="34"/>
      <c r="H11" s="115"/>
      <c r="I11" s="8"/>
      <c r="J11" s="8"/>
    </row>
    <row r="12" spans="1:11" ht="30.95">
      <c r="A12" s="23" t="s">
        <v>220</v>
      </c>
      <c r="B12" s="86"/>
      <c r="C12" s="86"/>
      <c r="D12" s="86"/>
      <c r="E12" s="86"/>
      <c r="F12" s="86">
        <v>0</v>
      </c>
      <c r="G12" s="73">
        <v>0.15</v>
      </c>
      <c r="H12" s="115">
        <f>(SUM(B12:F12)*G12)</f>
        <v>0</v>
      </c>
      <c r="I12" s="8"/>
      <c r="J12" s="8"/>
    </row>
    <row r="13" spans="1:11">
      <c r="A13" s="23"/>
      <c r="B13" s="86"/>
      <c r="C13" s="86"/>
      <c r="D13" s="86"/>
      <c r="E13" s="86"/>
      <c r="F13" s="143"/>
      <c r="G13" s="73"/>
      <c r="H13" s="115"/>
      <c r="I13" s="8"/>
      <c r="J13" s="8"/>
    </row>
    <row r="14" spans="1:11">
      <c r="A14" s="23" t="s">
        <v>221</v>
      </c>
      <c r="B14" s="93"/>
      <c r="C14" s="93">
        <v>6</v>
      </c>
      <c r="D14" s="93"/>
      <c r="E14" s="93"/>
      <c r="F14" s="93"/>
      <c r="G14" s="73">
        <v>0.05</v>
      </c>
      <c r="H14" s="115">
        <f>(SUM(B14:F14)*G14)</f>
        <v>0.30000000000000004</v>
      </c>
      <c r="I14" s="8"/>
      <c r="J14" s="8"/>
    </row>
    <row r="15" spans="1:11" ht="341.1">
      <c r="A15" s="23"/>
      <c r="B15" s="93"/>
      <c r="C15" s="93" t="s">
        <v>222</v>
      </c>
      <c r="D15" s="93"/>
      <c r="E15" s="93"/>
      <c r="F15" s="93"/>
      <c r="G15" s="34"/>
      <c r="H15" s="115"/>
      <c r="I15" s="8"/>
      <c r="J15" s="8"/>
    </row>
    <row r="16" spans="1:11">
      <c r="A16"/>
      <c r="B16" s="1"/>
      <c r="C16" s="1"/>
      <c r="D16" s="1"/>
      <c r="E16" s="1"/>
      <c r="F16" s="8" t="s">
        <v>80</v>
      </c>
      <c r="G16" s="9">
        <f>SUM(G2:G14)</f>
        <v>1</v>
      </c>
      <c r="H16" s="116">
        <f>SUM(H2:H15)</f>
        <v>3.1999999999999993</v>
      </c>
      <c r="I16" s="14" t="s">
        <v>195</v>
      </c>
      <c r="J16" s="8"/>
    </row>
    <row r="17" spans="1:10">
      <c r="A17" s="99"/>
      <c r="B17" s="147"/>
      <c r="C17" s="99"/>
      <c r="D17" s="99"/>
      <c r="E17" s="99"/>
      <c r="F17" s="99"/>
      <c r="G17" s="99"/>
      <c r="H17" s="99"/>
      <c r="I17" s="101"/>
      <c r="J17" s="8"/>
    </row>
    <row r="18" spans="1:10">
      <c r="A18" s="99"/>
      <c r="B18" s="99"/>
      <c r="C18" s="99"/>
      <c r="D18" s="99"/>
      <c r="E18" s="99"/>
      <c r="F18" s="99"/>
      <c r="G18" s="99"/>
      <c r="H18" s="105"/>
      <c r="I18" s="101"/>
      <c r="J18" s="8"/>
    </row>
    <row r="19" spans="1:10">
      <c r="A19" s="99"/>
      <c r="B19" s="99"/>
      <c r="C19" s="99"/>
      <c r="D19" s="99"/>
      <c r="E19" s="99"/>
      <c r="F19" s="99"/>
      <c r="G19" s="99"/>
      <c r="H19" s="99"/>
      <c r="I19" s="101"/>
      <c r="J19" s="8"/>
    </row>
    <row r="20" spans="1:10">
      <c r="A20" s="99"/>
      <c r="B20" s="99"/>
      <c r="C20" s="99"/>
      <c r="D20" s="99"/>
      <c r="E20" s="99"/>
      <c r="F20" s="99"/>
      <c r="G20" s="99"/>
      <c r="H20" s="105"/>
      <c r="I20" s="101"/>
      <c r="J20" s="8"/>
    </row>
    <row r="21" spans="1:10">
      <c r="A21" s="99"/>
      <c r="B21" s="99"/>
      <c r="C21" s="99"/>
      <c r="D21" s="99"/>
      <c r="E21" s="99"/>
      <c r="F21" s="99"/>
      <c r="G21" s="105"/>
      <c r="H21" s="99"/>
      <c r="I21" s="101"/>
      <c r="J21" s="8"/>
    </row>
    <row r="22" spans="1:10">
      <c r="A22" s="99"/>
      <c r="B22" s="99"/>
      <c r="C22" s="99"/>
      <c r="D22" s="99"/>
      <c r="E22" s="99"/>
      <c r="F22" s="99"/>
      <c r="G22" s="99"/>
      <c r="H22" s="105"/>
      <c r="I22" s="101"/>
      <c r="J22" s="8"/>
    </row>
    <row r="23" spans="1:10">
      <c r="A23" s="101"/>
      <c r="B23" s="101"/>
      <c r="C23" s="101"/>
      <c r="D23" s="101"/>
      <c r="E23" s="101"/>
      <c r="F23" s="101"/>
      <c r="G23" s="105"/>
      <c r="H23" s="103"/>
      <c r="I23" s="101"/>
      <c r="J23" s="8"/>
    </row>
    <row r="24" spans="1:10">
      <c r="A24" s="101"/>
      <c r="B24" s="101"/>
      <c r="C24" s="101"/>
      <c r="D24" s="101"/>
      <c r="E24" s="101"/>
      <c r="F24" s="101"/>
      <c r="G24" s="103"/>
      <c r="H24" s="101"/>
      <c r="I24" s="101"/>
      <c r="J24" s="8"/>
    </row>
    <row r="25" spans="1:10">
      <c r="A25" s="101"/>
      <c r="B25" s="101"/>
      <c r="C25" s="101"/>
      <c r="D25" s="101"/>
      <c r="E25" s="101"/>
      <c r="F25" s="101"/>
      <c r="G25" s="101"/>
    </row>
    <row r="26" spans="1:10">
      <c r="A26" s="101"/>
      <c r="B26" s="101"/>
      <c r="C26" s="101"/>
      <c r="D26" s="101"/>
      <c r="E26" s="101"/>
      <c r="F26" s="101"/>
    </row>
    <row r="27" spans="1:10">
      <c r="A27" s="101"/>
      <c r="B27" s="101"/>
      <c r="C27" s="101"/>
      <c r="D27" s="101"/>
      <c r="E27" s="101"/>
      <c r="F27" s="101"/>
    </row>
    <row r="28" spans="1:10">
      <c r="A28" s="101"/>
      <c r="B28" s="101"/>
      <c r="C28" s="101"/>
      <c r="D28" s="101"/>
      <c r="E28" s="101"/>
      <c r="F28" s="101"/>
    </row>
    <row r="29" spans="1:10">
      <c r="A29" s="101"/>
      <c r="B29" s="101"/>
    </row>
    <row r="30" spans="1:10">
      <c r="A30" s="101"/>
      <c r="B30" s="101"/>
    </row>
    <row r="31" spans="1:10">
      <c r="A31" s="101"/>
      <c r="B31" s="101"/>
    </row>
    <row r="32" spans="1:10">
      <c r="A32" s="101"/>
      <c r="B32" s="101"/>
    </row>
    <row r="33" spans="1:2">
      <c r="A33" s="101"/>
      <c r="B33" s="101"/>
    </row>
    <row r="34" spans="1:2">
      <c r="B34" s="101"/>
    </row>
    <row r="35" spans="1:2">
      <c r="B35" s="101"/>
    </row>
    <row r="36" spans="1:2">
      <c r="B36" s="101"/>
    </row>
    <row r="37" spans="1:2">
      <c r="B37" s="101"/>
    </row>
    <row r="38" spans="1:2">
      <c r="B38" s="101"/>
    </row>
    <row r="39" spans="1:2">
      <c r="B39" s="101"/>
    </row>
    <row r="40" spans="1:2">
      <c r="B40" s="101"/>
    </row>
    <row r="41" spans="1:2">
      <c r="B41" s="101"/>
    </row>
    <row r="42" spans="1:2">
      <c r="B42" s="101"/>
    </row>
    <row r="43" spans="1:2">
      <c r="B43" s="101"/>
    </row>
    <row r="44" spans="1:2">
      <c r="B44" s="101"/>
    </row>
    <row r="45" spans="1:2">
      <c r="B45" s="101"/>
    </row>
    <row r="46" spans="1:2">
      <c r="B46" s="101"/>
    </row>
    <row r="47" spans="1:2">
      <c r="B47" s="101"/>
    </row>
    <row r="48" spans="1:2">
      <c r="B48" s="101"/>
    </row>
    <row r="49" spans="2:2">
      <c r="B49" s="101"/>
    </row>
    <row r="50" spans="2:2">
      <c r="B50" s="101"/>
    </row>
    <row r="51" spans="2:2">
      <c r="B51" s="101"/>
    </row>
    <row r="52" spans="2:2">
      <c r="B52" s="101"/>
    </row>
    <row r="53" spans="2:2">
      <c r="B53" s="101"/>
    </row>
    <row r="54" spans="2:2">
      <c r="B54" s="101"/>
    </row>
    <row r="55" spans="2:2">
      <c r="B55" s="101"/>
    </row>
    <row r="56" spans="2:2">
      <c r="B56" s="101"/>
    </row>
    <row r="57" spans="2:2">
      <c r="B57" s="101"/>
    </row>
    <row r="58" spans="2:2">
      <c r="B58" s="101"/>
    </row>
    <row r="59" spans="2:2">
      <c r="B59" s="101"/>
    </row>
    <row r="60" spans="2:2">
      <c r="B60" s="101"/>
    </row>
    <row r="61" spans="2:2">
      <c r="B61" s="101"/>
    </row>
  </sheetData>
  <sheetProtection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93"/>
  <sheetViews>
    <sheetView zoomScale="70" zoomScaleNormal="70" workbookViewId="0">
      <pane xSplit="1" ySplit="1" topLeftCell="E2" activePane="bottomRight" state="frozen"/>
      <selection pane="bottomRight" activeCell="E29" sqref="E29"/>
      <selection pane="bottomLeft" activeCell="A2" sqref="A2"/>
      <selection pane="topRight" activeCell="B1" sqref="B1"/>
    </sheetView>
  </sheetViews>
  <sheetFormatPr defaultColWidth="10.75" defaultRowHeight="15.75" customHeight="1"/>
  <cols>
    <col min="1" max="1" width="49.875" style="99" customWidth="1"/>
    <col min="2" max="2" width="61.375" style="101" customWidth="1"/>
    <col min="3" max="3" width="64.625" style="101" customWidth="1"/>
    <col min="4" max="4" width="12.375" style="101" customWidth="1"/>
    <col min="5" max="5" width="16.625" style="101" customWidth="1"/>
    <col min="6" max="6" width="18.5" style="101" customWidth="1"/>
    <col min="7" max="16384" width="10.75" style="8"/>
  </cols>
  <sheetData>
    <row r="1" spans="1:6" ht="32.1" customHeight="1">
      <c r="A1" s="33" t="s">
        <v>21</v>
      </c>
      <c r="B1" s="23" t="s">
        <v>223</v>
      </c>
      <c r="C1" s="23" t="s">
        <v>224</v>
      </c>
      <c r="D1" s="33" t="s">
        <v>23</v>
      </c>
      <c r="E1" s="33" t="s">
        <v>24</v>
      </c>
      <c r="F1" s="8"/>
    </row>
    <row r="2" spans="1:6" ht="32.1" customHeight="1">
      <c r="A2" s="23" t="s">
        <v>225</v>
      </c>
      <c r="B2" s="93">
        <v>0</v>
      </c>
      <c r="C2" s="93">
        <v>0</v>
      </c>
      <c r="D2" s="73">
        <v>0.03</v>
      </c>
      <c r="E2" s="44">
        <f t="shared" ref="E2:E64" si="0">(B2+C2)*D2</f>
        <v>0</v>
      </c>
      <c r="F2" s="9"/>
    </row>
    <row r="3" spans="1:6" ht="27.95" customHeight="1">
      <c r="A3" s="23"/>
      <c r="B3" s="93" t="s">
        <v>93</v>
      </c>
      <c r="C3" s="136" t="s">
        <v>93</v>
      </c>
      <c r="D3" s="73"/>
      <c r="E3" s="44"/>
      <c r="F3" s="9"/>
    </row>
    <row r="4" spans="1:6" ht="32.1" customHeight="1">
      <c r="A4" s="23" t="s">
        <v>226</v>
      </c>
      <c r="B4" s="93">
        <v>0</v>
      </c>
      <c r="C4" s="93">
        <v>0</v>
      </c>
      <c r="D4" s="73">
        <v>0.03</v>
      </c>
      <c r="E4" s="44">
        <f t="shared" si="0"/>
        <v>0</v>
      </c>
      <c r="F4" s="9"/>
    </row>
    <row r="5" spans="1:6" ht="32.1" customHeight="1">
      <c r="A5" s="23"/>
      <c r="B5" s="93" t="s">
        <v>93</v>
      </c>
      <c r="C5" s="136" t="s">
        <v>93</v>
      </c>
      <c r="D5" s="73"/>
      <c r="E5" s="44"/>
      <c r="F5" s="9"/>
    </row>
    <row r="6" spans="1:6" ht="32.1" customHeight="1">
      <c r="A6" s="23" t="s">
        <v>227</v>
      </c>
      <c r="B6" s="96">
        <v>3.5</v>
      </c>
      <c r="C6" s="96">
        <v>2.5</v>
      </c>
      <c r="D6" s="68">
        <v>0.04</v>
      </c>
      <c r="E6" s="44">
        <f t="shared" si="0"/>
        <v>0.24</v>
      </c>
      <c r="F6" s="8"/>
    </row>
    <row r="7" spans="1:6" ht="231.6" customHeight="1">
      <c r="A7" s="23"/>
      <c r="B7" s="152" t="s">
        <v>228</v>
      </c>
      <c r="C7" s="152" t="s">
        <v>229</v>
      </c>
      <c r="D7" s="68"/>
      <c r="E7" s="44"/>
      <c r="F7" s="8"/>
    </row>
    <row r="8" spans="1:6" ht="32.1" customHeight="1">
      <c r="A8" s="23" t="s">
        <v>230</v>
      </c>
      <c r="B8" s="96">
        <v>3.5</v>
      </c>
      <c r="C8" s="96">
        <v>6.5</v>
      </c>
      <c r="D8" s="68">
        <v>0.03</v>
      </c>
      <c r="E8" s="44">
        <f t="shared" si="0"/>
        <v>0.3</v>
      </c>
      <c r="F8" s="8"/>
    </row>
    <row r="9" spans="1:6" ht="107.1" customHeight="1">
      <c r="A9" s="23"/>
      <c r="B9" s="152" t="s">
        <v>231</v>
      </c>
      <c r="C9" s="152" t="s">
        <v>232</v>
      </c>
      <c r="D9" s="68"/>
      <c r="E9" s="44"/>
      <c r="F9" s="8"/>
    </row>
    <row r="10" spans="1:6" ht="32.1" customHeight="1">
      <c r="A10" s="23" t="s">
        <v>233</v>
      </c>
      <c r="B10" s="93">
        <v>0</v>
      </c>
      <c r="C10" s="93">
        <v>0</v>
      </c>
      <c r="D10" s="68">
        <v>0.03</v>
      </c>
      <c r="E10" s="44">
        <f t="shared" si="0"/>
        <v>0</v>
      </c>
      <c r="F10" s="8"/>
    </row>
    <row r="11" spans="1:6" ht="32.1" customHeight="1">
      <c r="A11" s="23"/>
      <c r="B11" s="136" t="s">
        <v>93</v>
      </c>
      <c r="C11" s="136" t="s">
        <v>93</v>
      </c>
      <c r="D11" s="68"/>
      <c r="E11" s="44"/>
      <c r="F11" s="8"/>
    </row>
    <row r="12" spans="1:6" ht="32.1" customHeight="1">
      <c r="A12" s="23" t="s">
        <v>234</v>
      </c>
      <c r="B12" s="93">
        <v>3.5</v>
      </c>
      <c r="C12" s="93">
        <v>2.5</v>
      </c>
      <c r="D12" s="68">
        <v>0.02</v>
      </c>
      <c r="E12" s="44">
        <f t="shared" si="0"/>
        <v>0.12</v>
      </c>
      <c r="F12" s="8"/>
    </row>
    <row r="13" spans="1:6" ht="231" customHeight="1">
      <c r="A13" s="23"/>
      <c r="B13" s="152" t="s">
        <v>235</v>
      </c>
      <c r="C13" s="152" t="s">
        <v>236</v>
      </c>
      <c r="D13" s="68"/>
      <c r="E13" s="44"/>
      <c r="F13" s="8"/>
    </row>
    <row r="14" spans="1:6" ht="32.1" customHeight="1">
      <c r="A14" s="23" t="s">
        <v>237</v>
      </c>
      <c r="B14" s="98">
        <v>3.5</v>
      </c>
      <c r="C14" s="98">
        <v>6.5</v>
      </c>
      <c r="D14" s="68">
        <v>0.04</v>
      </c>
      <c r="E14" s="44">
        <f t="shared" si="0"/>
        <v>0.4</v>
      </c>
      <c r="F14" s="8"/>
    </row>
    <row r="15" spans="1:6" ht="385.5" customHeight="1">
      <c r="A15" s="23"/>
      <c r="B15" s="98" t="s">
        <v>238</v>
      </c>
      <c r="C15" s="151" t="s">
        <v>239</v>
      </c>
      <c r="D15" s="68"/>
      <c r="E15" s="44"/>
      <c r="F15" s="8"/>
    </row>
    <row r="16" spans="1:6" ht="40.5" customHeight="1">
      <c r="A16" s="23" t="s">
        <v>240</v>
      </c>
      <c r="B16" s="98">
        <v>3.5</v>
      </c>
      <c r="C16" s="98">
        <v>6.5</v>
      </c>
      <c r="D16" s="68">
        <v>0.04</v>
      </c>
      <c r="E16" s="44">
        <f t="shared" si="0"/>
        <v>0.4</v>
      </c>
      <c r="F16" s="8"/>
    </row>
    <row r="17" spans="1:6" ht="255" customHeight="1">
      <c r="A17" s="23"/>
      <c r="B17" s="151" t="s">
        <v>238</v>
      </c>
      <c r="C17" s="151" t="s">
        <v>241</v>
      </c>
      <c r="D17" s="68"/>
      <c r="E17" s="44"/>
      <c r="F17" s="8"/>
    </row>
    <row r="18" spans="1:6" ht="32.1" customHeight="1">
      <c r="A18" s="23" t="s">
        <v>242</v>
      </c>
      <c r="B18" s="93">
        <v>1.5</v>
      </c>
      <c r="C18" s="93">
        <v>2</v>
      </c>
      <c r="D18" s="68">
        <v>0.04</v>
      </c>
      <c r="E18" s="44">
        <f t="shared" si="0"/>
        <v>0.14000000000000001</v>
      </c>
      <c r="F18" s="8"/>
    </row>
    <row r="19" spans="1:6" ht="150.6" customHeight="1">
      <c r="A19" s="23"/>
      <c r="B19" s="119" t="s">
        <v>243</v>
      </c>
      <c r="C19" s="119" t="s">
        <v>244</v>
      </c>
      <c r="D19" s="68"/>
      <c r="E19" s="44"/>
      <c r="F19" s="8"/>
    </row>
    <row r="20" spans="1:6" ht="32.1" customHeight="1">
      <c r="A20" s="23" t="s">
        <v>245</v>
      </c>
      <c r="B20" s="93">
        <v>0</v>
      </c>
      <c r="C20" s="93">
        <v>0</v>
      </c>
      <c r="D20" s="68">
        <v>0.04</v>
      </c>
      <c r="E20" s="44">
        <f t="shared" si="0"/>
        <v>0</v>
      </c>
      <c r="F20" s="8"/>
    </row>
    <row r="21" spans="1:6" ht="32.1" customHeight="1">
      <c r="A21" s="23"/>
      <c r="B21" s="136" t="s">
        <v>246</v>
      </c>
      <c r="C21" s="136" t="s">
        <v>93</v>
      </c>
      <c r="D21" s="68"/>
      <c r="E21" s="44"/>
      <c r="F21" s="8"/>
    </row>
    <row r="22" spans="1:6" ht="32.1" customHeight="1">
      <c r="A22" s="23" t="s">
        <v>247</v>
      </c>
      <c r="B22" s="98">
        <v>0</v>
      </c>
      <c r="C22" s="98">
        <v>0</v>
      </c>
      <c r="D22" s="68">
        <v>0.04</v>
      </c>
      <c r="E22" s="44">
        <f t="shared" si="0"/>
        <v>0</v>
      </c>
      <c r="F22" s="8"/>
    </row>
    <row r="23" spans="1:6" ht="30" customHeight="1">
      <c r="A23" s="23"/>
      <c r="B23" s="98" t="s">
        <v>93</v>
      </c>
      <c r="C23" s="98" t="s">
        <v>93</v>
      </c>
      <c r="D23" s="68"/>
      <c r="E23" s="44"/>
      <c r="F23" s="8"/>
    </row>
    <row r="24" spans="1:6" ht="32.1" customHeight="1">
      <c r="A24" s="23" t="s">
        <v>248</v>
      </c>
      <c r="B24" s="93">
        <v>0</v>
      </c>
      <c r="C24" s="93">
        <v>0</v>
      </c>
      <c r="D24" s="68">
        <v>0.04</v>
      </c>
      <c r="E24" s="44">
        <f t="shared" si="0"/>
        <v>0</v>
      </c>
      <c r="F24" s="8"/>
    </row>
    <row r="25" spans="1:6" ht="32.1" customHeight="1">
      <c r="A25" s="23"/>
      <c r="B25" s="136" t="s">
        <v>246</v>
      </c>
      <c r="C25" s="136" t="s">
        <v>246</v>
      </c>
      <c r="D25" s="68"/>
      <c r="E25" s="44"/>
      <c r="F25" s="8"/>
    </row>
    <row r="26" spans="1:6" ht="32.1" customHeight="1">
      <c r="A26" s="23" t="s">
        <v>249</v>
      </c>
      <c r="B26" s="153">
        <v>0</v>
      </c>
      <c r="C26" s="93">
        <v>0</v>
      </c>
      <c r="D26" s="68">
        <v>0.04</v>
      </c>
      <c r="E26" s="44">
        <f t="shared" si="0"/>
        <v>0</v>
      </c>
      <c r="F26" s="8"/>
    </row>
    <row r="27" spans="1:6" ht="32.1" customHeight="1">
      <c r="A27" s="23"/>
      <c r="B27" s="155" t="s">
        <v>246</v>
      </c>
      <c r="C27" s="136" t="s">
        <v>246</v>
      </c>
      <c r="D27" s="68"/>
      <c r="E27" s="44"/>
      <c r="F27" s="8"/>
    </row>
    <row r="28" spans="1:6" ht="33.950000000000003" customHeight="1">
      <c r="A28" s="23" t="s">
        <v>250</v>
      </c>
      <c r="B28" s="154">
        <v>3.5</v>
      </c>
      <c r="C28" s="98">
        <v>0</v>
      </c>
      <c r="D28" s="68">
        <v>0.02</v>
      </c>
      <c r="E28" s="44">
        <f>(B28+C28)*D28</f>
        <v>7.0000000000000007E-2</v>
      </c>
      <c r="F28" s="8"/>
    </row>
    <row r="29" spans="1:6" ht="139.5" customHeight="1">
      <c r="A29" s="23"/>
      <c r="B29" s="151" t="s">
        <v>251</v>
      </c>
      <c r="C29" s="98" t="s">
        <v>93</v>
      </c>
      <c r="D29" s="68"/>
      <c r="E29" s="44"/>
      <c r="F29" s="8"/>
    </row>
    <row r="30" spans="1:6" ht="32.1" customHeight="1">
      <c r="A30" s="23" t="s">
        <v>252</v>
      </c>
      <c r="B30" s="93">
        <v>0</v>
      </c>
      <c r="C30" s="93">
        <v>0</v>
      </c>
      <c r="D30" s="68">
        <v>0.02</v>
      </c>
      <c r="E30" s="44">
        <f t="shared" si="0"/>
        <v>0</v>
      </c>
      <c r="F30" s="8"/>
    </row>
    <row r="31" spans="1:6" ht="32.1" customHeight="1">
      <c r="A31" s="23"/>
      <c r="B31" s="136" t="s">
        <v>253</v>
      </c>
      <c r="C31" s="136" t="s">
        <v>246</v>
      </c>
      <c r="D31" s="68"/>
      <c r="E31" s="44"/>
      <c r="F31" s="8"/>
    </row>
    <row r="32" spans="1:6" ht="32.1" customHeight="1">
      <c r="A32" s="23" t="s">
        <v>254</v>
      </c>
      <c r="B32" s="93">
        <v>0</v>
      </c>
      <c r="C32" s="93">
        <v>6.5</v>
      </c>
      <c r="D32" s="68">
        <v>0.03</v>
      </c>
      <c r="E32" s="44">
        <f t="shared" si="0"/>
        <v>0.19500000000000001</v>
      </c>
      <c r="F32" s="8"/>
    </row>
    <row r="33" spans="1:6" ht="35.1" customHeight="1">
      <c r="A33" s="23"/>
      <c r="B33" s="96" t="s">
        <v>93</v>
      </c>
      <c r="C33" s="93" t="s">
        <v>93</v>
      </c>
      <c r="D33" s="68"/>
      <c r="E33" s="44"/>
      <c r="F33" s="8"/>
    </row>
    <row r="34" spans="1:6" ht="32.1" customHeight="1">
      <c r="A34" s="23" t="s">
        <v>255</v>
      </c>
      <c r="B34" s="93">
        <v>0</v>
      </c>
      <c r="C34" s="93">
        <v>0</v>
      </c>
      <c r="D34" s="68">
        <v>0.02</v>
      </c>
      <c r="E34" s="44">
        <f t="shared" si="0"/>
        <v>0</v>
      </c>
      <c r="F34" s="8"/>
    </row>
    <row r="35" spans="1:6" ht="32.1" customHeight="1">
      <c r="A35" s="23"/>
      <c r="B35" s="136" t="s">
        <v>93</v>
      </c>
      <c r="C35" s="136" t="s">
        <v>93</v>
      </c>
      <c r="D35" s="68"/>
      <c r="E35" s="44"/>
      <c r="F35" s="8"/>
    </row>
    <row r="36" spans="1:6" ht="32.1" customHeight="1">
      <c r="A36" s="23" t="s">
        <v>256</v>
      </c>
      <c r="B36" s="98">
        <v>3.5</v>
      </c>
      <c r="C36" s="98">
        <v>6.5</v>
      </c>
      <c r="D36" s="68">
        <v>0.03</v>
      </c>
      <c r="E36" s="44">
        <f t="shared" si="0"/>
        <v>0.3</v>
      </c>
      <c r="F36" s="8"/>
    </row>
    <row r="37" spans="1:6" ht="370.5" customHeight="1">
      <c r="A37" s="23"/>
      <c r="B37" s="151" t="s">
        <v>257</v>
      </c>
      <c r="C37" s="151" t="s">
        <v>258</v>
      </c>
      <c r="D37" s="68"/>
      <c r="E37" s="44"/>
      <c r="F37" s="8"/>
    </row>
    <row r="38" spans="1:6" ht="32.1" customHeight="1">
      <c r="A38" s="23" t="s">
        <v>259</v>
      </c>
      <c r="B38" s="93">
        <v>0</v>
      </c>
      <c r="C38" s="93">
        <v>0</v>
      </c>
      <c r="D38" s="68">
        <v>0.02</v>
      </c>
      <c r="E38" s="44">
        <f t="shared" si="0"/>
        <v>0</v>
      </c>
      <c r="F38" s="8"/>
    </row>
    <row r="39" spans="1:6" ht="32.1" customHeight="1">
      <c r="A39" s="23"/>
      <c r="B39" s="136" t="s">
        <v>93</v>
      </c>
      <c r="C39" s="136" t="s">
        <v>93</v>
      </c>
      <c r="D39" s="68"/>
      <c r="E39" s="44"/>
      <c r="F39" s="8"/>
    </row>
    <row r="40" spans="1:6" ht="32.1" customHeight="1">
      <c r="A40" s="23" t="s">
        <v>260</v>
      </c>
      <c r="B40" s="93">
        <v>0</v>
      </c>
      <c r="C40" s="93">
        <v>0</v>
      </c>
      <c r="D40" s="68">
        <v>0.03</v>
      </c>
      <c r="E40" s="44">
        <f t="shared" si="0"/>
        <v>0</v>
      </c>
      <c r="F40" s="8"/>
    </row>
    <row r="41" spans="1:6" ht="32.1" customHeight="1">
      <c r="A41" s="23"/>
      <c r="B41" s="136" t="s">
        <v>93</v>
      </c>
      <c r="C41" s="136" t="s">
        <v>93</v>
      </c>
      <c r="D41" s="68"/>
      <c r="E41" s="44"/>
      <c r="F41" s="8"/>
    </row>
    <row r="42" spans="1:6" ht="32.1" customHeight="1">
      <c r="A42" s="23" t="s">
        <v>261</v>
      </c>
      <c r="B42" s="93">
        <v>0</v>
      </c>
      <c r="C42" s="93">
        <v>0</v>
      </c>
      <c r="D42" s="68">
        <v>0.03</v>
      </c>
      <c r="E42" s="44">
        <f t="shared" si="0"/>
        <v>0</v>
      </c>
      <c r="F42" s="8"/>
    </row>
    <row r="43" spans="1:6" ht="32.1" customHeight="1">
      <c r="A43" s="23"/>
      <c r="B43" s="136" t="s">
        <v>93</v>
      </c>
      <c r="C43" s="136" t="s">
        <v>93</v>
      </c>
      <c r="D43" s="68"/>
      <c r="E43" s="44"/>
      <c r="F43" s="8"/>
    </row>
    <row r="44" spans="1:6" ht="32.1" customHeight="1">
      <c r="A44" s="23" t="s">
        <v>262</v>
      </c>
      <c r="B44" s="93">
        <v>0</v>
      </c>
      <c r="C44" s="93">
        <v>0</v>
      </c>
      <c r="D44" s="68">
        <v>0.02</v>
      </c>
      <c r="E44" s="44">
        <f t="shared" si="0"/>
        <v>0</v>
      </c>
      <c r="F44" s="8"/>
    </row>
    <row r="45" spans="1:6" ht="32.1" customHeight="1">
      <c r="A45" s="23"/>
      <c r="B45" s="136" t="s">
        <v>93</v>
      </c>
      <c r="C45" s="136" t="s">
        <v>93</v>
      </c>
      <c r="D45" s="68"/>
      <c r="E45" s="44"/>
      <c r="F45" s="8"/>
    </row>
    <row r="46" spans="1:6" ht="32.1" customHeight="1">
      <c r="A46" s="23" t="s">
        <v>263</v>
      </c>
      <c r="B46" s="93">
        <v>0</v>
      </c>
      <c r="C46" s="93">
        <v>0</v>
      </c>
      <c r="D46" s="68">
        <v>0.03</v>
      </c>
      <c r="E46" s="44">
        <f t="shared" si="0"/>
        <v>0</v>
      </c>
      <c r="F46" s="8"/>
    </row>
    <row r="47" spans="1:6" ht="32.1" customHeight="1">
      <c r="A47" s="23"/>
      <c r="B47" s="136" t="s">
        <v>93</v>
      </c>
      <c r="C47" s="136" t="s">
        <v>93</v>
      </c>
      <c r="D47" s="68"/>
      <c r="E47" s="44"/>
      <c r="F47" s="8"/>
    </row>
    <row r="48" spans="1:6" ht="32.1" customHeight="1">
      <c r="A48" s="23" t="s">
        <v>264</v>
      </c>
      <c r="B48" s="93">
        <v>0</v>
      </c>
      <c r="C48" s="93">
        <v>0</v>
      </c>
      <c r="D48" s="68">
        <v>0.02</v>
      </c>
      <c r="E48" s="44">
        <f t="shared" si="0"/>
        <v>0</v>
      </c>
      <c r="F48" s="8"/>
    </row>
    <row r="49" spans="1:6" ht="32.1" customHeight="1">
      <c r="A49" s="23"/>
      <c r="B49" s="136" t="s">
        <v>93</v>
      </c>
      <c r="C49" s="136" t="s">
        <v>93</v>
      </c>
      <c r="D49" s="68"/>
      <c r="E49" s="44"/>
      <c r="F49" s="8"/>
    </row>
    <row r="50" spans="1:6" ht="32.1" customHeight="1">
      <c r="A50" s="23" t="s">
        <v>265</v>
      </c>
      <c r="B50" s="93">
        <v>0</v>
      </c>
      <c r="C50" s="93">
        <v>0</v>
      </c>
      <c r="D50" s="68">
        <v>0.03</v>
      </c>
      <c r="E50" s="44">
        <f t="shared" si="0"/>
        <v>0</v>
      </c>
      <c r="F50" s="8"/>
    </row>
    <row r="51" spans="1:6" ht="27" customHeight="1">
      <c r="A51" s="23"/>
      <c r="B51" s="93" t="s">
        <v>93</v>
      </c>
      <c r="C51" s="93" t="s">
        <v>93</v>
      </c>
      <c r="D51" s="68"/>
      <c r="E51" s="44"/>
      <c r="F51" s="8"/>
    </row>
    <row r="52" spans="1:6" ht="32.1" customHeight="1">
      <c r="A52" s="23" t="s">
        <v>266</v>
      </c>
      <c r="B52" s="93">
        <v>0</v>
      </c>
      <c r="C52" s="93">
        <v>0</v>
      </c>
      <c r="D52" s="68">
        <v>0.03</v>
      </c>
      <c r="E52" s="44">
        <f t="shared" si="0"/>
        <v>0</v>
      </c>
      <c r="F52" s="8"/>
    </row>
    <row r="53" spans="1:6" ht="32.1" customHeight="1">
      <c r="A53" s="23"/>
      <c r="B53" s="136" t="s">
        <v>93</v>
      </c>
      <c r="C53" s="136" t="s">
        <v>93</v>
      </c>
      <c r="D53" s="68"/>
      <c r="E53" s="44"/>
      <c r="F53" s="8"/>
    </row>
    <row r="54" spans="1:6" ht="42.95" customHeight="1">
      <c r="A54" s="23" t="s">
        <v>267</v>
      </c>
      <c r="B54" s="98">
        <v>3.5</v>
      </c>
      <c r="C54" s="93">
        <v>3</v>
      </c>
      <c r="D54" s="68">
        <v>0.03</v>
      </c>
      <c r="E54" s="44">
        <f t="shared" si="0"/>
        <v>0.19500000000000001</v>
      </c>
      <c r="F54" s="9"/>
    </row>
    <row r="55" spans="1:6" ht="243.6" customHeight="1">
      <c r="A55" s="23"/>
      <c r="B55" s="151" t="s">
        <v>268</v>
      </c>
      <c r="C55" s="119" t="s">
        <v>269</v>
      </c>
      <c r="D55" s="68"/>
      <c r="E55" s="44"/>
      <c r="F55" s="9"/>
    </row>
    <row r="56" spans="1:6" s="140" customFormat="1" ht="32.1" customHeight="1">
      <c r="A56" s="23" t="s">
        <v>270</v>
      </c>
      <c r="B56" s="98">
        <v>3.5</v>
      </c>
      <c r="C56" s="98">
        <v>3</v>
      </c>
      <c r="D56" s="68">
        <v>0.03</v>
      </c>
      <c r="E56" s="44">
        <f t="shared" si="0"/>
        <v>0.19500000000000001</v>
      </c>
      <c r="F56" s="139"/>
    </row>
    <row r="57" spans="1:6" ht="222.6" customHeight="1">
      <c r="A57" s="23"/>
      <c r="B57" s="151" t="s">
        <v>271</v>
      </c>
      <c r="C57" s="151" t="s">
        <v>272</v>
      </c>
      <c r="D57" s="68"/>
      <c r="E57" s="44"/>
      <c r="F57" s="9"/>
    </row>
    <row r="58" spans="1:6" ht="32.1" customHeight="1">
      <c r="A58" s="23" t="s">
        <v>273</v>
      </c>
      <c r="B58" s="93">
        <v>0</v>
      </c>
      <c r="C58" s="93">
        <v>0</v>
      </c>
      <c r="D58" s="68">
        <v>0.03</v>
      </c>
      <c r="E58" s="44">
        <f t="shared" si="0"/>
        <v>0</v>
      </c>
      <c r="F58" s="9"/>
    </row>
    <row r="59" spans="1:6" ht="32.1" customHeight="1">
      <c r="A59" s="23"/>
      <c r="B59" s="136" t="s">
        <v>93</v>
      </c>
      <c r="C59" s="136" t="s">
        <v>93</v>
      </c>
      <c r="D59" s="68"/>
      <c r="E59" s="44"/>
      <c r="F59" s="9"/>
    </row>
    <row r="60" spans="1:6" ht="32.1" customHeight="1">
      <c r="A60" s="23" t="s">
        <v>274</v>
      </c>
      <c r="B60" s="93">
        <v>3.5</v>
      </c>
      <c r="C60" s="98">
        <v>4</v>
      </c>
      <c r="D60" s="68">
        <v>0.02</v>
      </c>
      <c r="E60" s="44">
        <f t="shared" si="0"/>
        <v>0.15</v>
      </c>
      <c r="F60" s="9"/>
    </row>
    <row r="61" spans="1:6" ht="191.1" customHeight="1">
      <c r="A61" s="23"/>
      <c r="B61" s="119" t="s">
        <v>275</v>
      </c>
      <c r="C61" s="151" t="s">
        <v>276</v>
      </c>
      <c r="D61" s="68"/>
      <c r="E61" s="44"/>
      <c r="F61" s="9"/>
    </row>
    <row r="62" spans="1:6" ht="32.1" customHeight="1">
      <c r="A62" s="23" t="s">
        <v>277</v>
      </c>
      <c r="B62" s="93">
        <v>0</v>
      </c>
      <c r="C62" s="93">
        <v>0</v>
      </c>
      <c r="D62" s="68">
        <v>0.02</v>
      </c>
      <c r="E62" s="44">
        <f t="shared" si="0"/>
        <v>0</v>
      </c>
      <c r="F62" s="9"/>
    </row>
    <row r="63" spans="1:6" ht="32.1" customHeight="1">
      <c r="A63" s="23"/>
      <c r="B63" s="156" t="s">
        <v>93</v>
      </c>
      <c r="C63" s="136" t="s">
        <v>93</v>
      </c>
      <c r="D63" s="68"/>
      <c r="E63" s="44"/>
      <c r="F63" s="9"/>
    </row>
    <row r="64" spans="1:6" ht="32.1" customHeight="1">
      <c r="A64" s="23" t="s">
        <v>278</v>
      </c>
      <c r="B64" s="98">
        <v>3.5</v>
      </c>
      <c r="C64" s="98">
        <v>0</v>
      </c>
      <c r="D64" s="68">
        <v>0.03</v>
      </c>
      <c r="E64" s="44">
        <f t="shared" si="0"/>
        <v>0.105</v>
      </c>
      <c r="F64" s="9"/>
    </row>
    <row r="65" spans="1:6" ht="68.099999999999994" customHeight="1">
      <c r="A65" s="23"/>
      <c r="B65" s="151" t="s">
        <v>279</v>
      </c>
      <c r="C65" s="98" t="s">
        <v>93</v>
      </c>
      <c r="D65" s="68"/>
      <c r="E65" s="44"/>
      <c r="F65" s="9"/>
    </row>
    <row r="66" spans="1:6" ht="32.1" customHeight="1">
      <c r="A66" s="23" t="s">
        <v>280</v>
      </c>
      <c r="B66" s="93">
        <v>3.5</v>
      </c>
      <c r="C66" s="93">
        <v>2</v>
      </c>
      <c r="D66" s="68">
        <v>0.03</v>
      </c>
      <c r="E66" s="44">
        <f t="shared" ref="E66" si="1">(B66+C66)*D66</f>
        <v>0.16499999999999998</v>
      </c>
      <c r="F66" s="9"/>
    </row>
    <row r="67" spans="1:6" ht="157.5" customHeight="1">
      <c r="A67" s="23"/>
      <c r="B67" s="119" t="s">
        <v>281</v>
      </c>
      <c r="C67" s="119" t="s">
        <v>282</v>
      </c>
      <c r="D67" s="68"/>
      <c r="E67" s="44"/>
      <c r="F67" s="9"/>
    </row>
    <row r="68" spans="1:6" ht="32.1" customHeight="1">
      <c r="A68" s="23" t="s">
        <v>283</v>
      </c>
      <c r="B68" s="93">
        <v>0</v>
      </c>
      <c r="C68" s="98">
        <v>0</v>
      </c>
      <c r="D68" s="68">
        <v>0.02</v>
      </c>
      <c r="E68" s="44">
        <f t="shared" ref="E68" si="2">(B68+C68)*D68</f>
        <v>0</v>
      </c>
      <c r="F68" s="9"/>
    </row>
    <row r="69" spans="1:6" ht="32.1" customHeight="1">
      <c r="A69" s="43"/>
      <c r="B69" s="157" t="s">
        <v>93</v>
      </c>
      <c r="C69" s="98" t="s">
        <v>93</v>
      </c>
      <c r="D69" s="137"/>
      <c r="E69" s="138"/>
      <c r="F69" s="9"/>
    </row>
    <row r="70" spans="1:6" ht="15.6">
      <c r="A70" s="8"/>
      <c r="B70" s="8"/>
      <c r="C70" s="38" t="s">
        <v>80</v>
      </c>
      <c r="D70" s="74">
        <f>SUM(D2:D68)</f>
        <v>1.0000000000000002</v>
      </c>
      <c r="E70" s="83">
        <f>SUM(E2:E68)</f>
        <v>2.9749999999999996</v>
      </c>
      <c r="F70" s="14" t="s">
        <v>195</v>
      </c>
    </row>
    <row r="71" spans="1:6" ht="15.6">
      <c r="A71" s="147"/>
      <c r="B71" s="99"/>
      <c r="C71" s="99"/>
      <c r="D71" s="99"/>
      <c r="E71" s="99"/>
      <c r="F71" s="99"/>
    </row>
    <row r="72" spans="1:6" ht="20.100000000000001" customHeight="1">
      <c r="B72" s="99"/>
      <c r="C72" s="99"/>
      <c r="D72" s="99"/>
      <c r="E72" s="99"/>
      <c r="F72" s="99"/>
    </row>
    <row r="73" spans="1:6" ht="18.600000000000001" customHeight="1">
      <c r="B73" s="99"/>
      <c r="C73" s="99"/>
      <c r="D73" s="99"/>
      <c r="E73" s="99"/>
      <c r="F73" s="99"/>
    </row>
    <row r="74" spans="1:6" ht="15.6">
      <c r="B74" s="99"/>
      <c r="C74" s="99"/>
      <c r="D74" s="99"/>
      <c r="E74" s="99"/>
      <c r="F74" s="99"/>
    </row>
    <row r="75" spans="1:6" ht="30.95">
      <c r="B75" s="99" t="s">
        <v>284</v>
      </c>
      <c r="C75" s="99"/>
      <c r="D75" s="99"/>
      <c r="E75" s="99"/>
      <c r="F75" s="99"/>
    </row>
    <row r="76" spans="1:6" ht="15.6">
      <c r="B76" s="99"/>
      <c r="C76" s="99"/>
      <c r="D76" s="99"/>
      <c r="E76" s="99"/>
      <c r="F76" s="99"/>
    </row>
    <row r="77" spans="1:6" ht="15.6">
      <c r="A77" s="101"/>
    </row>
    <row r="78" spans="1:6" ht="15.6">
      <c r="A78" s="101"/>
    </row>
    <row r="79" spans="1:6" ht="15.6">
      <c r="A79" s="101"/>
    </row>
    <row r="80" spans="1:6" ht="15.6">
      <c r="A80" s="101"/>
    </row>
    <row r="81" spans="1:4" ht="15.6">
      <c r="A81" s="101"/>
    </row>
    <row r="82" spans="1:4" ht="15.6">
      <c r="A82" s="101"/>
    </row>
    <row r="83" spans="1:4" ht="15.6">
      <c r="A83" s="101"/>
      <c r="D83" s="99"/>
    </row>
    <row r="84" spans="1:4" ht="15.6">
      <c r="A84" s="101"/>
    </row>
    <row r="85" spans="1:4" ht="15.6">
      <c r="A85" s="101"/>
    </row>
    <row r="86" spans="1:4" ht="15.6">
      <c r="A86" s="101"/>
    </row>
    <row r="87" spans="1:4" ht="15.6">
      <c r="A87" s="101"/>
    </row>
    <row r="88" spans="1:4" ht="15.6">
      <c r="A88" s="101"/>
    </row>
    <row r="89" spans="1:4" ht="15.6">
      <c r="A89" s="101"/>
    </row>
    <row r="90" spans="1:4" ht="15.6"/>
    <row r="91" spans="1:4" ht="15.6"/>
    <row r="92" spans="1:4" ht="15.6"/>
    <row r="93" spans="1:4" ht="15.6"/>
  </sheetData>
  <sheetProtection formatRows="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Ana Carolina Tesch Benincá</cp:lastModifiedBy>
  <cp:revision/>
  <dcterms:created xsi:type="dcterms:W3CDTF">2022-10-09T23:08:45Z</dcterms:created>
  <dcterms:modified xsi:type="dcterms:W3CDTF">2025-02-10T23:38:09Z</dcterms:modified>
  <cp:category/>
  <cp:contentStatus/>
</cp:coreProperties>
</file>