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Banco do Brasil/"/>
    </mc:Choice>
  </mc:AlternateContent>
  <xr:revisionPtr revIDLastSave="1307" documentId="8_{42558113-810A-4B2E-8483-7C0CC6633373}" xr6:coauthVersionLast="47" xr6:coauthVersionMax="47" xr10:uidLastSave="{A9233941-2779-4F43-8012-15F5D80DB272}"/>
  <bookViews>
    <workbookView xWindow="-110" yWindow="-110" windowWidth="19420" windowHeight="11500"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13" r:id="rId7"/>
    <sheet name="Ações de mitigação de riscos" sheetId="11" r:id="rId8"/>
    <sheet name="Prod fin imp positivo" sheetId="26"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20" l="1"/>
  <c r="J9" i="20"/>
  <c r="E70" i="26"/>
  <c r="F9" i="20"/>
  <c r="F19" i="5"/>
  <c r="G17" i="5"/>
  <c r="E17" i="5"/>
  <c r="G15" i="5"/>
  <c r="E15" i="5"/>
  <c r="G13" i="5"/>
  <c r="E13" i="5"/>
  <c r="G11" i="5"/>
  <c r="E11" i="5"/>
  <c r="G9" i="5"/>
  <c r="E9" i="5"/>
  <c r="G7" i="5"/>
  <c r="E7" i="5"/>
  <c r="G5" i="5"/>
  <c r="E5" i="5"/>
  <c r="G3" i="5"/>
  <c r="E3" i="5"/>
  <c r="F16" i="11"/>
  <c r="H14" i="22"/>
  <c r="H12" i="22"/>
  <c r="H10" i="22"/>
  <c r="D70" i="26"/>
  <c r="E4" i="26"/>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64" i="26"/>
  <c r="E66" i="26"/>
  <c r="E68" i="26"/>
  <c r="E2" i="26"/>
  <c r="G88" i="22"/>
  <c r="C88" i="22"/>
  <c r="H86" i="22"/>
  <c r="H84" i="22"/>
  <c r="H82" i="22"/>
  <c r="F88" i="22"/>
  <c r="E88" i="22"/>
  <c r="D88" i="22"/>
  <c r="B88" i="22"/>
  <c r="H6" i="22"/>
  <c r="H8" i="22"/>
  <c r="H16" i="22"/>
  <c r="H18" i="22"/>
  <c r="H20" i="22"/>
  <c r="H22" i="22"/>
  <c r="H24" i="22"/>
  <c r="H26" i="22"/>
  <c r="H28" i="22"/>
  <c r="H30" i="22"/>
  <c r="H32" i="22"/>
  <c r="H34" i="22"/>
  <c r="H36" i="22"/>
  <c r="H38" i="22"/>
  <c r="H40" i="22"/>
  <c r="H42" i="22"/>
  <c r="H44" i="22"/>
  <c r="H46" i="22"/>
  <c r="H48" i="22"/>
  <c r="H50" i="22"/>
  <c r="H52" i="22"/>
  <c r="H54" i="22"/>
  <c r="H56" i="22"/>
  <c r="H58" i="22"/>
  <c r="H60" i="22"/>
  <c r="H62" i="22"/>
  <c r="H64" i="22"/>
  <c r="H66" i="22"/>
  <c r="H68" i="22"/>
  <c r="H70" i="22"/>
  <c r="H72" i="22"/>
  <c r="H76" i="22"/>
  <c r="H78" i="22"/>
  <c r="H80" i="22"/>
  <c r="H4" i="22"/>
  <c r="H2" i="22"/>
  <c r="G19" i="5" l="1"/>
  <c r="H88" i="22"/>
  <c r="B13" i="10" l="1"/>
  <c r="B15" i="10" s="1"/>
  <c r="E5" i="13"/>
  <c r="H9" i="20" s="1"/>
  <c r="D13" i="10"/>
  <c r="C13" i="10"/>
  <c r="C15" i="10" s="1"/>
  <c r="H7" i="19" l="1"/>
  <c r="H5" i="19"/>
  <c r="H3" i="19"/>
  <c r="G15" i="19"/>
  <c r="H13" i="19"/>
  <c r="F13" i="19"/>
  <c r="H11" i="19"/>
  <c r="F11" i="19"/>
  <c r="H9" i="19"/>
  <c r="F9" i="19"/>
  <c r="F7" i="19"/>
  <c r="F5" i="19"/>
  <c r="F3" i="19"/>
  <c r="H15" i="19" l="1"/>
  <c r="N9" i="20" s="1"/>
  <c r="F3" i="15"/>
  <c r="D15" i="10"/>
  <c r="E4" i="2"/>
  <c r="E6" i="2"/>
  <c r="E8" i="2"/>
  <c r="E10" i="2"/>
  <c r="E12" i="2"/>
  <c r="E14" i="2"/>
  <c r="E16" i="2"/>
  <c r="E18" i="2"/>
  <c r="E20" i="2"/>
  <c r="E2" i="2"/>
  <c r="G19" i="16"/>
  <c r="F5" i="16"/>
  <c r="F7" i="16"/>
  <c r="F9" i="16"/>
  <c r="F11" i="16"/>
  <c r="F13" i="16"/>
  <c r="F15" i="16"/>
  <c r="F17" i="16"/>
  <c r="F3" i="16"/>
  <c r="G2" i="2"/>
  <c r="E14" i="10"/>
  <c r="G2" i="11"/>
  <c r="G4" i="11"/>
  <c r="G20" i="2"/>
  <c r="C9" i="15"/>
  <c r="D9" i="15"/>
  <c r="B9" i="15"/>
  <c r="C9" i="12"/>
  <c r="D9" i="12"/>
  <c r="E9" i="12"/>
  <c r="B9" i="1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D58" i="8" l="1"/>
  <c r="D9" i="20" s="1"/>
  <c r="E15" i="10"/>
  <c r="G9" i="20" s="1"/>
  <c r="D58" i="9"/>
  <c r="E9" i="20" s="1"/>
  <c r="C58" i="8"/>
  <c r="C58" i="9"/>
  <c r="G18" i="2"/>
  <c r="G16" i="2"/>
  <c r="G14" i="2"/>
  <c r="G12" i="2"/>
  <c r="G10" i="2"/>
  <c r="G8" i="2"/>
  <c r="G6" i="2"/>
  <c r="G4" i="2"/>
  <c r="G22" i="2" l="1"/>
  <c r="O9" i="20" s="1"/>
  <c r="H5" i="16"/>
  <c r="H7" i="16"/>
  <c r="H9" i="16"/>
  <c r="H11" i="16"/>
  <c r="H13" i="16"/>
  <c r="H15" i="16"/>
  <c r="H17" i="16"/>
  <c r="H3" i="16"/>
  <c r="F5" i="15"/>
  <c r="F7" i="15"/>
  <c r="F5" i="12"/>
  <c r="F7" i="12"/>
  <c r="F3" i="12"/>
  <c r="G6" i="11"/>
  <c r="G8" i="11"/>
  <c r="G10" i="11"/>
  <c r="G12" i="11"/>
  <c r="G14" i="11"/>
  <c r="G16" i="11" l="1"/>
  <c r="I9" i="20" s="1"/>
  <c r="F9" i="15"/>
  <c r="L9" i="20" s="1"/>
  <c r="F9" i="12"/>
  <c r="K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<sst xmlns="http://schemas.openxmlformats.org/spreadsheetml/2006/main" count="490" uniqueCount="331">
  <si>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</si>
  <si>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</si>
  <si>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</si>
  <si>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</si>
  <si>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</si>
  <si>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</si>
  <si>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</si>
  <si>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</si>
  <si>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</si>
  <si>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</si>
  <si>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</si>
  <si>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</si>
  <si>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</si>
  <si>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</si>
  <si>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</si>
  <si>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</si>
  <si>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</si>
  <si>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</si>
  <si>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</si>
  <si>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</si>
  <si>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</si>
  <si>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</si>
  <si>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</si>
  <si>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</si>
  <si>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</si>
  <si>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</si>
  <si>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</si>
  <si>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A PRSAC (p. 2) elenca como princípio:  "1.3. Consideramos os impactos de natureza social, ambiental e/ou climática das nossas atividades, processos, produtos e serviços". 
A avaliação realizada pela BB Asset sobre os produtos que oferece, Rating ASG, inclui um eixo voltado as mudanças climáticas (Diretriz de Investimento Responsável, p. 6). No GRSAC 2023 (p. 9), consta a declaração de que o Banco do Brasil aborda a adaptação às mudanças climáticas por meio do monitoramento diário de eventos climáticos, como chuvas e estiagens. 
No Questionário CDP 2023 (p. 179), a BB Asset destaca como elemento fundamentais para suas avaliações ASG a elaboração de inventário de gases de efeito estufa, bem como a adoção de compromissos e metas para emissões líquidas zero de carbono dos avaliados. Ainda, consta no Questionário ISE B3 2023 (Itens 1197 a 1202) que o BB mapeia a exposição de investimentos a riscos físicos e de transição decorrentes da mudança do clima em diferentes setores e localidade.
No Relatório Anual (p. 63) consta que em 2023, o BB Asset desenvolveu a própria metodologia para cálculo de risco climático para o portfólio de todos os fundos geridos pela gestora.
No Framework de finanças sustentáveis do BB, diversos ativos elegíveis têm como indicador de impacto a quantidade de GEE evitada ou capturada  (Banco do Brasil Sustainable Framework, p. 20)
Aderiram à TCFD, reportam ao CDP e são signatários da Business Ambition for 1.5.</t>
  </si>
  <si>
    <t>2. Matriz energética</t>
  </si>
  <si>
    <t>A PRSAC (p. 2) elenca como princípios:  "1.3. Consideramos os impactos de natureza social, ambiental e/ou climática das nossas atividades, processos, produtos e serviços; (....)1.7. Buscamos oportunidades de negócios que considerem aspectos de natureza social, ambiental e/ou climática, alinhadas ao objetivo de crescimento da carteira de negócios sustentáveis e à transição para uma economia de baixo carbono".
Aderiram à TCFD, ao IPC, reportam ao CDP e são signatários da Business Ambition for 1.5.</t>
  </si>
  <si>
    <t>3. Eficiência energética</t>
  </si>
  <si>
    <t xml:space="preserve">A avaliação realizada pela BB Asset sobre os produtos que oferece, Rating ASG, inclui um eixo voltado a gestão energética (Diretriz de Investimento Responsável, p. 6). No Questionário CDP 2023 (p. 179), o BB Asset destaca como elemento fundamentais para suas avaliações ASG o consumo eficiente de energia e recursos hídricos.
O Framework de finanças sustentáveis do BB, contempla ativos voltado a a eficiência energética (Banco do Brasil Sustainable Framework, p. 20) </t>
  </si>
  <si>
    <t>4. Impactos na biodiversidade terrestre</t>
  </si>
  <si>
    <t xml:space="preserve">No Questionário ISE B3 2023 (Itens 1171 a 1190),  o BB foi questionado sobre os procedimentos específicos adotados pela instituição com relação a APPs, RLs, áreas contaminadas e embargadas nas propriedades financiadas, investidas, seguradas ou recebidas como garantia. Em relação às APPs e RLs, o BB declara que realiza análises detalhadas nas novas operações e na constituição de garantias, além de estabelecer condicionantes e ações para mitigação de riscos. 
Consta no Questionário ISE B3 2023 (Itens 1214 a 1218) que o BB realiza a identificação de potenciais riscos à biodiversidade e da dependência dos serviços ecossistêmicos das atividades investidas por meio de ferramentas/metodologias específicas para avaliação dos riscos e/ou valoração. O banco declara que incorpora os resultados obtidos em suas análises e tomadas de decisões ligadas a investimentos.
O Framework de finanças sustentáveis do BB, contempla práticas agrícolas favoráveis à biodiversidade (Banco do Brasil Sustainable Framework, p. 20) </t>
  </si>
  <si>
    <t>5. Poluição água doce</t>
  </si>
  <si>
    <t xml:space="preserve">A PRSAC (p. 3) veda a realização de negócios com clientes responsáveis por dano doloso ao meio ambiente. 
</t>
  </si>
  <si>
    <t>6. Eficiência hídrica</t>
  </si>
  <si>
    <t xml:space="preserve">No Questionário CDP 2023 (p. 179), a BB Asset destaca como elemento fundamentais para suas avaliações ASG o consumo eficiente de energia e recursos hídricos.
</t>
  </si>
  <si>
    <t>7. Poluição marítima</t>
  </si>
  <si>
    <t xml:space="preserve">A PRSAC (p. 3) veda a realização de negócios com clientes responsáveis por dano doloso ao meio ambiente. Não há adesões a compromissos relacionados ao tema </t>
  </si>
  <si>
    <t>8. Poluição do solo</t>
  </si>
  <si>
    <t xml:space="preserve">No Questionário ISE B3 2023 (Itens 1171 a 1190),  o BB foi questionado sobre os procedimentos específicos adotados pela instituição com relação a APPs, RLs, áreas contaminadas e embargadas nas propriedades financiadas, investidas, seguradas ou recebidas como garantia.  Para Áreas Contaminadas ou Suspeitas de Contaminação, o BB declara que, nos últimos três anos, realizou um levantamento em sua carteira existente e que atualmente conduz análises em novas operações e garantias, adotando medidas mitigadoras conforme necessário.
A PRSAC (p. 3) veda a realização de negócios com clientes responsáveis por dano doloso ao meio ambiente </t>
  </si>
  <si>
    <t>9. Uso eficiente do solo para fins agrícolas</t>
  </si>
  <si>
    <t>O tema não é citado nas políticas, mas está incluído em produtos financeiros com impacto positivo  (embora aparentemente não esteja na gestão de riscos)</t>
  </si>
  <si>
    <t>10. Poluição atmosférica</t>
  </si>
  <si>
    <t xml:space="preserve">A PRSAC (p. 3) veda a realização de negócios com clientes responsáveis por dano doloso ao meio ambiente.
O Framework de finanças sustentáveis do BB contempla ativos relacionados à energia renovável e transporte limpo, que causam impacto positivo na redução da poluição do ar (Banco do Brasil Sustainable Framework, p. 20) </t>
  </si>
  <si>
    <t>11. Gestão adequada de resíduos sólidos</t>
  </si>
  <si>
    <t>12. Uso eficiente de matéria-prima poluente ou sujeita a provável escassez</t>
  </si>
  <si>
    <t>O tema não é citado nas políticas. Não há adesões a compromissos relacionados ao tema.</t>
  </si>
  <si>
    <t>13. Trabalho análogo ao escravo</t>
  </si>
  <si>
    <t>A PRSAC (p. 3) veda a realização de negócios com clientes com envolvimento com práticas como o trabalho análogo à escravidão.
As regulamentos dos Fundos de Investimentos em Participações (FIP) dos quais o BB Asset faz parte como investidor, prezam por não utilizar trabalho infantil ou escravo (Relatório Anual -BB - 2023, p. 63)
No Questionário do ISE, o BB declara que seu compromisso com o desenvolvimento sustentável inclui a melhoria das condições de trabalho, emprego e renda (Questionário ISE B3 2023 – BB, Itens 244 a 254)
Adesão ao Pacto Global (Relatório Anual -BB - 2023, p. 4)</t>
  </si>
  <si>
    <t>14. Trabalho infantil irregular</t>
  </si>
  <si>
    <t xml:space="preserve">A PRSAC (p. 3) veda a realização de negócios com clientes com envolvimento com práticas como o trabalho infantil irregular.
Os regulamentos dos Fundos de Investimentos em Participações (FIP) dos quais o BB Asset faz parte como investidor prezam por não utilizar trabalho infantil ou escravo (Relatório Anual -BB - 2023, p. 63)
No Questionário do ISE, o BB declara que seu compromisso com o desenvolvimento sustentável inclui a melhoria das condições de trabalho, emprego e renda (Questionário ISE B3 2023 – BB, Itens 244 a 254) 
Adesão ao Pacto Global (Relatório Anual -BB - 2023, p. 4) </t>
  </si>
  <si>
    <t>15. Gestão da saúde no trabalho</t>
  </si>
  <si>
    <t>Consta nas Diretrizes de Investimento Responsável (p.4) que a BB Asset pauta sua atuação pela promoção dos direitos fundamentais do trabalho, dentre outros elementos. 
 No Questionário do ISE, o BB declara que seu compromisso com o desenvolvimento sustentável inclui a melhoria das condições de trabalho, emprego e renda (Questionário ISE B3 2023 – BB, Itens 244 a 254) 
Não há adesões a compromissos relacionados ao tema.</t>
  </si>
  <si>
    <t>16. Gestão da segurança no trabalho</t>
  </si>
  <si>
    <t>Consta nas Diretrizes de Investimento Responsável (p.4) que a BB Asset pauta sua atuação pela promoção dos direitos fundamentais do trabalho, dentre outros elementos. 
No Questionário CDP 2023 (p. 179), o BB Asset destaca como elemento fundamentais para suas avaliações ASG os índices de acidente no meio ambiente do trabalho dos avaliados. Ainda, consta no Questionário do ISE, o BB declara que seu compromisso com o desenvolvimento sustentável inclui a melhoria das condições de trabalho, emprego e renda (Questionário ISE B3 2023 – BB, Itens 244 a 254)
Não há adesões a compromissos relacionados ao tema.</t>
  </si>
  <si>
    <t xml:space="preserve">17. Nível de desigualdade salarial </t>
  </si>
  <si>
    <t>No Questionário do ISE, o BB declara que seu compromisso com o desenvolvimento sustentável inclui a melhoria das condições de trabalho, emprego e renda, inclui também inclusão socioeconômica e a redução das desigualdades sociais (Questionário ISE B3 2023 – BB, Itens 244 a 254) 
Não há adesões a compromissos relacionados ao tema.</t>
  </si>
  <si>
    <t>18. Saúde, segurança e outros direitos do consumidor</t>
  </si>
  <si>
    <t>19. Impactos em comunidades tradicionais</t>
  </si>
  <si>
    <t>O Sustainable Finance Framework do BB (p. 17) define como critério de exclusão de projetos com atividades realizadas em terras indígenas sem o consentimento documentado de seus povos de terem títulos verdes ou sociais emitidos.
Não há adesões a compromissos relacionados ao tema.</t>
  </si>
  <si>
    <t>20. Riscos à saúde e segurança da comunidade em geral</t>
  </si>
  <si>
    <t>21. Riscos e impactos no desenvolvimento local</t>
  </si>
  <si>
    <t>No Questionário do ISE, o BB declara que seu compromisso com o desenvolvimento sustentável inclui a inclusão socioeconômica e a redução das desigualdades sociais (Questionário ISE B3 2023 – BB, Itens 244 a 254) 
Não há adesões a compromissos relacionados ao tema.</t>
  </si>
  <si>
    <t>22. Discriminação de gênero</t>
  </si>
  <si>
    <t>No Questionário CDP 2023 (p. 179), o BB Asset destaca como elementos fundamentais para suas avaliações ASG a participação feminina e outros grupos minoritários em diretorias e posições de liderança, políticas pró-diversidade, dos avaliados. 
“Em agosto de 2023, a B3, bolsa de valores brasileira, lançou o índice IDIVERSA. O índice tem por objetivo identificar e acompanhar a performance das companhias listadas que se destacam em diversidade de grupos minorizados, como gênero feminino, pessoas negras e povos originários.
Em outubro de 2023, o BB Asset lançou o ETF DVER11, primeiro ETF que replica o IDIVERSA B3” (Relatório Anual Stewardship 2023, p. 17) 
É signatário dos Princípios de Empoderamento das Mulheres (Women´s Empowerment Principles - WEPs).</t>
  </si>
  <si>
    <t>23. Discriminação étnica ou sexual</t>
  </si>
  <si>
    <t>No Questionário CDP 2023 (p. 179), o BB Asset destaca como elemento fundamentais para suas avaliações ASG a participação feminina e outros grupos minoritários em diretorias e posições de liderança, políticas pró-diversidade, dos avaliados. 
“Em agosto de 2023, a B3, bolsa de valores brasileira, lançou o índice IDIVERSA. O índice tem por objetivo identificar e acompanhar a performance das companhias listadas que se destacam em diversidade de grupos minorizados, como gênero feminino, pessoas negras e povos originários.
Em outubro de 2023, o BB Asset lançou o ETF DVER11, primeiro ETF que replica o IDIVERSA B3” (Relatório Anual Stewardship 2023, p. 17) 
Não há adesões a compromissos relacionados ao tema.</t>
  </si>
  <si>
    <t>24. Inclusão de pessoas com deficiência</t>
  </si>
  <si>
    <t>25. Riscos para o patrimônio cultural</t>
  </si>
  <si>
    <t>O tema não é citado nas políticas. Não há adesões a compromissos relacionados ao tema</t>
  </si>
  <si>
    <t>26. Questões concorrenciais</t>
  </si>
  <si>
    <t xml:space="preserve">
No Questionário do ISE, o BB declara que seu compromisso com o desenvolvimento sustentável inclui o respeito às práticas concorrenciais (Questionário ISE B3 2023 – BB, Itens 244 a 254). Não há adesões a compromissos relacionados ao tema.</t>
  </si>
  <si>
    <t>27. Responsabilidade tributária</t>
  </si>
  <si>
    <t>28. Prevenção e combate à corrupção</t>
  </si>
  <si>
    <t>No Questionário do ISE, o BB declara que seu compromisso com o desenvolvimento sustentável inclui o combate a todas as formas de corrupção (Questionário ISE B3 2023 – BB, Itens 244 a 254).
O Formulário de Referência 2024 - BB (p. 205) estabelece que o Banco do Brasil monitora o Portal da Transparência (CNEP) e sites especializados internacionais para identificar clientes punidos por legislações anticorrupção, como o Foreign Corrupt Practices Act (FCPA) e o UK Bribery Act. Quando detectados, medidas são tomadas para informar as áreas de negócios e adotar restrições consideradas adequadas. Além disso, o banco monitora sites de notícias para identificar indivíduos envolvidos em crimes de corrupção ou lavagem de dinheiro, registrando anotações cadastrais para avaliação antes da realização de negócios.
Signatários do Pacto Empresarial pela Integridade e Contra a Corrupção e do Pacto Global.</t>
  </si>
  <si>
    <t>TOTAL</t>
  </si>
  <si>
    <t>Máximo de 3</t>
  </si>
  <si>
    <t>No Questionário ISE B3 2023 (Itens 1171 a 1190),  o BB foi questionado sobre os procedimentos específicos adotados pela instituição com relação a APPs, RLs, áreas contaminadas e embargadas nas propriedades financiadas, investidas, seguradas ou recebidas como garantia. Em relação às APPs e RLs, o BB declara que realiza análises detalhadas nas novas operações e na constituição de garantias, além de estabelecer condicionantes e ações para mitigação de riscos. Para Áreas Contaminadas ou Suspeitas de Contaminação, o BB declara que, nos últimos três anos, realizou um levantamento em sua carteira existente e que atualmente conduz análises em novas operações e garantias, adotando medidas mitigadoras conforme necessário. Da mesma forma, em relação às Áreas Embargadas, o BB declara que realizou levantamentos recentes na carteira, avalia novas operações e define ações para minimizar riscos associados</t>
  </si>
  <si>
    <t>Inclusão em política setorial ou em política temática (0 a 7)</t>
  </si>
  <si>
    <t>"Além da análise ASG, a BB Asset efetua gestão do risco climático do portfólio de investimentos e identifica os setores que possuem maior sensibilidade e resiliência às mudanças climáticas. 
A Metodologia de Avaliação de Risco Climático classifica o risco climático físico e de transição para os cenários RCP* 4.5 + Net Zero e RCP* 8.5 + Políticas Atuais nos horizontes de curto, médio e longo prazo" (Relatório Anual Stewardship 2023, p. 16)</t>
  </si>
  <si>
    <t>BB Asset não publica políticas setoriais</t>
  </si>
  <si>
    <t>O BB detêm uma política específica para tratar de corrupção,  “Política Específica de Prevenção e Combate à Lavagem de Dinheiro, ao Financiamento do Terrorismo, ao Financiamento da Proliferação de Armas de Destruição em Massa e à Corrupção”. Está é disponibilizada na integralidade no site do BB.
O Formulário de Referência 2024 - BB (p. 205) estabelece que o Banco do Brasil monitora o Portal da Transparência (CNEP) e sites especializados internacionais para identificar clientes punidos por legislações anticorrupção, como o Foreign Corrupt Practices Act (FCPA) e o UK Bribery Act. Quando detectados, medidas são tomadas para informar as áreas de negócios e adotar restrições consideradas adequadas. Além disso, o banco monitora sites de notícias para identificar indivíduos envolvidos em crimes de corrupção ou lavagem de dinheiro, registrando anotações cadastrais para avaliação antes da realização de negócios</t>
  </si>
  <si>
    <t>Máximo de 7</t>
  </si>
  <si>
    <t>BASE DE DADOS</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</si>
  <si>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</si>
  <si>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</si>
  <si>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</si>
  <si>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</si>
  <si>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(nesse caso, será considerado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</si>
  <si>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</si>
  <si>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</si>
  <si>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</si>
  <si>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</si>
  <si>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</si>
  <si>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</si>
  <si>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Prática de infrações – órgãos ambientais federais</t>
  </si>
  <si>
    <t xml:space="preserve">“Além das informações geradas internamente, na avaliação de clientes e operações utilizamos informações de fontes externas confiáveis para gestão do Risco Social, Ambiental e Climático, dentre as quais destacamos: Autuação e Embargos, do Ibama; Embargos, do ICMBio” (GRSAC BB, p. 9)
</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</si>
  <si>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</si>
  <si>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</si>
  <si>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</si>
  <si>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</si>
  <si>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</si>
  <si>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</si>
  <si>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</si>
  <si>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</si>
  <si>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</si>
  <si>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"2.2. Adotamos critérios de exclusão na realização de negócios, contratação de bens e serviços, investimentos ou parcerias societárias com terceiros que submetam trabalhadores a formas degradantes de trabalho ou a condições análogas a de escravo; que pratiquem a exploração sexual de menores e/ou de mão-de-obra infantil; e que sejam responsáveis por dano doloso ao meio ambiente” (PRSAC, p. 3)
“Além das informações geradas internamente, na avaliação de clientes e operações utilizamos informações de fontes externas confiáveis para gestão do Risco Social, Ambiental e Climático, dentre as quais destacamos: Lista de Trabalho Análogo à Escravidão, do Ministério do Trabalho e Previdência;” (GRSAC BB, p. 9).</t>
  </si>
  <si>
    <t>Infrações em matéria de saúde e segurança do trabalho (inclusive trabalho infantil)</t>
  </si>
  <si>
    <t>Bases de dados do Ministério Público em matéria trabalhista</t>
  </si>
  <si>
    <t>Bases de dados do Judiciário em matéria trabalhista</t>
  </si>
  <si>
    <t xml:space="preserve">“No que compete à efetiva mensuração do risco, por meio da metodologia de avaliação de sensibilidade ao RSAC, utilizamos informações relacionadas a aspectos sociais, ambientais e climáticos, entre as quais destacamos: Maiores devedores trabalhistas;” (GRSAC BB, p. 22)
Obs.: Não especifica a abrangência. </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</si>
  <si>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</si>
  <si>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</si>
  <si>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</si>
  <si>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</si>
  <si>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</si>
  <si>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</si>
  <si>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</si>
  <si>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</si>
  <si>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</si>
  <si>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</si>
  <si>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</si>
  <si>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</si>
  <si>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</si>
  <si>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</si>
  <si>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</si>
  <si>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</si>
  <si>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</si>
  <si>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</si>
  <si>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</si>
  <si>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 xml:space="preserve">“Além das informações geradas internamente, na avaliação de clientes e operações utilizamos informações de fontes externas confiáveis para gestão do Risco Social, Ambiental e Climático, dentre as quais destacamos: Notícias públicas atreladas a situações sociais e ambientais, de diversas fontes de mídia.” (GRSAC BB, p. 9)
</t>
  </si>
  <si>
    <t>Mídias online em geral</t>
  </si>
  <si>
    <t>Organizações da sociedade civil relevantes</t>
  </si>
  <si>
    <t>Mecanismo de recebimento de queixas</t>
  </si>
  <si>
    <t>Inspeções no local</t>
  </si>
  <si>
    <t xml:space="preserve">
“Utilizamos ferramentas que auxiliam na identificação do RSAC, dentre as quais destacamos: h) Relatório de visita ao cliente;”  (GRSAC BB, p. 21)</t>
  </si>
  <si>
    <t>Contratação de auditoria socioambiental</t>
  </si>
  <si>
    <t>TOTAL PONDERADO DA COLUNA</t>
  </si>
  <si>
    <t>Máximo de 20</t>
  </si>
  <si>
    <t>“8.2.2 Adotamos metodologias próprias de análise das empresas pertencentes ao universo de cobertura da Companhia que avaliem os critérios sociais, ambientais e climáticos, com base nos pilares de desempenho econômico-financeiro, governança corporativa e aspectos ambientais e sociais” (Diretriz de Investimento Responsável - BB Asset - 2024., p. 5)
“8.2.6 Avaliamos, qualitativamente, a sustentabilidade das empresas com a adoção de filtros positivos – best in class e critérios de materialidade conforme os padrões definidos pelo Sustainability Accounting Standards Board (SASB).” (Diretriz de Investimento Responsável - BB Asset - 2024., p. 5)</t>
  </si>
  <si>
    <t>Deeping the analysis of ESG aspects, BB Asset developed its own methodology for assessing the sustainability of the companies in its coverage framework and ESG Sovereign Rating methodology (MRS-ESG). For variable income assets, a ranking is elaborated with the best-placed companies, having influence on the various stock allocation strategies. For private credit operations, the ESG aspects make up a qualitative and quantitative rule that influences decision-making, and may imply objection to the credit limit, reduction, or extension of the lim it. Evaluations are made available to managers to apply practices favorable to the integration of environmental, social, climate and corporate governance is sues.” (CDP - BB 2023.pdf, p. 37)</t>
  </si>
  <si>
    <t xml:space="preserve">"A BB Asset, por direcionamento estratégico, realiza ampla triagem de ativos, considerando os aspectos sociais, ambientais, climáticos e de governança. Por meio de metodologia proprietária de análise ASG de ativos framework integrado ASG -, encerrou 2023 com R$ 1.475 bilhões em ativos cobertos por esta metodologia, representando 100% dos ativos elegíveis à análise ASG.
</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</si>
  <si>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</si>
  <si>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</si>
  <si>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</si>
  <si>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</si>
  <si>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t>
  </si>
  <si>
    <t>Semestral ou menor</t>
  </si>
  <si>
    <t>Anual</t>
  </si>
  <si>
    <t>Bienal</t>
  </si>
  <si>
    <t xml:space="preserve"> “In the capacity of investor and leading institution of the Conglomerate, we establish processes for the effectiveness, sustainability and integrity of the business model, defining corporate governance mechanisms that can align expectations and mitigate the risks associated with the investees. To this end, we carry out the Affiliated Entity Supervision process in biennial planning cycles on an integrated basis with the departments involved in the process. This supervision consists of a set of activities that seek to assess, monitor and guide the investees in relation to the governance, risk, control and compliance processes to ensure the economic health and the economic and financial bal ance of these entities.” (CDP - BB 2023, p. 123)</t>
  </si>
  <si>
    <t>Apenas quando tem conhecimento de fato novo relevante ou quando se refere a único ou poucos temas</t>
  </si>
  <si>
    <t>Não adota</t>
  </si>
  <si>
    <t>Total</t>
  </si>
  <si>
    <t>Máximo de 10</t>
  </si>
  <si>
    <t xml:space="preserve">
</t>
  </si>
  <si>
    <t>GRAU DE RELEVÂNCIA</t>
  </si>
  <si>
    <t>Negativa de investimento ou decisão de desinvestimento em razão de riscos socioambientais (percentual nos últimos 2 anos)</t>
  </si>
  <si>
    <t>Baixo - 0 ou 1 ponto</t>
  </si>
  <si>
    <t>Médio - 2 ou 3 pontos</t>
  </si>
  <si>
    <t>Alto - 4 ou 5 pontos</t>
  </si>
  <si>
    <t>0 a 5%</t>
  </si>
  <si>
    <t>5 a 10%</t>
  </si>
  <si>
    <t>Maior que 10%</t>
  </si>
  <si>
    <t>Máximo de 5</t>
  </si>
  <si>
    <t>Não há informações sobre percentuais</t>
  </si>
  <si>
    <t>"Os regulamentos dos FIP, dos quais fazemos parte como investidor, prezam pela adoção de melhores práticas de governança e de gestão social e ambiental" (Relatório Anual -BB - 2023, p. 63).</t>
  </si>
  <si>
    <t>"8.2.7 Agregamos informações de sustentabilidade nas decisões de investimento. Elaboramos ranking com as empresas mais sustentáveis de forma a auxiliar os gestores na alocação em portfólio de ações.
8.2.10 Incorporamos as práticas ASG nas análises de produtos estruturados e gestores externos a partir de um framework de avaliação ambiental, social e de governança baseado em indicadores qualitativos com o objetivo de entender quais são os principais desafios e oportunidades, sob a ótica ASG, para estes produtos.” (Diretriz de Investimento Responsável - BB Asset - 2024., p. 5)</t>
  </si>
  <si>
    <t>AÇÃO ADOTADA</t>
  </si>
  <si>
    <t>Todos os setores econômicos sujeitos a licenciamento ambiental - até 10 pontos</t>
  </si>
  <si>
    <t>Apenas setores econômicos com maior risco socioambiental  - até 8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</si>
  <si>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</si>
  <si>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</si>
  <si>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</si>
  <si>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 xml:space="preserve">
“8.2.8 Aplicamos régua ASG, filtros positivos e negativos, na atribuição de limite de crédito dos emissores, refletindo na objeção, redução ou ampliação do limite.
8.4.3 Estimulamos o aprimoramento da qualidade e quantidade de informações ASG disponibilizadas pela companhia de forma pública, em seus sites corporativos. Informamos aos emissores que tais informações são avaliadas e tem influência no resultado final da análise do crédito” (Diretriz de Investimento Responsável, p. 5 e 7).
De forma a aprofundar a análise de aspectos ASG, a BB Asset desenvolveu metodologia própria de avaliação de sustentabilidade das empresas de seu quadro de cobertura, produtos estruturados e Metodologia de Rating Soberano ASG (MRS-ASG). 
A metodologia para análise de ações e crédito corporativo – Rating ASG – engloba indicadores gerais, como estrutura de governança, ética, integridade, aspectos socioambientais e climáticos, posicionamento em relação aos índices de sustentabilidade, transparência e alinhamento aos GRI Standards, além de indicadores específicos de acordo com o segmento de atuação da empresa analisada. Para o processo de construção do Rating ASG de empresas, considera-se a materialidade dos aspectos ASG relevantes para cada um dos setores pré-definidos com base na classificação setorial das companhias e de acordo com o mapa de materialidade do Sustainability Accounting Standards Board (SASB). 
Para os ativos de renda variável, é elaborado um ranking com as companhias mais bem colocadas, tendo influência em diversas estratégias de alocação de recursos. As avaliações são disponibilizadas aos gestores para que apliquem práticas favoráveis à integração de temas ASG nas suas carteiras de investimento. Já para as operações de crédito privado, o Rating ASG compõe uma régua que influencia a tomada de decisão, podendo implicar na objeção, redução ou ampliação ao limite de crédito. 
Ainda, a BB Asset não assume risco de crédito (filtro negativo) para determinadas atividades empresariais." (Relatório Anual, 2023)
“A BB Asset efetua análise de títulos soberanos, aplicando matriz independente de pontuação para atribuir Rating Soberano ASG. Por meio de análise de cenário ASG e incorporação de riscos socioambientais, o rating busca refletir a capacidade e disposição de um governo em honrar com suas obrigações financeiras considerando a influência de fatores políticos, de governança, sociais e ambientais no longo prazo.
Na gestão de renda variável, o Rating ASG das empresas é disponibilizado aos gestores de fundos por meio de sistema integrado que possibilita a visualização das análises ASG e mensuração dos riscos vinculados, inclusive o climático. Isso permite que os aspectos ambientais, sociais e de governança sejam avaliados em diversas estratégias de investimento. Para fundos com objetivos sustentáveis (IS), o Rating ASG é utilizado como o principal fator decisório nas políticas de investimento.
Em relação às operações de crédito privado, os aspectos ASG são parte essencial de uma régua de qualificação que afeta diretamente a tomada de decisão. Isso pode resultar em ajustes no limite de crédito disponível para a empresa, dependendo do seu Rating ASG” (Relatório Anual Stewardship 2023, p. 15).
“(….)Comunicamos para as companhias que o nosso Rating ASG influencia em seus limites de crédito para emissões corporativas e que é fator determinante para a inclusão em fundos de investimento sustentáveis (IS)” (Relatório Anual Stewardship 2023, p. 19).</t>
  </si>
  <si>
    <t>Plano de ação ou outro compromisso c/ prazos e metas claros para operações da própria empresa investida</t>
  </si>
  <si>
    <t>Plano de ação ou outro compromisso c/ prazos e metas claros para cadeia de valor da empresa investida</t>
  </si>
  <si>
    <t>Transparência quanto ao voto em matérias ASG (presença + teor do voto)</t>
  </si>
  <si>
    <r>
      <t xml:space="preserve">A BB Asset disponibiliza em seu site informações detalhadas sobre sua participação em assembleias. Para cada evento, é publicado um relatório em formato PDF que inclui as informações gerais da assembleia e o posicionamento de voto da entidade. Esses documentos podem ser acessados na seção "Participação em Assembleias" do site, na aba Direito de Voto em Assembleia (Site BB Asset). No Questionário CDP de 2023 (p.124) o BB declara que divulga os registros de seus votos relacionados a pautas </t>
    </r>
    <r>
      <rPr>
        <b/>
        <sz val="12"/>
        <color theme="1"/>
        <rFont val="Calibri"/>
        <family val="2"/>
        <scheme val="minor"/>
      </rPr>
      <t>climáticas</t>
    </r>
    <r>
      <rPr>
        <sz val="12"/>
        <color theme="1"/>
        <rFont val="Calibri"/>
        <family val="2"/>
        <scheme val="minor"/>
      </rPr>
      <t xml:space="preserve"> para 100% de seu portfólio.
“8.4.6 Divulgamos os votos proferidos em assembleias, zelando pela transparência do Exercício de Voto. É assegurada a divulgação, no web site da BB DTVM, do histórico das votações ao longo do ano e as Matérias Relevantes Obrigatórias estão descritas na Diretriz de Exercício de Direito de Voto em Assembleias  (Diretriz de Investimento Responsável , p. 7)</t>
    </r>
  </si>
  <si>
    <t>Proposições em matéria ASG em Assembleias-gerais</t>
  </si>
  <si>
    <t>Engajamento individual (Diretoria, Conselho de Administração, Depto. de Sustentabilidade)</t>
  </si>
  <si>
    <t xml:space="preserve">
“8.3.3 Influenciamos ativamente na melhoria de governança das companhias, por meio de metodologia própria para a habilitação dos candidatos indicados aos Conselhos de Administração e Fiscal das empresas investidas. 
(....) 8.4.1 Engajamos junto às empresas investidas realizando prévia leitura de documentos oficiais e/ou contactando-as via o Departamento de Relações com Investidores, caso se faça necessário.” (Diretriz de Investimento Responsável, p. 6)
“Em casos de controvérsias ou desenquadramentos ASG, a BB Asset inicia diálogos específicos com as empresas investidas para obter esclarecimentos e informações adicionais. Objetivamos uma gestão proativa e alinhada com os melhores interesses dos investidores e da sociedade como um todo.
Nos engajamentos, estimulamos que as companhias divulguem ao mercado os seus riscos materiais, de forma padronizada e confiável, independente qual seja seu setor de atuação
(....) Durante o ano de 2023, realizamos ciclo de engajamento com empresas que apresentaram resultados insatisfatórios em suas práticas de sustentabilidade e governança”  (Relatório Anual Stewardship 2023, p. 18 e 19).</t>
  </si>
  <si>
    <t>Engajamento coletivo com outros investidores</t>
  </si>
  <si>
    <t>"8.4.4 Colaboramos com outros agentes (gestores de ativos, redes de investidores, etc.), com o intuito de promover o investimento responsável e sustentável" (Diretriz de Investimento Responsável, p. 7).
“A BB Asset reconhece a importância do engajamento coletivo e participa ativamente em iniciativas como os Princípios de Investimento Responsável (PRI), Climate Action 100+ e Investidores pelo Clima, que visam promover a transparência e a responsabilidade corporativa, especialmente em relação a questões ambientais, sociais e de governança corporativa.
Em 2023, a BB Asset se tornou signatária do Investidores pelo Clima (IPC), iniciativa que tem por objetivo promover a descarbonização dos portfólios de investidores brasileiros e contribuir para a redução das emissões de gases de efeito estufa das empresas que compõem as carteiras dos fundos
(....) A iniciativa Investidores pelo Clima (IPC) conduz como parte de suas atividades estratégicas, ciclos periódicos de engajamento sobre a agenda climática com empresas brasileiras. Atividades de engajamento fazem parte da prática de Stewardship, implicando em intervenções em relação a ativos específicos para preservar ou aumentar seu valor” (Relatório Anual Stewardship 2023, p. 23 e 24).
“O apoio a outros investidores, na indicação de conselheiros em empresas, é uma prática importante no contexto do Stewardship e engajamento coletivo. Desempenha um papel significativo na promoção de uma governança corporativa eficaz.
(….) Em 2023, participamos de 22 assembleias com o apoio de outros investidores” (Relatório Anual Stewardship 2023, p. 25).</t>
  </si>
  <si>
    <t xml:space="preserve">A BB Asset, ao aderir ao Código Brasileiro de Stewardship, reforça seu compromisso com a responsabilidade fiduciária e a integração de critérios Ambientais, Sociais e de Governança (ASG) em suas práticas de investimento. Esta abordagem vai além da participação em assembleias e inclui um engajamento ativo com as empresas investidas.
 O monitoramento contínuo do portfólio e a revisão sistemática dos Ratings ASG são essenciais para identificar riscos materiais e garantir a aderência às diretrizes de investimento responsável. Contamos com provedores de informações que nos auxiliam acompanhar e monitorar os emissores de ativos no dia a dia da operação. 
Em casos de controvérsias ou desenquadramentos ASG, a BB Asset inicia diálogos específicos com as empresas investidas para obter esclarecimentos e informações adicionais. Objetivamos uma gestão proativa e alinhada com os melhores interesses dos investidores e da sociedade como um todo. 
Nos engajamentos, estimulamos que as companhias divulguem ao mercado os seus riscos materiais, de forma padronizada e confiável, independente qual seja seu setor de atuação. 
Por meio de ferramenta interna de monitoramento calculamos rating ASG para os fundos de investimento. A plataforma possibilita a classificação e acompanhamento dos fundos quanto aos critérios socioambientais e de governança. 
O sistema utiliza os ratings ASG da BB Asset (metodologia interna) e também possibilita a comparação com ratings ASG de provedores contratados. Há monitoramento da qualidade ASG das carteiras dos fundos, risco climático e a classificação ASG do AuM gerido pela BB Asset ao longo do tempo" (Relatório Anual Stewardship 2023, p. 18).
</t>
  </si>
  <si>
    <t>Existência de indicadores específicos para mensuração de impacto (indicando-se quais são) - até 3,5 pontos</t>
  </si>
  <si>
    <t xml:space="preserve">Percentual no portfólio de investimentos  - até 6,5 pontos </t>
  </si>
  <si>
    <t>Educação e/ou empregabilidade para população de baixa renda</t>
  </si>
  <si>
    <t>Nada consta</t>
  </si>
  <si>
    <t xml:space="preserve">Adaptação a riscos climáticos físicos </t>
  </si>
  <si>
    <t>"BB BRL ALLSPRING CLIMATE TRANSITION IS INVESTIMENTO NO EXTERIOR FI MULTIMERCADO
Descrição: 
O Fundo possui o propósito de investir no mínimo 2/3 do portfólio em créditos ranqueados como investment grade, ou seja, com boa classificação de crédito. O Fundo também tem como objetivo alcançar a descarbonização total do portfólio até 2050. A estratégia de crédito para transição climática é projetada para oferecer retornos financeiros atraentes enquanto ajuda investidores, empresas e a transição da economia global “real” para carbono zero.
Saldo em 2023 (R$ milhões): 0,9 (Relatório Anual - BB - 2023, p. 233).</t>
  </si>
  <si>
    <t xml:space="preserve">Produção, geração ou distribuição de energia elétrica de baixo carbono (exclui grandes hidrelétricas) </t>
  </si>
  <si>
    <t>Segundo o Framework,os financiamentos ligados a energia sustentável (energia solar, eólica, hídrica, por biomassa e biocombustíveis) têm como indicador de impacto as emissões de GEEs evitadas  (t CO2eq) (Banco do Brasil Sustainable Framework, p. 20).</t>
  </si>
  <si>
    <t>Eficiência energética</t>
  </si>
  <si>
    <t>Segundo o Framework os financiamentos ligados a eficiência energética, tem como indicador de impacto as emissões de GEEs evitadas  (t CO2eq) (Banco do Brasil Sustainable Framework, p. 20).</t>
  </si>
  <si>
    <t>Produção de combustíveis de baixo carbono /aquisição de veículos de baixo carbono</t>
  </si>
  <si>
    <t>Infraestrutura de mobilidade urbana ativa</t>
  </si>
  <si>
    <t>Segundo o Framework, os financiamentos ligados a transporte limpo tem como indicador de impacto as emissões de GEEs evitadas (t CO2eq) (Banco do Brasil Sustainable Framework, p. 20).</t>
  </si>
  <si>
    <t>Biodiversidade terrestre (mitigação de riscos)</t>
  </si>
  <si>
    <t>Segundo o Framework, os financiamentos ligados a Gestão Ambientalmente Sustentável dos Recursos Naturais Vivos e Uso do Solo tem como indicador de impacto as emissões de GEEs capturadas e/ou evitadas (t CO2eq) (Banco do Brasil Sustainable Framework, p. 20).</t>
  </si>
  <si>
    <t>"(....)Green Bond
Description of product: The LCA Verde (Green Agricultural Time Deposits), launched in June 2021, drives the funds of which are exclusively allocated to loan operations linked to low-carbon, renewable energy and other lines that meet the ESG criteria stated in BB Sustainable Finance Framework. The product is destined to retail segment, and in the end of the 4Q22, its balance was BRL 4.34 billion, or 55%% of the total investment products with ESG issues.
Type of activity financed, invested in or insured: Low-emission transport, Renewable energy, Carbon removal, e Sustainable agriculture.
Portfolio value: 4337000000
 % of total portfolio value: 55.3" (CDP BB 2023, p. 83).</t>
  </si>
  <si>
    <t>Biodiversidade terrestre (restauração)</t>
  </si>
  <si>
    <t>Segundo o Framework, os financiamentos ligados a Gestão Ambientalmente Sustentável dos Recursos Naturais Vivos e Uso do Solo têm como indicador de impacto as emissões de GEEs capturadas e/ou evitadas (t CO2eq) (Banco do Brasil Sustainable Framework, p. 20).</t>
  </si>
  <si>
    <t>Preservação da biodiversidade e/ou mitigação de riscos de poluição de água doce</t>
  </si>
  <si>
    <t>Segundo o Framework, os financiamentos ligados a gestão de recursos hídricos, especialmente em relação a expansão de esgotos e capacidade de tratamento de água e resíduos, tem como indicador de impacto a população que tem acesso a água e as emissões de GEEs  evitadas (t CO2eq) (Banco do Brasil Sustainable Framework, p. 20).</t>
  </si>
  <si>
    <t>Descontaminação de água doce</t>
  </si>
  <si>
    <t>Não constam informações.</t>
  </si>
  <si>
    <t>Eficiência hídrica</t>
  </si>
  <si>
    <t>Preservação da biodiversidade e/ou mitigação de riscos de poluição marítima</t>
  </si>
  <si>
    <t>Restauração de ecossistemas marinhos</t>
  </si>
  <si>
    <t>Mitigação de riscos de poluição do solo ou uso eficiente do solo para fins agrícolas</t>
  </si>
  <si>
    <t>O Framework de finanças sustentáveis do BB, determina que os seguintes ativos têm como indicador de impacto o GEE capturado (t CO2 eq.): Sistemas de Plantio Direto, Recuperação e Restauração de Solos, Sistema de Integração de Lavoura-Pecuária-Floresta (ILPF) e Sistemas Agroflorestais (SAF). Para os ativos Fixação Biológica de Nitrogênio, Tratamento de Resíduos Animais, Silvicultura, (...), o indicador de impacto é as emissões de GEEs evitadas  (t CO2eq) (Banco do Brasil Sustainable Framework, p. 20).</t>
  </si>
  <si>
    <t>Descontaminação do solo</t>
  </si>
  <si>
    <t>Não constam informações</t>
  </si>
  <si>
    <t>Mitigação de riscos de poluição atmosférica</t>
  </si>
  <si>
    <t>Uso eficiente de matéria-prima</t>
  </si>
  <si>
    <t>"BB BRL PICTET GLOBAL ENVIRONMENTAL OPPORTUNITIES IS INVESTIMENTO NO EXTERIOR FI AÇÕES 
Descrição: O Fundo adquire ações de empresas globais, selecionadas pela aderência a critérios de posicionamento ESG. A estratégia investe em empresas provedoras de produtos e serviços que ajudam a minimizar o impacto ecológico negativo e melhoram a eficiência na utilização dos recursos, sendo classificadas pela regulação europeia SFDR como Artigo 9.
Saldo em 2023 (R$ milhões): 2,8 (Relatório Anual - BB - 2023, p. 233).</t>
  </si>
  <si>
    <t>Gestão adequada de resíduos sólidos (prevenção de poluição)</t>
  </si>
  <si>
    <t>Segundo o Framework, os financiamentos ligados à expansão de capacidade de tratamento de resíduos sólidos, tem como indicador de impacto as emissões de GEEs evitadas (t CO2eq) (Banco do Brasil Sustainable Framework, p. 20).</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</si>
  <si>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</si>
  <si>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</si>
  <si>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</si>
  <si>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</si>
  <si>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</si>
  <si>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</si>
  <si>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</si>
  <si>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</si>
  <si>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</si>
  <si>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Financiamento para Micro e Pequenas Empresas e Inclusão Financeira têm como indicador de impacto o número estimado de empregos apoiados e o número de empresas lideradas por mulheres financiadas (Banco do Brasil Sustainable Framework, p. 20).</t>
  </si>
  <si>
    <t>"Em 2023 o BB também emitiu o segundo bond internacional no escopo do framework. A captação internacional de dívida sênior, do tipo sustainability bond, no montante de US$ 750 milhões, tem vencimento em 18 de abril de 2030 e cupom de 6,25% a.a. Os recursos captados serão alocados em projetos de energias renováveis e no financiamento de MPEs, especialmente aquelas lideradas por mulheres" (Relatório Anual -BB - 2023, p. 46).</t>
  </si>
  <si>
    <t>Promoção da equidade de gênero</t>
  </si>
  <si>
    <t>Financiamento para Micro e Pequenas Empresas e Inclusão Financeira tem como indicador de impacto o número estimado de empregos apoiados e o número de empresas lideradas por mulheres financiadas. Já o financiamento para produção agrícola familiar adota como um dos indicadores de resultado o número de mulheres produtoras financiadas, tendo como indicador de impacto a estimativa da renda anual das famílias beneficiadas  (Banco do Brasil Sustainable Framework, p. 20).</t>
  </si>
  <si>
    <t xml:space="preserve">
"BB EQUIDADE IS FI AÇÕES 
Descrição: Tem por característica alocar recursos em empresas de capital aberto que sejam signatárias dos Princípios de Empoderamento das Mulheres. 
Saldo em 2023 (R$ milhões): 86,8" (Relatório Anual -BB - 2023, p. 232).
"BB ASSET EQUIDADE IS FIC AÇÕES
Descrição: Destina-se aos segmentos Private e Varejo e tem por característica alocar recursos em empresas de capital aberto que sejam signatárias dos Princípios de Empoderamento das Mulheres. 
Saldo em 2023 (R$ milhões): 2" (Relatório Anual -BB - 2023, p. 232).
"Em 2023 o BB também emitiu o segundo bond internacional no escopo do framework. A captação internacional de dívida sênior, do tipo sustainability bond, no montante de US$ 750 milhões, tem vencimento em 18 de abril de 2030 e cupom de 6,25% a.a. Os recursos captados serão alocados em projetos de energias renováveis e no financiamento de MPE, especialmente aquelas lideradas por mulheres.
(....) Em 2023, a BB Asset lançou o primeiro Exchange Traded Fund (ETF) focado em diversidade do Brasil, o BB ETF IDIVERSA B3 IS Fundo de Índice. O fundo, que replica o índice IDIVERSA B3, investe em empresas listadas na B3 que têm uma destacada atuação em diversidade, equidade e inclusão, considerando critérios de gênero e raça. Reforçando o compromisso com a diversidade, equidade e inclusão, a BB Asset e a B3 assinaram um acordo estratégico, visando à ampliação e o fomento de melhores práticas no mercado de capitais, com foco no desenvolvimento contínuo do índice IDIVERSA B3.
(....) Lançamos o BB Ações Diversidade IS, um fundo que tem como objetivo alocar recursos em ações de empresas que adotam as melhores práticas de diversidade, tendo como referência o novo índice da Bolsa de Valores Brasileira (B3)” (Relatório Anual -BB - 2023.pdf, p. 46, 63 e 67).</t>
  </si>
  <si>
    <t>Promoção da equidade étnica</t>
  </si>
  <si>
    <t>"Em 2023, a BB Asset lançou o primeiro Exchange Traded Fund (ETF) focado em diversidade do Brasil, o BB ETF IDIVERSA B3 IS Fundo de Índice. O fundo, que replica o índice IDIVERSA B3, investe em empresas listadas na B3 que têm uma destacada atuação em diversidade, equidade e inclusão, considerando critérios de gênero e raça. Reforçando o compromisso com a diversidade, equidade e inclusão, a BB Asset e a B3 assinaram um acordo estratégico, visando à ampliação e o fomento de melhores práticas no mercado de capitais, com foco no desenvolvimento contínuo do índice IDIVERSA B3.
(....) Lançamos o BB Ações Diversidade IS, um fundo que tem como objetivo alocar recursos em ações de empresas que adotam as melhores práticas de diversidade, tendo como referência o novo índice da Bolsa de Valores Brasileira (B3)” (Relatório Anual -BB - 2023.pdf, p. 46, 63 e 67).</t>
  </si>
  <si>
    <t>Infraestrutura para integração de pessoas com deficiência</t>
  </si>
  <si>
    <t xml:space="preserve">
Segundo o Sustainable Framework, tecnologias para acessibilidade são um dos ativos elegíveis na categoria de Empoderamento Socioeconômico, seu indicador de impacto é o número de beneficiários (Banco do Brasil Sustainable Framework, p. 20).</t>
  </si>
  <si>
    <t>Proteção do patrimônio culturaL</t>
  </si>
  <si>
    <t>Habitação para população de baixa renda</t>
  </si>
  <si>
    <t>Segundo o Framework os financiamentos ligados a acessibilidade de moradia tem como indicador de resultado o número de residências financiadas e o número de beneficiários (Banco do Brasil Sustainable Framework, p. 20).</t>
  </si>
  <si>
    <t>Água e esgoto para comunidades periféricas</t>
  </si>
  <si>
    <t>Segundo o Framework os financiamentos ligados a gestão de recursos hídricos, especialmente em relação a expansão de esgotos e capacidade de tratamento de água e resíduos, tem como indicador de impacto a população que tem acesso a água e as emissões de GEEs  evitadas (t CO2eq) (Banco do Brasil Sustainable Framework, p. 20).</t>
  </si>
  <si>
    <t>Coleta de lixo para comunidades periféricas</t>
  </si>
  <si>
    <t>“The asset manager manages and distributes to the different investor segments 28 investment products with socio-environmental and climate characteristics that, in December/2022, totaled R$ 4.6 billion in shareholders' equity.” (CDP - BB 2023.pdf, p. 36)</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</si>
  <si>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</si>
  <si>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</si>
  <si>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</si>
  <si>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</si>
  <si>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</si>
  <si>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</si>
  <si>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</si>
  <si>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</si>
  <si>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</si>
  <si>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</si>
  <si>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 xml:space="preserve">
Obs.: Não há informações sobre a composição setorial do portfólio de investimentos, apenas afirmações de que avaliações setoriais ocorrem. </t>
  </si>
  <si>
    <t>"No que se refere a mensuração do Risco Social, Ambiental e Climático, adotamos indicadores e metodologia de sensibilidade ao RSAC, considerando avaliação em três visões – Setor Econômico, Cliente e Operação – e, em complemento, análise atrelada à região geográfica das operações, que permitem classificar, avaliar e monitorar os clientes de acordo com o grau de risco inerente às suas atividades" (GRSAC, p. 23).</t>
  </si>
  <si>
    <t>"Além da análise ASG, a BB Asset efetua gestão do risco climático do portfólio de investimentos e identifica os setores que possuem maior sensibilidade e resiliência às mudanças climáticas. 
A Metodologia de Avaliação de Risco Climático classifica o risco climático físico e de transição para os cenários RCP* 4.5 + Net Zero e RCP* 8.5 + Políticas Atuais nos horizontes de curto, médio e longo prazo" (Relatório Anual Stewardship 2023, p. 16).</t>
  </si>
  <si>
    <t>“De forma a aprofundar a análise de aspectos ASG, a BB Asset desenvolveu metodologia própria de avaliação de sustentabilidade das empresas de seu quadro de cobertura, produtos estruturados e Metodologia de Rating Soberano ASG (MRS-ASG).
A metodologia para análise de ações e crédito corporativo – Rating ASG - engloba indicadores gerais, como estrutura de governança, ética, integridade, aspectos socioambientais e climático, posicionamento em relação aos índices de sustentabilidade, transparência e alinhamento aos GRI Standards, além de indicadores específicos de acordo com o segmento de atuação da empresa analisada.” (Relatório Anual -BB - 2023, p. 62)</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</si>
  <si>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</si>
  <si>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</si>
  <si>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</si>
  <si>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</si>
  <si>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</si>
  <si>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</si>
  <si>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</si>
  <si>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 xml:space="preserve">
Obs.: Não há informações sobre o grau de conhecimento da localização das atividades investidas, apenas declarações que avaliações nesse sentido ocorrem </t>
  </si>
  <si>
    <t xml:space="preserve"> Consta no Questionário ISE B3 2023 (Itens 1197 a 1202) que o BB mapeia a exposição de investimentos a riscos físicos e de transição decorrentes da mudança do clima em diferentes setores e localidades.</t>
  </si>
  <si>
    <t>PERCENTUAL NO PORTFÓLIO</t>
  </si>
  <si>
    <t>Categoria da empresa receptora de investimento e de sua cadeia de produção</t>
  </si>
  <si>
    <t>Percentual baixo (até 20%) no portfólio</t>
  </si>
  <si>
    <t>Alto risco socioambiental</t>
  </si>
  <si>
    <t xml:space="preserve">No Questionário do CDP de 2023 (p. 158), é informado que o BB Asset é incapaz de informar a porcentagem do portfólio de investimentos exposto a riscos significativos. </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</si>
  <si>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</si>
  <si>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</si>
  <si>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</si>
  <si>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</si>
  <si>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</si>
  <si>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</si>
  <si>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</si>
  <si>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Integração de fatores ASG - um critério</t>
  </si>
  <si>
    <t>Integração de fatores ASG - dois a quatro critérios</t>
  </si>
  <si>
    <t>Integração de fatores ASG - cinco ou mais critérios</t>
  </si>
  <si>
    <t>“Indique o percentual da carteira para o qual são adotados critérios socioambientais na administração de recursos de terceiros (Asset management) e/ou de recursos próprios:
Filtros: ações (&gt; 0% e ≤50%), renda fixa (&gt;50%), e direitos creditórios (&gt;50%).
Best-in- Class: ações (&gt; 0% e ≤50%) 
Integração ESG: ações (&gt;50%), renda fixa (&gt;50%), e direitos creditórios (&gt;50%)” (Questionário ISE B3 2023 – BB, Itens 1316 - 1412)
"A BB Asset, por direcionamento estratégico, realiza ampla triagem de ativos, considerando os aspectos sociais, ambientais, climáticos e de governança. Por meio de metodologia proprietária de análise ASG de ativos framework integrado ASG -, encerrou 2023 com R$ 1.475 bilhões em ativos cobertos por esta metodologia, representando 100% dos ativos elegíveis à análise ASG.
 (....) A gestora de recursos administra 13 fundos de investimento com estratégias sustentáveis — Investimento Sustentável (IS) — e três fundos que integram questões ASG, de acordo com as regras e procedimentos da Anbima e Resolução CVM 175, artigo 49. Finalizou o ano de 2023 com saldo de R$ 1.175 milhões em fundos sustentáveis (IS) e R$ 1.311 milhões em fundos integrados ASG. 
(....)A metodologia para análise de ações e crédito corporativo – Rating ASG - engloba indicadores gerais, como estrutura de governança, ética, integridade, aspectos socioambientais e climático, posicionamento em relação aos índices de sustentabilidade, transparência e alinhamento aos GRI Standards, além de indicadores	específicos de acordo com o segmento de atuação da empresa analisada" (Relatório Anual - BB - 2023, p. 62).</t>
  </si>
  <si>
    <t>Impacto positivo baixo</t>
  </si>
  <si>
    <t xml:space="preserve">Conforme o Relatório Anual Stewardship de 2023 (p. 18), 40% dos fundos de investimentos administrados pelo BB Asset têm um desempenho considerado insuficiente em matéria ASG. 
Indique o percentual dos investimento (em relação ao total da carteira desinvestimentos da instituição) concedidos a empresas que produzem ou oferecem serviços que podem ocasionar (ao usuário/consumidor ou a terceiros) morte, dependência química ou psíquica, riscos ou danos à saúde e integridade física:
d) Menor ou igual a 1%" (Questionário ISE B3 2023 – BB, Item 1109)
</t>
  </si>
  <si>
    <t>Impacto positivo médio</t>
  </si>
  <si>
    <t xml:space="preserve">Conforme o Relatório Anual Stewardship de 2023 (p. 18), 40% dos fundos de investimentos administrados pelo BB Asset têm um desempenho considerado regular em matéria ASG. </t>
  </si>
  <si>
    <t>Impacto positivo alto</t>
  </si>
  <si>
    <t xml:space="preserve">Conforme o Relatório Anual Stewardship de 2023 (p. 18), 55% dos fundos de investimentos administrados pelo BB Asset têm um desempenho considerado bom ou excelente em matéria ASG. </t>
  </si>
  <si>
    <t xml:space="preserve">Máximo de 5 </t>
  </si>
  <si>
    <t>"No processo de construção do Rating ASG para ações e emissões corporativas, é considerado a materialidade dos aspectos ambientais, sociais e de governança relevantes para cada setor, além da comparação entre pares. A metodologia de definição de materialidade é baseada em padrões estabelecidos pelo Sustainability Accounting Standards Board (SASB). 
Alta Materialidade: Aspectos diretamente alinhados com o core-business da empresa, com potencial de gerar impactos significativos e não mitigáveis sobre a empresa e seus stakeholders. 
Moderada Materialidade: Aspectos que podem gerar impactos significativos, porém mitigáveis, sobre a empresa e seus stakeholders. Podem não estar diretamente relacionados ao core-business, mas estão associados à cadeia de valor da empresa. 
Limitada materialidade: o aspecto em questão é minimamente ligado ou não está ligado ao core-business da empresa ou à cadeia de valor. Há baixo impacto reputacional e potenciais danos são mínimos para empresa e stakeholders.
A BB Asset efetua análise de títulos soberanos, aplicando matriz independente de pontuação para atribuir Rating Soberano ASG. Por meio de análise de cenário ASG e incorporação de riscos socioambientais, o rating busca refletir a capacidade e disposição de um governo em honrar com suas obrigações financeiras considerando a influência de fatores políticos, de governança, sociais e ambientais no longo prazo. 
Na gestão de renda variável, o Rating ASG das empresas é disponibilizado aos gestores de fundos por meio de sistema integrado que possibilita a visualização das análises ASG e mensuração dos riscos vinculados, inclusive o climático. Isso permite que os aspectos ambientais, sociais e de governança sejam avaliados em diversas estratégias de investimento.
 Para fundos com objetivos sustentáveis (IS), o Rating ASG é utilizado como o principal fator decisório nas políticas de investimento. 15 Em relação às operações de crédito privado, os aspectos ASG são parte essencial de uma régua de qualificação que afeta diretamente a tomada de decisão. Isso pode resultar em ajustes no limite de crédito disponível para a empresa, dependendo do seu Rating ASG"  (Relatório Anual Stewardship 2023, p. 15).</t>
  </si>
  <si>
    <t>Ratings ASG dos Fundos de Investimento da BB Asset (Relatório Anual Stewardship 2023, p. 18).</t>
  </si>
  <si>
    <t>SITUAÇÃO NA IF</t>
  </si>
  <si>
    <t>Deficiente – 0 ou 1 ponto</t>
  </si>
  <si>
    <t>Médio – 2 a 6 pontos</t>
  </si>
  <si>
    <t>Bom/ótimo – 7 a 10 pontos</t>
  </si>
  <si>
    <t>Tema tratado em Diretoria de área-fim</t>
  </si>
  <si>
    <t xml:space="preserve">“Possuímos estrutura de governança bem definida com atribuições e alçadas para os temas relativos ao investimento responsável. Há comitês regulamentados que promovem decisões colegiadas, no que tange ao ASG, quanto aos votos em assembleias, análise de crédito e risco, além de Fórum de debate ASG. Constam definidas as subfunções relacionadas ao investimento responsável para as áreas de risco, análise, ações e crédito privado, bem como contamos com segmento dedicado à temática ASG.” (Diretriz de Investimento Responsável, p. 7) </t>
  </si>
  <si>
    <t>Participação feminina na Diretoria</t>
  </si>
  <si>
    <t xml:space="preserve">A  Diretoria Executiva da BB Asset é composta por dois diretores executivos e um diretor presidente, todos são homens </t>
  </si>
  <si>
    <t>Participação negra na Diretoria</t>
  </si>
  <si>
    <t xml:space="preserve">A  Diretoria Executiva da BB Asset é composta por dois diretores executivos e um diretor presidente, sendo este um homem negro. Configura-se, assim, uma participação negra de mais de 30%  ( Site BB Asset : Governança Corporativa - Nossos Executivos). </t>
  </si>
  <si>
    <t>Dimensão da área de Sustentabilidade (proporcionalidade em relação ao quadro de empregados da área de risco)</t>
  </si>
  <si>
    <t>Não há informações</t>
  </si>
  <si>
    <t>Dimensão da área de Sustentabilidade (proporcionalidade em relação ao quadro de empregados das áreas de negócios)</t>
  </si>
  <si>
    <t>Treinamentos em sustentabilidade para áreas-fim (média por empregado)</t>
  </si>
  <si>
    <t>“1.9. Engajamos e capacitamos nossos funcionários, em todos os níveis, para o cumprimento desta Política.” (PRSAC, p. 3)
“A Trilha Sustentabilidade, composta por 33 soluções de capacitação, reúne em um ambiente todos os conteúdos de capacitação referentes a sustentabilidade. Em 2023, foram concluídos mais de mil cursos da trilha, abordando temas como Crédito, Risco Socioambiental, Direitos Humanos, Economia Verde e Inclusiva, Voluntariado e Mudanças Climáticas, entre outros” (Relatório Anual -BB - 2023, p. 77)    
Obs.: não há informações sobre carga horária ou áreas dos empregados treinados</t>
  </si>
  <si>
    <t>Integração de fatores de sustentabilidade na remuneração da Diretoria</t>
  </si>
  <si>
    <t>No Questionário do ISE o BB declara que vincula a remuneração variável de seus gerentes e diretores a metas de desempenho socioambiental da empresa (Questionário ISE B3 2023 – BB, Itens 389 a 294).
No Questionário CDP de 2023 (p. 14), o Banco do Brasil detalha a integração de fatores de sustentabilidade na remuneração de sua Diretoria por meio do Programa de Remuneração Variável dos Administradores (RVA). Esse programa anual, exclusivo para membros da Diretoria Executiva, utiliza indicadores corporativos, individuais, coletivos e setoriais alinhados ao plano de negócios e à estratégia corporativa do banco. Em 2022, o indicador corporativo contemplava metas de redução de emissões de GEE e consumo de energia elétrica, fortalecendo o alinhamento entre a remuneração variável e a estratégia climática do BB. Os incentivos incluem recompensas monetárias e bônus fixos, atrelados a metas como o cumprimento do plano de transição climática, avanços em indicadores relacionados ao clima e desempenho em índices de sustentabilidade, como o CDP e o DJSI.</t>
  </si>
  <si>
    <t>Integração de fatores de sustentabilidade na remuneração de gerentes</t>
  </si>
  <si>
    <r>
      <t xml:space="preserve">
No Questionário do ISE o BB declara que vincula a remuneração variável de seus gerentes e diretores a metas de desempenho socioambiental da empresa (Questionário ISE B3 2023 – BB, Itens 389 a 294).
No Questionário do CDP de 2023 (p. 17), o Banco do Brasil informa que a remuneração variável de gerentes de unidades de negócio está vinculada a metas de sustentabilidade. O programa de Participação nos Lucros e Resultados (PLR) contempla parcelas fixas e variáveis, condicionadas ao desempenho das unidades onde os empregados atuam. Esse desempenho é avaliado com base no modelo de Acordo de Trabalho (ATB), alinhado à Estratégia Corporativa e a indicadores como eficiência no uso de recursos (água, energia e papel), cumprimento do Plano de Sustentabilidade, finanças sustentáveis e engajamento em voluntariado. </t>
    </r>
    <r>
      <rPr>
        <b/>
        <sz val="12"/>
        <color theme="1"/>
        <rFont val="Calibri"/>
        <family val="2"/>
        <scheme val="minor"/>
      </rPr>
      <t>Metas não são vinculadas ao portfólio.</t>
    </r>
    <r>
      <rPr>
        <sz val="12"/>
        <color theme="1"/>
        <rFont val="Calibri"/>
        <family val="2"/>
        <scheme val="minor"/>
      </rPr>
      <t xml:space="preserve">
</t>
    </r>
  </si>
  <si>
    <r>
      <t xml:space="preserve">Frequência de atualização de Políticas, Planos e Manuais de Procedimentos e abrangência do universo de </t>
    </r>
    <r>
      <rPr>
        <i/>
        <sz val="12"/>
        <color rgb="FF000000"/>
        <rFont val="Calibri"/>
        <family val="2"/>
      </rPr>
      <t>stakeholders</t>
    </r>
  </si>
  <si>
    <t xml:space="preserve">“Periodicidade de revisão: no mínimo a cada três anos, ou extraordinariamente a qualquer tempo quando da ocorrência de eventos relevantes.” (PRSAC, p. 1)
“A Dicoi elabora também, anualmente, relatório de efetividade da política, procedimentos e controles internos e da avaliação interna de riscos do processo de Prevenção e Combate à Lavagem de Dinheiro, ao Financiamento do Terrorismo, ao Financiamento da Proliferação de Armas de Destruição em Massa e à Corrupção,” (BB - Carta Anual de Governança 2024, p. 28).
"Indique os procedimentos adotados pela instituição com relação à sua política de avaliação de investimentos com critérios socioambientais aplicada às atividades de administração de recursos de terceiros (Asset management) e/ou recursos próprios: f) Participação ativa e frequente (no mínimo anual) do Conselho de Administração para acompanhamento e aprimoramento do plano de ação para a implementação da política" (Questionário ISE B3 2023, Item 1274) 
</t>
  </si>
  <si>
    <t>Canal específico para recebimento de reclamações quanto a impactos socioambientais de empreendimentos financiados</t>
  </si>
  <si>
    <t>Não há canal específico</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</si>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</sst>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12">
    <font>
      <sz val="12"/>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s>
  <fills count="19">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s>
  <borders count="27">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179">
    <xf numFmtId="0" fontId="0" fillId="0" borderId="0" xfId="0"/>
    <xf numFmtId="0" fontId="0" fillId="0" borderId="0" xfId="0" applyAlignment="1">
      <alignment horizontal="center"/>
    </xf>
    <xf numFmtId="0" fontId="0" fillId="2" borderId="0" xfId="0" applyFill="1" applyAlignment="1">
      <alignment horizontal="center"/>
    </xf>
    <xf numFmtId="0" fontId="1" fillId="0" borderId="0" xfId="0" applyFont="1" applyAlignment="1">
      <alignment horizontal="center" vertical="center"/>
    </xf>
    <xf numFmtId="9" fontId="0" fillId="0" borderId="0" xfId="0" applyNumberFormat="1" applyAlignment="1">
      <alignment horizontal="center"/>
    </xf>
    <xf numFmtId="0" fontId="1" fillId="0" borderId="1" xfId="0" applyFont="1" applyBorder="1" applyAlignment="1">
      <alignment horizontal="center" vertical="center"/>
    </xf>
    <xf numFmtId="0" fontId="2"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9"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3" fillId="0" borderId="0" xfId="0" applyFont="1"/>
    <xf numFmtId="0" fontId="3"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3" fillId="10" borderId="2" xfId="0" applyFont="1" applyFill="1" applyBorder="1" applyAlignment="1">
      <alignment horizontal="center"/>
    </xf>
    <xf numFmtId="0" fontId="5" fillId="0" borderId="0" xfId="0" applyFont="1" applyAlignment="1">
      <alignment horizontal="center" vertical="center"/>
    </xf>
    <xf numFmtId="0" fontId="7"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5"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7"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3"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3" borderId="10"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6"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4" xfId="0" applyBorder="1" applyAlignment="1">
      <alignment horizontal="center"/>
    </xf>
    <xf numFmtId="0" fontId="0" fillId="11" borderId="14"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14" fontId="0" fillId="0" borderId="0" xfId="0" applyNumberFormat="1" applyAlignment="1">
      <alignment horizontal="center"/>
    </xf>
    <xf numFmtId="0" fontId="0" fillId="4" borderId="5"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7"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3"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2"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20" xfId="0" applyFill="1" applyBorder="1" applyAlignment="1">
      <alignment horizontal="center" vertical="center"/>
    </xf>
    <xf numFmtId="0" fontId="0" fillId="18" borderId="0" xfId="0" applyFill="1" applyAlignment="1">
      <alignment horizontal="center"/>
    </xf>
    <xf numFmtId="0" fontId="0" fillId="8"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15" borderId="4" xfId="0" applyFill="1" applyBorder="1" applyAlignment="1" applyProtection="1">
      <alignment horizontal="center"/>
      <protection locked="0"/>
    </xf>
    <xf numFmtId="0" fontId="0" fillId="0" borderId="4" xfId="0" applyBorder="1" applyAlignment="1" applyProtection="1">
      <alignment horizontal="left" vertical="center" wrapText="1"/>
      <protection locked="0"/>
    </xf>
    <xf numFmtId="0" fontId="0" fillId="0" borderId="4" xfId="0" applyBorder="1" applyAlignment="1" applyProtection="1">
      <alignment horizontal="center" vertical="center"/>
      <protection locked="0"/>
    </xf>
    <xf numFmtId="0" fontId="0" fillId="18" borderId="0" xfId="2" applyNumberFormat="1" applyFont="1" applyFill="1" applyAlignment="1">
      <alignment horizontal="center" vertical="center"/>
    </xf>
    <xf numFmtId="2" fontId="0" fillId="18" borderId="21" xfId="0" applyNumberFormat="1" applyFill="1" applyBorder="1" applyAlignment="1">
      <alignment horizontal="center" vertical="center"/>
    </xf>
    <xf numFmtId="0" fontId="0" fillId="15" borderId="2" xfId="0" applyFill="1" applyBorder="1" applyAlignment="1" applyProtection="1">
      <alignment horizontal="center" vertical="center"/>
      <protection locked="0"/>
    </xf>
    <xf numFmtId="0" fontId="0" fillId="0" borderId="2" xfId="0"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2" xfId="0" applyFill="1" applyBorder="1" applyAlignment="1" applyProtection="1">
      <alignment horizontal="left" wrapText="1"/>
      <protection locked="0"/>
    </xf>
    <xf numFmtId="0" fontId="0" fillId="5" borderId="4" xfId="0" applyFill="1" applyBorder="1" applyAlignment="1" applyProtection="1">
      <alignment horizontal="center"/>
      <protection locked="0"/>
    </xf>
    <xf numFmtId="0" fontId="0" fillId="5" borderId="4" xfId="0" applyFill="1" applyBorder="1" applyAlignment="1" applyProtection="1">
      <alignment vertical="top" wrapText="1"/>
      <protection locked="0"/>
    </xf>
    <xf numFmtId="0" fontId="0" fillId="0" borderId="4" xfId="0" applyBorder="1" applyAlignment="1" applyProtection="1">
      <alignment horizontal="left" wrapText="1"/>
      <protection locked="0"/>
    </xf>
    <xf numFmtId="0" fontId="0" fillId="0" borderId="4" xfId="0" applyBorder="1" applyAlignment="1" applyProtection="1">
      <alignment horizontal="center" wrapText="1"/>
      <protection locked="0"/>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3" fillId="10" borderId="2" xfId="0" applyFont="1" applyFill="1" applyBorder="1" applyAlignment="1">
      <alignment horizontal="left"/>
    </xf>
    <xf numFmtId="0" fontId="3" fillId="10" borderId="2" xfId="0" applyFont="1" applyFill="1" applyBorder="1" applyAlignment="1">
      <alignment horizontal="left" wrapText="1"/>
    </xf>
    <xf numFmtId="0" fontId="0" fillId="0" borderId="0" xfId="0" applyAlignment="1">
      <alignment wrapText="1"/>
    </xf>
    <xf numFmtId="0" fontId="3" fillId="10" borderId="0" xfId="0" applyFont="1" applyFill="1" applyAlignment="1">
      <alignment horizontal="left"/>
    </xf>
    <xf numFmtId="0" fontId="0" fillId="8" borderId="2" xfId="0" applyFill="1" applyBorder="1" applyAlignment="1" applyProtection="1">
      <alignment horizontal="center" vertical="center" wrapText="1"/>
      <protection locked="0"/>
    </xf>
    <xf numFmtId="165" fontId="0" fillId="7" borderId="2" xfId="0" applyNumberFormat="1" applyFill="1" applyBorder="1" applyAlignment="1">
      <alignment horizontal="center" vertical="center" wrapText="1"/>
    </xf>
    <xf numFmtId="165" fontId="0" fillId="18" borderId="20" xfId="0" applyNumberFormat="1" applyFill="1" applyBorder="1" applyAlignment="1">
      <alignment horizontal="center" vertical="center"/>
    </xf>
    <xf numFmtId="0" fontId="0" fillId="8" borderId="2" xfId="0" applyFill="1" applyBorder="1" applyAlignment="1" applyProtection="1">
      <alignment horizontal="center" vertical="top" wrapText="1"/>
      <protection locked="0"/>
    </xf>
    <xf numFmtId="0" fontId="0" fillId="8" borderId="0" xfId="0" applyFill="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5" borderId="4" xfId="0" applyFill="1" applyBorder="1" applyAlignment="1" applyProtection="1">
      <alignment horizontal="center" vertical="top" wrapText="1"/>
      <protection locked="0"/>
    </xf>
    <xf numFmtId="0" fontId="3" fillId="9" borderId="2" xfId="0" applyFont="1" applyFill="1" applyBorder="1" applyAlignment="1">
      <alignment horizontal="center" vertical="center" wrapText="1"/>
    </xf>
    <xf numFmtId="9" fontId="0" fillId="7" borderId="2" xfId="0" applyNumberFormat="1" applyFill="1" applyBorder="1" applyAlignment="1">
      <alignment horizontal="left" wrapText="1"/>
    </xf>
    <xf numFmtId="9" fontId="0" fillId="7" borderId="2" xfId="0" applyNumberFormat="1" applyFill="1" applyBorder="1" applyAlignment="1">
      <alignment horizontal="center" wrapText="1"/>
    </xf>
    <xf numFmtId="2" fontId="0" fillId="18" borderId="0" xfId="0" applyNumberFormat="1" applyFill="1" applyAlignment="1">
      <alignment horizont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0" fillId="15" borderId="4" xfId="0" applyFill="1" applyBorder="1" applyAlignment="1" applyProtection="1">
      <alignment horizontal="center" vertical="center" wrapText="1"/>
      <protection locked="0"/>
    </xf>
    <xf numFmtId="0" fontId="0" fillId="0" borderId="0" xfId="0" applyAlignment="1">
      <alignment vertical="center" wrapText="1"/>
    </xf>
    <xf numFmtId="0" fontId="0" fillId="0" borderId="19" xfId="0" applyBorder="1" applyAlignment="1">
      <alignment horizontal="center" vertical="center" wrapText="1"/>
    </xf>
    <xf numFmtId="0" fontId="0" fillId="0" borderId="0" xfId="0"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8" borderId="2" xfId="0" applyFill="1" applyBorder="1" applyAlignment="1" applyProtection="1">
      <alignment horizontal="left" vertical="center" wrapText="1"/>
      <protection locked="0"/>
    </xf>
    <xf numFmtId="0" fontId="3" fillId="10" borderId="2" xfId="0" applyFont="1" applyFill="1" applyBorder="1"/>
    <xf numFmtId="0" fontId="0" fillId="8" borderId="0" xfId="0" applyFill="1" applyAlignment="1" applyProtection="1">
      <alignment horizontal="left" vertical="center" wrapText="1"/>
      <protection locked="0"/>
    </xf>
    <xf numFmtId="0" fontId="0" fillId="0" borderId="4" xfId="0" applyBorder="1" applyAlignment="1" applyProtection="1">
      <alignment horizontal="left" vertical="top" wrapText="1"/>
      <protection locked="0"/>
    </xf>
    <xf numFmtId="0" fontId="0" fillId="15" borderId="2" xfId="0" applyFill="1" applyBorder="1" applyAlignment="1" applyProtection="1">
      <alignment horizontal="center" vertical="center" wrapText="1"/>
      <protection locked="0"/>
    </xf>
    <xf numFmtId="0" fontId="0" fillId="8" borderId="20" xfId="0" applyFill="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8" borderId="22" xfId="0" applyFill="1" applyBorder="1" applyAlignment="1" applyProtection="1">
      <alignment horizontal="center" vertical="center" wrapText="1"/>
      <protection locked="0"/>
    </xf>
    <xf numFmtId="0" fontId="0" fillId="8" borderId="23" xfId="0"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5" borderId="26" xfId="0" applyFill="1" applyBorder="1" applyAlignment="1" applyProtection="1">
      <alignment horizontal="center" vertical="center" wrapText="1"/>
      <protection locked="0"/>
    </xf>
    <xf numFmtId="0" fontId="0" fillId="8" borderId="24" xfId="0" applyFill="1" applyBorder="1" applyAlignment="1" applyProtection="1">
      <alignment horizontal="center" vertical="center" wrapText="1"/>
      <protection locked="0"/>
    </xf>
    <xf numFmtId="0" fontId="0" fillId="8" borderId="26" xfId="0" applyFill="1" applyBorder="1" applyAlignment="1" applyProtection="1">
      <alignment horizontal="center" vertical="center" wrapText="1"/>
      <protection locked="0"/>
    </xf>
    <xf numFmtId="0" fontId="0" fillId="4" borderId="2" xfId="0" applyFill="1" applyBorder="1" applyAlignment="1">
      <alignment horizontal="center" vertical="top" wrapText="1"/>
    </xf>
    <xf numFmtId="0" fontId="0" fillId="8" borderId="2" xfId="0" applyFill="1" applyBorder="1" applyAlignment="1" applyProtection="1">
      <alignment horizontal="center" vertical="top"/>
      <protection locked="0"/>
    </xf>
    <xf numFmtId="0" fontId="0" fillId="0" borderId="0" xfId="0" applyAlignment="1">
      <alignment horizontal="center" vertical="top"/>
    </xf>
    <xf numFmtId="0" fontId="0" fillId="5" borderId="2" xfId="0" applyFill="1" applyBorder="1" applyAlignment="1" applyProtection="1">
      <alignment horizontal="center" vertical="top"/>
      <protection locked="0"/>
    </xf>
    <xf numFmtId="0" fontId="0" fillId="5" borderId="2" xfId="0" applyFill="1" applyBorder="1" applyAlignment="1" applyProtection="1">
      <alignment horizontal="center" vertical="top" wrapText="1"/>
      <protection locked="0"/>
    </xf>
    <xf numFmtId="0" fontId="0" fillId="4" borderId="0" xfId="0" applyFill="1" applyAlignment="1">
      <alignment horizontal="center" vertical="center"/>
    </xf>
    <xf numFmtId="0" fontId="0" fillId="13" borderId="8" xfId="0" applyFill="1" applyBorder="1" applyAlignment="1">
      <alignment horizontal="center"/>
    </xf>
    <xf numFmtId="0" fontId="6" fillId="13" borderId="15" xfId="0" applyFont="1" applyFill="1" applyBorder="1" applyAlignment="1">
      <alignment horizontal="center" vertical="center"/>
    </xf>
    <xf numFmtId="0" fontId="6" fillId="13" borderId="16"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18" xfId="0" applyFont="1" applyFill="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0" fillId="2" borderId="4" xfId="0" applyFill="1" applyBorder="1" applyAlignment="1">
      <alignment horizontal="center"/>
    </xf>
    <xf numFmtId="0" fontId="0" fillId="0" borderId="19" xfId="0" applyBorder="1" applyAlignment="1">
      <alignment horizont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pplyProtection="1">
      <alignment horizontal="center" vertical="top"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19" xfId="0" applyBorder="1" applyAlignment="1">
      <alignment horizontal="center" vertical="center" wrapText="1"/>
    </xf>
    <xf numFmtId="0" fontId="0" fillId="2" borderId="2" xfId="0" applyFill="1" applyBorder="1" applyAlignment="1">
      <alignment horizontal="center" vertical="center"/>
    </xf>
    <xf numFmtId="0" fontId="0" fillId="0" borderId="0" xfId="0" applyAlignment="1">
      <alignment horizontal="left" vertical="center" wrapText="1"/>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29482</xdr:colOff>
      <xdr:row>17</xdr:row>
      <xdr:rowOff>417285</xdr:rowOff>
    </xdr:from>
    <xdr:to>
      <xdr:col>3</xdr:col>
      <xdr:colOff>442535</xdr:colOff>
      <xdr:row>35</xdr:row>
      <xdr:rowOff>163475</xdr:rowOff>
    </xdr:to>
    <xdr:pic>
      <xdr:nvPicPr>
        <xdr:cNvPr id="2" name="Imagem 1">
          <a:extLst>
            <a:ext uri="{FF2B5EF4-FFF2-40B4-BE49-F238E27FC236}">
              <a16:creationId xmlns:a16="http://schemas.microsoft.com/office/drawing/2014/main" id="{5AC6F9CA-70E6-8A8B-C0D0-F018C769AF26}"/>
            </a:ext>
          </a:extLst>
        </xdr:cNvPr>
        <xdr:cNvPicPr>
          <a:picLocks noChangeAspect="1"/>
        </xdr:cNvPicPr>
      </xdr:nvPicPr>
      <xdr:blipFill>
        <a:blip xmlns:r="http://schemas.openxmlformats.org/officeDocument/2006/relationships" r:embed="rId1"/>
        <a:stretch>
          <a:fillRect/>
        </a:stretch>
      </xdr:blipFill>
      <xdr:spPr>
        <a:xfrm>
          <a:off x="3730625" y="18106571"/>
          <a:ext cx="5892196" cy="3592476"/>
        </a:xfrm>
        <a:prstGeom prst="rect">
          <a:avLst/>
        </a:prstGeom>
      </xdr:spPr>
    </xdr:pic>
    <xdr:clientData/>
  </xdr:twoCellAnchor>
  <xdr:twoCellAnchor editAs="oneCell">
    <xdr:from>
      <xdr:col>3</xdr:col>
      <xdr:colOff>743857</xdr:colOff>
      <xdr:row>17</xdr:row>
      <xdr:rowOff>235857</xdr:rowOff>
    </xdr:from>
    <xdr:to>
      <xdr:col>5</xdr:col>
      <xdr:colOff>126457</xdr:colOff>
      <xdr:row>26</xdr:row>
      <xdr:rowOff>18143</xdr:rowOff>
    </xdr:to>
    <xdr:pic>
      <xdr:nvPicPr>
        <xdr:cNvPr id="3" name="Imagem 2">
          <a:extLst>
            <a:ext uri="{FF2B5EF4-FFF2-40B4-BE49-F238E27FC236}">
              <a16:creationId xmlns:a16="http://schemas.microsoft.com/office/drawing/2014/main" id="{77A60E5B-29FE-6B14-062F-511A33E92E17}"/>
            </a:ext>
          </a:extLst>
        </xdr:cNvPr>
        <xdr:cNvPicPr>
          <a:picLocks noChangeAspect="1"/>
        </xdr:cNvPicPr>
      </xdr:nvPicPr>
      <xdr:blipFill>
        <a:blip xmlns:r="http://schemas.openxmlformats.org/officeDocument/2006/relationships" r:embed="rId2"/>
        <a:stretch>
          <a:fillRect/>
        </a:stretch>
      </xdr:blipFill>
      <xdr:spPr>
        <a:xfrm>
          <a:off x="9924143" y="17925143"/>
          <a:ext cx="4353743" cy="1832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tabSelected="1" topLeftCell="H1" zoomScale="70" zoomScaleNormal="70" workbookViewId="0">
      <selection activeCell="P10" sqref="P10"/>
    </sheetView>
  </sheetViews>
  <sheetFormatPr defaultColWidth="8.625" defaultRowHeight="15.6"/>
  <cols>
    <col min="2" max="16" width="16.625" customWidth="1"/>
  </cols>
  <sheetData>
    <row r="2" spans="1:16" ht="21">
      <c r="B2" s="56" t="s">
        <v>0</v>
      </c>
      <c r="C2" s="56"/>
    </row>
    <row r="7" spans="1:16">
      <c r="A7" s="4"/>
      <c r="B7" s="1"/>
      <c r="C7" s="1"/>
    </row>
    <row r="8" spans="1:16" ht="45.6" customHeight="1">
      <c r="A8" s="1"/>
      <c r="B8" s="1"/>
      <c r="C8" s="1"/>
      <c r="D8" s="54" t="s">
        <v>1</v>
      </c>
      <c r="E8" s="54" t="s">
        <v>2</v>
      </c>
      <c r="F8" s="54" t="s">
        <v>3</v>
      </c>
      <c r="G8" s="54" t="s">
        <v>4</v>
      </c>
      <c r="H8" s="54" t="s">
        <v>5</v>
      </c>
      <c r="I8" s="54" t="s">
        <v>6</v>
      </c>
      <c r="J8" s="54" t="s">
        <v>7</v>
      </c>
      <c r="K8" s="54" t="s">
        <v>8</v>
      </c>
      <c r="L8" s="54" t="s">
        <v>9</v>
      </c>
      <c r="M8" s="54" t="s">
        <v>10</v>
      </c>
      <c r="N8" s="54" t="s">
        <v>11</v>
      </c>
      <c r="O8" s="54" t="s">
        <v>12</v>
      </c>
      <c r="P8" s="54" t="s">
        <v>13</v>
      </c>
    </row>
    <row r="9" spans="1:16">
      <c r="A9" s="1"/>
      <c r="B9" s="155" t="s">
        <v>14</v>
      </c>
      <c r="C9" s="155"/>
      <c r="D9" s="59">
        <f>'Temas nas políticas gerais'!D58</f>
        <v>1.4175000000000002</v>
      </c>
      <c r="E9" s="37">
        <f>'Temas nas políticas setoriais'!D58</f>
        <v>0.38500000000000001</v>
      </c>
      <c r="F9" s="37">
        <f>'Bases de dados'!H88</f>
        <v>1.01</v>
      </c>
      <c r="G9" s="37">
        <f>'Monitoramento de riscos'!E15</f>
        <v>3</v>
      </c>
      <c r="H9" s="37">
        <f>'Relevância processo decisório'!E5</f>
        <v>1</v>
      </c>
      <c r="I9" s="37">
        <f>'Ações de mitigação de riscos'!G16</f>
        <v>6.2</v>
      </c>
      <c r="J9" s="37">
        <f>'Prod fin imp positivo'!E70</f>
        <v>1.5350000000000001</v>
      </c>
      <c r="K9" s="37">
        <f>'Portfólio (setor)'!F9</f>
        <v>0</v>
      </c>
      <c r="L9" s="37">
        <f>'Portfólio (localização)'!F9</f>
        <v>0</v>
      </c>
      <c r="M9" s="37">
        <f>'Portfólio (empresa)'!H19</f>
        <v>0</v>
      </c>
      <c r="N9" s="37">
        <f>'Peso fatores ASG portfólio'!H15</f>
        <v>3</v>
      </c>
      <c r="O9" s="37">
        <f>Governança!G22</f>
        <v>3.23</v>
      </c>
      <c r="P9" s="37">
        <f>' Controvérsias socioambientais'!G19</f>
        <v>-0.5</v>
      </c>
    </row>
    <row r="10" spans="1:16">
      <c r="A10" s="1"/>
      <c r="B10" s="155" t="s">
        <v>15</v>
      </c>
      <c r="C10" s="155"/>
      <c r="D10" s="60">
        <v>3</v>
      </c>
      <c r="E10" s="58">
        <v>7</v>
      </c>
      <c r="F10" s="58">
        <v>20</v>
      </c>
      <c r="G10" s="58">
        <v>10</v>
      </c>
      <c r="H10" s="58">
        <v>5</v>
      </c>
      <c r="I10" s="58">
        <v>10</v>
      </c>
      <c r="J10" s="58">
        <v>10</v>
      </c>
      <c r="K10" s="58">
        <v>8</v>
      </c>
      <c r="L10" s="58">
        <v>7</v>
      </c>
      <c r="M10" s="58">
        <v>5</v>
      </c>
      <c r="N10" s="58">
        <v>5</v>
      </c>
      <c r="O10" s="58">
        <v>10</v>
      </c>
      <c r="P10" s="58">
        <v>0</v>
      </c>
    </row>
    <row r="11" spans="1:16">
      <c r="A11" s="1"/>
      <c r="B11" s="1"/>
    </row>
    <row r="12" spans="1:16">
      <c r="A12" s="1"/>
      <c r="B12" s="1"/>
      <c r="C12" s="1"/>
    </row>
    <row r="13" spans="1:16">
      <c r="A13" s="1"/>
      <c r="B13" s="156" t="s">
        <v>16</v>
      </c>
      <c r="C13" s="157"/>
      <c r="D13" s="160">
        <f>SUM(D9:P9)</f>
        <v>20.2775</v>
      </c>
    </row>
    <row r="14" spans="1:16">
      <c r="A14" s="1"/>
      <c r="B14" s="158"/>
      <c r="C14" s="159"/>
      <c r="D14" s="161"/>
    </row>
    <row r="15" spans="1:16">
      <c r="A15" s="1"/>
      <c r="B15" s="1"/>
      <c r="C15" s="1"/>
    </row>
    <row r="16" spans="1:16">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11" t="s">
        <v>17</v>
      </c>
      <c r="B70" s="11" t="s">
        <v>18</v>
      </c>
      <c r="C70" s="11"/>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J14"/>
  <sheetViews>
    <sheetView zoomScale="70" zoomScaleNormal="70" workbookViewId="0">
      <pane xSplit="1" ySplit="2" topLeftCell="B12" activePane="bottomRight" state="frozen"/>
      <selection pane="bottomRight" activeCell="B12" sqref="B12:E12"/>
      <selection pane="bottomLeft" activeCell="A3" sqref="A3"/>
      <selection pane="topRight" activeCell="B1" sqref="B1"/>
    </sheetView>
  </sheetViews>
  <sheetFormatPr defaultColWidth="10.875" defaultRowHeight="15.6"/>
  <cols>
    <col min="1" max="5" width="32.625" style="1" customWidth="1"/>
    <col min="6" max="6" width="15" style="1" customWidth="1"/>
    <col min="7" max="7" width="17" style="1" customWidth="1"/>
    <col min="8" max="16384" width="10.875" style="1"/>
  </cols>
  <sheetData>
    <row r="1" spans="1:10" ht="15.95" customHeight="1">
      <c r="A1" s="70"/>
      <c r="B1" s="171" t="s">
        <v>246</v>
      </c>
      <c r="C1" s="171"/>
      <c r="D1" s="171"/>
      <c r="E1" s="171"/>
      <c r="F1" s="42" t="s">
        <v>77</v>
      </c>
      <c r="G1" s="32"/>
    </row>
    <row r="2" spans="1:10" ht="30.95">
      <c r="A2" s="35" t="s">
        <v>247</v>
      </c>
      <c r="B2" s="24" t="s">
        <v>248</v>
      </c>
      <c r="C2" s="24" t="s">
        <v>249</v>
      </c>
      <c r="D2" s="24" t="s">
        <v>250</v>
      </c>
      <c r="E2" s="24" t="s">
        <v>251</v>
      </c>
      <c r="F2" s="42"/>
    </row>
    <row r="3" spans="1:10">
      <c r="A3" s="21" t="s">
        <v>252</v>
      </c>
      <c r="B3" s="102"/>
      <c r="C3" s="102"/>
      <c r="D3" s="102"/>
      <c r="E3" s="102"/>
      <c r="F3" s="41">
        <f>SUM(B3:E3)</f>
        <v>0</v>
      </c>
    </row>
    <row r="4" spans="1:10">
      <c r="A4" s="21"/>
      <c r="B4" s="102"/>
      <c r="C4" s="102"/>
      <c r="D4" s="102"/>
      <c r="E4" s="102"/>
      <c r="F4" s="41"/>
    </row>
    <row r="5" spans="1:10">
      <c r="A5" s="21" t="s">
        <v>253</v>
      </c>
      <c r="B5" s="103"/>
      <c r="C5" s="103"/>
      <c r="D5" s="103"/>
      <c r="E5" s="103"/>
      <c r="F5" s="41">
        <f>SUM(B5:E5)</f>
        <v>0</v>
      </c>
    </row>
    <row r="6" spans="1:10">
      <c r="A6" s="21"/>
      <c r="B6" s="103"/>
      <c r="C6" s="103"/>
      <c r="D6" s="103"/>
      <c r="E6" s="104"/>
      <c r="F6" s="41"/>
    </row>
    <row r="7" spans="1:10" ht="30.95">
      <c r="A7" s="65" t="s">
        <v>254</v>
      </c>
      <c r="B7" s="102"/>
      <c r="C7" s="102"/>
      <c r="D7" s="102"/>
      <c r="E7" s="102"/>
      <c r="F7" s="41">
        <f>SUM(B7:E7)</f>
        <v>0</v>
      </c>
    </row>
    <row r="8" spans="1:10" ht="14.45" customHeight="1">
      <c r="A8" s="21"/>
      <c r="B8" s="102"/>
      <c r="C8" s="102"/>
      <c r="D8" s="102"/>
      <c r="E8" s="102"/>
      <c r="F8" s="41"/>
    </row>
    <row r="9" spans="1:10">
      <c r="A9" s="35" t="s">
        <v>77</v>
      </c>
      <c r="B9" s="46">
        <f>SUM(B3:B7)</f>
        <v>0</v>
      </c>
      <c r="C9" s="46">
        <f t="shared" ref="C9:E9" si="0">SUM(C3:C7)</f>
        <v>0</v>
      </c>
      <c r="D9" s="46">
        <f t="shared" si="0"/>
        <v>0</v>
      </c>
      <c r="E9" s="46">
        <f t="shared" si="0"/>
        <v>0</v>
      </c>
      <c r="F9" s="89">
        <f>MIN(SUM(F3:F8),8)</f>
        <v>0</v>
      </c>
      <c r="G9" s="8" t="s">
        <v>255</v>
      </c>
    </row>
    <row r="10" spans="1:10">
      <c r="A10"/>
      <c r="B10"/>
    </row>
    <row r="12" spans="1:10" ht="86.45" customHeight="1">
      <c r="A12" s="11" t="s">
        <v>256</v>
      </c>
      <c r="B12" s="172" t="s">
        <v>257</v>
      </c>
      <c r="C12" s="172"/>
      <c r="D12" s="172"/>
      <c r="E12" s="172"/>
      <c r="F12" s="66"/>
      <c r="G12" s="66"/>
      <c r="H12" s="66"/>
      <c r="I12" s="66"/>
      <c r="J12" s="66"/>
    </row>
    <row r="13" spans="1:10" ht="80.45" customHeight="1">
      <c r="B13" s="172" t="s">
        <v>258</v>
      </c>
      <c r="C13" s="172"/>
      <c r="D13" s="172"/>
      <c r="E13" s="172"/>
      <c r="F13" s="8"/>
      <c r="G13" s="11"/>
    </row>
    <row r="14" spans="1:10" ht="137.1" customHeight="1">
      <c r="B14" s="172" t="s">
        <v>259</v>
      </c>
      <c r="C14" s="172"/>
      <c r="D14" s="172"/>
      <c r="E14" s="172"/>
    </row>
  </sheetData>
  <sheetProtection formatRows="0"/>
  <mergeCells count="4">
    <mergeCell ref="B1:E1"/>
    <mergeCell ref="B12:E12"/>
    <mergeCell ref="B13:E13"/>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3"/>
  <sheetViews>
    <sheetView zoomScale="70" zoomScaleNormal="70" workbookViewId="0">
      <pane xSplit="1" ySplit="2" topLeftCell="B3" activePane="bottomRight" state="frozen"/>
      <selection pane="bottomRight" activeCell="B10" sqref="B10:D10"/>
      <selection pane="bottomLeft" activeCell="A3" sqref="A3"/>
      <selection pane="topRight" activeCell="B1" sqref="B1"/>
    </sheetView>
  </sheetViews>
  <sheetFormatPr defaultColWidth="10.875" defaultRowHeight="15.6"/>
  <cols>
    <col min="1" max="4" width="32.625" style="1" customWidth="1"/>
    <col min="5" max="5" width="15" style="1" customWidth="1"/>
    <col min="6" max="6" width="12.5" style="1" customWidth="1"/>
    <col min="7" max="7" width="15" style="1" customWidth="1"/>
    <col min="8" max="16384" width="10.875" style="1"/>
  </cols>
  <sheetData>
    <row r="1" spans="1:7">
      <c r="A1" s="2"/>
      <c r="B1" s="173" t="s">
        <v>246</v>
      </c>
      <c r="C1" s="173"/>
      <c r="D1" s="173"/>
      <c r="E1" s="2"/>
      <c r="F1" s="2"/>
    </row>
    <row r="2" spans="1:7" ht="89.1" customHeight="1">
      <c r="A2" s="31" t="s">
        <v>260</v>
      </c>
      <c r="B2" s="44" t="s">
        <v>261</v>
      </c>
      <c r="C2" s="44" t="s">
        <v>262</v>
      </c>
      <c r="D2" s="44" t="s">
        <v>263</v>
      </c>
      <c r="E2" s="20" t="s">
        <v>24</v>
      </c>
      <c r="F2" s="20" t="s">
        <v>77</v>
      </c>
      <c r="G2" s="32"/>
    </row>
    <row r="3" spans="1:7" ht="15.95" customHeight="1">
      <c r="A3" s="13" t="s">
        <v>264</v>
      </c>
      <c r="B3" s="95"/>
      <c r="C3" s="95"/>
      <c r="D3" s="95"/>
      <c r="E3" s="75">
        <v>0.45</v>
      </c>
      <c r="F3" s="48">
        <f>SUM(B3:D3)*E3</f>
        <v>0</v>
      </c>
    </row>
    <row r="4" spans="1:7" ht="15.95" customHeight="1">
      <c r="A4" s="13"/>
      <c r="B4" s="95"/>
      <c r="C4" s="95"/>
      <c r="D4" s="95"/>
      <c r="E4" s="39"/>
      <c r="F4" s="48"/>
    </row>
    <row r="5" spans="1:7" ht="15.95" customHeight="1">
      <c r="A5" s="13" t="s">
        <v>265</v>
      </c>
      <c r="B5" s="105"/>
      <c r="C5" s="105"/>
      <c r="D5" s="105"/>
      <c r="E5" s="75">
        <v>0.3</v>
      </c>
      <c r="F5" s="48">
        <f>SUM(B5:D5)*E5</f>
        <v>0</v>
      </c>
    </row>
    <row r="6" spans="1:7" ht="15.95" customHeight="1">
      <c r="A6" s="13"/>
      <c r="B6" s="106"/>
      <c r="C6" s="106"/>
      <c r="D6" s="106"/>
      <c r="E6" s="39"/>
      <c r="F6" s="48"/>
    </row>
    <row r="7" spans="1:7" ht="15.95" customHeight="1">
      <c r="A7" s="14" t="s">
        <v>266</v>
      </c>
      <c r="B7" s="95"/>
      <c r="C7" s="95"/>
      <c r="D7" s="95"/>
      <c r="E7" s="75">
        <v>0.25</v>
      </c>
      <c r="F7" s="48">
        <f>SUM(B7:D7)*E7</f>
        <v>0</v>
      </c>
    </row>
    <row r="8" spans="1:7" ht="15.95" customHeight="1">
      <c r="A8" s="13"/>
      <c r="B8" s="95"/>
      <c r="C8" s="95"/>
      <c r="D8" s="95"/>
      <c r="E8" s="39"/>
      <c r="F8" s="48"/>
    </row>
    <row r="9" spans="1:7" ht="15.95" customHeight="1">
      <c r="A9" s="31" t="s">
        <v>155</v>
      </c>
      <c r="B9" s="38">
        <f>SUM(B3:B8)</f>
        <v>0</v>
      </c>
      <c r="C9" s="38">
        <f t="shared" ref="C9:D9" si="0">SUM(C3:C8)</f>
        <v>0</v>
      </c>
      <c r="D9" s="38">
        <f t="shared" si="0"/>
        <v>0</v>
      </c>
      <c r="E9" s="38"/>
      <c r="F9" s="88">
        <f>MIN(SUM(F3:F8),7)</f>
        <v>0</v>
      </c>
      <c r="G9" s="8" t="s">
        <v>84</v>
      </c>
    </row>
    <row r="10" spans="1:7" ht="114.95" customHeight="1">
      <c r="A10" s="130" t="s">
        <v>267</v>
      </c>
      <c r="B10" s="170" t="s">
        <v>268</v>
      </c>
      <c r="C10" s="170"/>
      <c r="D10" s="170"/>
    </row>
    <row r="13" spans="1:7" ht="165.75" customHeight="1">
      <c r="A13" s="66"/>
      <c r="E13" s="8"/>
      <c r="F13" s="11"/>
    </row>
  </sheetData>
  <sheetProtection formatRows="0"/>
  <mergeCells count="2">
    <mergeCell ref="B1:D1"/>
    <mergeCell ref="B10:D10"/>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2"/>
  <sheetViews>
    <sheetView zoomScale="60" zoomScaleNormal="60" workbookViewId="0">
      <pane xSplit="1" ySplit="2" topLeftCell="D4" activePane="bottomRight" state="frozen"/>
      <selection pane="bottomRight" activeCell="D4" sqref="D4"/>
      <selection pane="bottomLeft" activeCell="A3" sqref="A3"/>
      <selection pane="topRight" activeCell="B1" sqref="B1"/>
    </sheetView>
  </sheetViews>
  <sheetFormatPr defaultColWidth="10.875" defaultRowHeight="15.6"/>
  <cols>
    <col min="1" max="5" width="32.625" style="1" customWidth="1"/>
    <col min="6" max="6" width="29.5" style="1" customWidth="1"/>
    <col min="7" max="7" width="15" style="1" customWidth="1"/>
    <col min="8" max="8" width="17" style="1" customWidth="1"/>
    <col min="9" max="9" width="16.5" style="1" customWidth="1"/>
    <col min="10" max="16384" width="10.875" style="1"/>
  </cols>
  <sheetData>
    <row r="1" spans="1:9">
      <c r="A1" s="31"/>
      <c r="B1" s="175" t="s">
        <v>269</v>
      </c>
      <c r="C1" s="176"/>
      <c r="D1" s="176"/>
      <c r="E1" s="177"/>
      <c r="F1" s="31"/>
      <c r="G1" s="31"/>
      <c r="H1" s="31"/>
    </row>
    <row r="2" spans="1:9" ht="92.45" customHeight="1">
      <c r="A2" s="31" t="s">
        <v>270</v>
      </c>
      <c r="B2" s="44" t="s">
        <v>248</v>
      </c>
      <c r="C2" s="44" t="s">
        <v>249</v>
      </c>
      <c r="D2" s="44" t="s">
        <v>271</v>
      </c>
      <c r="E2" s="44" t="s">
        <v>251</v>
      </c>
      <c r="F2" s="31" t="s">
        <v>155</v>
      </c>
      <c r="G2" s="31" t="s">
        <v>24</v>
      </c>
      <c r="H2" s="31" t="s">
        <v>25</v>
      </c>
      <c r="I2" s="32"/>
    </row>
    <row r="3" spans="1:9" ht="32.1" customHeight="1">
      <c r="A3" s="34" t="s">
        <v>272</v>
      </c>
      <c r="B3" s="95"/>
      <c r="C3" s="95"/>
      <c r="D3" s="95"/>
      <c r="E3" s="95">
        <v>0</v>
      </c>
      <c r="F3" s="48">
        <f>SUM(B3:E3)</f>
        <v>0</v>
      </c>
      <c r="G3" s="80">
        <v>0.2</v>
      </c>
      <c r="H3" s="48">
        <f>SUM(B3:E3)*G3</f>
        <v>0</v>
      </c>
    </row>
    <row r="4" spans="1:9" ht="88.5" customHeight="1">
      <c r="A4" s="34"/>
      <c r="B4" s="95"/>
      <c r="C4" s="95"/>
      <c r="D4" s="133"/>
      <c r="E4" s="133" t="s">
        <v>273</v>
      </c>
      <c r="F4" s="48"/>
      <c r="G4" s="38"/>
      <c r="H4" s="48"/>
    </row>
    <row r="5" spans="1:9" ht="32.1" customHeight="1">
      <c r="A5" s="34" t="s">
        <v>274</v>
      </c>
      <c r="B5" s="96"/>
      <c r="C5" s="96"/>
      <c r="D5" s="96"/>
      <c r="E5" s="96"/>
      <c r="F5" s="48">
        <f t="shared" ref="F5:F17" si="0">SUM(B5:E5)</f>
        <v>0</v>
      </c>
      <c r="G5" s="80">
        <v>0.1</v>
      </c>
      <c r="H5" s="48">
        <f t="shared" ref="H5:H17" si="1">SUM(B5:E5)*G5</f>
        <v>0</v>
      </c>
    </row>
    <row r="6" spans="1:9" ht="32.1" customHeight="1">
      <c r="A6" s="13"/>
      <c r="B6" s="96"/>
      <c r="C6" s="96"/>
      <c r="D6" s="96"/>
      <c r="E6" s="96"/>
      <c r="F6" s="48"/>
      <c r="G6" s="38"/>
      <c r="H6" s="48"/>
    </row>
    <row r="7" spans="1:9" ht="32.1" customHeight="1">
      <c r="A7" s="14" t="s">
        <v>275</v>
      </c>
      <c r="B7" s="95"/>
      <c r="C7" s="95"/>
      <c r="D7" s="95"/>
      <c r="E7" s="95"/>
      <c r="F7" s="48">
        <f t="shared" si="0"/>
        <v>0</v>
      </c>
      <c r="G7" s="80">
        <v>0.05</v>
      </c>
      <c r="H7" s="48">
        <f t="shared" si="1"/>
        <v>0</v>
      </c>
    </row>
    <row r="8" spans="1:9" ht="32.1" customHeight="1">
      <c r="A8" s="13"/>
      <c r="B8" s="95"/>
      <c r="C8" s="95"/>
      <c r="D8" s="95"/>
      <c r="E8" s="95"/>
      <c r="F8" s="48"/>
      <c r="G8" s="38"/>
      <c r="H8" s="48"/>
    </row>
    <row r="9" spans="1:9" ht="32.1" customHeight="1">
      <c r="A9" s="14" t="s">
        <v>276</v>
      </c>
      <c r="B9" s="96"/>
      <c r="C9" s="96"/>
      <c r="D9" s="96"/>
      <c r="E9" s="96"/>
      <c r="F9" s="48">
        <f t="shared" si="0"/>
        <v>0</v>
      </c>
      <c r="G9" s="80">
        <v>0.25</v>
      </c>
      <c r="H9" s="48">
        <f t="shared" si="1"/>
        <v>0</v>
      </c>
    </row>
    <row r="10" spans="1:9" ht="32.1" customHeight="1">
      <c r="A10" s="13"/>
      <c r="B10" s="96"/>
      <c r="C10" s="96"/>
      <c r="D10" s="96"/>
      <c r="E10" s="96"/>
      <c r="F10" s="48"/>
      <c r="G10" s="38"/>
      <c r="H10" s="48"/>
    </row>
    <row r="11" spans="1:9" ht="32.1" customHeight="1">
      <c r="A11" s="34" t="s">
        <v>277</v>
      </c>
      <c r="B11" s="95"/>
      <c r="C11" s="95"/>
      <c r="D11" s="95"/>
      <c r="E11" s="95"/>
      <c r="F11" s="48">
        <f t="shared" si="0"/>
        <v>0</v>
      </c>
      <c r="G11" s="80">
        <v>0.1</v>
      </c>
      <c r="H11" s="48">
        <f t="shared" si="1"/>
        <v>0</v>
      </c>
    </row>
    <row r="12" spans="1:9" ht="32.1" customHeight="1">
      <c r="A12" s="13"/>
      <c r="B12" s="95"/>
      <c r="C12" s="107"/>
      <c r="D12" s="95"/>
      <c r="E12" s="95"/>
      <c r="F12" s="48"/>
      <c r="G12" s="38"/>
      <c r="H12" s="48"/>
    </row>
    <row r="13" spans="1:9" ht="32.1" customHeight="1">
      <c r="A13" s="14" t="s">
        <v>278</v>
      </c>
      <c r="B13" s="96"/>
      <c r="C13" s="96"/>
      <c r="D13" s="96"/>
      <c r="E13" s="96"/>
      <c r="F13" s="48">
        <f t="shared" si="0"/>
        <v>0</v>
      </c>
      <c r="G13" s="80">
        <v>0.05</v>
      </c>
      <c r="H13" s="48">
        <f t="shared" si="1"/>
        <v>0</v>
      </c>
    </row>
    <row r="14" spans="1:9" ht="32.1" customHeight="1">
      <c r="A14" s="13"/>
      <c r="B14" s="96"/>
      <c r="C14" s="96"/>
      <c r="D14" s="96"/>
      <c r="E14" s="96"/>
      <c r="F14" s="48"/>
      <c r="G14" s="38"/>
      <c r="H14" s="48"/>
    </row>
    <row r="15" spans="1:9" ht="66" customHeight="1">
      <c r="A15" s="14" t="s">
        <v>279</v>
      </c>
      <c r="B15" s="95"/>
      <c r="C15" s="95"/>
      <c r="D15" s="95"/>
      <c r="E15" s="95"/>
      <c r="F15" s="48">
        <f t="shared" si="0"/>
        <v>0</v>
      </c>
      <c r="G15" s="80">
        <v>0.1</v>
      </c>
      <c r="H15" s="48">
        <f t="shared" si="1"/>
        <v>0</v>
      </c>
    </row>
    <row r="16" spans="1:9" ht="32.1" customHeight="1">
      <c r="A16" s="13"/>
      <c r="B16" s="95"/>
      <c r="C16" s="95"/>
      <c r="D16" s="95"/>
      <c r="E16" s="95"/>
      <c r="F16" s="48"/>
      <c r="G16" s="38"/>
      <c r="H16" s="48"/>
    </row>
    <row r="17" spans="1:9" ht="48.6" customHeight="1">
      <c r="A17" s="14" t="s">
        <v>280</v>
      </c>
      <c r="B17" s="96"/>
      <c r="C17" s="96"/>
      <c r="D17" s="96"/>
      <c r="E17" s="96"/>
      <c r="F17" s="48">
        <f t="shared" si="0"/>
        <v>0</v>
      </c>
      <c r="G17" s="80">
        <v>0.15</v>
      </c>
      <c r="H17" s="48">
        <f t="shared" si="1"/>
        <v>0</v>
      </c>
    </row>
    <row r="18" spans="1:9" ht="48.6" customHeight="1">
      <c r="A18" s="14"/>
      <c r="B18" s="96"/>
      <c r="C18" s="96"/>
      <c r="D18" s="96"/>
      <c r="E18" s="96"/>
      <c r="F18" s="48"/>
      <c r="G18" s="80"/>
      <c r="H18" s="48"/>
    </row>
    <row r="19" spans="1:9" ht="26.1" customHeight="1">
      <c r="A19" s="174"/>
      <c r="B19" s="174"/>
      <c r="C19" s="12"/>
      <c r="D19" s="12"/>
      <c r="E19" s="12"/>
      <c r="F19" s="40" t="s">
        <v>77</v>
      </c>
      <c r="G19" s="81">
        <f>SUM(G3:G17)</f>
        <v>1</v>
      </c>
      <c r="H19" s="87">
        <f>SUM(H3:H17)</f>
        <v>0</v>
      </c>
      <c r="I19" s="8" t="s">
        <v>166</v>
      </c>
    </row>
    <row r="22" spans="1:9">
      <c r="C22" s="12"/>
    </row>
  </sheetData>
  <sheetProtection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18"/>
  <sheetViews>
    <sheetView zoomScale="70" zoomScaleNormal="70" workbookViewId="0">
      <pane xSplit="1" ySplit="2" topLeftCell="B7" activePane="bottomRight" state="frozen"/>
      <selection pane="bottomRight" activeCell="B8" sqref="B8"/>
      <selection pane="bottomLeft" activeCell="A3" sqref="A3"/>
      <selection pane="topRight" activeCell="B1" sqref="B1"/>
    </sheetView>
  </sheetViews>
  <sheetFormatPr defaultColWidth="10.875" defaultRowHeight="15.6"/>
  <cols>
    <col min="1" max="1" width="48.625" style="1" customWidth="1"/>
    <col min="2" max="2" width="39.25" style="1" customWidth="1"/>
    <col min="3" max="5" width="32.625" style="1" customWidth="1"/>
    <col min="6" max="6" width="29.5" style="1" customWidth="1"/>
    <col min="7" max="7" width="15" style="1" customWidth="1"/>
    <col min="8" max="8" width="17" style="1" customWidth="1"/>
    <col min="9" max="9" width="16.5" style="1" customWidth="1"/>
    <col min="10" max="16384" width="10.875" style="1"/>
  </cols>
  <sheetData>
    <row r="1" spans="1:9">
      <c r="A1" s="31"/>
      <c r="B1" s="175" t="s">
        <v>269</v>
      </c>
      <c r="C1" s="176"/>
      <c r="D1" s="176"/>
      <c r="E1" s="177"/>
      <c r="F1" s="31"/>
      <c r="G1" s="31"/>
      <c r="H1" s="31"/>
    </row>
    <row r="2" spans="1:9" ht="92.45" customHeight="1">
      <c r="A2" s="31" t="s">
        <v>260</v>
      </c>
      <c r="B2" s="44" t="s">
        <v>248</v>
      </c>
      <c r="C2" s="44" t="s">
        <v>249</v>
      </c>
      <c r="D2" s="44" t="s">
        <v>271</v>
      </c>
      <c r="E2" s="44" t="s">
        <v>251</v>
      </c>
      <c r="F2" s="31" t="s">
        <v>155</v>
      </c>
      <c r="G2" s="31" t="s">
        <v>24</v>
      </c>
      <c r="H2" s="31" t="s">
        <v>25</v>
      </c>
      <c r="I2" s="32"/>
    </row>
    <row r="3" spans="1:9" ht="32.1" customHeight="1">
      <c r="A3" s="61" t="s">
        <v>281</v>
      </c>
      <c r="B3" s="95"/>
      <c r="C3" s="95"/>
      <c r="D3" s="95"/>
      <c r="E3" s="95"/>
      <c r="F3" s="48">
        <f>SUM(B3:E3)</f>
        <v>0</v>
      </c>
      <c r="G3" s="80">
        <v>0.05</v>
      </c>
      <c r="H3" s="48">
        <f>SUM(B3:E3)*G3</f>
        <v>0</v>
      </c>
    </row>
    <row r="4" spans="1:9" ht="32.1" customHeight="1">
      <c r="A4" s="61"/>
      <c r="B4" s="95"/>
      <c r="C4" s="95"/>
      <c r="D4" s="95"/>
      <c r="E4" s="95"/>
      <c r="F4" s="48"/>
      <c r="G4" s="38"/>
      <c r="H4" s="48"/>
    </row>
    <row r="5" spans="1:9" ht="32.1" customHeight="1">
      <c r="A5" s="61" t="s">
        <v>282</v>
      </c>
      <c r="B5" s="96"/>
      <c r="C5" s="96"/>
      <c r="D5" s="96"/>
      <c r="E5" s="96"/>
      <c r="F5" s="48">
        <f t="shared" ref="F5:F13" si="0">SUM(B5:E5)</f>
        <v>0</v>
      </c>
      <c r="G5" s="80">
        <v>0.1</v>
      </c>
      <c r="H5" s="48">
        <f>SUM(B5:E5)*G5</f>
        <v>0</v>
      </c>
    </row>
    <row r="6" spans="1:9" ht="32.1" customHeight="1">
      <c r="A6" s="61"/>
      <c r="B6" s="96"/>
      <c r="C6" s="96"/>
      <c r="D6" s="96"/>
      <c r="E6" s="96"/>
      <c r="F6" s="48"/>
      <c r="G6" s="38"/>
      <c r="H6" s="48"/>
    </row>
    <row r="7" spans="1:9" ht="32.1" customHeight="1">
      <c r="A7" s="62" t="s">
        <v>283</v>
      </c>
      <c r="B7" s="95">
        <v>4</v>
      </c>
      <c r="C7" s="95"/>
      <c r="D7" s="95"/>
      <c r="E7" s="95"/>
      <c r="F7" s="48">
        <f t="shared" si="0"/>
        <v>4</v>
      </c>
      <c r="G7" s="80">
        <v>0.15</v>
      </c>
      <c r="H7" s="48">
        <f>SUM(B7:E7)*G7</f>
        <v>0.6</v>
      </c>
    </row>
    <row r="8" spans="1:9" ht="409.5" customHeight="1">
      <c r="A8" s="61"/>
      <c r="B8" s="137" t="s">
        <v>284</v>
      </c>
      <c r="C8" s="95"/>
      <c r="D8" s="95"/>
      <c r="E8" s="95"/>
      <c r="F8" s="48"/>
      <c r="G8" s="38"/>
      <c r="H8" s="48"/>
    </row>
    <row r="9" spans="1:9" ht="32.1" customHeight="1">
      <c r="A9" s="64" t="s">
        <v>285</v>
      </c>
      <c r="B9" s="96"/>
      <c r="C9" s="96"/>
      <c r="D9" s="96">
        <v>1</v>
      </c>
      <c r="E9" s="96"/>
      <c r="F9" s="48">
        <f t="shared" si="0"/>
        <v>1</v>
      </c>
      <c r="G9" s="80">
        <v>0.15</v>
      </c>
      <c r="H9" s="48">
        <f t="shared" ref="H9:H13" si="1">SUM(B9:E9)*G9</f>
        <v>0.15</v>
      </c>
    </row>
    <row r="10" spans="1:9" ht="309.95" customHeight="1">
      <c r="A10" s="61"/>
      <c r="B10" s="96"/>
      <c r="C10" s="96"/>
      <c r="D10" s="121" t="s">
        <v>286</v>
      </c>
      <c r="E10" s="96"/>
      <c r="F10" s="48"/>
      <c r="G10" s="38"/>
      <c r="H10" s="48"/>
    </row>
    <row r="11" spans="1:9" ht="32.1" customHeight="1">
      <c r="A11" s="67" t="s">
        <v>287</v>
      </c>
      <c r="B11" s="95"/>
      <c r="C11" s="95">
        <v>3</v>
      </c>
      <c r="D11" s="95"/>
      <c r="E11" s="95"/>
      <c r="F11" s="48">
        <f t="shared" si="0"/>
        <v>3</v>
      </c>
      <c r="G11" s="80">
        <v>0.25</v>
      </c>
      <c r="H11" s="48">
        <f t="shared" si="1"/>
        <v>0.75</v>
      </c>
    </row>
    <row r="12" spans="1:9" ht="141.6" customHeight="1">
      <c r="A12" s="61"/>
      <c r="B12" s="95"/>
      <c r="C12" s="133" t="s">
        <v>288</v>
      </c>
      <c r="D12" s="95"/>
      <c r="E12" s="95"/>
      <c r="F12" s="48"/>
      <c r="G12" s="38"/>
      <c r="H12" s="48"/>
    </row>
    <row r="13" spans="1:9" ht="32.1" customHeight="1">
      <c r="A13" s="64" t="s">
        <v>289</v>
      </c>
      <c r="B13" s="96">
        <v>5</v>
      </c>
      <c r="C13" s="96"/>
      <c r="D13" s="96"/>
      <c r="E13" s="96"/>
      <c r="F13" s="48">
        <f t="shared" si="0"/>
        <v>5</v>
      </c>
      <c r="G13" s="80">
        <v>0.3</v>
      </c>
      <c r="H13" s="48">
        <f t="shared" si="1"/>
        <v>1.5</v>
      </c>
    </row>
    <row r="14" spans="1:9" ht="112.5" customHeight="1">
      <c r="A14" s="14"/>
      <c r="B14" s="128" t="s">
        <v>290</v>
      </c>
      <c r="C14" s="96"/>
      <c r="D14" s="96"/>
      <c r="E14" s="96"/>
      <c r="F14" s="48"/>
      <c r="G14" s="80"/>
      <c r="H14" s="48"/>
    </row>
    <row r="15" spans="1:9" ht="26.1" customHeight="1">
      <c r="A15" s="15"/>
      <c r="B15" s="12"/>
      <c r="C15" s="12"/>
      <c r="D15" s="12"/>
      <c r="E15" s="12"/>
      <c r="F15" s="40" t="s">
        <v>77</v>
      </c>
      <c r="G15" s="81">
        <f>SUM(G3:G13)</f>
        <v>1</v>
      </c>
      <c r="H15" s="87">
        <f>SUM(H3:H14)</f>
        <v>3</v>
      </c>
      <c r="I15" s="8" t="s">
        <v>291</v>
      </c>
    </row>
    <row r="16" spans="1:9" ht="135" customHeight="1">
      <c r="B16" s="164" t="s">
        <v>292</v>
      </c>
      <c r="C16" s="164"/>
      <c r="D16" s="164"/>
      <c r="E16" s="164"/>
      <c r="F16" s="164"/>
    </row>
    <row r="17" spans="2:3">
      <c r="B17" s="66"/>
    </row>
    <row r="18" spans="2:3" ht="35.450000000000003" customHeight="1">
      <c r="B18" s="164" t="s">
        <v>293</v>
      </c>
      <c r="C18" s="164"/>
    </row>
  </sheetData>
  <sheetProtection formatRows="0"/>
  <mergeCells count="3">
    <mergeCell ref="B1:E1"/>
    <mergeCell ref="B16:F16"/>
    <mergeCell ref="B18:C1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22"/>
  <sheetViews>
    <sheetView zoomScale="70" zoomScaleNormal="70" workbookViewId="0">
      <pane xSplit="1" ySplit="1" topLeftCell="B2" activePane="bottomRight" state="frozen"/>
      <selection pane="bottomRight" activeCell="H15" sqref="H15"/>
      <selection pane="bottomLeft" activeCell="A2" sqref="A2"/>
      <selection pane="topRight" activeCell="B1" sqref="B1"/>
    </sheetView>
  </sheetViews>
  <sheetFormatPr defaultColWidth="10.875" defaultRowHeight="15.6"/>
  <cols>
    <col min="1" max="1" width="48.625" style="8" customWidth="1"/>
    <col min="2" max="2" width="39.125" style="151" customWidth="1"/>
    <col min="3" max="3" width="37.875" style="151" customWidth="1"/>
    <col min="4" max="4" width="36.25" style="151" customWidth="1"/>
    <col min="5" max="5" width="9.125" style="8" customWidth="1"/>
    <col min="6" max="6" width="9.75" style="8" customWidth="1"/>
    <col min="7" max="7" width="15.5" style="8" customWidth="1"/>
    <col min="8" max="8" width="21.875" style="8" customWidth="1"/>
    <col min="9" max="16384" width="10.875" style="8"/>
  </cols>
  <sheetData>
    <row r="1" spans="1:7" ht="30.95">
      <c r="A1" s="42" t="s">
        <v>294</v>
      </c>
      <c r="B1" s="149" t="s">
        <v>295</v>
      </c>
      <c r="C1" s="149" t="s">
        <v>296</v>
      </c>
      <c r="D1" s="149" t="s">
        <v>297</v>
      </c>
      <c r="E1" s="35" t="s">
        <v>155</v>
      </c>
      <c r="F1" s="35" t="s">
        <v>24</v>
      </c>
      <c r="G1" s="35" t="s">
        <v>25</v>
      </c>
    </row>
    <row r="2" spans="1:7">
      <c r="A2" s="23" t="s">
        <v>298</v>
      </c>
      <c r="B2" s="150"/>
      <c r="C2" s="150"/>
      <c r="D2" s="150">
        <v>7</v>
      </c>
      <c r="E2" s="109">
        <f>SUM(B2:D2)</f>
        <v>7</v>
      </c>
      <c r="F2" s="73">
        <v>0.15</v>
      </c>
      <c r="G2" s="46">
        <f>(B2*F2)+(C2*F2)+(D2*F2)</f>
        <v>1.05</v>
      </c>
    </row>
    <row r="3" spans="1:7" ht="216.95">
      <c r="B3" s="150"/>
      <c r="D3" s="118" t="s">
        <v>299</v>
      </c>
      <c r="E3" s="109"/>
      <c r="F3" s="36"/>
      <c r="G3" s="46"/>
    </row>
    <row r="4" spans="1:7">
      <c r="A4" s="23" t="s">
        <v>300</v>
      </c>
      <c r="B4" s="152">
        <v>0</v>
      </c>
      <c r="C4" s="152"/>
      <c r="D4" s="152"/>
      <c r="E4" s="109">
        <f t="shared" ref="E4:E20" si="0">SUM(B4:D4)</f>
        <v>0</v>
      </c>
      <c r="F4" s="85">
        <v>7.4999999999999997E-2</v>
      </c>
      <c r="G4" s="46">
        <f>(B4*F4)+(C4*F4)+(D4*F4)</f>
        <v>0</v>
      </c>
    </row>
    <row r="5" spans="1:7" ht="46.5">
      <c r="A5" s="23"/>
      <c r="B5" s="153" t="s">
        <v>301</v>
      </c>
      <c r="C5" s="153"/>
      <c r="D5" s="152"/>
      <c r="E5" s="109"/>
      <c r="F5" s="36"/>
      <c r="G5" s="46"/>
    </row>
    <row r="6" spans="1:7">
      <c r="A6" s="23" t="s">
        <v>302</v>
      </c>
      <c r="B6" s="150"/>
      <c r="C6" s="150"/>
      <c r="D6" s="150">
        <v>8</v>
      </c>
      <c r="E6" s="109">
        <f t="shared" si="0"/>
        <v>8</v>
      </c>
      <c r="F6" s="85">
        <v>7.4999999999999997E-2</v>
      </c>
      <c r="G6" s="46">
        <f>(B6*F6)+(C6*F6)+(D6*F6)</f>
        <v>0.6</v>
      </c>
    </row>
    <row r="7" spans="1:7" ht="108.6">
      <c r="A7" s="23"/>
      <c r="B7" s="150"/>
      <c r="C7" s="150"/>
      <c r="D7" s="118" t="s">
        <v>303</v>
      </c>
      <c r="E7" s="109"/>
      <c r="F7" s="36"/>
      <c r="G7" s="46"/>
    </row>
    <row r="8" spans="1:7" ht="46.5">
      <c r="A8" s="24" t="s">
        <v>304</v>
      </c>
      <c r="B8" s="152">
        <v>0</v>
      </c>
      <c r="C8" s="152"/>
      <c r="D8" s="152"/>
      <c r="E8" s="110">
        <f t="shared" si="0"/>
        <v>0</v>
      </c>
      <c r="F8" s="82">
        <v>0.15</v>
      </c>
      <c r="G8" s="46">
        <f>(B8*F8)+(C8*F8)+(D8*F8)</f>
        <v>0</v>
      </c>
    </row>
    <row r="9" spans="1:7">
      <c r="A9" s="24"/>
      <c r="B9" s="152" t="s">
        <v>305</v>
      </c>
      <c r="C9" s="152"/>
      <c r="D9" s="152"/>
      <c r="E9" s="110"/>
      <c r="F9" s="83"/>
      <c r="G9" s="46"/>
    </row>
    <row r="10" spans="1:7" ht="46.5">
      <c r="A10" s="24" t="s">
        <v>306</v>
      </c>
      <c r="B10" s="150">
        <v>0</v>
      </c>
      <c r="C10" s="150"/>
      <c r="D10" s="150"/>
      <c r="E10" s="110">
        <f t="shared" si="0"/>
        <v>0</v>
      </c>
      <c r="F10" s="82">
        <v>0.1</v>
      </c>
      <c r="G10" s="46">
        <f>(B10*F10)+(C10*F10)+(D10*F10)</f>
        <v>0</v>
      </c>
    </row>
    <row r="11" spans="1:7">
      <c r="A11" s="24"/>
      <c r="B11" s="150" t="s">
        <v>305</v>
      </c>
      <c r="C11" s="150"/>
      <c r="D11" s="150"/>
      <c r="E11" s="110"/>
      <c r="F11" s="83"/>
      <c r="G11" s="46"/>
    </row>
    <row r="12" spans="1:7" ht="30.95">
      <c r="A12" s="24" t="s">
        <v>307</v>
      </c>
      <c r="B12" s="152">
        <v>1</v>
      </c>
      <c r="C12" s="153"/>
      <c r="D12" s="152"/>
      <c r="E12" s="110">
        <f t="shared" si="0"/>
        <v>1</v>
      </c>
      <c r="F12" s="82">
        <v>0.1</v>
      </c>
      <c r="G12" s="46">
        <f>(B12*F12)+(C12*F12)+(D12*F12)</f>
        <v>0.1</v>
      </c>
    </row>
    <row r="13" spans="1:7" ht="232.5">
      <c r="A13" s="24"/>
      <c r="B13" s="153" t="s">
        <v>308</v>
      </c>
      <c r="D13" s="153"/>
      <c r="E13" s="110"/>
      <c r="F13" s="83"/>
      <c r="G13" s="46"/>
    </row>
    <row r="14" spans="1:7" ht="30.95">
      <c r="A14" s="24" t="s">
        <v>309</v>
      </c>
      <c r="B14" s="150"/>
      <c r="C14" s="150"/>
      <c r="D14" s="118">
        <v>7</v>
      </c>
      <c r="E14" s="110">
        <f t="shared" si="0"/>
        <v>7</v>
      </c>
      <c r="F14" s="82">
        <v>0.1</v>
      </c>
      <c r="G14" s="46">
        <f>(B14*F14)+(C14*F14)+(D14*F14)</f>
        <v>0.70000000000000007</v>
      </c>
    </row>
    <row r="15" spans="1:7" ht="409.5">
      <c r="A15" s="23"/>
      <c r="B15" s="150"/>
      <c r="C15" s="118"/>
      <c r="D15" s="118" t="s">
        <v>310</v>
      </c>
      <c r="E15" s="109"/>
      <c r="F15" s="36"/>
      <c r="G15" s="46"/>
    </row>
    <row r="16" spans="1:7" ht="30.95">
      <c r="A16" s="24" t="s">
        <v>311</v>
      </c>
      <c r="B16" s="152"/>
      <c r="C16" s="153">
        <v>3</v>
      </c>
      <c r="D16" s="153"/>
      <c r="E16" s="110">
        <f t="shared" si="0"/>
        <v>3</v>
      </c>
      <c r="F16" s="82">
        <v>0.1</v>
      </c>
      <c r="G16" s="46">
        <f>(B16*F16)+(C16*F16)+(D16*F16)</f>
        <v>0.30000000000000004</v>
      </c>
    </row>
    <row r="17" spans="1:8" ht="387.6">
      <c r="A17" s="23"/>
      <c r="B17" s="152"/>
      <c r="C17" s="153" t="s">
        <v>312</v>
      </c>
      <c r="D17" s="153" t="s">
        <v>157</v>
      </c>
      <c r="E17" s="109"/>
      <c r="F17" s="36"/>
      <c r="G17" s="46"/>
    </row>
    <row r="18" spans="1:8" ht="46.5">
      <c r="A18" s="29" t="s">
        <v>313</v>
      </c>
      <c r="B18" s="150"/>
      <c r="C18" s="150">
        <v>6</v>
      </c>
      <c r="D18" s="150"/>
      <c r="E18" s="110">
        <f t="shared" si="0"/>
        <v>6</v>
      </c>
      <c r="F18" s="82">
        <v>0.08</v>
      </c>
      <c r="G18" s="46">
        <f>(B18*F18)+(C18*F18)+(D18*F18)</f>
        <v>0.48</v>
      </c>
    </row>
    <row r="19" spans="1:8" ht="402.95">
      <c r="A19" s="23"/>
      <c r="B19" s="118"/>
      <c r="C19" s="118" t="s">
        <v>314</v>
      </c>
      <c r="D19" s="118"/>
      <c r="E19" s="109"/>
      <c r="F19" s="36"/>
      <c r="G19" s="46"/>
    </row>
    <row r="20" spans="1:8" ht="46.5">
      <c r="A20" s="24" t="s">
        <v>315</v>
      </c>
      <c r="B20" s="152">
        <v>0</v>
      </c>
      <c r="C20" s="152"/>
      <c r="D20" s="152"/>
      <c r="E20" s="110">
        <f t="shared" si="0"/>
        <v>0</v>
      </c>
      <c r="F20" s="82">
        <v>7.0000000000000007E-2</v>
      </c>
      <c r="G20" s="46">
        <f>(B20*F20)+(C20*F20)+(D20*F20)</f>
        <v>0</v>
      </c>
    </row>
    <row r="21" spans="1:8">
      <c r="A21" s="23"/>
      <c r="B21" s="153" t="s">
        <v>316</v>
      </c>
      <c r="C21" s="153"/>
      <c r="D21" s="153"/>
      <c r="E21" s="109"/>
      <c r="F21" s="73"/>
      <c r="G21" s="46"/>
    </row>
    <row r="22" spans="1:8">
      <c r="E22" s="40" t="s">
        <v>77</v>
      </c>
      <c r="F22" s="84"/>
      <c r="G22" s="86">
        <f>SUM(G2:G21)</f>
        <v>3.23</v>
      </c>
      <c r="H22" s="8" t="s">
        <v>156</v>
      </c>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19"/>
  <sheetViews>
    <sheetView zoomScale="70" zoomScaleNormal="70" workbookViewId="0">
      <pane xSplit="1" ySplit="2" topLeftCell="B10" activePane="bottomRight" state="frozen"/>
      <selection pane="bottomRight" activeCell="B22" sqref="B22"/>
      <selection pane="bottomLeft" activeCell="A3" sqref="A3"/>
      <selection pane="topRight" activeCell="B1" sqref="B1"/>
    </sheetView>
  </sheetViews>
  <sheetFormatPr defaultColWidth="10.875" defaultRowHeight="15.6"/>
  <cols>
    <col min="1" max="1" width="64.625" style="8" customWidth="1"/>
    <col min="2" max="4" width="25" style="8" customWidth="1"/>
    <col min="5" max="7" width="16.625" style="8" customWidth="1"/>
    <col min="8" max="8" width="16.5" style="8" customWidth="1"/>
    <col min="9" max="16384" width="10.875" style="8"/>
  </cols>
  <sheetData>
    <row r="1" spans="1:20">
      <c r="A1" s="7"/>
      <c r="B1" s="178" t="s">
        <v>317</v>
      </c>
      <c r="C1" s="178"/>
      <c r="D1" s="178"/>
      <c r="E1" s="7"/>
      <c r="F1" s="7"/>
      <c r="G1" s="7"/>
    </row>
    <row r="2" spans="1:20" ht="111.95" customHeight="1">
      <c r="A2" s="42" t="s">
        <v>318</v>
      </c>
      <c r="B2" s="24" t="s">
        <v>319</v>
      </c>
      <c r="C2" s="24" t="s">
        <v>320</v>
      </c>
      <c r="D2" s="24" t="s">
        <v>321</v>
      </c>
      <c r="E2" s="35" t="s">
        <v>155</v>
      </c>
      <c r="F2" s="35" t="s">
        <v>24</v>
      </c>
      <c r="G2" s="35" t="s">
        <v>25</v>
      </c>
    </row>
    <row r="3" spans="1:20" ht="32.1" customHeight="1">
      <c r="A3" s="23" t="s">
        <v>322</v>
      </c>
      <c r="B3" s="92">
        <v>0</v>
      </c>
      <c r="C3" s="92"/>
      <c r="D3" s="92"/>
      <c r="E3" s="51">
        <f>SUM(B3:D3)</f>
        <v>0</v>
      </c>
      <c r="F3" s="73">
        <v>-0.15</v>
      </c>
      <c r="G3" s="51">
        <f>(B3*F3)+(C3*F3)+(D3*F3)</f>
        <v>0</v>
      </c>
      <c r="T3" s="8">
        <v>-2</v>
      </c>
    </row>
    <row r="4" spans="1:20" ht="32.1" customHeight="1">
      <c r="A4" s="23"/>
      <c r="B4" s="92"/>
      <c r="C4" s="92"/>
      <c r="D4" s="92"/>
      <c r="E4" s="51"/>
      <c r="F4" s="73"/>
      <c r="G4" s="51"/>
    </row>
    <row r="5" spans="1:20" ht="32.1" customHeight="1">
      <c r="A5" s="23" t="s">
        <v>323</v>
      </c>
      <c r="B5" s="101"/>
      <c r="C5" s="101">
        <v>1</v>
      </c>
      <c r="D5" s="101"/>
      <c r="E5" s="51">
        <f t="shared" ref="E5:E13" si="0">SUM(B5:D5)</f>
        <v>1</v>
      </c>
      <c r="F5" s="73">
        <v>-0.2</v>
      </c>
      <c r="G5" s="51">
        <f>(B5*F5)+(C5*F5)+(D5*F5)</f>
        <v>-0.2</v>
      </c>
    </row>
    <row r="6" spans="1:20" ht="32.1" customHeight="1">
      <c r="A6" s="23"/>
      <c r="B6" s="101"/>
      <c r="C6" s="101"/>
      <c r="D6" s="101"/>
      <c r="E6" s="51"/>
      <c r="F6" s="73"/>
      <c r="G6" s="51"/>
    </row>
    <row r="7" spans="1:20" ht="32.1" customHeight="1">
      <c r="A7" s="24" t="s">
        <v>324</v>
      </c>
      <c r="B7" s="92">
        <v>0</v>
      </c>
      <c r="C7" s="92"/>
      <c r="D7" s="92"/>
      <c r="E7" s="51">
        <f t="shared" si="0"/>
        <v>0</v>
      </c>
      <c r="F7" s="73">
        <v>-0.2</v>
      </c>
      <c r="G7" s="51">
        <f>(B7*F7)+(C7*F7)+(D7*F7)</f>
        <v>0</v>
      </c>
    </row>
    <row r="8" spans="1:20" ht="32.1" customHeight="1">
      <c r="A8" s="23"/>
      <c r="B8" s="92"/>
      <c r="C8" s="92"/>
      <c r="D8" s="92"/>
      <c r="E8" s="51"/>
      <c r="F8" s="73"/>
      <c r="G8" s="51"/>
    </row>
    <row r="9" spans="1:20" ht="32.1" customHeight="1">
      <c r="A9" s="24" t="s">
        <v>325</v>
      </c>
      <c r="B9" s="101">
        <v>0</v>
      </c>
      <c r="C9" s="101"/>
      <c r="D9" s="101"/>
      <c r="E9" s="51">
        <f t="shared" si="0"/>
        <v>0</v>
      </c>
      <c r="F9" s="82">
        <v>-0.1</v>
      </c>
      <c r="G9" s="51">
        <f>(B9*F9)+(C9*F9)+(D9*F9)</f>
        <v>0</v>
      </c>
    </row>
    <row r="10" spans="1:20" ht="32.1" customHeight="1">
      <c r="A10" s="24"/>
      <c r="B10" s="101"/>
      <c r="C10" s="101"/>
      <c r="D10" s="101"/>
      <c r="E10" s="51"/>
      <c r="F10" s="82"/>
      <c r="G10" s="51"/>
    </row>
    <row r="11" spans="1:20" ht="32.1" customHeight="1">
      <c r="A11" s="24" t="s">
        <v>326</v>
      </c>
      <c r="B11" s="92">
        <v>0</v>
      </c>
      <c r="C11" s="92"/>
      <c r="D11" s="92"/>
      <c r="E11" s="51">
        <f t="shared" si="0"/>
        <v>0</v>
      </c>
      <c r="F11" s="82">
        <v>-0.1</v>
      </c>
      <c r="G11" s="51">
        <f>(B11*F11)+(C11*F11)+(D11*F11)</f>
        <v>0</v>
      </c>
    </row>
    <row r="12" spans="1:20" ht="32.1" customHeight="1">
      <c r="A12" s="23"/>
      <c r="B12" s="92"/>
      <c r="C12" s="92"/>
      <c r="D12" s="92"/>
      <c r="E12" s="51"/>
      <c r="F12" s="73"/>
      <c r="G12" s="51"/>
    </row>
    <row r="13" spans="1:20" ht="32.1" customHeight="1">
      <c r="A13" s="24" t="s">
        <v>327</v>
      </c>
      <c r="B13" s="101">
        <v>0</v>
      </c>
      <c r="C13" s="101"/>
      <c r="D13" s="101"/>
      <c r="E13" s="51">
        <f t="shared" si="0"/>
        <v>0</v>
      </c>
      <c r="F13" s="82">
        <v>-0.1</v>
      </c>
      <c r="G13" s="51">
        <f>(B13*F13)+(C13*F13)+(D13*F13)</f>
        <v>0</v>
      </c>
    </row>
    <row r="14" spans="1:20" ht="32.1" customHeight="1">
      <c r="A14" s="24"/>
      <c r="B14" s="101"/>
      <c r="C14" s="101"/>
      <c r="D14" s="101"/>
      <c r="E14" s="51"/>
      <c r="F14" s="82"/>
      <c r="G14" s="51"/>
    </row>
    <row r="15" spans="1:20" ht="32.1" customHeight="1">
      <c r="A15" s="24" t="s">
        <v>328</v>
      </c>
      <c r="B15" s="92"/>
      <c r="C15" s="92"/>
      <c r="D15" s="92">
        <v>3</v>
      </c>
      <c r="E15" s="51">
        <f t="shared" ref="E15" si="1">SUM(B15:D15)</f>
        <v>3</v>
      </c>
      <c r="F15" s="82">
        <v>-0.1</v>
      </c>
      <c r="G15" s="51">
        <f>(B15*F15)+(C15*F15)+(D15*F15)</f>
        <v>-0.30000000000000004</v>
      </c>
    </row>
    <row r="16" spans="1:20" ht="32.1" customHeight="1">
      <c r="A16" s="23"/>
      <c r="B16" s="92"/>
      <c r="C16" s="92"/>
      <c r="D16" s="92"/>
      <c r="E16" s="51"/>
      <c r="F16" s="73"/>
      <c r="G16" s="51"/>
    </row>
    <row r="17" spans="1:8" ht="32.1" customHeight="1">
      <c r="A17" s="24" t="s">
        <v>329</v>
      </c>
      <c r="B17" s="101">
        <v>0</v>
      </c>
      <c r="C17" s="101"/>
      <c r="D17" s="101"/>
      <c r="E17" s="51">
        <f t="shared" ref="E17" si="2">SUM(B17:D17)</f>
        <v>0</v>
      </c>
      <c r="F17" s="82">
        <v>-0.05</v>
      </c>
      <c r="G17" s="51">
        <f>(B17*F17)+(C17*F17)+(D17*F17)</f>
        <v>0</v>
      </c>
    </row>
    <row r="18" spans="1:8" ht="32.1" customHeight="1">
      <c r="A18" s="24"/>
      <c r="B18" s="101"/>
      <c r="C18" s="101"/>
      <c r="D18" s="101"/>
      <c r="E18" s="51"/>
      <c r="F18" s="82"/>
      <c r="G18" s="51"/>
    </row>
    <row r="19" spans="1:8">
      <c r="A19" s="154"/>
      <c r="E19" s="40" t="s">
        <v>77</v>
      </c>
      <c r="F19" s="73">
        <f>SUM(F3:F18)</f>
        <v>-1</v>
      </c>
      <c r="G19" s="52">
        <f>SUM(G3:G18)</f>
        <v>-0.5</v>
      </c>
      <c r="H19" s="8" t="s">
        <v>330</v>
      </c>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55" t="s">
        <v>19</v>
      </c>
      <c r="C2" s="55" t="s">
        <v>20</v>
      </c>
      <c r="D2" s="55"/>
    </row>
    <row r="3" spans="2:4">
      <c r="B3" s="1" t="s">
        <v>21</v>
      </c>
      <c r="C3" s="63">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61"/>
  <sheetViews>
    <sheetView zoomScale="70" zoomScaleNormal="70" workbookViewId="0">
      <pane xSplit="1" ySplit="1" topLeftCell="B2" activePane="bottomRight" state="frozen"/>
      <selection pane="bottomRight" activeCell="B1" sqref="B1:B1048576"/>
      <selection pane="bottomLeft" activeCell="A2" sqref="A2"/>
      <selection pane="topRight" activeCell="B1" sqref="B1"/>
    </sheetView>
  </sheetViews>
  <sheetFormatPr defaultColWidth="10.5" defaultRowHeight="15.6"/>
  <cols>
    <col min="1" max="1" width="48.625" customWidth="1"/>
    <col min="2" max="2" width="64.625" style="11" customWidth="1"/>
    <col min="3" max="4" width="16.625" style="113" customWidth="1"/>
    <col min="5" max="5" width="12.375" customWidth="1"/>
  </cols>
  <sheetData>
    <row r="1" spans="1:4">
      <c r="A1" s="47" t="s">
        <v>22</v>
      </c>
      <c r="B1" s="122" t="s">
        <v>23</v>
      </c>
      <c r="C1" s="122" t="s">
        <v>24</v>
      </c>
      <c r="D1" s="122" t="s">
        <v>25</v>
      </c>
    </row>
    <row r="2" spans="1:4">
      <c r="A2" s="111" t="s">
        <v>26</v>
      </c>
      <c r="B2" s="115">
        <v>3</v>
      </c>
      <c r="C2" s="123">
        <v>0.05</v>
      </c>
      <c r="D2" s="72">
        <f>B2*C2</f>
        <v>0.15000000000000002</v>
      </c>
    </row>
    <row r="3" spans="1:4" ht="356.45">
      <c r="A3" s="111"/>
      <c r="B3" s="115" t="s">
        <v>27</v>
      </c>
      <c r="C3" s="123"/>
      <c r="D3" s="72"/>
    </row>
    <row r="4" spans="1:4">
      <c r="A4" s="111" t="s">
        <v>28</v>
      </c>
      <c r="B4" s="115">
        <v>2</v>
      </c>
      <c r="C4" s="123">
        <v>0.05</v>
      </c>
      <c r="D4" s="72">
        <f>B4*C4</f>
        <v>0.1</v>
      </c>
    </row>
    <row r="5" spans="1:4" ht="123.95">
      <c r="A5" s="111"/>
      <c r="B5" s="115" t="s">
        <v>29</v>
      </c>
      <c r="C5" s="123"/>
      <c r="D5" s="72"/>
    </row>
    <row r="6" spans="1:4">
      <c r="A6" s="111" t="s">
        <v>30</v>
      </c>
      <c r="B6" s="115">
        <v>2</v>
      </c>
      <c r="C6" s="123">
        <v>0.05</v>
      </c>
      <c r="D6" s="72">
        <f>B6*C6</f>
        <v>0.1</v>
      </c>
    </row>
    <row r="7" spans="1:4" ht="108.6">
      <c r="A7" s="111"/>
      <c r="B7" s="115" t="s">
        <v>31</v>
      </c>
      <c r="C7" s="123"/>
      <c r="D7" s="72"/>
    </row>
    <row r="8" spans="1:4">
      <c r="A8" s="111" t="s">
        <v>32</v>
      </c>
      <c r="B8" s="115">
        <v>3</v>
      </c>
      <c r="C8" s="123">
        <v>0.05</v>
      </c>
      <c r="D8" s="72">
        <f>B8*C8</f>
        <v>0.15000000000000002</v>
      </c>
    </row>
    <row r="9" spans="1:4" ht="232.5">
      <c r="A9" s="111"/>
      <c r="B9" s="115" t="s">
        <v>33</v>
      </c>
      <c r="C9" s="123"/>
      <c r="D9" s="72"/>
    </row>
    <row r="10" spans="1:4">
      <c r="A10" s="111" t="s">
        <v>34</v>
      </c>
      <c r="B10" s="115">
        <v>0.5</v>
      </c>
      <c r="C10" s="123">
        <v>0.05</v>
      </c>
      <c r="D10" s="72">
        <f>B10*C10</f>
        <v>2.5000000000000001E-2</v>
      </c>
    </row>
    <row r="11" spans="1:4" ht="46.5">
      <c r="A11" s="111"/>
      <c r="B11" s="120" t="s">
        <v>35</v>
      </c>
      <c r="C11" s="123"/>
      <c r="D11" s="72"/>
    </row>
    <row r="12" spans="1:4">
      <c r="A12" s="111" t="s">
        <v>36</v>
      </c>
      <c r="B12" s="120">
        <v>3</v>
      </c>
      <c r="C12" s="123">
        <v>0.05</v>
      </c>
      <c r="D12" s="72">
        <f>B12*C12</f>
        <v>0.15000000000000002</v>
      </c>
    </row>
    <row r="13" spans="1:4" ht="62.1">
      <c r="A13" s="111"/>
      <c r="B13" s="120" t="s">
        <v>37</v>
      </c>
      <c r="C13" s="123"/>
      <c r="D13" s="72"/>
    </row>
    <row r="14" spans="1:4">
      <c r="A14" s="111" t="s">
        <v>38</v>
      </c>
      <c r="B14" s="126">
        <v>0.5</v>
      </c>
      <c r="C14" s="123">
        <v>0.05</v>
      </c>
      <c r="D14" s="72">
        <f>B14*C14</f>
        <v>2.5000000000000001E-2</v>
      </c>
    </row>
    <row r="15" spans="1:4" ht="46.5">
      <c r="A15" s="111"/>
      <c r="B15" s="127" t="s">
        <v>39</v>
      </c>
      <c r="C15" s="123"/>
      <c r="D15" s="72"/>
    </row>
    <row r="16" spans="1:4">
      <c r="A16" s="111" t="s">
        <v>40</v>
      </c>
      <c r="B16" s="115">
        <v>1</v>
      </c>
      <c r="C16" s="123">
        <v>0.03</v>
      </c>
      <c r="D16" s="72">
        <f>B16*C16</f>
        <v>0.03</v>
      </c>
    </row>
    <row r="17" spans="1:4" ht="155.1">
      <c r="A17" s="135"/>
      <c r="B17" s="11" t="s">
        <v>41</v>
      </c>
      <c r="C17" s="123"/>
      <c r="D17" s="72"/>
    </row>
    <row r="18" spans="1:4">
      <c r="A18" s="111" t="s">
        <v>42</v>
      </c>
      <c r="B18" s="126">
        <v>1</v>
      </c>
      <c r="C18" s="123">
        <v>0.02</v>
      </c>
      <c r="D18" s="72">
        <f>B18*C18</f>
        <v>0.02</v>
      </c>
    </row>
    <row r="19" spans="1:4" ht="46.5">
      <c r="A19" s="111"/>
      <c r="B19" s="127" t="s">
        <v>43</v>
      </c>
      <c r="C19" s="123"/>
      <c r="D19" s="72"/>
    </row>
    <row r="20" spans="1:4">
      <c r="A20" s="111" t="s">
        <v>44</v>
      </c>
      <c r="B20" s="126">
        <v>1.5</v>
      </c>
      <c r="C20" s="123">
        <v>0.03</v>
      </c>
      <c r="D20" s="72">
        <f>B20*C20</f>
        <v>4.4999999999999998E-2</v>
      </c>
    </row>
    <row r="21" spans="1:4" ht="77.45">
      <c r="A21" s="111"/>
      <c r="B21" s="127" t="s">
        <v>45</v>
      </c>
      <c r="C21" s="123"/>
      <c r="D21" s="72"/>
    </row>
    <row r="22" spans="1:4">
      <c r="A22" s="111" t="s">
        <v>46</v>
      </c>
      <c r="B22" s="126">
        <v>1</v>
      </c>
      <c r="C22" s="123">
        <v>0.03</v>
      </c>
      <c r="D22" s="72">
        <f>B22*C22</f>
        <v>0.03</v>
      </c>
    </row>
    <row r="23" spans="1:4" ht="46.5">
      <c r="A23" s="111"/>
      <c r="B23" s="127" t="s">
        <v>43</v>
      </c>
      <c r="C23" s="123"/>
      <c r="D23" s="72"/>
    </row>
    <row r="24" spans="1:4" ht="30.95">
      <c r="A24" s="112" t="s">
        <v>47</v>
      </c>
      <c r="B24" s="126">
        <v>0</v>
      </c>
      <c r="C24" s="123">
        <v>0.03</v>
      </c>
      <c r="D24" s="72">
        <f>B24*C24</f>
        <v>0</v>
      </c>
    </row>
    <row r="25" spans="1:4" ht="30.95">
      <c r="A25" s="111"/>
      <c r="B25" s="127" t="s">
        <v>48</v>
      </c>
      <c r="C25" s="123"/>
      <c r="D25" s="72"/>
    </row>
    <row r="26" spans="1:4">
      <c r="A26" s="111" t="s">
        <v>49</v>
      </c>
      <c r="B26" s="115">
        <v>3</v>
      </c>
      <c r="C26" s="123">
        <v>0.04</v>
      </c>
      <c r="D26" s="72">
        <f>B26*C26</f>
        <v>0.12</v>
      </c>
    </row>
    <row r="27" spans="1:4" ht="139.5">
      <c r="A27" s="111"/>
      <c r="B27" s="115" t="s">
        <v>50</v>
      </c>
      <c r="C27" s="123"/>
      <c r="D27" s="72"/>
    </row>
    <row r="28" spans="1:4">
      <c r="A28" s="111" t="s">
        <v>51</v>
      </c>
      <c r="B28" s="115">
        <v>3</v>
      </c>
      <c r="C28" s="123">
        <v>0.03</v>
      </c>
      <c r="D28" s="72">
        <f>B28*C28</f>
        <v>0.09</v>
      </c>
    </row>
    <row r="29" spans="1:4" ht="139.5">
      <c r="A29" s="111"/>
      <c r="B29" s="115" t="s">
        <v>52</v>
      </c>
      <c r="C29" s="123"/>
      <c r="D29" s="72"/>
    </row>
    <row r="30" spans="1:4">
      <c r="A30" s="111" t="s">
        <v>53</v>
      </c>
      <c r="B30" s="115">
        <v>0.75</v>
      </c>
      <c r="C30" s="123">
        <v>0.04</v>
      </c>
      <c r="D30" s="72">
        <f>B30*C30</f>
        <v>0.03</v>
      </c>
    </row>
    <row r="31" spans="1:4" ht="108.6">
      <c r="A31" s="111"/>
      <c r="B31" s="115" t="s">
        <v>54</v>
      </c>
      <c r="C31" s="123"/>
      <c r="D31" s="72"/>
    </row>
    <row r="32" spans="1:4">
      <c r="A32" s="111" t="s">
        <v>55</v>
      </c>
      <c r="B32" s="115">
        <v>1</v>
      </c>
      <c r="C32" s="123">
        <v>0.04</v>
      </c>
      <c r="D32" s="72">
        <f>B32*C32</f>
        <v>0.04</v>
      </c>
    </row>
    <row r="33" spans="1:4" ht="155.1">
      <c r="A33" s="111"/>
      <c r="B33" s="115" t="s">
        <v>56</v>
      </c>
      <c r="C33" s="123"/>
      <c r="D33" s="72"/>
    </row>
    <row r="34" spans="1:4">
      <c r="A34" s="111" t="s">
        <v>57</v>
      </c>
      <c r="B34" s="115">
        <v>0.5</v>
      </c>
      <c r="C34" s="123">
        <v>0.03</v>
      </c>
      <c r="D34" s="72">
        <f>B34*C34</f>
        <v>1.4999999999999999E-2</v>
      </c>
    </row>
    <row r="35" spans="1:4" ht="77.45">
      <c r="A35" s="111"/>
      <c r="B35" s="115" t="s">
        <v>58</v>
      </c>
      <c r="C35" s="123"/>
      <c r="D35" s="72"/>
    </row>
    <row r="36" spans="1:4">
      <c r="A36" s="111" t="s">
        <v>59</v>
      </c>
      <c r="B36" s="126">
        <v>0</v>
      </c>
      <c r="C36" s="123">
        <v>0.05</v>
      </c>
      <c r="D36" s="72">
        <f>B36*C36</f>
        <v>0</v>
      </c>
    </row>
    <row r="37" spans="1:4" ht="30.95">
      <c r="A37" s="111"/>
      <c r="B37" s="126" t="s">
        <v>48</v>
      </c>
      <c r="C37" s="123"/>
      <c r="D37" s="72"/>
    </row>
    <row r="38" spans="1:4">
      <c r="A38" s="111" t="s">
        <v>60</v>
      </c>
      <c r="B38" s="115">
        <v>0.75</v>
      </c>
      <c r="C38" s="123">
        <v>0.05</v>
      </c>
      <c r="D38" s="72">
        <f>B38*C38</f>
        <v>3.7500000000000006E-2</v>
      </c>
    </row>
    <row r="39" spans="1:4" ht="77.45">
      <c r="A39" s="111"/>
      <c r="B39" s="115" t="s">
        <v>61</v>
      </c>
      <c r="C39" s="123"/>
      <c r="D39" s="72"/>
    </row>
    <row r="40" spans="1:4">
      <c r="A40" s="112" t="s">
        <v>62</v>
      </c>
      <c r="B40" s="126">
        <v>0.5</v>
      </c>
      <c r="C40" s="123">
        <v>0.04</v>
      </c>
      <c r="D40" s="72">
        <f>B40*C40</f>
        <v>0.02</v>
      </c>
    </row>
    <row r="41" spans="1:4" ht="30.95">
      <c r="A41" s="111"/>
      <c r="B41" s="126" t="s">
        <v>48</v>
      </c>
      <c r="C41" s="123"/>
      <c r="D41" s="72"/>
    </row>
    <row r="42" spans="1:4">
      <c r="A42" s="111" t="s">
        <v>63</v>
      </c>
      <c r="B42" s="115">
        <v>0.5</v>
      </c>
      <c r="C42" s="123">
        <v>0.02</v>
      </c>
      <c r="D42" s="72">
        <f>B42*C42</f>
        <v>0.01</v>
      </c>
    </row>
    <row r="43" spans="1:4" ht="62.1">
      <c r="A43" s="111"/>
      <c r="B43" s="115" t="s">
        <v>64</v>
      </c>
      <c r="C43" s="123"/>
      <c r="D43" s="72"/>
    </row>
    <row r="44" spans="1:4">
      <c r="A44" s="111" t="s">
        <v>65</v>
      </c>
      <c r="B44" s="115">
        <v>2.5</v>
      </c>
      <c r="C44" s="123">
        <v>0.03</v>
      </c>
      <c r="D44" s="72">
        <f>B44*C44</f>
        <v>7.4999999999999997E-2</v>
      </c>
    </row>
    <row r="45" spans="1:4" ht="201.6">
      <c r="A45" s="111"/>
      <c r="B45" s="115" t="s">
        <v>66</v>
      </c>
      <c r="C45" s="123"/>
      <c r="D45" s="72"/>
    </row>
    <row r="46" spans="1:4">
      <c r="A46" s="111" t="s">
        <v>67</v>
      </c>
      <c r="B46" s="115">
        <v>1</v>
      </c>
      <c r="C46" s="123">
        <v>0.03</v>
      </c>
      <c r="D46" s="72">
        <f>B46*C46</f>
        <v>0.03</v>
      </c>
    </row>
    <row r="47" spans="1:4" ht="186">
      <c r="A47" s="111"/>
      <c r="B47" s="115" t="s">
        <v>68</v>
      </c>
      <c r="C47" s="123"/>
      <c r="D47" s="72"/>
    </row>
    <row r="48" spans="1:4">
      <c r="A48" s="111" t="s">
        <v>69</v>
      </c>
      <c r="B48" s="115">
        <v>1</v>
      </c>
      <c r="C48" s="123">
        <v>0.02</v>
      </c>
      <c r="D48" s="72">
        <f>B48*C48</f>
        <v>0.02</v>
      </c>
    </row>
    <row r="49" spans="1:5" ht="186">
      <c r="A49" s="111"/>
      <c r="B49" s="115" t="s">
        <v>68</v>
      </c>
      <c r="C49" s="123"/>
      <c r="D49" s="72"/>
    </row>
    <row r="50" spans="1:5">
      <c r="A50" s="111" t="s">
        <v>70</v>
      </c>
      <c r="B50" s="126">
        <v>0</v>
      </c>
      <c r="C50" s="123">
        <v>0.02</v>
      </c>
      <c r="D50" s="72">
        <f>B50*C50</f>
        <v>0</v>
      </c>
    </row>
    <row r="51" spans="1:5" ht="30.95">
      <c r="A51" s="111"/>
      <c r="B51" s="126" t="s">
        <v>71</v>
      </c>
      <c r="C51" s="123"/>
      <c r="D51" s="72"/>
    </row>
    <row r="52" spans="1:5">
      <c r="A52" s="111" t="s">
        <v>72</v>
      </c>
      <c r="B52" s="115">
        <v>0.75</v>
      </c>
      <c r="C52" s="123">
        <v>0.02</v>
      </c>
      <c r="D52" s="72">
        <f>B52*C52</f>
        <v>1.4999999999999999E-2</v>
      </c>
    </row>
    <row r="53" spans="1:5" ht="77.45">
      <c r="A53" s="111"/>
      <c r="B53" s="115" t="s">
        <v>73</v>
      </c>
      <c r="C53" s="123"/>
      <c r="D53" s="72"/>
    </row>
    <row r="54" spans="1:5">
      <c r="A54" s="111" t="s">
        <v>74</v>
      </c>
      <c r="B54" s="126">
        <v>0</v>
      </c>
      <c r="C54" s="123">
        <v>0.02</v>
      </c>
      <c r="D54" s="72">
        <f>B54*C54</f>
        <v>0</v>
      </c>
    </row>
    <row r="55" spans="1:5" ht="30.95">
      <c r="A55" s="111"/>
      <c r="B55" s="126" t="s">
        <v>48</v>
      </c>
      <c r="C55" s="123"/>
      <c r="D55" s="72"/>
    </row>
    <row r="56" spans="1:5">
      <c r="A56" s="111" t="s">
        <v>75</v>
      </c>
      <c r="B56" s="115">
        <v>3</v>
      </c>
      <c r="C56" s="123">
        <v>0.03</v>
      </c>
      <c r="D56" s="72">
        <f>B56*C56</f>
        <v>0.09</v>
      </c>
    </row>
    <row r="57" spans="1:5" ht="216.95">
      <c r="A57" s="27"/>
      <c r="B57" s="115" t="s">
        <v>76</v>
      </c>
      <c r="C57" s="124"/>
      <c r="D57" s="72"/>
    </row>
    <row r="58" spans="1:5">
      <c r="B58" s="127" t="s">
        <v>77</v>
      </c>
      <c r="C58" s="124">
        <f>SUM(C2:C57)</f>
        <v>1.0000000000000004</v>
      </c>
      <c r="D58" s="125">
        <f>SUM(D2:D57)</f>
        <v>1.4175000000000002</v>
      </c>
      <c r="E58" s="57" t="s">
        <v>78</v>
      </c>
    </row>
    <row r="61" spans="1:5" ht="279">
      <c r="A61" s="113" t="s">
        <v>79</v>
      </c>
    </row>
  </sheetData>
  <sheetProtection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58"/>
  <sheetViews>
    <sheetView zoomScale="70" zoomScaleNormal="70" workbookViewId="0">
      <pane xSplit="1" ySplit="1" topLeftCell="B2" activePane="bottomRight" state="frozen"/>
      <selection pane="bottomRight" activeCell="B3" sqref="B3"/>
      <selection pane="bottomLeft" activeCell="A2" sqref="A2"/>
      <selection pane="topRight" activeCell="B1" sqref="B1"/>
    </sheetView>
  </sheetViews>
  <sheetFormatPr defaultColWidth="10.875" defaultRowHeight="15.6"/>
  <cols>
    <col min="1" max="1" width="48.625" style="1" customWidth="1"/>
    <col min="2" max="2" width="64.625" style="8" customWidth="1"/>
    <col min="3" max="4" width="16.625" style="1" customWidth="1"/>
    <col min="5" max="5" width="15.375" style="1" customWidth="1"/>
    <col min="6" max="16384" width="10.875" style="1"/>
  </cols>
  <sheetData>
    <row r="1" spans="1:4" ht="32.1" customHeight="1">
      <c r="A1" s="42" t="s">
        <v>22</v>
      </c>
      <c r="B1" s="35" t="s">
        <v>80</v>
      </c>
      <c r="C1" s="42" t="s">
        <v>24</v>
      </c>
      <c r="D1" s="42" t="s">
        <v>25</v>
      </c>
    </row>
    <row r="2" spans="1:4">
      <c r="A2" s="111" t="s">
        <v>26</v>
      </c>
      <c r="B2" s="115">
        <v>3.5</v>
      </c>
      <c r="C2" s="71">
        <v>0.05</v>
      </c>
      <c r="D2" s="41">
        <f>B2*C2</f>
        <v>0.17500000000000002</v>
      </c>
    </row>
    <row r="3" spans="1:4" ht="108.6">
      <c r="A3" s="111"/>
      <c r="B3" s="134" t="s">
        <v>81</v>
      </c>
      <c r="C3" s="71"/>
      <c r="D3" s="41"/>
    </row>
    <row r="4" spans="1:4">
      <c r="A4" s="111" t="s">
        <v>28</v>
      </c>
      <c r="B4" s="115">
        <v>0</v>
      </c>
      <c r="C4" s="71">
        <v>0.05</v>
      </c>
      <c r="D4" s="41">
        <f>B4*C4</f>
        <v>0</v>
      </c>
    </row>
    <row r="5" spans="1:4">
      <c r="A5" s="111"/>
      <c r="B5" s="115" t="s">
        <v>82</v>
      </c>
      <c r="C5" s="71"/>
      <c r="D5" s="41"/>
    </row>
    <row r="6" spans="1:4">
      <c r="A6" s="111" t="s">
        <v>30</v>
      </c>
      <c r="B6" s="115">
        <v>0</v>
      </c>
      <c r="C6" s="71">
        <v>0.05</v>
      </c>
      <c r="D6" s="41">
        <f>B6*C6</f>
        <v>0</v>
      </c>
    </row>
    <row r="7" spans="1:4">
      <c r="A7" s="111"/>
      <c r="B7" s="115" t="s">
        <v>82</v>
      </c>
      <c r="C7" s="71"/>
      <c r="D7" s="41"/>
    </row>
    <row r="8" spans="1:4">
      <c r="A8" s="111" t="s">
        <v>32</v>
      </c>
      <c r="B8" s="115">
        <v>0</v>
      </c>
      <c r="C8" s="71">
        <v>0.05</v>
      </c>
      <c r="D8" s="41">
        <f>B8*C8</f>
        <v>0</v>
      </c>
    </row>
    <row r="9" spans="1:4">
      <c r="A9" s="111"/>
      <c r="B9" s="115" t="s">
        <v>82</v>
      </c>
      <c r="C9" s="71"/>
      <c r="D9" s="41"/>
    </row>
    <row r="10" spans="1:4">
      <c r="A10" s="111" t="s">
        <v>34</v>
      </c>
      <c r="B10" s="115">
        <v>0</v>
      </c>
      <c r="C10" s="71">
        <v>0.05</v>
      </c>
      <c r="D10" s="41">
        <f>B10*C10</f>
        <v>0</v>
      </c>
    </row>
    <row r="11" spans="1:4">
      <c r="A11" s="111"/>
      <c r="B11" s="115" t="s">
        <v>82</v>
      </c>
      <c r="C11" s="71"/>
      <c r="D11" s="41"/>
    </row>
    <row r="12" spans="1:4">
      <c r="A12" s="111" t="s">
        <v>36</v>
      </c>
      <c r="B12" s="115">
        <v>0</v>
      </c>
      <c r="C12" s="71">
        <v>0.05</v>
      </c>
      <c r="D12" s="41">
        <f>B12*C12</f>
        <v>0</v>
      </c>
    </row>
    <row r="13" spans="1:4">
      <c r="A13" s="111"/>
      <c r="B13" s="115" t="s">
        <v>82</v>
      </c>
      <c r="C13" s="71"/>
      <c r="D13" s="41"/>
    </row>
    <row r="14" spans="1:4">
      <c r="A14" s="111" t="s">
        <v>38</v>
      </c>
      <c r="B14" s="115">
        <v>0</v>
      </c>
      <c r="C14" s="71">
        <v>0.05</v>
      </c>
      <c r="D14" s="41">
        <f>B14*C14</f>
        <v>0</v>
      </c>
    </row>
    <row r="15" spans="1:4">
      <c r="A15" s="111"/>
      <c r="B15" s="115" t="s">
        <v>82</v>
      </c>
      <c r="C15" s="71"/>
      <c r="D15" s="41"/>
    </row>
    <row r="16" spans="1:4">
      <c r="A16" s="111" t="s">
        <v>40</v>
      </c>
      <c r="B16" s="115">
        <v>0</v>
      </c>
      <c r="C16" s="71">
        <v>0.03</v>
      </c>
      <c r="D16" s="41">
        <f>B16*C16</f>
        <v>0</v>
      </c>
    </row>
    <row r="17" spans="1:4">
      <c r="A17" s="111"/>
      <c r="B17" s="115" t="s">
        <v>82</v>
      </c>
      <c r="C17" s="71"/>
      <c r="D17" s="41"/>
    </row>
    <row r="18" spans="1:4">
      <c r="A18" s="111" t="s">
        <v>42</v>
      </c>
      <c r="B18" s="115">
        <v>0</v>
      </c>
      <c r="C18" s="71">
        <v>0.02</v>
      </c>
      <c r="D18" s="41">
        <f>B18*C18</f>
        <v>0</v>
      </c>
    </row>
    <row r="19" spans="1:4">
      <c r="A19" s="111"/>
      <c r="B19" s="115" t="s">
        <v>82</v>
      </c>
      <c r="C19" s="71"/>
      <c r="D19" s="41"/>
    </row>
    <row r="20" spans="1:4">
      <c r="A20" s="111" t="s">
        <v>44</v>
      </c>
      <c r="B20" s="115">
        <v>0</v>
      </c>
      <c r="C20" s="71">
        <v>0.03</v>
      </c>
      <c r="D20" s="41">
        <f>B20*C20</f>
        <v>0</v>
      </c>
    </row>
    <row r="21" spans="1:4">
      <c r="A21" s="111"/>
      <c r="B21" s="115" t="s">
        <v>82</v>
      </c>
      <c r="C21" s="71"/>
      <c r="D21" s="41"/>
    </row>
    <row r="22" spans="1:4">
      <c r="A22" s="111" t="s">
        <v>46</v>
      </c>
      <c r="B22" s="115">
        <v>0</v>
      </c>
      <c r="C22" s="71">
        <v>0.03</v>
      </c>
      <c r="D22" s="41">
        <f>B22*C22</f>
        <v>0</v>
      </c>
    </row>
    <row r="23" spans="1:4">
      <c r="A23" s="111"/>
      <c r="B23" s="115" t="s">
        <v>82</v>
      </c>
      <c r="C23" s="71"/>
      <c r="D23" s="41"/>
    </row>
    <row r="24" spans="1:4" ht="28.5" customHeight="1">
      <c r="A24" s="112" t="s">
        <v>47</v>
      </c>
      <c r="B24" s="115">
        <v>0</v>
      </c>
      <c r="C24" s="71">
        <v>0.03</v>
      </c>
      <c r="D24" s="41">
        <f>B24*C24</f>
        <v>0</v>
      </c>
    </row>
    <row r="25" spans="1:4">
      <c r="A25" s="111"/>
      <c r="B25" s="115" t="s">
        <v>82</v>
      </c>
      <c r="C25" s="71"/>
      <c r="D25" s="41"/>
    </row>
    <row r="26" spans="1:4">
      <c r="A26" s="111" t="s">
        <v>49</v>
      </c>
      <c r="B26" s="115">
        <v>0</v>
      </c>
      <c r="C26" s="71">
        <v>0.04</v>
      </c>
      <c r="D26" s="41">
        <f>B26*C26</f>
        <v>0</v>
      </c>
    </row>
    <row r="27" spans="1:4">
      <c r="A27" s="111"/>
      <c r="B27" s="115" t="s">
        <v>82</v>
      </c>
      <c r="C27" s="71"/>
      <c r="D27" s="41"/>
    </row>
    <row r="28" spans="1:4">
      <c r="A28" s="111" t="s">
        <v>51</v>
      </c>
      <c r="B28" s="115">
        <v>0</v>
      </c>
      <c r="C28" s="71">
        <v>0.03</v>
      </c>
      <c r="D28" s="41">
        <f>B28*C28</f>
        <v>0</v>
      </c>
    </row>
    <row r="29" spans="1:4">
      <c r="A29" s="111"/>
      <c r="B29" s="115" t="s">
        <v>82</v>
      </c>
      <c r="C29" s="71"/>
      <c r="D29" s="41"/>
    </row>
    <row r="30" spans="1:4">
      <c r="A30" s="111" t="s">
        <v>53</v>
      </c>
      <c r="B30" s="115">
        <v>0</v>
      </c>
      <c r="C30" s="71">
        <v>0.04</v>
      </c>
      <c r="D30" s="41">
        <f>B30*C30</f>
        <v>0</v>
      </c>
    </row>
    <row r="31" spans="1:4">
      <c r="A31" s="111"/>
      <c r="B31" s="115" t="s">
        <v>82</v>
      </c>
      <c r="C31" s="71"/>
      <c r="D31" s="41"/>
    </row>
    <row r="32" spans="1:4">
      <c r="A32" s="111" t="s">
        <v>55</v>
      </c>
      <c r="B32" s="115">
        <v>0</v>
      </c>
      <c r="C32" s="71">
        <v>0.04</v>
      </c>
      <c r="D32" s="41">
        <f>B32*C32</f>
        <v>0</v>
      </c>
    </row>
    <row r="33" spans="1:4">
      <c r="A33" s="111"/>
      <c r="B33" s="115" t="s">
        <v>82</v>
      </c>
      <c r="C33" s="71"/>
      <c r="D33" s="41"/>
    </row>
    <row r="34" spans="1:4">
      <c r="A34" s="111" t="s">
        <v>57</v>
      </c>
      <c r="B34" s="115">
        <v>0</v>
      </c>
      <c r="C34" s="71">
        <v>0.03</v>
      </c>
      <c r="D34" s="41">
        <f>B34*C34</f>
        <v>0</v>
      </c>
    </row>
    <row r="35" spans="1:4">
      <c r="A35" s="111"/>
      <c r="B35" s="115" t="s">
        <v>82</v>
      </c>
      <c r="C35" s="71"/>
      <c r="D35" s="41"/>
    </row>
    <row r="36" spans="1:4">
      <c r="A36" s="111" t="s">
        <v>59</v>
      </c>
      <c r="B36" s="115">
        <v>0</v>
      </c>
      <c r="C36" s="71">
        <v>0.05</v>
      </c>
      <c r="D36" s="41">
        <f>B36*C36</f>
        <v>0</v>
      </c>
    </row>
    <row r="37" spans="1:4">
      <c r="A37" s="111"/>
      <c r="B37" s="115" t="s">
        <v>82</v>
      </c>
      <c r="C37" s="71"/>
      <c r="D37" s="41"/>
    </row>
    <row r="38" spans="1:4">
      <c r="A38" s="111" t="s">
        <v>60</v>
      </c>
      <c r="B38" s="115">
        <v>0</v>
      </c>
      <c r="C38" s="71">
        <v>0.05</v>
      </c>
      <c r="D38" s="41">
        <f>B38*C38</f>
        <v>0</v>
      </c>
    </row>
    <row r="39" spans="1:4">
      <c r="A39" s="111"/>
      <c r="B39" s="115" t="s">
        <v>82</v>
      </c>
      <c r="C39" s="71"/>
      <c r="D39" s="41"/>
    </row>
    <row r="40" spans="1:4" s="66" customFormat="1" ht="30.6" customHeight="1">
      <c r="A40" s="112" t="s">
        <v>62</v>
      </c>
      <c r="B40" s="115">
        <v>0</v>
      </c>
      <c r="C40" s="71">
        <v>0.04</v>
      </c>
      <c r="D40" s="72">
        <f>B40*C40</f>
        <v>0</v>
      </c>
    </row>
    <row r="41" spans="1:4">
      <c r="A41" s="111"/>
      <c r="B41" s="115" t="s">
        <v>82</v>
      </c>
      <c r="C41" s="71"/>
      <c r="D41" s="41"/>
    </row>
    <row r="42" spans="1:4">
      <c r="A42" s="111" t="s">
        <v>63</v>
      </c>
      <c r="B42" s="115">
        <v>0</v>
      </c>
      <c r="C42" s="71">
        <v>0.02</v>
      </c>
      <c r="D42" s="41">
        <f>B42*C42</f>
        <v>0</v>
      </c>
    </row>
    <row r="43" spans="1:4">
      <c r="A43" s="111"/>
      <c r="B43" s="115" t="s">
        <v>82</v>
      </c>
      <c r="C43" s="71"/>
      <c r="D43" s="41"/>
    </row>
    <row r="44" spans="1:4">
      <c r="A44" s="111" t="s">
        <v>65</v>
      </c>
      <c r="B44" s="115">
        <v>0</v>
      </c>
      <c r="C44" s="71">
        <v>0.03</v>
      </c>
      <c r="D44" s="41">
        <f>B44*C44</f>
        <v>0</v>
      </c>
    </row>
    <row r="45" spans="1:4">
      <c r="A45" s="111"/>
      <c r="B45" s="115" t="s">
        <v>82</v>
      </c>
      <c r="C45" s="71"/>
      <c r="D45" s="41"/>
    </row>
    <row r="46" spans="1:4">
      <c r="A46" s="111" t="s">
        <v>67</v>
      </c>
      <c r="B46" s="115">
        <v>0</v>
      </c>
      <c r="C46" s="71">
        <v>0.03</v>
      </c>
      <c r="D46" s="41">
        <f>B46*C46</f>
        <v>0</v>
      </c>
    </row>
    <row r="47" spans="1:4">
      <c r="A47" s="111"/>
      <c r="B47" s="115" t="s">
        <v>82</v>
      </c>
      <c r="C47" s="71"/>
      <c r="D47" s="41"/>
    </row>
    <row r="48" spans="1:4">
      <c r="A48" s="111" t="s">
        <v>69</v>
      </c>
      <c r="B48" s="115">
        <v>0</v>
      </c>
      <c r="C48" s="71">
        <v>0.02</v>
      </c>
      <c r="D48" s="41">
        <f>B48*C48</f>
        <v>0</v>
      </c>
    </row>
    <row r="49" spans="1:5">
      <c r="A49" s="111"/>
      <c r="B49" s="115" t="s">
        <v>82</v>
      </c>
      <c r="C49" s="71"/>
      <c r="D49" s="41"/>
    </row>
    <row r="50" spans="1:5">
      <c r="A50" s="111" t="s">
        <v>70</v>
      </c>
      <c r="B50" s="115">
        <v>0</v>
      </c>
      <c r="C50" s="71">
        <v>0.02</v>
      </c>
      <c r="D50" s="41">
        <f>B50*C50</f>
        <v>0</v>
      </c>
    </row>
    <row r="51" spans="1:5">
      <c r="A51" s="111"/>
      <c r="B51" s="115" t="s">
        <v>82</v>
      </c>
      <c r="C51" s="71"/>
      <c r="D51" s="41"/>
    </row>
    <row r="52" spans="1:5">
      <c r="A52" s="111" t="s">
        <v>72</v>
      </c>
      <c r="B52" s="115">
        <v>0</v>
      </c>
      <c r="C52" s="71">
        <v>0.02</v>
      </c>
      <c r="D52" s="41">
        <f>B52*C52</f>
        <v>0</v>
      </c>
    </row>
    <row r="53" spans="1:5">
      <c r="A53" s="111"/>
      <c r="B53" s="115" t="s">
        <v>82</v>
      </c>
      <c r="C53" s="71"/>
      <c r="D53" s="41"/>
    </row>
    <row r="54" spans="1:5">
      <c r="A54" s="111" t="s">
        <v>74</v>
      </c>
      <c r="B54" s="115">
        <v>0</v>
      </c>
      <c r="C54" s="71">
        <v>0.02</v>
      </c>
      <c r="D54" s="41">
        <f>B54*C54</f>
        <v>0</v>
      </c>
    </row>
    <row r="55" spans="1:5">
      <c r="A55" s="111"/>
      <c r="B55" s="115" t="s">
        <v>82</v>
      </c>
      <c r="C55" s="71"/>
      <c r="D55" s="41"/>
    </row>
    <row r="56" spans="1:5">
      <c r="A56" s="111" t="s">
        <v>75</v>
      </c>
      <c r="B56" s="115">
        <v>7</v>
      </c>
      <c r="C56" s="71">
        <v>0.03</v>
      </c>
      <c r="D56" s="41">
        <f>B56*C56</f>
        <v>0.21</v>
      </c>
    </row>
    <row r="57" spans="1:5" ht="216.95">
      <c r="A57" s="114"/>
      <c r="B57" s="136" t="s">
        <v>83</v>
      </c>
      <c r="C57" s="71"/>
      <c r="D57" s="41"/>
    </row>
    <row r="58" spans="1:5">
      <c r="B58" s="8" t="s">
        <v>77</v>
      </c>
      <c r="C58" s="71">
        <f>SUM(C2:C57)</f>
        <v>1.0000000000000004</v>
      </c>
      <c r="D58" s="91">
        <f>SUM(D2:D57)</f>
        <v>0.38500000000000001</v>
      </c>
      <c r="E58" s="57" t="s">
        <v>84</v>
      </c>
    </row>
  </sheetData>
  <sheetProtection formatRow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31"/>
  <sheetViews>
    <sheetView zoomScale="60" zoomScaleNormal="60" workbookViewId="0">
      <pane xSplit="1" ySplit="1" topLeftCell="F83" activePane="bottomRight" state="frozen"/>
      <selection pane="bottomRight" activeCell="B85" sqref="B85"/>
      <selection pane="bottomLeft" activeCell="A2" sqref="A2"/>
      <selection pane="topRight" activeCell="B1" sqref="B1"/>
    </sheetView>
  </sheetViews>
  <sheetFormatPr defaultColWidth="10.875" defaultRowHeight="15.6"/>
  <cols>
    <col min="1" max="1" width="58.5" style="8" customWidth="1"/>
    <col min="2" max="2" width="64.625" style="8" customWidth="1"/>
    <col min="3" max="3" width="8.625" style="8" customWidth="1"/>
    <col min="4" max="4" width="64.625" style="8" customWidth="1"/>
    <col min="5" max="5" width="8.625" style="8" customWidth="1"/>
    <col min="6" max="6" width="64.625" style="8" customWidth="1"/>
    <col min="7" max="7" width="8.625" style="8" customWidth="1"/>
    <col min="8" max="8" width="16.625" style="8" customWidth="1"/>
    <col min="9" max="9" width="15.375" style="8" customWidth="1"/>
    <col min="10" max="10" width="15.5" style="8" customWidth="1"/>
    <col min="11" max="16384" width="10.875" style="8"/>
  </cols>
  <sheetData>
    <row r="1" spans="1:9" ht="62.1">
      <c r="A1" s="7" t="s">
        <v>85</v>
      </c>
      <c r="B1" s="24" t="s">
        <v>86</v>
      </c>
      <c r="C1" s="35" t="s">
        <v>87</v>
      </c>
      <c r="D1" s="24" t="s">
        <v>88</v>
      </c>
      <c r="E1" s="35" t="s">
        <v>89</v>
      </c>
      <c r="F1" s="24" t="s">
        <v>90</v>
      </c>
      <c r="G1" s="35" t="s">
        <v>87</v>
      </c>
      <c r="H1" s="43" t="s">
        <v>25</v>
      </c>
      <c r="I1" s="11"/>
    </row>
    <row r="2" spans="1:9">
      <c r="A2" s="26" t="s">
        <v>91</v>
      </c>
      <c r="B2" s="115"/>
      <c r="C2" s="116">
        <v>0.05</v>
      </c>
      <c r="D2" s="115"/>
      <c r="E2" s="116">
        <v>0.04</v>
      </c>
      <c r="F2" s="115"/>
      <c r="G2" s="116">
        <v>0.04</v>
      </c>
      <c r="H2" s="74">
        <f>B2*C2+D2*E2+F2*G2</f>
        <v>0</v>
      </c>
    </row>
    <row r="3" spans="1:9" s="16" customFormat="1">
      <c r="A3" s="30"/>
      <c r="B3" s="115"/>
      <c r="C3" s="116"/>
      <c r="D3" s="115"/>
      <c r="E3" s="116"/>
      <c r="F3" s="115"/>
      <c r="G3" s="116"/>
      <c r="H3" s="74"/>
    </row>
    <row r="4" spans="1:9" ht="30.95">
      <c r="A4" s="26" t="s">
        <v>92</v>
      </c>
      <c r="B4" s="94"/>
      <c r="C4" s="116">
        <v>0.03</v>
      </c>
      <c r="D4" s="94"/>
      <c r="E4" s="116">
        <v>3.5000000000000003E-2</v>
      </c>
      <c r="F4" s="94"/>
      <c r="G4" s="116">
        <v>3.5000000000000003E-2</v>
      </c>
      <c r="H4" s="74">
        <f>B4*C4+D4*E4+F4*G4</f>
        <v>0</v>
      </c>
    </row>
    <row r="5" spans="1:9">
      <c r="A5" s="25"/>
      <c r="B5" s="94"/>
      <c r="C5" s="116"/>
      <c r="D5" s="94"/>
      <c r="E5" s="116"/>
      <c r="F5" s="94"/>
      <c r="G5" s="116"/>
      <c r="H5" s="74"/>
    </row>
    <row r="6" spans="1:9" ht="30.95">
      <c r="A6" s="26" t="s">
        <v>93</v>
      </c>
      <c r="B6" s="115"/>
      <c r="C6" s="116">
        <v>0.04</v>
      </c>
      <c r="D6" s="115"/>
      <c r="E6" s="116">
        <v>0.04</v>
      </c>
      <c r="F6" s="115"/>
      <c r="G6" s="116">
        <v>0.04</v>
      </c>
      <c r="H6" s="74">
        <f t="shared" ref="H6" si="0">B6*C6+D6*E6+F6*G6</f>
        <v>0</v>
      </c>
    </row>
    <row r="7" spans="1:9">
      <c r="A7" s="25"/>
      <c r="B7" s="115"/>
      <c r="C7" s="116"/>
      <c r="D7" s="115"/>
      <c r="E7" s="116"/>
      <c r="F7" s="115"/>
      <c r="G7" s="116"/>
      <c r="H7" s="74"/>
    </row>
    <row r="8" spans="1:9">
      <c r="A8" s="26" t="s">
        <v>94</v>
      </c>
      <c r="B8" s="94"/>
      <c r="C8" s="116">
        <v>0.04</v>
      </c>
      <c r="D8" s="94"/>
      <c r="E8" s="116">
        <v>0.04</v>
      </c>
      <c r="F8" s="94"/>
      <c r="G8" s="116">
        <v>0.04</v>
      </c>
      <c r="H8" s="74">
        <f t="shared" ref="H8:H14" si="1">B8*C8+D8*E8+F8*G8</f>
        <v>0</v>
      </c>
    </row>
    <row r="9" spans="1:9">
      <c r="A9" s="26"/>
      <c r="B9" s="94"/>
      <c r="C9" s="116"/>
      <c r="D9" s="94"/>
      <c r="E9" s="116"/>
      <c r="F9" s="94"/>
      <c r="G9" s="116"/>
      <c r="H9" s="74"/>
    </row>
    <row r="10" spans="1:9">
      <c r="A10" s="26" t="s">
        <v>95</v>
      </c>
      <c r="B10" s="94"/>
      <c r="C10" s="116">
        <v>0.05</v>
      </c>
      <c r="D10" s="94"/>
      <c r="E10" s="116">
        <v>0.05</v>
      </c>
      <c r="F10" s="94"/>
      <c r="G10" s="116">
        <v>0.05</v>
      </c>
      <c r="H10" s="74">
        <f t="shared" si="1"/>
        <v>0</v>
      </c>
    </row>
    <row r="11" spans="1:9">
      <c r="A11" s="26"/>
      <c r="B11" s="94"/>
      <c r="C11" s="116"/>
      <c r="D11" s="94"/>
      <c r="E11" s="116"/>
      <c r="F11" s="94"/>
      <c r="G11" s="116"/>
      <c r="H11" s="74"/>
    </row>
    <row r="12" spans="1:9" ht="46.5">
      <c r="A12" s="26" t="s">
        <v>96</v>
      </c>
      <c r="B12" s="94"/>
      <c r="C12" s="116">
        <v>0.04</v>
      </c>
      <c r="D12" s="94"/>
      <c r="E12" s="116">
        <v>3.5000000000000003E-2</v>
      </c>
      <c r="F12" s="94"/>
      <c r="G12" s="116">
        <v>3.5000000000000003E-2</v>
      </c>
      <c r="H12" s="74">
        <f t="shared" si="1"/>
        <v>0</v>
      </c>
    </row>
    <row r="13" spans="1:9">
      <c r="A13" s="26"/>
      <c r="B13" s="94"/>
      <c r="C13" s="116"/>
      <c r="D13" s="94"/>
      <c r="E13" s="116"/>
      <c r="F13" s="94"/>
      <c r="G13" s="116"/>
      <c r="H13" s="74"/>
    </row>
    <row r="14" spans="1:9">
      <c r="A14" s="26" t="s">
        <v>97</v>
      </c>
      <c r="B14" s="94"/>
      <c r="C14" s="116">
        <v>0.03</v>
      </c>
      <c r="D14" s="94"/>
      <c r="E14" s="116">
        <v>0.03</v>
      </c>
      <c r="F14" s="94">
        <v>2</v>
      </c>
      <c r="G14" s="116">
        <v>0.03</v>
      </c>
      <c r="H14" s="74">
        <f t="shared" si="1"/>
        <v>0.06</v>
      </c>
    </row>
    <row r="15" spans="1:9" ht="77.45">
      <c r="A15" s="26"/>
      <c r="B15" s="94"/>
      <c r="C15" s="116"/>
      <c r="D15" s="94"/>
      <c r="E15" s="116"/>
      <c r="F15" s="94" t="s">
        <v>98</v>
      </c>
      <c r="G15" s="116"/>
      <c r="H15" s="74"/>
    </row>
    <row r="16" spans="1:9">
      <c r="A16" s="24" t="s">
        <v>99</v>
      </c>
      <c r="B16" s="115"/>
      <c r="C16" s="116">
        <v>0.03</v>
      </c>
      <c r="D16" s="115"/>
      <c r="E16" s="116">
        <v>0.03</v>
      </c>
      <c r="F16" s="94">
        <v>2</v>
      </c>
      <c r="G16" s="116">
        <v>0.03</v>
      </c>
      <c r="H16" s="74">
        <f t="shared" ref="H16" si="2">B16*C16+D16*E16+F16*G16</f>
        <v>0.06</v>
      </c>
    </row>
    <row r="17" spans="1:8" ht="77.45">
      <c r="A17" s="25"/>
      <c r="B17" s="115"/>
      <c r="C17" s="116"/>
      <c r="D17" s="115"/>
      <c r="E17" s="116"/>
      <c r="F17" s="94" t="s">
        <v>98</v>
      </c>
      <c r="G17" s="116"/>
      <c r="H17" s="74"/>
    </row>
    <row r="18" spans="1:8" ht="30.95">
      <c r="A18" s="24" t="s">
        <v>100</v>
      </c>
      <c r="B18" s="94"/>
      <c r="C18" s="116">
        <v>0.03</v>
      </c>
      <c r="D18" s="94"/>
      <c r="E18" s="116">
        <v>2.5000000000000001E-2</v>
      </c>
      <c r="F18" s="94"/>
      <c r="G18" s="116">
        <v>2.5000000000000001E-2</v>
      </c>
      <c r="H18" s="74">
        <f t="shared" ref="H18" si="3">B18*C18+D18*E18+F18*G18</f>
        <v>0</v>
      </c>
    </row>
    <row r="19" spans="1:8">
      <c r="A19" s="23"/>
      <c r="B19" s="94"/>
      <c r="C19" s="116"/>
      <c r="D19" s="94"/>
      <c r="E19" s="116"/>
      <c r="F19" s="94"/>
      <c r="G19" s="116"/>
      <c r="H19" s="74"/>
    </row>
    <row r="20" spans="1:8">
      <c r="A20" s="24" t="s">
        <v>101</v>
      </c>
      <c r="B20" s="115"/>
      <c r="C20" s="116">
        <v>0.03</v>
      </c>
      <c r="D20" s="115"/>
      <c r="E20" s="116">
        <v>3.5000000000000003E-2</v>
      </c>
      <c r="F20" s="115"/>
      <c r="G20" s="116">
        <v>3.5000000000000003E-2</v>
      </c>
      <c r="H20" s="74">
        <f t="shared" ref="H20" si="4">B20*C20+D20*E20+F20*G20</f>
        <v>0</v>
      </c>
    </row>
    <row r="21" spans="1:8">
      <c r="A21" s="23"/>
      <c r="B21" s="115"/>
      <c r="C21" s="116"/>
      <c r="D21" s="115"/>
      <c r="E21" s="116"/>
      <c r="F21" s="115"/>
      <c r="G21" s="116"/>
      <c r="H21" s="74"/>
    </row>
    <row r="22" spans="1:8">
      <c r="A22" s="23" t="s">
        <v>102</v>
      </c>
      <c r="B22" s="94"/>
      <c r="C22" s="116">
        <v>0.03</v>
      </c>
      <c r="D22" s="94"/>
      <c r="E22" s="116">
        <v>3.5000000000000003E-2</v>
      </c>
      <c r="F22" s="94"/>
      <c r="G22" s="116">
        <v>3.5000000000000003E-2</v>
      </c>
      <c r="H22" s="74">
        <f t="shared" ref="H22" si="5">B22*C22+D22*E22+F22*G22</f>
        <v>0</v>
      </c>
    </row>
    <row r="23" spans="1:8">
      <c r="A23" s="23"/>
      <c r="B23" s="94"/>
      <c r="C23" s="116"/>
      <c r="D23" s="94"/>
      <c r="E23" s="116"/>
      <c r="F23" s="94"/>
      <c r="G23" s="116"/>
      <c r="H23" s="74"/>
    </row>
    <row r="24" spans="1:8" ht="30.95">
      <c r="A24" s="24" t="s">
        <v>103</v>
      </c>
      <c r="B24" s="115"/>
      <c r="C24" s="116">
        <v>0.02</v>
      </c>
      <c r="D24" s="115"/>
      <c r="E24" s="116">
        <v>1.4999999999999999E-2</v>
      </c>
      <c r="F24" s="115"/>
      <c r="G24" s="116">
        <v>1.4999999999999999E-2</v>
      </c>
      <c r="H24" s="74">
        <f t="shared" ref="H24" si="6">B24*C24+D24*E24+F24*G24</f>
        <v>0</v>
      </c>
    </row>
    <row r="25" spans="1:8">
      <c r="A25" s="23"/>
      <c r="B25" s="115"/>
      <c r="C25" s="116"/>
      <c r="D25" s="115"/>
      <c r="E25" s="116"/>
      <c r="F25" s="115"/>
      <c r="G25" s="116"/>
      <c r="H25" s="74"/>
    </row>
    <row r="26" spans="1:8">
      <c r="A26" s="24" t="s">
        <v>104</v>
      </c>
      <c r="B26" s="94"/>
      <c r="C26" s="116">
        <v>0.02</v>
      </c>
      <c r="D26" s="94"/>
      <c r="E26" s="116">
        <v>0.02</v>
      </c>
      <c r="F26" s="94"/>
      <c r="G26" s="116">
        <v>0.02</v>
      </c>
      <c r="H26" s="74">
        <f t="shared" ref="H26" si="7">B26*C26+D26*E26+F26*G26</f>
        <v>0</v>
      </c>
    </row>
    <row r="27" spans="1:8">
      <c r="A27" s="23"/>
      <c r="B27" s="94"/>
      <c r="C27" s="116"/>
      <c r="D27" s="94"/>
      <c r="E27" s="116"/>
      <c r="F27" s="94"/>
      <c r="G27" s="116"/>
      <c r="H27" s="74"/>
    </row>
    <row r="28" spans="1:8">
      <c r="A28" s="24" t="s">
        <v>105</v>
      </c>
      <c r="B28" s="115"/>
      <c r="C28" s="116">
        <v>0.03</v>
      </c>
      <c r="D28" s="115"/>
      <c r="E28" s="116">
        <v>0.02</v>
      </c>
      <c r="F28" s="115"/>
      <c r="G28" s="116">
        <v>2.5000000000000001E-2</v>
      </c>
      <c r="H28" s="74">
        <f t="shared" ref="H28" si="8">B28*C28+D28*E28+F28*G28</f>
        <v>0</v>
      </c>
    </row>
    <row r="29" spans="1:8">
      <c r="A29" s="23"/>
      <c r="B29" s="115"/>
      <c r="C29" s="116"/>
      <c r="D29" s="115"/>
      <c r="E29" s="116"/>
      <c r="F29" s="115"/>
      <c r="G29" s="116"/>
      <c r="H29" s="74"/>
    </row>
    <row r="30" spans="1:8">
      <c r="A30" s="23" t="s">
        <v>106</v>
      </c>
      <c r="B30" s="94"/>
      <c r="C30" s="116">
        <v>0.03</v>
      </c>
      <c r="D30" s="94"/>
      <c r="E30" s="116">
        <v>0.02</v>
      </c>
      <c r="F30" s="94"/>
      <c r="G30" s="116">
        <v>0.02</v>
      </c>
      <c r="H30" s="74">
        <f t="shared" ref="H30" si="9">B30*C30+D30*E30+F30*G30</f>
        <v>0</v>
      </c>
    </row>
    <row r="31" spans="1:8">
      <c r="A31" s="23"/>
      <c r="B31" s="94"/>
      <c r="C31" s="116"/>
      <c r="D31" s="94"/>
      <c r="E31" s="116"/>
      <c r="F31" s="94"/>
      <c r="G31" s="116"/>
      <c r="H31" s="74"/>
    </row>
    <row r="32" spans="1:8">
      <c r="A32" s="24" t="s">
        <v>107</v>
      </c>
      <c r="B32" s="115">
        <v>20</v>
      </c>
      <c r="C32" s="116">
        <v>0.03</v>
      </c>
      <c r="D32" s="115"/>
      <c r="E32" s="116">
        <v>0.02</v>
      </c>
      <c r="F32" s="115"/>
      <c r="G32" s="116">
        <v>0.02</v>
      </c>
      <c r="H32" s="74">
        <f t="shared" ref="H32" si="10">B32*C32+D32*E32+F32*G32</f>
        <v>0.6</v>
      </c>
    </row>
    <row r="33" spans="1:8" ht="170.45">
      <c r="A33" s="23"/>
      <c r="B33" s="115" t="s">
        <v>108</v>
      </c>
      <c r="C33" s="116"/>
      <c r="D33" s="115"/>
      <c r="E33" s="116"/>
      <c r="F33" s="115"/>
      <c r="G33" s="116"/>
      <c r="H33" s="74"/>
    </row>
    <row r="34" spans="1:8" ht="30.95">
      <c r="A34" s="24" t="s">
        <v>109</v>
      </c>
      <c r="B34" s="94"/>
      <c r="C34" s="116">
        <v>0.04</v>
      </c>
      <c r="D34" s="94"/>
      <c r="E34" s="116">
        <v>0.04</v>
      </c>
      <c r="F34" s="94"/>
      <c r="G34" s="116">
        <v>0.04</v>
      </c>
      <c r="H34" s="74">
        <f t="shared" ref="H34" si="11">B34*C34+D34*E34+F34*G34</f>
        <v>0</v>
      </c>
    </row>
    <row r="35" spans="1:8">
      <c r="A35" s="23"/>
      <c r="B35" s="94"/>
      <c r="C35" s="116"/>
      <c r="D35" s="94"/>
      <c r="E35" s="116"/>
      <c r="F35" s="94"/>
      <c r="G35" s="116"/>
      <c r="H35" s="74"/>
    </row>
    <row r="36" spans="1:8">
      <c r="A36" s="24" t="s">
        <v>110</v>
      </c>
      <c r="B36" s="115"/>
      <c r="C36" s="116">
        <v>0.03</v>
      </c>
      <c r="D36" s="115"/>
      <c r="E36" s="116">
        <v>2.5000000000000001E-2</v>
      </c>
      <c r="F36" s="115"/>
      <c r="G36" s="116">
        <v>2.5000000000000001E-2</v>
      </c>
      <c r="H36" s="74">
        <f t="shared" ref="H36" si="12">B36*C36+D36*E36+F36*G36</f>
        <v>0</v>
      </c>
    </row>
    <row r="37" spans="1:8">
      <c r="A37" s="23"/>
      <c r="B37" s="115"/>
      <c r="C37" s="116"/>
      <c r="D37" s="115"/>
      <c r="E37" s="116"/>
      <c r="F37" s="115"/>
      <c r="G37" s="116"/>
      <c r="H37" s="74"/>
    </row>
    <row r="38" spans="1:8">
      <c r="A38" s="24" t="s">
        <v>111</v>
      </c>
      <c r="B38" s="94"/>
      <c r="C38" s="116">
        <v>0.02</v>
      </c>
      <c r="D38" s="94"/>
      <c r="E38" s="116">
        <v>0.02</v>
      </c>
      <c r="F38" s="94">
        <v>2</v>
      </c>
      <c r="G38" s="116">
        <v>0.02</v>
      </c>
      <c r="H38" s="74">
        <f t="shared" ref="H38" si="13">B38*C38+D38*E38+F38*G38</f>
        <v>0.04</v>
      </c>
    </row>
    <row r="39" spans="1:8" ht="77.45">
      <c r="A39" s="23"/>
      <c r="B39" s="94"/>
      <c r="C39" s="116"/>
      <c r="D39" s="94"/>
      <c r="E39" s="116"/>
      <c r="F39" s="94" t="s">
        <v>112</v>
      </c>
      <c r="G39" s="116"/>
      <c r="H39" s="74"/>
    </row>
    <row r="40" spans="1:8" ht="30.95">
      <c r="A40" s="24" t="s">
        <v>113</v>
      </c>
      <c r="B40" s="115"/>
      <c r="C40" s="116">
        <v>0.02</v>
      </c>
      <c r="D40" s="115"/>
      <c r="E40" s="116">
        <v>0.02</v>
      </c>
      <c r="F40" s="115"/>
      <c r="G40" s="116">
        <v>0.02</v>
      </c>
      <c r="H40" s="74">
        <f t="shared" ref="H40" si="14">B40*C40+D40*E40+F40*G40</f>
        <v>0</v>
      </c>
    </row>
    <row r="41" spans="1:8">
      <c r="A41" s="23"/>
      <c r="B41" s="115"/>
      <c r="C41" s="116"/>
      <c r="D41" s="115"/>
      <c r="E41" s="116"/>
      <c r="F41" s="115"/>
      <c r="G41" s="116"/>
      <c r="H41" s="74"/>
    </row>
    <row r="42" spans="1:8" ht="30.95">
      <c r="A42" s="24" t="s">
        <v>114</v>
      </c>
      <c r="B42" s="94"/>
      <c r="C42" s="116">
        <v>0.02</v>
      </c>
      <c r="D42" s="94"/>
      <c r="E42" s="116">
        <v>0.02</v>
      </c>
      <c r="F42" s="94"/>
      <c r="G42" s="116">
        <v>0.02</v>
      </c>
      <c r="H42" s="74">
        <f t="shared" ref="H42" si="15">B42*C42+D42*E42+F42*G42</f>
        <v>0</v>
      </c>
    </row>
    <row r="43" spans="1:8">
      <c r="A43" s="23"/>
      <c r="B43" s="94"/>
      <c r="C43" s="116"/>
      <c r="D43" s="94"/>
      <c r="E43" s="116"/>
      <c r="F43" s="94"/>
      <c r="G43" s="116"/>
      <c r="H43" s="74"/>
    </row>
    <row r="44" spans="1:8">
      <c r="A44" s="24" t="s">
        <v>115</v>
      </c>
      <c r="B44" s="115"/>
      <c r="C44" s="116">
        <v>0.02</v>
      </c>
      <c r="D44" s="115"/>
      <c r="E44" s="116">
        <v>0.02</v>
      </c>
      <c r="F44" s="115"/>
      <c r="G44" s="116">
        <v>0.02</v>
      </c>
      <c r="H44" s="74">
        <f t="shared" ref="H44" si="16">B44*C44+D44*E44+F44*G44</f>
        <v>0</v>
      </c>
    </row>
    <row r="45" spans="1:8">
      <c r="A45" s="24"/>
      <c r="B45" s="115"/>
      <c r="C45" s="116"/>
      <c r="D45" s="115"/>
      <c r="E45" s="116"/>
      <c r="F45" s="115"/>
      <c r="G45" s="116"/>
      <c r="H45" s="74"/>
    </row>
    <row r="46" spans="1:8">
      <c r="A46" s="24" t="s">
        <v>116</v>
      </c>
      <c r="B46" s="94"/>
      <c r="C46" s="116">
        <v>0.02</v>
      </c>
      <c r="D46" s="94"/>
      <c r="E46" s="116">
        <v>0.02</v>
      </c>
      <c r="F46" s="94"/>
      <c r="G46" s="116">
        <v>0.02</v>
      </c>
      <c r="H46" s="74">
        <f t="shared" ref="H46" si="17">B46*C46+D46*E46+F46*G46</f>
        <v>0</v>
      </c>
    </row>
    <row r="47" spans="1:8">
      <c r="A47" s="23"/>
      <c r="B47" s="94"/>
      <c r="C47" s="116"/>
      <c r="D47" s="94"/>
      <c r="E47" s="116"/>
      <c r="F47" s="94"/>
      <c r="G47" s="116"/>
      <c r="H47" s="74"/>
    </row>
    <row r="48" spans="1:8">
      <c r="A48" s="24" t="s">
        <v>117</v>
      </c>
      <c r="B48" s="115"/>
      <c r="C48" s="116">
        <v>0.02</v>
      </c>
      <c r="D48" s="115"/>
      <c r="E48" s="116">
        <v>0.02</v>
      </c>
      <c r="F48" s="115"/>
      <c r="G48" s="116">
        <v>0.02</v>
      </c>
      <c r="H48" s="74">
        <f t="shared" ref="H48" si="18">B48*C48+D48*E48+F48*G48</f>
        <v>0</v>
      </c>
    </row>
    <row r="49" spans="1:8">
      <c r="A49" s="23"/>
      <c r="B49" s="115"/>
      <c r="C49" s="116"/>
      <c r="D49" s="115"/>
      <c r="E49" s="116"/>
      <c r="F49" s="115"/>
      <c r="G49" s="116"/>
      <c r="H49" s="74"/>
    </row>
    <row r="50" spans="1:8">
      <c r="A50" s="24" t="s">
        <v>118</v>
      </c>
      <c r="B50" s="94"/>
      <c r="C50" s="116">
        <v>0.02</v>
      </c>
      <c r="D50" s="94"/>
      <c r="E50" s="116">
        <v>0.02</v>
      </c>
      <c r="F50" s="115"/>
      <c r="G50" s="116">
        <v>0.02</v>
      </c>
      <c r="H50" s="74">
        <f t="shared" ref="H50" si="19">B50*C50+D50*E50+F50*G50</f>
        <v>0</v>
      </c>
    </row>
    <row r="51" spans="1:8">
      <c r="A51" s="23"/>
      <c r="B51" s="94"/>
      <c r="C51" s="116"/>
      <c r="D51" s="94"/>
      <c r="E51" s="116"/>
      <c r="F51" s="115"/>
      <c r="G51" s="116"/>
      <c r="H51" s="74"/>
    </row>
    <row r="52" spans="1:8">
      <c r="A52" s="24" t="s">
        <v>119</v>
      </c>
      <c r="B52" s="94"/>
      <c r="C52" s="116">
        <v>0.02</v>
      </c>
      <c r="D52" s="94"/>
      <c r="E52" s="116">
        <v>0.02</v>
      </c>
      <c r="F52" s="115"/>
      <c r="G52" s="116">
        <v>0.02</v>
      </c>
      <c r="H52" s="74">
        <f t="shared" ref="H52" si="20">B52*C52+D52*E52+F52*G52</f>
        <v>0</v>
      </c>
    </row>
    <row r="53" spans="1:8">
      <c r="A53" s="23"/>
      <c r="B53" s="94"/>
      <c r="C53" s="116"/>
      <c r="D53" s="94"/>
      <c r="E53" s="116"/>
      <c r="F53" s="115"/>
      <c r="G53" s="116"/>
      <c r="H53" s="74"/>
    </row>
    <row r="54" spans="1:8">
      <c r="A54" s="24" t="s">
        <v>120</v>
      </c>
      <c r="B54" s="115"/>
      <c r="C54" s="116">
        <v>0.02</v>
      </c>
      <c r="D54" s="115"/>
      <c r="E54" s="116">
        <v>2.5000000000000001E-2</v>
      </c>
      <c r="F54" s="115"/>
      <c r="G54" s="116">
        <v>2.5000000000000001E-2</v>
      </c>
      <c r="H54" s="74">
        <f t="shared" ref="H54" si="21">B54*C54+D54*E54+F54*G54</f>
        <v>0</v>
      </c>
    </row>
    <row r="55" spans="1:8">
      <c r="A55" s="23"/>
      <c r="B55" s="115"/>
      <c r="C55" s="116"/>
      <c r="D55" s="115"/>
      <c r="E55" s="116"/>
      <c r="F55" s="115"/>
      <c r="G55" s="116"/>
      <c r="H55" s="74"/>
    </row>
    <row r="56" spans="1:8" ht="30.95">
      <c r="A56" s="24" t="s">
        <v>121</v>
      </c>
      <c r="B56" s="94"/>
      <c r="C56" s="116">
        <v>0.02</v>
      </c>
      <c r="D56" s="94"/>
      <c r="E56" s="116">
        <v>1.4999999999999999E-2</v>
      </c>
      <c r="F56" s="115"/>
      <c r="G56" s="116">
        <v>1.4999999999999999E-2</v>
      </c>
      <c r="H56" s="74">
        <f t="shared" ref="H56" si="22">B56*C56+D56*E56+F56*G56</f>
        <v>0</v>
      </c>
    </row>
    <row r="57" spans="1:8">
      <c r="A57" s="23"/>
      <c r="B57" s="94"/>
      <c r="C57" s="116"/>
      <c r="D57" s="94"/>
      <c r="E57" s="116"/>
      <c r="F57" s="115"/>
      <c r="G57" s="116"/>
      <c r="H57" s="74"/>
    </row>
    <row r="58" spans="1:8" ht="30.95">
      <c r="A58" s="24" t="s">
        <v>122</v>
      </c>
      <c r="B58" s="115"/>
      <c r="C58" s="116">
        <v>0.02</v>
      </c>
      <c r="D58" s="115"/>
      <c r="E58" s="116">
        <v>0.02</v>
      </c>
      <c r="F58" s="115"/>
      <c r="G58" s="116">
        <v>0.02</v>
      </c>
      <c r="H58" s="74">
        <f t="shared" ref="H58" si="23">B58*C58+D58*E58+F58*G58</f>
        <v>0</v>
      </c>
    </row>
    <row r="59" spans="1:8">
      <c r="A59" s="23"/>
      <c r="B59" s="115"/>
      <c r="C59" s="116"/>
      <c r="D59" s="115"/>
      <c r="E59" s="116"/>
      <c r="F59" s="115"/>
      <c r="G59" s="116"/>
      <c r="H59" s="74"/>
    </row>
    <row r="60" spans="1:8" ht="30.95">
      <c r="A60" s="24" t="s">
        <v>123</v>
      </c>
      <c r="B60" s="94"/>
      <c r="C60" s="116">
        <v>0.02</v>
      </c>
      <c r="D60" s="94"/>
      <c r="E60" s="116">
        <v>0.02</v>
      </c>
      <c r="F60" s="115"/>
      <c r="G60" s="116">
        <v>0.02</v>
      </c>
      <c r="H60" s="74">
        <f t="shared" ref="H60" si="24">B60*C60+D60*E60+F60*G60</f>
        <v>0</v>
      </c>
    </row>
    <row r="61" spans="1:8">
      <c r="A61" s="23"/>
      <c r="B61" s="94"/>
      <c r="C61" s="116"/>
      <c r="D61" s="94"/>
      <c r="E61" s="116"/>
      <c r="F61" s="115"/>
      <c r="G61" s="116"/>
      <c r="H61" s="74"/>
    </row>
    <row r="62" spans="1:8">
      <c r="A62" s="23" t="s">
        <v>124</v>
      </c>
      <c r="B62" s="115"/>
      <c r="C62" s="116">
        <v>0.02</v>
      </c>
      <c r="D62" s="115"/>
      <c r="E62" s="116">
        <v>1.4999999999999999E-2</v>
      </c>
      <c r="F62" s="115"/>
      <c r="G62" s="116">
        <v>1.4999999999999999E-2</v>
      </c>
      <c r="H62" s="74">
        <f t="shared" ref="H62" si="25">B62*C62+D62*E62+F62*G62</f>
        <v>0</v>
      </c>
    </row>
    <row r="63" spans="1:8">
      <c r="A63" s="23"/>
      <c r="B63" s="115"/>
      <c r="C63" s="116"/>
      <c r="D63" s="115"/>
      <c r="E63" s="116"/>
      <c r="F63" s="115"/>
      <c r="G63" s="116"/>
      <c r="H63" s="74"/>
    </row>
    <row r="64" spans="1:8">
      <c r="A64" s="23" t="s">
        <v>125</v>
      </c>
      <c r="B64" s="94"/>
      <c r="C64" s="116">
        <v>0.02</v>
      </c>
      <c r="D64" s="94"/>
      <c r="E64" s="116">
        <v>1.4999999999999999E-2</v>
      </c>
      <c r="F64" s="94"/>
      <c r="G64" s="116">
        <v>1.4999999999999999E-2</v>
      </c>
      <c r="H64" s="74">
        <f t="shared" ref="H64" si="26">B64*C64+D64*E64+F64*G64</f>
        <v>0</v>
      </c>
    </row>
    <row r="65" spans="1:8">
      <c r="A65" s="23"/>
      <c r="B65" s="94"/>
      <c r="C65" s="116"/>
      <c r="D65" s="94"/>
      <c r="E65" s="116"/>
      <c r="F65" s="94"/>
      <c r="G65" s="116"/>
      <c r="H65" s="74"/>
    </row>
    <row r="66" spans="1:8" ht="30.95">
      <c r="A66" s="24" t="s">
        <v>126</v>
      </c>
      <c r="B66" s="115"/>
      <c r="C66" s="116">
        <v>0.03</v>
      </c>
      <c r="D66" s="115"/>
      <c r="E66" s="116">
        <v>2.5000000000000001E-2</v>
      </c>
      <c r="F66" s="115"/>
      <c r="G66" s="116">
        <v>1.4999999999999999E-2</v>
      </c>
      <c r="H66" s="74">
        <f t="shared" ref="H66" si="27">B66*C66+D66*E66+F66*G66</f>
        <v>0</v>
      </c>
    </row>
    <row r="67" spans="1:8">
      <c r="A67" s="23"/>
      <c r="B67" s="115"/>
      <c r="C67" s="116"/>
      <c r="D67" s="115"/>
      <c r="E67" s="116"/>
      <c r="F67" s="115"/>
      <c r="G67" s="116"/>
      <c r="H67" s="74"/>
    </row>
    <row r="68" spans="1:8">
      <c r="A68" s="24" t="s">
        <v>127</v>
      </c>
      <c r="B68" s="94"/>
      <c r="C68" s="116">
        <v>1.4999999999999999E-2</v>
      </c>
      <c r="D68" s="94"/>
      <c r="E68" s="116">
        <v>0.01</v>
      </c>
      <c r="F68" s="94"/>
      <c r="G68" s="116">
        <v>0.01</v>
      </c>
      <c r="H68" s="74">
        <f t="shared" ref="H68" si="28">B68*C68+D68*E68+F68*G68</f>
        <v>0</v>
      </c>
    </row>
    <row r="69" spans="1:8">
      <c r="A69" s="23"/>
      <c r="B69" s="94"/>
      <c r="C69" s="116"/>
      <c r="D69" s="94"/>
      <c r="E69" s="116"/>
      <c r="F69" s="94"/>
      <c r="G69" s="116"/>
      <c r="H69" s="74"/>
    </row>
    <row r="70" spans="1:8" ht="30.95">
      <c r="A70" s="24" t="s">
        <v>128</v>
      </c>
      <c r="B70" s="115"/>
      <c r="C70" s="116">
        <v>0.02</v>
      </c>
      <c r="D70" s="115"/>
      <c r="E70" s="116">
        <v>1.4999999999999999E-2</v>
      </c>
      <c r="F70" s="115"/>
      <c r="G70" s="116">
        <v>1.4999999999999999E-2</v>
      </c>
      <c r="H70" s="74">
        <f t="shared" ref="H70" si="29">B70*C70+D70*E70+F70*G70</f>
        <v>0</v>
      </c>
    </row>
    <row r="71" spans="1:8">
      <c r="A71" s="23"/>
      <c r="B71" s="115"/>
      <c r="C71" s="116"/>
      <c r="D71" s="115"/>
      <c r="E71" s="116"/>
      <c r="F71" s="115"/>
      <c r="G71" s="116"/>
      <c r="H71" s="74"/>
    </row>
    <row r="72" spans="1:8">
      <c r="A72" s="24" t="s">
        <v>129</v>
      </c>
      <c r="B72" s="115"/>
      <c r="C72" s="116">
        <v>0.01</v>
      </c>
      <c r="D72" s="115"/>
      <c r="E72" s="116">
        <v>0.02</v>
      </c>
      <c r="F72" s="115"/>
      <c r="G72" s="116">
        <v>0.02</v>
      </c>
      <c r="H72" s="74">
        <f t="shared" ref="H72" si="30">B72*C72+D72*E72+F72*G72</f>
        <v>0</v>
      </c>
    </row>
    <row r="73" spans="1:8">
      <c r="A73" s="23"/>
      <c r="B73" s="115"/>
      <c r="C73" s="116"/>
      <c r="D73" s="115"/>
      <c r="E73" s="116"/>
      <c r="F73" s="115"/>
      <c r="G73" s="116"/>
      <c r="H73" s="74"/>
    </row>
    <row r="74" spans="1:8" ht="30.95">
      <c r="A74" s="24" t="s">
        <v>130</v>
      </c>
      <c r="B74" s="115"/>
      <c r="C74" s="116">
        <v>1.4999999999999999E-2</v>
      </c>
      <c r="D74" s="115"/>
      <c r="E74" s="116">
        <v>0.02</v>
      </c>
      <c r="F74" s="115"/>
      <c r="G74" s="116">
        <v>0.02</v>
      </c>
      <c r="H74" s="74"/>
    </row>
    <row r="75" spans="1:8">
      <c r="A75" s="23"/>
      <c r="B75" s="115"/>
      <c r="C75" s="116"/>
      <c r="D75" s="115"/>
      <c r="E75" s="116"/>
      <c r="F75" s="115"/>
      <c r="G75" s="116"/>
      <c r="H75" s="74"/>
    </row>
    <row r="76" spans="1:8">
      <c r="A76" s="23" t="s">
        <v>131</v>
      </c>
      <c r="B76" s="115">
        <v>15</v>
      </c>
      <c r="C76" s="116">
        <v>0</v>
      </c>
      <c r="D76" s="115"/>
      <c r="E76" s="116">
        <v>0.02</v>
      </c>
      <c r="F76" s="115"/>
      <c r="G76" s="116">
        <v>0.02</v>
      </c>
      <c r="H76" s="74">
        <f t="shared" ref="H76" si="31">B76*C76+D76*E76+F76*G76</f>
        <v>0</v>
      </c>
    </row>
    <row r="77" spans="1:8" ht="93">
      <c r="A77" s="23"/>
      <c r="B77" s="94" t="s">
        <v>132</v>
      </c>
      <c r="C77" s="116"/>
      <c r="D77" s="94"/>
      <c r="E77" s="116"/>
      <c r="F77" s="94"/>
      <c r="G77" s="116"/>
      <c r="H77" s="74"/>
    </row>
    <row r="78" spans="1:8">
      <c r="A78" s="24" t="s">
        <v>133</v>
      </c>
      <c r="B78" s="115">
        <v>15</v>
      </c>
      <c r="C78" s="116">
        <v>0.01</v>
      </c>
      <c r="D78" s="94"/>
      <c r="E78" s="116">
        <v>0.01</v>
      </c>
      <c r="F78" s="94"/>
      <c r="G78" s="116">
        <v>0.01</v>
      </c>
      <c r="H78" s="74">
        <f t="shared" ref="H78" si="32">B78*C78+D78*E78+F78*G78</f>
        <v>0.15</v>
      </c>
    </row>
    <row r="79" spans="1:8" ht="93">
      <c r="A79" s="23"/>
      <c r="B79" s="94" t="s">
        <v>132</v>
      </c>
      <c r="C79" s="116"/>
      <c r="D79" s="115"/>
      <c r="E79" s="116"/>
      <c r="F79" s="115"/>
      <c r="G79" s="116"/>
      <c r="H79" s="74"/>
    </row>
    <row r="80" spans="1:8">
      <c r="A80" s="24" t="s">
        <v>134</v>
      </c>
      <c r="B80" s="115"/>
      <c r="C80" s="116">
        <v>0</v>
      </c>
      <c r="D80" s="115"/>
      <c r="E80" s="116">
        <v>0.01</v>
      </c>
      <c r="F80" s="115"/>
      <c r="G80" s="116">
        <v>0.01</v>
      </c>
      <c r="H80" s="74">
        <f t="shared" ref="H80:H86" si="33">B80*C80+D80*E80+F80*G80</f>
        <v>0</v>
      </c>
    </row>
    <row r="81" spans="1:9">
      <c r="A81" s="23"/>
      <c r="B81" s="94"/>
      <c r="C81" s="116"/>
      <c r="D81" s="94"/>
      <c r="E81" s="116"/>
      <c r="F81" s="94"/>
      <c r="G81" s="116"/>
      <c r="H81" s="74"/>
    </row>
    <row r="82" spans="1:9">
      <c r="A82" s="24" t="s">
        <v>135</v>
      </c>
      <c r="B82" s="94"/>
      <c r="C82" s="116">
        <v>0.02</v>
      </c>
      <c r="D82" s="94"/>
      <c r="E82" s="116">
        <v>0.01</v>
      </c>
      <c r="F82" s="94"/>
      <c r="G82" s="116">
        <v>1.4999999999999999E-2</v>
      </c>
      <c r="H82" s="74">
        <f t="shared" si="33"/>
        <v>0</v>
      </c>
    </row>
    <row r="83" spans="1:9">
      <c r="A83" s="23"/>
      <c r="B83" s="115"/>
      <c r="C83" s="116"/>
      <c r="D83" s="115"/>
      <c r="E83" s="116"/>
      <c r="F83" s="115"/>
      <c r="G83" s="116"/>
      <c r="H83" s="74"/>
    </row>
    <row r="84" spans="1:9">
      <c r="A84" s="23" t="s">
        <v>136</v>
      </c>
      <c r="B84" s="115"/>
      <c r="C84" s="116">
        <v>0</v>
      </c>
      <c r="D84" s="115"/>
      <c r="E84" s="116">
        <v>0.02</v>
      </c>
      <c r="F84" s="115">
        <v>5</v>
      </c>
      <c r="G84" s="116">
        <v>0.02</v>
      </c>
      <c r="H84" s="74">
        <f t="shared" si="33"/>
        <v>0.1</v>
      </c>
      <c r="I84" s="15"/>
    </row>
    <row r="85" spans="1:9" ht="46.5">
      <c r="A85" s="23"/>
      <c r="B85" s="115"/>
      <c r="C85" s="116"/>
      <c r="D85" s="115"/>
      <c r="E85" s="116"/>
      <c r="F85" s="115" t="s">
        <v>137</v>
      </c>
      <c r="G85" s="116"/>
      <c r="H85" s="74"/>
    </row>
    <row r="86" spans="1:9">
      <c r="A86" s="26" t="s">
        <v>138</v>
      </c>
      <c r="B86" s="94"/>
      <c r="C86" s="116">
        <v>0</v>
      </c>
      <c r="D86" s="94"/>
      <c r="E86" s="116">
        <v>1.4999999999999999E-2</v>
      </c>
      <c r="F86" s="94"/>
      <c r="G86" s="116">
        <v>1.4999999999999999E-2</v>
      </c>
      <c r="H86" s="74">
        <f t="shared" si="33"/>
        <v>0</v>
      </c>
    </row>
    <row r="87" spans="1:9">
      <c r="A87" s="45"/>
      <c r="B87" s="94"/>
      <c r="C87" s="116"/>
      <c r="D87" s="94"/>
      <c r="E87" s="116"/>
      <c r="F87" s="94"/>
      <c r="G87" s="116"/>
      <c r="H87" s="74"/>
    </row>
    <row r="88" spans="1:9">
      <c r="A88" s="7" t="s">
        <v>139</v>
      </c>
      <c r="B88" s="46">
        <f>SUMPRODUCT(B2:B87,C2:C87)</f>
        <v>0.75</v>
      </c>
      <c r="C88" s="73">
        <f>SUM(C2:C86)</f>
        <v>1.0000000000000007</v>
      </c>
      <c r="D88" s="50">
        <f>SUMPRODUCT(D2:D87,E2:E87)</f>
        <v>0</v>
      </c>
      <c r="E88" s="73">
        <f>SUM(E2:E86)</f>
        <v>1.0000000000000007</v>
      </c>
      <c r="F88" s="50">
        <f>SUMPRODUCT(F2:F87,G2:G87)</f>
        <v>0.26</v>
      </c>
      <c r="G88" s="73">
        <f>SUM(G2:G86)</f>
        <v>1.0000000000000007</v>
      </c>
      <c r="H88" s="74">
        <f>SUM(H2:H86)</f>
        <v>1.01</v>
      </c>
      <c r="I88" s="15" t="s">
        <v>140</v>
      </c>
    </row>
    <row r="89" spans="1:9">
      <c r="A89" s="9"/>
      <c r="B89" s="9"/>
      <c r="C89" s="9"/>
    </row>
    <row r="90" spans="1:9" ht="170.45">
      <c r="A90" s="10" t="s">
        <v>141</v>
      </c>
      <c r="B90" s="9"/>
      <c r="C90" s="9"/>
    </row>
    <row r="91" spans="1:9" ht="186">
      <c r="A91" s="10" t="s">
        <v>142</v>
      </c>
      <c r="B91" s="9"/>
      <c r="C91" s="9"/>
    </row>
    <row r="92" spans="1:9" ht="123.95">
      <c r="A92" s="10" t="s">
        <v>143</v>
      </c>
      <c r="B92" s="9"/>
      <c r="C92" s="9"/>
    </row>
    <row r="93" spans="1:9">
      <c r="A93" s="9"/>
      <c r="B93" s="9"/>
      <c r="C93" s="9"/>
    </row>
    <row r="94" spans="1:9">
      <c r="A94" s="9"/>
      <c r="B94" s="9"/>
      <c r="C94" s="9"/>
    </row>
    <row r="95" spans="1:9">
      <c r="A95" s="9"/>
      <c r="B95" s="9"/>
      <c r="C95" s="9"/>
    </row>
    <row r="96" spans="1:9">
      <c r="A96" s="9"/>
      <c r="B96" s="9"/>
      <c r="C96" s="9"/>
    </row>
    <row r="97" spans="1:3">
      <c r="A97" s="9"/>
      <c r="B97" s="9"/>
      <c r="C97" s="9"/>
    </row>
    <row r="98" spans="1:3">
      <c r="A98" s="9"/>
      <c r="B98" s="9"/>
      <c r="C98" s="9"/>
    </row>
    <row r="99" spans="1:3">
      <c r="A99" s="9"/>
      <c r="B99" s="9"/>
      <c r="C99" s="9"/>
    </row>
    <row r="100" spans="1:3">
      <c r="A100" s="9"/>
      <c r="B100" s="9"/>
      <c r="C100" s="9"/>
    </row>
    <row r="101" spans="1:3">
      <c r="A101" s="9"/>
      <c r="B101" s="9"/>
      <c r="C101" s="9"/>
    </row>
    <row r="102" spans="1:3">
      <c r="A102" s="9"/>
      <c r="B102" s="9"/>
      <c r="C102" s="9"/>
    </row>
    <row r="103" spans="1:3">
      <c r="A103" s="9"/>
      <c r="B103" s="9"/>
      <c r="C103" s="9"/>
    </row>
    <row r="104" spans="1:3">
      <c r="A104" s="9"/>
      <c r="B104" s="9"/>
      <c r="C104" s="9"/>
    </row>
    <row r="105" spans="1:3">
      <c r="A105" s="9"/>
      <c r="B105" s="9"/>
      <c r="C105" s="9"/>
    </row>
    <row r="106" spans="1:3">
      <c r="A106" s="9"/>
      <c r="B106" s="9"/>
      <c r="C106" s="9"/>
    </row>
    <row r="107" spans="1:3">
      <c r="A107" s="9"/>
      <c r="B107" s="9"/>
      <c r="C107" s="9"/>
    </row>
    <row r="108" spans="1:3">
      <c r="A108" s="9"/>
      <c r="B108" s="9"/>
      <c r="C108" s="9"/>
    </row>
    <row r="109" spans="1:3">
      <c r="A109" s="9"/>
      <c r="B109" s="9"/>
      <c r="C109" s="9"/>
    </row>
    <row r="110" spans="1:3">
      <c r="A110" s="9"/>
      <c r="B110" s="9"/>
      <c r="C110" s="9"/>
    </row>
    <row r="111" spans="1:3">
      <c r="A111" s="9"/>
      <c r="B111" s="9"/>
      <c r="C111" s="9"/>
    </row>
    <row r="112" spans="1:3">
      <c r="A112" s="9"/>
      <c r="B112" s="9"/>
      <c r="C112" s="9"/>
    </row>
    <row r="113" spans="1:3">
      <c r="A113" s="9"/>
      <c r="B113" s="9"/>
      <c r="C113" s="9"/>
    </row>
    <row r="114" spans="1:3">
      <c r="A114" s="9"/>
      <c r="B114" s="9"/>
      <c r="C114" s="9"/>
    </row>
    <row r="115" spans="1:3">
      <c r="A115" s="9"/>
      <c r="B115" s="9"/>
      <c r="C115" s="9"/>
    </row>
    <row r="116" spans="1:3">
      <c r="A116" s="9"/>
      <c r="B116" s="9"/>
      <c r="C116" s="9"/>
    </row>
    <row r="117" spans="1:3">
      <c r="A117" s="9"/>
      <c r="B117" s="9"/>
      <c r="C117" s="9"/>
    </row>
    <row r="118" spans="1:3">
      <c r="A118" s="9"/>
      <c r="B118" s="9"/>
      <c r="C118" s="9"/>
    </row>
    <row r="119" spans="1:3">
      <c r="A119" s="9"/>
      <c r="B119" s="9"/>
      <c r="C119" s="9"/>
    </row>
    <row r="120" spans="1:3">
      <c r="A120" s="9"/>
      <c r="B120" s="9"/>
      <c r="C120" s="9"/>
    </row>
    <row r="121" spans="1:3">
      <c r="A121" s="9"/>
      <c r="B121" s="9"/>
      <c r="C121" s="9"/>
    </row>
    <row r="122" spans="1:3">
      <c r="A122" s="9"/>
      <c r="B122" s="9"/>
      <c r="C122" s="9"/>
    </row>
    <row r="123" spans="1:3">
      <c r="A123" s="9"/>
      <c r="B123" s="9"/>
      <c r="C123" s="9"/>
    </row>
    <row r="124" spans="1:3">
      <c r="A124" s="9"/>
      <c r="B124" s="9"/>
      <c r="C124" s="9"/>
    </row>
    <row r="125" spans="1:3">
      <c r="A125" s="9"/>
      <c r="B125" s="9"/>
      <c r="C125" s="9"/>
    </row>
    <row r="126" spans="1:3">
      <c r="A126" s="9"/>
      <c r="B126" s="9"/>
      <c r="C126" s="9"/>
    </row>
    <row r="127" spans="1:3">
      <c r="A127" s="9"/>
      <c r="B127" s="9"/>
      <c r="C127" s="9"/>
    </row>
    <row r="128" spans="1:3">
      <c r="A128" s="9"/>
      <c r="B128" s="9"/>
      <c r="C128" s="9"/>
    </row>
    <row r="129" spans="1:3">
      <c r="A129" s="9"/>
      <c r="B129" s="9"/>
      <c r="C129" s="9"/>
    </row>
    <row r="130" spans="1:3">
      <c r="A130" s="9"/>
      <c r="B130" s="9"/>
      <c r="C130" s="9"/>
    </row>
    <row r="131" spans="1:3">
      <c r="A131" s="9"/>
      <c r="B131" s="9"/>
      <c r="C131" s="9"/>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17"/>
  <sheetViews>
    <sheetView zoomScale="80" zoomScaleNormal="80" workbookViewId="0">
      <pane xSplit="1" ySplit="2" topLeftCell="C10" activePane="bottomRight" state="frozen"/>
      <selection pane="bottomRight" activeCell="D12" sqref="D2:D12"/>
      <selection pane="bottomLeft" activeCell="A3" sqref="A3"/>
      <selection pane="topRight" activeCell="B1" sqref="B1"/>
    </sheetView>
  </sheetViews>
  <sheetFormatPr defaultColWidth="10.875" defaultRowHeight="15.6"/>
  <cols>
    <col min="1" max="1" width="32.375" style="1" customWidth="1"/>
    <col min="2" max="4" width="48.625" style="1" customWidth="1"/>
    <col min="5" max="5" width="13.375" style="1" customWidth="1"/>
    <col min="6" max="6" width="14.875" style="1" customWidth="1"/>
    <col min="7" max="16384" width="10.875" style="1"/>
  </cols>
  <sheetData>
    <row r="1" spans="1:6">
      <c r="A1" s="2"/>
      <c r="B1" s="162" t="s">
        <v>144</v>
      </c>
      <c r="C1" s="162"/>
      <c r="D1" s="162"/>
    </row>
    <row r="2" spans="1:6" ht="66" customHeight="1">
      <c r="A2" s="22" t="s">
        <v>145</v>
      </c>
      <c r="B2" s="44" t="s">
        <v>146</v>
      </c>
      <c r="C2" s="44" t="s">
        <v>147</v>
      </c>
      <c r="D2" s="44" t="s">
        <v>148</v>
      </c>
      <c r="E2" s="32"/>
      <c r="F2" s="12"/>
    </row>
    <row r="3" spans="1:6" ht="15.95" customHeight="1">
      <c r="A3" s="13" t="s">
        <v>149</v>
      </c>
      <c r="B3" s="95"/>
      <c r="C3" s="95"/>
      <c r="D3" s="95"/>
    </row>
    <row r="4" spans="1:6" ht="15.95" customHeight="1">
      <c r="A4" s="13"/>
      <c r="B4" s="95"/>
      <c r="C4" s="95"/>
      <c r="D4" s="95"/>
    </row>
    <row r="5" spans="1:6" ht="15.95" customHeight="1">
      <c r="A5" s="13" t="s">
        <v>150</v>
      </c>
      <c r="B5" s="96"/>
      <c r="C5" s="96"/>
      <c r="D5" s="96"/>
    </row>
    <row r="6" spans="1:6" ht="15.95" customHeight="1">
      <c r="A6" s="13"/>
      <c r="B6" s="96"/>
      <c r="C6" s="96"/>
      <c r="D6" s="96"/>
    </row>
    <row r="7" spans="1:6" ht="15.95" customHeight="1">
      <c r="A7" s="13" t="s">
        <v>151</v>
      </c>
      <c r="B7" s="95"/>
      <c r="C7" s="95">
        <v>6</v>
      </c>
      <c r="D7" s="95"/>
    </row>
    <row r="8" spans="1:6" ht="210" customHeight="1">
      <c r="A8" s="13"/>
      <c r="C8" s="108" t="s">
        <v>152</v>
      </c>
      <c r="D8" s="97"/>
    </row>
    <row r="9" spans="1:6" ht="60.6" customHeight="1">
      <c r="A9" s="44" t="s">
        <v>153</v>
      </c>
      <c r="B9" s="96"/>
      <c r="C9" s="96"/>
      <c r="D9" s="96"/>
    </row>
    <row r="10" spans="1:6" ht="180" customHeight="1">
      <c r="A10" s="13"/>
      <c r="B10" s="128"/>
      <c r="C10" s="96"/>
      <c r="D10" s="96"/>
    </row>
    <row r="11" spans="1:6" ht="15.95" customHeight="1">
      <c r="A11" s="13" t="s">
        <v>154</v>
      </c>
      <c r="B11" s="95"/>
      <c r="C11" s="95"/>
      <c r="D11" s="95"/>
    </row>
    <row r="12" spans="1:6" ht="15.95" customHeight="1">
      <c r="A12" s="13"/>
      <c r="B12" s="108"/>
      <c r="C12" s="97"/>
      <c r="D12" s="97"/>
    </row>
    <row r="13" spans="1:6" ht="15.95" customHeight="1">
      <c r="A13" s="19" t="s">
        <v>155</v>
      </c>
      <c r="B13" s="53">
        <f>SUM(B3:B12)</f>
        <v>0</v>
      </c>
      <c r="C13" s="53">
        <f>C3+C5+C7+C9+C11</f>
        <v>6</v>
      </c>
      <c r="D13" s="53">
        <f>D3+D5+D7+D9+D11</f>
        <v>0</v>
      </c>
      <c r="E13" s="1" t="s">
        <v>77</v>
      </c>
    </row>
    <row r="14" spans="1:6" ht="15.95" customHeight="1">
      <c r="A14" s="19" t="s">
        <v>24</v>
      </c>
      <c r="B14" s="75">
        <v>0.3</v>
      </c>
      <c r="C14" s="75">
        <v>0.5</v>
      </c>
      <c r="D14" s="75">
        <v>0.2</v>
      </c>
      <c r="E14" s="76">
        <f>SUM(B14:D14)</f>
        <v>1</v>
      </c>
    </row>
    <row r="15" spans="1:6" ht="15.95" customHeight="1">
      <c r="A15" s="20" t="s">
        <v>25</v>
      </c>
      <c r="B15" s="49">
        <f>B13*B14</f>
        <v>0</v>
      </c>
      <c r="C15" s="49">
        <f>C13*C14</f>
        <v>3</v>
      </c>
      <c r="D15" s="49">
        <f t="shared" ref="D15" si="0">D13*D14</f>
        <v>0</v>
      </c>
      <c r="E15" s="99">
        <f>SUM(B15:D15)</f>
        <v>3</v>
      </c>
      <c r="F15" s="15" t="s">
        <v>156</v>
      </c>
    </row>
    <row r="16" spans="1:6" ht="21.95" customHeight="1">
      <c r="A16" s="11" t="s">
        <v>157</v>
      </c>
      <c r="B16" s="163"/>
      <c r="C16" s="163"/>
      <c r="D16" s="163"/>
    </row>
    <row r="17" spans="1:4" ht="24.95" customHeight="1">
      <c r="A17" s="11"/>
      <c r="B17" s="164"/>
      <c r="C17" s="164"/>
      <c r="D17" s="164"/>
    </row>
  </sheetData>
  <sheetProtection formatRows="0"/>
  <mergeCells count="3">
    <mergeCell ref="B1:D1"/>
    <mergeCell ref="B16:D16"/>
    <mergeCell ref="B17:D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1"/>
  <sheetViews>
    <sheetView zoomScale="90" zoomScaleNormal="90" workbookViewId="0">
      <selection activeCell="A11" sqref="A11:D11"/>
    </sheetView>
  </sheetViews>
  <sheetFormatPr defaultColWidth="10.875" defaultRowHeight="15.6"/>
  <cols>
    <col min="1" max="1" width="39" style="1" customWidth="1"/>
    <col min="2" max="2" width="16" style="1" customWidth="1"/>
    <col min="3" max="4" width="16.625" style="1" customWidth="1"/>
    <col min="5" max="5" width="10.875" style="1" customWidth="1"/>
    <col min="6" max="6" width="14" style="1" customWidth="1"/>
    <col min="7" max="7" width="10.875" style="1" customWidth="1"/>
    <col min="8" max="16384" width="10.875" style="1"/>
  </cols>
  <sheetData>
    <row r="1" spans="1:6" ht="15.6" customHeight="1">
      <c r="A1" s="33"/>
      <c r="B1" s="167" t="s">
        <v>158</v>
      </c>
      <c r="C1" s="168"/>
      <c r="D1" s="169"/>
      <c r="E1" s="8"/>
      <c r="F1" s="8"/>
    </row>
    <row r="2" spans="1:6" ht="80.099999999999994" customHeight="1">
      <c r="A2" s="31" t="s">
        <v>159</v>
      </c>
      <c r="B2" s="44" t="s">
        <v>160</v>
      </c>
      <c r="C2" s="44" t="s">
        <v>161</v>
      </c>
      <c r="D2" s="44" t="s">
        <v>162</v>
      </c>
      <c r="E2" s="8"/>
      <c r="F2" s="28"/>
    </row>
    <row r="3" spans="1:6" ht="15.95" customHeight="1">
      <c r="A3" s="34" t="s">
        <v>163</v>
      </c>
      <c r="B3" s="98">
        <v>1</v>
      </c>
      <c r="C3" s="34"/>
      <c r="D3" s="34"/>
      <c r="E3" s="8"/>
      <c r="F3" s="8"/>
    </row>
    <row r="4" spans="1:6" ht="15.95" customHeight="1">
      <c r="A4" s="34" t="s">
        <v>164</v>
      </c>
      <c r="B4" s="34"/>
      <c r="C4" s="98"/>
      <c r="D4" s="34"/>
      <c r="E4" s="8" t="s">
        <v>77</v>
      </c>
      <c r="F4" s="8"/>
    </row>
    <row r="5" spans="1:6" ht="15.95" customHeight="1">
      <c r="A5" s="34" t="s">
        <v>165</v>
      </c>
      <c r="B5" s="34"/>
      <c r="C5" s="34"/>
      <c r="D5" s="98"/>
      <c r="E5" s="88">
        <f>B3+C4+D5</f>
        <v>1</v>
      </c>
      <c r="F5" s="8" t="s">
        <v>166</v>
      </c>
    </row>
    <row r="6" spans="1:6" ht="29.1" customHeight="1">
      <c r="A6" s="170" t="s">
        <v>167</v>
      </c>
      <c r="B6" s="170"/>
      <c r="C6" s="170"/>
      <c r="D6" s="170"/>
    </row>
    <row r="7" spans="1:6" ht="44.45" customHeight="1">
      <c r="A7" s="166" t="s">
        <v>168</v>
      </c>
      <c r="B7" s="166"/>
      <c r="C7" s="166"/>
      <c r="D7" s="166"/>
    </row>
    <row r="8" spans="1:6" ht="98.1" customHeight="1">
      <c r="A8" s="164" t="s">
        <v>169</v>
      </c>
      <c r="B8" s="164"/>
      <c r="C8" s="164"/>
      <c r="D8" s="164"/>
    </row>
    <row r="9" spans="1:6" ht="18.95" customHeight="1">
      <c r="A9" s="129"/>
      <c r="B9" s="129"/>
      <c r="C9" s="129"/>
      <c r="D9" s="129"/>
    </row>
    <row r="11" spans="1:6" ht="83.45" customHeight="1">
      <c r="A11" s="165"/>
      <c r="B11" s="165"/>
      <c r="C11" s="165"/>
      <c r="D11" s="165"/>
    </row>
  </sheetData>
  <sheetProtection formatRows="0"/>
  <mergeCells count="5">
    <mergeCell ref="A11:D11"/>
    <mergeCell ref="A7:D7"/>
    <mergeCell ref="B1:D1"/>
    <mergeCell ref="A6:D6"/>
    <mergeCell ref="A8:D8"/>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E2" activePane="bottomRight" state="frozen"/>
      <selection pane="bottomRight" activeCell="G15" sqref="G2:G15"/>
      <selection pane="bottomLeft" activeCell="A2" sqref="A2"/>
      <selection pane="topRight" activeCell="B1" sqref="B1"/>
    </sheetView>
  </sheetViews>
  <sheetFormatPr defaultColWidth="10.5" defaultRowHeight="15.6"/>
  <cols>
    <col min="1" max="1" width="62.875" style="1" customWidth="1"/>
    <col min="2" max="2" width="46.875" style="1" customWidth="1"/>
    <col min="3" max="5" width="32.625" style="1" customWidth="1"/>
    <col min="6" max="6" width="26.625" style="1" customWidth="1"/>
    <col min="7" max="7" width="26.625" customWidth="1"/>
    <col min="8" max="8" width="15.5" customWidth="1"/>
    <col min="9" max="9" width="21.875" customWidth="1"/>
  </cols>
  <sheetData>
    <row r="1" spans="1:10" ht="93">
      <c r="A1" s="42" t="s">
        <v>170</v>
      </c>
      <c r="B1" s="24" t="s">
        <v>171</v>
      </c>
      <c r="C1" s="24" t="s">
        <v>172</v>
      </c>
      <c r="D1" s="24" t="s">
        <v>173</v>
      </c>
      <c r="E1" s="23" t="s">
        <v>174</v>
      </c>
      <c r="F1" s="35" t="s">
        <v>89</v>
      </c>
      <c r="G1" s="35" t="s">
        <v>25</v>
      </c>
      <c r="H1" s="11"/>
      <c r="I1" s="8"/>
    </row>
    <row r="2" spans="1:10">
      <c r="A2" s="68" t="s">
        <v>175</v>
      </c>
      <c r="B2" s="92">
        <v>10</v>
      </c>
      <c r="C2" s="92"/>
      <c r="D2" s="92"/>
      <c r="E2" s="92"/>
      <c r="F2" s="77">
        <v>0.25</v>
      </c>
      <c r="G2" s="79">
        <f>(SUM(B2:E2)*F2)</f>
        <v>2.5</v>
      </c>
      <c r="H2" s="18"/>
      <c r="I2" s="18"/>
      <c r="J2" s="17"/>
    </row>
    <row r="3" spans="1:10" ht="409.5">
      <c r="A3" s="69"/>
      <c r="B3" s="118" t="s">
        <v>176</v>
      </c>
      <c r="C3" s="92"/>
      <c r="D3" s="92"/>
      <c r="E3" s="92"/>
      <c r="F3" s="77"/>
      <c r="G3" s="79"/>
      <c r="H3" s="18"/>
      <c r="I3" s="18"/>
      <c r="J3" s="17"/>
    </row>
    <row r="4" spans="1:10" ht="30.95">
      <c r="A4" s="24" t="s">
        <v>177</v>
      </c>
      <c r="B4" s="93"/>
      <c r="C4" s="93"/>
      <c r="D4" s="93"/>
      <c r="E4" s="93">
        <v>0</v>
      </c>
      <c r="F4" s="78">
        <v>0.1</v>
      </c>
      <c r="G4" s="79">
        <f>(SUM(B4:E4)*F4)</f>
        <v>0</v>
      </c>
      <c r="H4" s="8"/>
      <c r="I4" s="8"/>
    </row>
    <row r="5" spans="1:10">
      <c r="A5" s="23"/>
      <c r="B5" s="93"/>
      <c r="C5" s="93"/>
      <c r="D5" s="93"/>
      <c r="E5" s="93"/>
      <c r="F5" s="78"/>
      <c r="G5" s="79"/>
      <c r="H5" s="8"/>
      <c r="I5" s="8"/>
    </row>
    <row r="6" spans="1:10" ht="30.95">
      <c r="A6" s="24" t="s">
        <v>178</v>
      </c>
      <c r="B6" s="92"/>
      <c r="C6" s="92"/>
      <c r="D6" s="92"/>
      <c r="E6" s="92">
        <v>0</v>
      </c>
      <c r="F6" s="78">
        <v>0.1</v>
      </c>
      <c r="G6" s="79">
        <f>(SUM(B6:E6)*F6)</f>
        <v>0</v>
      </c>
      <c r="H6" s="8"/>
      <c r="I6" s="8"/>
    </row>
    <row r="7" spans="1:10">
      <c r="A7" s="23"/>
      <c r="B7" s="92"/>
      <c r="C7" s="92"/>
      <c r="D7" s="92"/>
      <c r="E7" s="92"/>
      <c r="F7" s="78"/>
      <c r="G7" s="79"/>
      <c r="H7" s="8"/>
      <c r="I7" s="8"/>
    </row>
    <row r="8" spans="1:10">
      <c r="A8" s="24" t="s">
        <v>179</v>
      </c>
      <c r="B8" s="93">
        <v>7</v>
      </c>
      <c r="C8" s="93"/>
      <c r="D8" s="93"/>
      <c r="E8" s="93"/>
      <c r="F8" s="78">
        <v>0.1</v>
      </c>
      <c r="G8" s="79">
        <f>(SUM(B8:E8)*F8)</f>
        <v>0.70000000000000007</v>
      </c>
      <c r="H8" s="8"/>
      <c r="I8" s="8"/>
    </row>
    <row r="9" spans="1:10" ht="279">
      <c r="A9" s="23"/>
      <c r="B9" s="94" t="s">
        <v>180</v>
      </c>
      <c r="C9" s="93"/>
      <c r="D9" s="93"/>
      <c r="E9" s="93"/>
      <c r="F9" s="78"/>
      <c r="G9" s="79"/>
      <c r="H9" s="8"/>
      <c r="I9" s="8"/>
    </row>
    <row r="10" spans="1:10">
      <c r="A10" s="24" t="s">
        <v>181</v>
      </c>
      <c r="B10" s="92"/>
      <c r="C10" s="92"/>
      <c r="D10" s="92"/>
      <c r="E10" s="92">
        <v>0</v>
      </c>
      <c r="F10" s="78">
        <v>0.15</v>
      </c>
      <c r="G10" s="79">
        <f>(SUM(B10:E10)*F10)</f>
        <v>0</v>
      </c>
      <c r="H10" s="8"/>
      <c r="I10" s="8"/>
    </row>
    <row r="11" spans="1:10">
      <c r="A11" s="24"/>
      <c r="B11" s="115"/>
      <c r="C11" s="92"/>
      <c r="D11" s="92"/>
      <c r="E11" s="92"/>
      <c r="F11" s="36"/>
      <c r="G11" s="79"/>
      <c r="H11" s="8"/>
      <c r="I11" s="8"/>
    </row>
    <row r="12" spans="1:10" ht="30.95">
      <c r="A12" s="24" t="s">
        <v>182</v>
      </c>
      <c r="B12" s="93">
        <v>10</v>
      </c>
      <c r="C12" s="93"/>
      <c r="D12" s="93"/>
      <c r="E12" s="93"/>
      <c r="F12" s="73">
        <v>0.1</v>
      </c>
      <c r="G12" s="79">
        <f>(SUM(B12:E12)*F12)</f>
        <v>1</v>
      </c>
      <c r="H12" s="8"/>
      <c r="I12" s="8"/>
    </row>
    <row r="13" spans="1:10" ht="402.95">
      <c r="A13" s="24"/>
      <c r="B13" s="94" t="s">
        <v>183</v>
      </c>
      <c r="C13" s="93"/>
      <c r="D13" s="93"/>
      <c r="E13" s="93"/>
      <c r="F13" s="36"/>
      <c r="G13" s="79"/>
      <c r="H13" s="8"/>
      <c r="I13" s="8"/>
    </row>
    <row r="14" spans="1:10">
      <c r="A14" s="24" t="s">
        <v>184</v>
      </c>
      <c r="B14" s="92">
        <v>10</v>
      </c>
      <c r="C14" s="92"/>
      <c r="D14" s="92"/>
      <c r="E14" s="92"/>
      <c r="F14" s="73">
        <v>0.2</v>
      </c>
      <c r="G14" s="79">
        <f>(SUM(B14:E14)*F14)</f>
        <v>2</v>
      </c>
      <c r="H14" s="8"/>
      <c r="I14" s="8"/>
    </row>
    <row r="15" spans="1:10" ht="409.5">
      <c r="A15" s="24"/>
      <c r="B15" s="118" t="s">
        <v>185</v>
      </c>
      <c r="C15" s="92"/>
      <c r="D15" s="92"/>
      <c r="E15" s="92"/>
      <c r="F15" s="36"/>
      <c r="G15" s="79"/>
      <c r="H15" s="8"/>
      <c r="I15" s="8"/>
    </row>
    <row r="16" spans="1:10">
      <c r="E16" s="8" t="s">
        <v>77</v>
      </c>
      <c r="F16" s="9">
        <f>SUM(F2:F14)</f>
        <v>1</v>
      </c>
      <c r="G16" s="100">
        <f>SUM(G2:G15)</f>
        <v>6.2</v>
      </c>
      <c r="H16" s="15" t="s">
        <v>156</v>
      </c>
      <c r="I16" s="8"/>
    </row>
    <row r="17" spans="1:9" ht="222.75" customHeight="1">
      <c r="A17" s="8"/>
      <c r="B17" s="164" t="s">
        <v>186</v>
      </c>
      <c r="C17" s="164"/>
      <c r="D17" s="164"/>
      <c r="E17" s="164"/>
      <c r="F17" s="8"/>
      <c r="G17" s="8"/>
      <c r="H17" s="8"/>
      <c r="I17" s="8"/>
    </row>
    <row r="18" spans="1:9">
      <c r="A18" s="8"/>
      <c r="B18" s="8"/>
      <c r="C18" s="8"/>
      <c r="D18" s="8"/>
      <c r="E18" s="8"/>
      <c r="F18" s="8"/>
      <c r="G18" s="10"/>
      <c r="H18" s="8"/>
      <c r="I18" s="8"/>
    </row>
    <row r="19" spans="1:9">
      <c r="A19" s="8"/>
      <c r="B19" s="8"/>
      <c r="C19" s="8"/>
      <c r="D19" s="8"/>
      <c r="E19" s="8"/>
      <c r="F19" s="8"/>
      <c r="G19" s="8"/>
      <c r="H19" s="8"/>
      <c r="I19" s="8"/>
    </row>
    <row r="20" spans="1:9">
      <c r="A20" s="8"/>
      <c r="B20" s="8"/>
      <c r="C20" s="8"/>
      <c r="D20" s="8"/>
      <c r="E20" s="8"/>
      <c r="F20" s="8"/>
      <c r="G20" s="10"/>
      <c r="H20" s="8"/>
      <c r="I20" s="8"/>
    </row>
    <row r="21" spans="1:9">
      <c r="A21" s="8"/>
      <c r="B21" s="8"/>
      <c r="C21" s="8"/>
      <c r="D21" s="8"/>
      <c r="E21" s="8"/>
      <c r="F21" s="10"/>
      <c r="G21" s="8"/>
      <c r="H21" s="8"/>
      <c r="I21" s="8"/>
    </row>
    <row r="22" spans="1:9">
      <c r="A22" s="8"/>
      <c r="B22" s="8"/>
      <c r="C22" s="8"/>
      <c r="D22" s="8"/>
      <c r="E22" s="8"/>
      <c r="F22" s="8"/>
      <c r="G22" s="10"/>
      <c r="H22" s="8"/>
      <c r="I22" s="8"/>
    </row>
    <row r="23" spans="1:9">
      <c r="A23" s="8"/>
      <c r="B23" s="8"/>
      <c r="C23" s="8"/>
      <c r="D23" s="8"/>
      <c r="E23" s="8"/>
      <c r="F23" s="10"/>
      <c r="G23" s="9"/>
      <c r="H23" s="8"/>
      <c r="I23" s="8"/>
    </row>
    <row r="24" spans="1:9">
      <c r="A24" s="8"/>
      <c r="B24" s="8"/>
      <c r="C24" s="8"/>
      <c r="D24" s="8"/>
      <c r="E24" s="8"/>
      <c r="F24" s="9"/>
      <c r="G24" s="8"/>
      <c r="H24" s="8"/>
      <c r="I24" s="8"/>
    </row>
    <row r="25" spans="1:9">
      <c r="A25" s="8"/>
      <c r="B25" s="8"/>
      <c r="C25" s="8"/>
      <c r="D25" s="8"/>
      <c r="E25" s="8"/>
      <c r="F25" s="8"/>
    </row>
    <row r="26" spans="1:9">
      <c r="A26" s="8"/>
      <c r="B26" s="8"/>
      <c r="C26" s="8"/>
      <c r="D26" s="8"/>
      <c r="E26" s="8"/>
    </row>
    <row r="27" spans="1:9">
      <c r="A27" s="8"/>
      <c r="B27" s="8"/>
      <c r="C27" s="8"/>
      <c r="D27" s="8"/>
      <c r="E27" s="8"/>
    </row>
    <row r="28" spans="1:9">
      <c r="A28" s="8"/>
      <c r="B28" s="8"/>
      <c r="C28" s="8"/>
      <c r="D28" s="8"/>
      <c r="E28" s="8"/>
    </row>
    <row r="29" spans="1:9">
      <c r="A29" s="8"/>
      <c r="B29" s="8"/>
    </row>
    <row r="30" spans="1:9">
      <c r="A30" s="8"/>
      <c r="B30" s="8"/>
    </row>
    <row r="31" spans="1:9">
      <c r="A31" s="8"/>
      <c r="B31" s="8"/>
    </row>
    <row r="32" spans="1:9">
      <c r="A32" s="8"/>
      <c r="B32" s="8"/>
    </row>
    <row r="33" spans="1:2">
      <c r="A33" s="8"/>
      <c r="B33" s="8"/>
    </row>
    <row r="34" spans="1:2">
      <c r="B34" s="8"/>
    </row>
    <row r="35" spans="1:2">
      <c r="B35" s="8"/>
    </row>
    <row r="36" spans="1:2">
      <c r="B36" s="8"/>
    </row>
    <row r="37" spans="1:2">
      <c r="B37" s="8"/>
    </row>
    <row r="38" spans="1:2">
      <c r="B38" s="8"/>
    </row>
    <row r="39" spans="1:2">
      <c r="B39" s="8"/>
    </row>
    <row r="40" spans="1:2">
      <c r="B40" s="8"/>
    </row>
    <row r="41" spans="1:2">
      <c r="B41" s="8"/>
    </row>
    <row r="42" spans="1:2">
      <c r="B42" s="8"/>
    </row>
    <row r="43" spans="1:2">
      <c r="B43" s="8"/>
    </row>
    <row r="44" spans="1:2">
      <c r="B44" s="8"/>
    </row>
    <row r="45" spans="1:2">
      <c r="B45" s="8"/>
    </row>
    <row r="46" spans="1:2">
      <c r="B46" s="8"/>
    </row>
    <row r="47" spans="1:2">
      <c r="B47" s="8"/>
    </row>
    <row r="48" spans="1:2">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sheetData>
  <sheetProtection formatRows="0"/>
  <mergeCells count="1">
    <mergeCell ref="B17:E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3"/>
  <sheetViews>
    <sheetView zoomScale="70" zoomScaleNormal="70" workbookViewId="0">
      <pane xSplit="1" ySplit="1" topLeftCell="D65" activePane="bottomRight" state="frozen"/>
      <selection pane="bottomRight" activeCell="E71" sqref="E71"/>
      <selection pane="bottomLeft" activeCell="A2" sqref="A2"/>
      <selection pane="topRight" activeCell="B1" sqref="B1"/>
    </sheetView>
  </sheetViews>
  <sheetFormatPr defaultColWidth="10.875" defaultRowHeight="15.6"/>
  <cols>
    <col min="1" max="1" width="54.625" style="11" customWidth="1"/>
    <col min="2" max="3" width="64.625" style="8" customWidth="1"/>
    <col min="4" max="5" width="16.625" style="8" customWidth="1"/>
    <col min="6" max="6" width="18.5" style="8" customWidth="1"/>
    <col min="7" max="16384" width="10.875" style="8"/>
  </cols>
  <sheetData>
    <row r="1" spans="1:6" ht="30.95">
      <c r="A1" s="35" t="s">
        <v>22</v>
      </c>
      <c r="B1" s="24" t="s">
        <v>187</v>
      </c>
      <c r="C1" s="23" t="s">
        <v>188</v>
      </c>
      <c r="D1" s="35" t="s">
        <v>24</v>
      </c>
      <c r="E1" s="35" t="s">
        <v>25</v>
      </c>
    </row>
    <row r="2" spans="1:6">
      <c r="A2" s="24" t="s">
        <v>189</v>
      </c>
      <c r="B2" s="115">
        <v>0</v>
      </c>
      <c r="C2" s="120">
        <v>0</v>
      </c>
      <c r="D2" s="78">
        <v>0.03</v>
      </c>
      <c r="E2" s="46">
        <f>(B2+C2)*D2</f>
        <v>0</v>
      </c>
      <c r="F2" s="9"/>
    </row>
    <row r="3" spans="1:6">
      <c r="A3" s="24"/>
      <c r="B3" s="115" t="s">
        <v>190</v>
      </c>
      <c r="C3" s="131" t="s">
        <v>190</v>
      </c>
      <c r="D3" s="78"/>
      <c r="E3" s="46"/>
      <c r="F3" s="9"/>
    </row>
    <row r="4" spans="1:6">
      <c r="A4" s="24" t="s">
        <v>191</v>
      </c>
      <c r="B4" s="115">
        <v>0</v>
      </c>
      <c r="C4" s="120">
        <v>1</v>
      </c>
      <c r="D4" s="78">
        <v>0.03</v>
      </c>
      <c r="E4" s="46">
        <f t="shared" ref="E4" si="0">(B4+C4)*D4</f>
        <v>0.03</v>
      </c>
    </row>
    <row r="5" spans="1:6" ht="170.45">
      <c r="A5" s="24"/>
      <c r="B5" s="115" t="s">
        <v>190</v>
      </c>
      <c r="C5" s="94" t="s">
        <v>192</v>
      </c>
      <c r="D5" s="78"/>
      <c r="E5" s="46"/>
    </row>
    <row r="6" spans="1:6" ht="30.95">
      <c r="A6" s="24" t="s">
        <v>193</v>
      </c>
      <c r="B6" s="120">
        <v>3.5</v>
      </c>
      <c r="C6" s="94">
        <v>0</v>
      </c>
      <c r="D6" s="73">
        <v>0.04</v>
      </c>
      <c r="E6" s="46">
        <f t="shared" ref="E6" si="1">(B6+C6)*D6</f>
        <v>0.14000000000000001</v>
      </c>
    </row>
    <row r="7" spans="1:6" ht="62.1">
      <c r="A7" s="24"/>
      <c r="B7" s="120" t="s">
        <v>194</v>
      </c>
      <c r="C7" s="8" t="s">
        <v>190</v>
      </c>
      <c r="D7" s="73"/>
      <c r="E7" s="46"/>
    </row>
    <row r="8" spans="1:6">
      <c r="A8" s="24" t="s">
        <v>195</v>
      </c>
      <c r="B8" s="120">
        <v>3.5</v>
      </c>
      <c r="C8" s="94">
        <v>0</v>
      </c>
      <c r="D8" s="73">
        <v>0.03</v>
      </c>
      <c r="E8" s="46">
        <f t="shared" ref="E8" si="2">(B8+C8)*D8</f>
        <v>0.105</v>
      </c>
    </row>
    <row r="9" spans="1:6" ht="46.5">
      <c r="A9" s="24"/>
      <c r="B9" s="120" t="s">
        <v>196</v>
      </c>
      <c r="C9" s="132" t="s">
        <v>190</v>
      </c>
      <c r="D9" s="73"/>
      <c r="E9" s="46"/>
    </row>
    <row r="10" spans="1:6" ht="30.95">
      <c r="A10" s="24" t="s">
        <v>197</v>
      </c>
      <c r="B10" s="115">
        <v>0</v>
      </c>
      <c r="C10" s="120">
        <v>0</v>
      </c>
      <c r="D10" s="73">
        <v>0.03</v>
      </c>
      <c r="E10" s="46">
        <f t="shared" ref="E10" si="3">(B10+C10)*D10</f>
        <v>0</v>
      </c>
    </row>
    <row r="11" spans="1:6">
      <c r="A11" s="24"/>
      <c r="B11" s="119" t="s">
        <v>190</v>
      </c>
      <c r="C11" s="145" t="s">
        <v>190</v>
      </c>
      <c r="D11" s="73"/>
      <c r="E11" s="46"/>
    </row>
    <row r="12" spans="1:6">
      <c r="A12" s="24" t="s">
        <v>198</v>
      </c>
      <c r="B12" s="115">
        <v>3.5</v>
      </c>
      <c r="C12" s="120">
        <v>0</v>
      </c>
      <c r="D12" s="73">
        <v>0.02</v>
      </c>
      <c r="E12" s="46">
        <f t="shared" ref="E12" si="4">(B12+C12)*D12</f>
        <v>7.0000000000000007E-2</v>
      </c>
    </row>
    <row r="13" spans="1:6" ht="46.5">
      <c r="A13" s="24"/>
      <c r="B13" s="120" t="s">
        <v>199</v>
      </c>
      <c r="C13" s="131" t="s">
        <v>190</v>
      </c>
      <c r="D13" s="73"/>
      <c r="E13" s="46"/>
    </row>
    <row r="14" spans="1:6">
      <c r="A14" s="24" t="s">
        <v>200</v>
      </c>
      <c r="B14" s="138">
        <v>3.5</v>
      </c>
      <c r="C14" s="94">
        <v>0</v>
      </c>
      <c r="D14" s="73">
        <v>0.04</v>
      </c>
      <c r="E14" s="46">
        <f t="shared" ref="E14" si="5">(B14+C14)*D14</f>
        <v>0.14000000000000001</v>
      </c>
    </row>
    <row r="15" spans="1:6" ht="186">
      <c r="A15" s="24"/>
      <c r="B15" s="138" t="s">
        <v>201</v>
      </c>
      <c r="C15" s="120" t="s">
        <v>202</v>
      </c>
      <c r="D15" s="73"/>
      <c r="E15" s="46"/>
    </row>
    <row r="16" spans="1:6">
      <c r="A16" s="24" t="s">
        <v>203</v>
      </c>
      <c r="B16" s="138">
        <v>3.5</v>
      </c>
      <c r="C16" s="94">
        <v>0</v>
      </c>
      <c r="D16" s="73">
        <v>0.04</v>
      </c>
      <c r="E16" s="46">
        <f t="shared" ref="E16" si="6">(B16+C16)*D16</f>
        <v>0.14000000000000001</v>
      </c>
    </row>
    <row r="17" spans="1:6" ht="62.1">
      <c r="A17" s="24"/>
      <c r="B17" s="138" t="s">
        <v>204</v>
      </c>
      <c r="C17" s="132" t="s">
        <v>190</v>
      </c>
      <c r="D17" s="73"/>
      <c r="E17" s="46"/>
    </row>
    <row r="18" spans="1:6" ht="30.95">
      <c r="A18" s="24" t="s">
        <v>205</v>
      </c>
      <c r="B18" s="115">
        <v>1.5</v>
      </c>
      <c r="C18" s="120">
        <v>0</v>
      </c>
      <c r="D18" s="73">
        <v>0.04</v>
      </c>
      <c r="E18" s="46">
        <f t="shared" ref="E18" si="7">(B18+C18)*D18</f>
        <v>0.06</v>
      </c>
    </row>
    <row r="19" spans="1:6" ht="77.45">
      <c r="A19" s="24"/>
      <c r="B19" s="115" t="s">
        <v>206</v>
      </c>
      <c r="C19" s="131" t="s">
        <v>190</v>
      </c>
      <c r="D19" s="73"/>
      <c r="E19" s="46"/>
    </row>
    <row r="20" spans="1:6">
      <c r="A20" s="24" t="s">
        <v>207</v>
      </c>
      <c r="B20" s="115">
        <v>0</v>
      </c>
      <c r="C20" s="115">
        <v>0</v>
      </c>
      <c r="D20" s="73">
        <v>0.04</v>
      </c>
      <c r="E20" s="46">
        <f t="shared" ref="E20" si="8">(B20+C20)*D20</f>
        <v>0</v>
      </c>
    </row>
    <row r="21" spans="1:6">
      <c r="A21" s="24"/>
      <c r="B21" s="119" t="s">
        <v>208</v>
      </c>
      <c r="C21" s="148" t="s">
        <v>190</v>
      </c>
      <c r="D21" s="73"/>
      <c r="E21" s="46"/>
    </row>
    <row r="22" spans="1:6">
      <c r="A22" s="24" t="s">
        <v>209</v>
      </c>
      <c r="B22" s="138">
        <v>0</v>
      </c>
      <c r="C22" s="94">
        <v>0</v>
      </c>
      <c r="D22" s="73">
        <v>0.04</v>
      </c>
      <c r="E22" s="46">
        <f t="shared" ref="E22" si="9">(B22+C22)*D22</f>
        <v>0</v>
      </c>
    </row>
    <row r="23" spans="1:6">
      <c r="A23" s="24"/>
      <c r="B23" s="138" t="s">
        <v>190</v>
      </c>
      <c r="C23" s="132" t="s">
        <v>190</v>
      </c>
      <c r="D23" s="73"/>
      <c r="E23" s="46"/>
    </row>
    <row r="24" spans="1:6" ht="30.95">
      <c r="A24" s="24" t="s">
        <v>210</v>
      </c>
      <c r="B24" s="115">
        <v>0</v>
      </c>
      <c r="C24" s="94">
        <v>0</v>
      </c>
      <c r="D24" s="73">
        <v>0.04</v>
      </c>
      <c r="E24" s="46">
        <f t="shared" ref="E24" si="10">(B24+C24)*D24</f>
        <v>0</v>
      </c>
    </row>
    <row r="25" spans="1:6">
      <c r="A25" s="24"/>
      <c r="B25" s="141" t="s">
        <v>208</v>
      </c>
      <c r="C25" s="132" t="s">
        <v>190</v>
      </c>
      <c r="D25" s="73"/>
      <c r="E25" s="46"/>
    </row>
    <row r="26" spans="1:6">
      <c r="A26" s="24" t="s">
        <v>211</v>
      </c>
      <c r="B26" s="147">
        <v>0</v>
      </c>
      <c r="C26" s="120">
        <v>0</v>
      </c>
      <c r="D26" s="73">
        <v>0.04</v>
      </c>
      <c r="E26" s="46">
        <f t="shared" ref="E26" si="11">(B26+C26)*D26</f>
        <v>0</v>
      </c>
    </row>
    <row r="27" spans="1:6">
      <c r="A27" s="24"/>
      <c r="B27" s="139" t="s">
        <v>208</v>
      </c>
      <c r="C27" s="131" t="s">
        <v>190</v>
      </c>
      <c r="D27" s="73"/>
      <c r="E27" s="46"/>
    </row>
    <row r="28" spans="1:6" ht="30.95">
      <c r="A28" s="24" t="s">
        <v>212</v>
      </c>
      <c r="B28" s="140">
        <v>3.5</v>
      </c>
      <c r="C28" s="120">
        <v>0</v>
      </c>
      <c r="D28" s="73">
        <v>0.02</v>
      </c>
      <c r="E28" s="46">
        <f t="shared" ref="E28" si="12">(B28+C28)*D28</f>
        <v>7.0000000000000007E-2</v>
      </c>
      <c r="F28" s="9"/>
    </row>
    <row r="29" spans="1:6" ht="108.6">
      <c r="A29" s="24"/>
      <c r="B29" s="138" t="s">
        <v>213</v>
      </c>
      <c r="C29" s="131" t="s">
        <v>190</v>
      </c>
      <c r="D29" s="73"/>
      <c r="E29" s="46"/>
      <c r="F29" s="9"/>
    </row>
    <row r="30" spans="1:6">
      <c r="A30" s="24" t="s">
        <v>214</v>
      </c>
      <c r="B30" s="115">
        <v>0</v>
      </c>
      <c r="C30" s="94"/>
      <c r="D30" s="73">
        <v>0.02</v>
      </c>
      <c r="E30" s="46">
        <f t="shared" ref="E30" si="13">(B30+C30)*D30</f>
        <v>0</v>
      </c>
      <c r="F30" s="9"/>
    </row>
    <row r="31" spans="1:6">
      <c r="A31" s="24"/>
      <c r="B31" s="119" t="s">
        <v>215</v>
      </c>
      <c r="C31" s="94"/>
      <c r="D31" s="73"/>
      <c r="E31" s="46"/>
      <c r="F31" s="9"/>
    </row>
    <row r="32" spans="1:6">
      <c r="A32" s="24" t="s">
        <v>216</v>
      </c>
      <c r="B32" s="115">
        <v>0</v>
      </c>
      <c r="C32" s="94">
        <v>0</v>
      </c>
      <c r="D32" s="73">
        <v>0.03</v>
      </c>
      <c r="E32" s="46">
        <f t="shared" ref="E32" si="14">(B32+C32)*D32</f>
        <v>0</v>
      </c>
      <c r="F32" s="9"/>
    </row>
    <row r="33" spans="1:6">
      <c r="A33" s="24"/>
      <c r="B33" s="120" t="s">
        <v>190</v>
      </c>
      <c r="C33" s="94" t="s">
        <v>190</v>
      </c>
      <c r="D33" s="73"/>
      <c r="E33" s="46"/>
      <c r="F33" s="9"/>
    </row>
    <row r="34" spans="1:6">
      <c r="A34" s="24" t="s">
        <v>217</v>
      </c>
      <c r="B34" s="115">
        <v>0</v>
      </c>
      <c r="C34" s="120">
        <v>1</v>
      </c>
      <c r="D34" s="73">
        <v>0.02</v>
      </c>
      <c r="E34" s="46">
        <f t="shared" ref="E34" si="15">(B34+C34)*D34</f>
        <v>0.02</v>
      </c>
      <c r="F34" s="9"/>
    </row>
    <row r="35" spans="1:6" ht="123.95">
      <c r="A35" s="24"/>
      <c r="B35" s="119" t="s">
        <v>190</v>
      </c>
      <c r="C35" s="120" t="s">
        <v>218</v>
      </c>
      <c r="D35" s="73"/>
      <c r="E35" s="46"/>
      <c r="F35" s="9"/>
    </row>
    <row r="36" spans="1:6">
      <c r="A36" s="24" t="s">
        <v>219</v>
      </c>
      <c r="B36" s="138">
        <v>3.5</v>
      </c>
      <c r="C36" s="120">
        <v>0</v>
      </c>
      <c r="D36" s="73">
        <v>0.03</v>
      </c>
      <c r="E36" s="46">
        <f t="shared" ref="E36" si="16">(B36+C36)*D36</f>
        <v>0.105</v>
      </c>
      <c r="F36" s="9"/>
    </row>
    <row r="37" spans="1:6" ht="62.1">
      <c r="A37" s="24"/>
      <c r="B37" s="138" t="s">
        <v>220</v>
      </c>
      <c r="C37" s="131" t="s">
        <v>190</v>
      </c>
      <c r="D37" s="73"/>
      <c r="E37" s="46"/>
      <c r="F37" s="9"/>
    </row>
    <row r="38" spans="1:6">
      <c r="A38" s="24" t="s">
        <v>221</v>
      </c>
      <c r="B38" s="115">
        <v>0</v>
      </c>
      <c r="C38" s="94">
        <v>0</v>
      </c>
      <c r="D38" s="73">
        <v>0.02</v>
      </c>
      <c r="E38" s="46">
        <f t="shared" ref="E38" si="17">(B38+C38)*D38</f>
        <v>0</v>
      </c>
      <c r="F38" s="9"/>
    </row>
    <row r="39" spans="1:6">
      <c r="A39" s="24"/>
      <c r="B39" s="119" t="s">
        <v>190</v>
      </c>
      <c r="C39" s="146" t="s">
        <v>190</v>
      </c>
      <c r="D39" s="73"/>
      <c r="E39" s="46"/>
      <c r="F39" s="9"/>
    </row>
    <row r="40" spans="1:6" ht="30.95">
      <c r="A40" s="24" t="s">
        <v>222</v>
      </c>
      <c r="B40" s="115">
        <v>0</v>
      </c>
      <c r="C40" s="94">
        <v>0</v>
      </c>
      <c r="D40" s="73">
        <v>0.03</v>
      </c>
      <c r="E40" s="46">
        <f t="shared" ref="E40" si="18">(B40+C40)*D40</f>
        <v>0</v>
      </c>
      <c r="F40" s="9"/>
    </row>
    <row r="41" spans="1:6">
      <c r="A41" s="24"/>
      <c r="B41" s="119" t="s">
        <v>190</v>
      </c>
      <c r="C41" s="146" t="s">
        <v>190</v>
      </c>
      <c r="D41" s="73"/>
      <c r="E41" s="46"/>
      <c r="F41" s="9"/>
    </row>
    <row r="42" spans="1:6" ht="30.95">
      <c r="A42" s="24" t="s">
        <v>223</v>
      </c>
      <c r="B42" s="115">
        <v>0</v>
      </c>
      <c r="C42" s="120">
        <v>0</v>
      </c>
      <c r="D42" s="73">
        <v>0.03</v>
      </c>
      <c r="E42" s="46">
        <f t="shared" ref="E42" si="19">(B42+C42)*D42</f>
        <v>0</v>
      </c>
      <c r="F42" s="9"/>
    </row>
    <row r="43" spans="1:6">
      <c r="A43" s="24"/>
      <c r="B43" s="119" t="s">
        <v>190</v>
      </c>
      <c r="C43" s="145" t="s">
        <v>190</v>
      </c>
      <c r="D43" s="73"/>
      <c r="E43" s="46"/>
      <c r="F43" s="9"/>
    </row>
    <row r="44" spans="1:6">
      <c r="A44" s="24" t="s">
        <v>224</v>
      </c>
      <c r="B44" s="143">
        <v>0</v>
      </c>
      <c r="C44" s="144">
        <v>0</v>
      </c>
      <c r="D44" s="73">
        <v>0.02</v>
      </c>
      <c r="E44" s="46">
        <f t="shared" ref="E44" si="20">(B44+C44)*D44</f>
        <v>0</v>
      </c>
      <c r="F44" s="9"/>
    </row>
    <row r="45" spans="1:6">
      <c r="A45" s="24"/>
      <c r="B45" s="119" t="s">
        <v>190</v>
      </c>
      <c r="C45" s="131" t="s">
        <v>190</v>
      </c>
      <c r="D45" s="73"/>
      <c r="E45" s="46"/>
      <c r="F45" s="9"/>
    </row>
    <row r="46" spans="1:6">
      <c r="A46" s="24" t="s">
        <v>225</v>
      </c>
      <c r="B46" s="120">
        <v>0</v>
      </c>
      <c r="C46" s="120">
        <v>0</v>
      </c>
      <c r="D46" s="73">
        <v>0.03</v>
      </c>
      <c r="E46" s="46">
        <f t="shared" ref="E46" si="21">(B46+C46)*D46</f>
        <v>0</v>
      </c>
      <c r="F46" s="9"/>
    </row>
    <row r="47" spans="1:6">
      <c r="A47" s="24"/>
      <c r="B47" s="131" t="s">
        <v>190</v>
      </c>
      <c r="C47" s="131" t="s">
        <v>190</v>
      </c>
      <c r="D47" s="73"/>
      <c r="E47" s="46"/>
      <c r="F47" s="9"/>
    </row>
    <row r="48" spans="1:6" ht="30.95">
      <c r="A48" s="24" t="s">
        <v>226</v>
      </c>
      <c r="B48" s="120">
        <v>0</v>
      </c>
      <c r="C48" s="120">
        <v>0</v>
      </c>
      <c r="D48" s="73">
        <v>0.02</v>
      </c>
      <c r="E48" s="46">
        <f t="shared" ref="E48" si="22">(B48+C48)*D48</f>
        <v>0</v>
      </c>
      <c r="F48" s="9"/>
    </row>
    <row r="49" spans="1:6">
      <c r="A49" s="24"/>
      <c r="B49" s="131" t="s">
        <v>190</v>
      </c>
      <c r="C49" s="131" t="s">
        <v>190</v>
      </c>
      <c r="D49" s="73"/>
      <c r="E49" s="46"/>
      <c r="F49" s="9"/>
    </row>
    <row r="50" spans="1:6">
      <c r="A50" s="24" t="s">
        <v>227</v>
      </c>
      <c r="B50" s="115">
        <v>0</v>
      </c>
      <c r="C50" s="120">
        <v>0</v>
      </c>
      <c r="D50" s="73">
        <v>0.03</v>
      </c>
      <c r="E50" s="46">
        <f t="shared" ref="E50" si="23">(B50+C50)*D50</f>
        <v>0</v>
      </c>
      <c r="F50" s="9"/>
    </row>
    <row r="51" spans="1:6">
      <c r="A51" s="24"/>
      <c r="B51" s="115" t="s">
        <v>190</v>
      </c>
      <c r="C51" s="131" t="s">
        <v>190</v>
      </c>
      <c r="D51" s="73"/>
      <c r="E51" s="46"/>
      <c r="F51" s="9"/>
    </row>
    <row r="52" spans="1:6">
      <c r="A52" s="24" t="s">
        <v>228</v>
      </c>
      <c r="B52" s="115">
        <v>0</v>
      </c>
      <c r="C52" s="120">
        <v>0</v>
      </c>
      <c r="D52" s="73">
        <v>0.03</v>
      </c>
      <c r="E52" s="46">
        <f t="shared" ref="E52" si="24">(B52+C52)*D52</f>
        <v>0</v>
      </c>
      <c r="F52" s="9"/>
    </row>
    <row r="53" spans="1:6">
      <c r="A53" s="24"/>
      <c r="B53" s="119" t="s">
        <v>190</v>
      </c>
      <c r="C53" s="120" t="s">
        <v>190</v>
      </c>
      <c r="D53" s="73"/>
      <c r="E53" s="46"/>
      <c r="F53" s="9"/>
    </row>
    <row r="54" spans="1:6" ht="30.95">
      <c r="A54" s="24" t="s">
        <v>229</v>
      </c>
      <c r="B54" s="94">
        <v>3.5</v>
      </c>
      <c r="C54" s="94">
        <v>1</v>
      </c>
      <c r="D54" s="73">
        <v>0.03</v>
      </c>
      <c r="E54" s="46">
        <f t="shared" ref="E54" si="25">(B54+C54)*D54</f>
        <v>0.13500000000000001</v>
      </c>
      <c r="F54" s="9"/>
    </row>
    <row r="55" spans="1:6" ht="93">
      <c r="A55" s="24"/>
      <c r="B55" s="94" t="s">
        <v>230</v>
      </c>
      <c r="C55" s="94" t="s">
        <v>231</v>
      </c>
      <c r="D55" s="73"/>
      <c r="E55" s="46"/>
      <c r="F55" s="9"/>
    </row>
    <row r="56" spans="1:6">
      <c r="A56" s="24" t="s">
        <v>232</v>
      </c>
      <c r="B56" s="94">
        <v>3.5</v>
      </c>
      <c r="C56" s="94">
        <v>2.5</v>
      </c>
      <c r="D56" s="73">
        <v>0.03</v>
      </c>
      <c r="E56" s="46">
        <f t="shared" ref="E56" si="26">(B56+C56)*D56</f>
        <v>0.18</v>
      </c>
      <c r="F56" s="9"/>
    </row>
    <row r="57" spans="1:6" ht="409.5">
      <c r="A57" s="24"/>
      <c r="B57" s="94" t="s">
        <v>233</v>
      </c>
      <c r="C57" s="94" t="s">
        <v>234</v>
      </c>
      <c r="D57" s="73"/>
      <c r="E57" s="46"/>
      <c r="F57" s="9"/>
    </row>
    <row r="58" spans="1:6">
      <c r="A58" s="24" t="s">
        <v>235</v>
      </c>
      <c r="B58" s="94">
        <v>0</v>
      </c>
      <c r="C58" s="94">
        <v>2</v>
      </c>
      <c r="D58" s="73">
        <v>0.03</v>
      </c>
      <c r="E58" s="46">
        <f t="shared" ref="E58" si="27">(B58+C58)*D58</f>
        <v>0.06</v>
      </c>
      <c r="F58" s="9"/>
    </row>
    <row r="59" spans="1:6" ht="201.6">
      <c r="A59" s="24"/>
      <c r="B59" s="132" t="s">
        <v>190</v>
      </c>
      <c r="C59" s="94" t="s">
        <v>236</v>
      </c>
      <c r="D59" s="73"/>
      <c r="E59" s="46"/>
      <c r="F59" s="9"/>
    </row>
    <row r="60" spans="1:6">
      <c r="A60" s="24" t="s">
        <v>237</v>
      </c>
      <c r="B60" s="115">
        <v>3.5</v>
      </c>
      <c r="C60" s="120">
        <v>0</v>
      </c>
      <c r="D60" s="73">
        <v>0.02</v>
      </c>
      <c r="E60" s="46">
        <f t="shared" ref="E60" si="28">(B60+C60)*D60</f>
        <v>7.0000000000000007E-2</v>
      </c>
      <c r="F60" s="9"/>
    </row>
    <row r="61" spans="1:6" ht="77.45">
      <c r="A61" s="24"/>
      <c r="B61" s="115" t="s">
        <v>238</v>
      </c>
      <c r="C61" s="131" t="s">
        <v>190</v>
      </c>
      <c r="D61" s="73"/>
      <c r="E61" s="46"/>
      <c r="F61" s="9"/>
    </row>
    <row r="62" spans="1:6">
      <c r="A62" s="24" t="s">
        <v>239</v>
      </c>
      <c r="B62" s="115">
        <v>0</v>
      </c>
      <c r="C62" s="94">
        <v>0</v>
      </c>
      <c r="D62" s="73">
        <v>0.02</v>
      </c>
      <c r="E62" s="46">
        <f t="shared" ref="E62" si="29">(B62+C62)*D62</f>
        <v>0</v>
      </c>
      <c r="F62" s="9"/>
    </row>
    <row r="63" spans="1:6">
      <c r="A63" s="24"/>
      <c r="B63" s="141" t="s">
        <v>190</v>
      </c>
      <c r="C63" s="132" t="s">
        <v>190</v>
      </c>
      <c r="D63" s="73"/>
      <c r="E63" s="46"/>
    </row>
    <row r="64" spans="1:6">
      <c r="A64" s="24" t="s">
        <v>240</v>
      </c>
      <c r="B64" s="138">
        <v>3.5</v>
      </c>
      <c r="C64" s="94">
        <v>0</v>
      </c>
      <c r="D64" s="73">
        <v>0.03</v>
      </c>
      <c r="E64" s="46">
        <f t="shared" ref="E64" si="30">(B64+C64)*D64</f>
        <v>0.105</v>
      </c>
      <c r="F64" s="15"/>
    </row>
    <row r="65" spans="1:6" ht="62.1">
      <c r="A65" s="24"/>
      <c r="B65" s="138" t="s">
        <v>241</v>
      </c>
      <c r="C65" s="132" t="s">
        <v>190</v>
      </c>
      <c r="D65" s="73"/>
      <c r="E65" s="46"/>
    </row>
    <row r="66" spans="1:6">
      <c r="A66" s="24" t="s">
        <v>242</v>
      </c>
      <c r="B66" s="115">
        <v>3.5</v>
      </c>
      <c r="C66" s="120">
        <v>0</v>
      </c>
      <c r="D66" s="73">
        <v>0.03</v>
      </c>
      <c r="E66" s="46">
        <f t="shared" ref="E66" si="31">(B66+C66)*D66</f>
        <v>0.105</v>
      </c>
    </row>
    <row r="67" spans="1:6" ht="77.45">
      <c r="A67" s="24"/>
      <c r="B67" s="115" t="s">
        <v>243</v>
      </c>
      <c r="C67" s="131" t="s">
        <v>190</v>
      </c>
      <c r="D67" s="73"/>
      <c r="E67" s="46"/>
    </row>
    <row r="68" spans="1:6">
      <c r="A68" s="24" t="s">
        <v>244</v>
      </c>
      <c r="B68" s="115">
        <v>0</v>
      </c>
      <c r="C68" s="120">
        <v>0</v>
      </c>
      <c r="D68" s="73">
        <v>0.02</v>
      </c>
      <c r="E68" s="46">
        <f t="shared" ref="E68" si="32">(B68+C68)*D68</f>
        <v>0</v>
      </c>
    </row>
    <row r="69" spans="1:6">
      <c r="A69" s="24"/>
      <c r="B69" s="142" t="s">
        <v>190</v>
      </c>
      <c r="C69" s="131" t="s">
        <v>190</v>
      </c>
      <c r="D69" s="46"/>
      <c r="E69" s="46"/>
    </row>
    <row r="70" spans="1:6">
      <c r="A70" s="8"/>
      <c r="D70" s="117">
        <f>SUM(D2:D69)</f>
        <v>1.0000000000000002</v>
      </c>
      <c r="E70" s="90">
        <f>SUM(E2:E69)</f>
        <v>1.5350000000000001</v>
      </c>
      <c r="F70" s="15" t="s">
        <v>156</v>
      </c>
    </row>
    <row r="71" spans="1:6" ht="110.25" customHeight="1">
      <c r="A71" s="8"/>
      <c r="B71" s="164" t="s">
        <v>245</v>
      </c>
      <c r="C71" s="164"/>
    </row>
    <row r="72" spans="1:6">
      <c r="A72" s="8"/>
    </row>
    <row r="73" spans="1:6">
      <c r="A73" s="8"/>
    </row>
    <row r="74" spans="1:6">
      <c r="A74" s="8"/>
    </row>
    <row r="75" spans="1:6">
      <c r="A75" s="8"/>
    </row>
    <row r="76" spans="1:6">
      <c r="A76" s="8"/>
    </row>
    <row r="77" spans="1:6">
      <c r="A77" s="8"/>
      <c r="D77" s="11"/>
    </row>
    <row r="78" spans="1:6">
      <c r="A78" s="8"/>
    </row>
    <row r="79" spans="1:6">
      <c r="A79" s="8"/>
    </row>
    <row r="80" spans="1:6">
      <c r="A80" s="8"/>
    </row>
    <row r="81" spans="1:1">
      <c r="A81" s="8"/>
    </row>
    <row r="82" spans="1:1">
      <c r="A82" s="8"/>
    </row>
    <row r="83" spans="1:1">
      <c r="A83" s="8"/>
    </row>
  </sheetData>
  <sheetProtection formatRows="0"/>
  <mergeCells count="1">
    <mergeCell ref="B71:C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Associação SIS</cp:lastModifiedBy>
  <cp:revision/>
  <dcterms:created xsi:type="dcterms:W3CDTF">2022-10-09T23:08:45Z</dcterms:created>
  <dcterms:modified xsi:type="dcterms:W3CDTF">2025-02-07T20:29:43Z</dcterms:modified>
  <cp:category/>
  <cp:contentStatus/>
</cp:coreProperties>
</file>