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9172af7691c491fc/Associação SIS - RASA/5o. ciclo - bancos comerciais e cooperativos - 2024/Rabobank/"/>
    </mc:Choice>
  </mc:AlternateContent>
  <xr:revisionPtr revIDLastSave="231" documentId="8_{1C74BD21-5F19-498D-83A1-F9F6E62293A6}" xr6:coauthVersionLast="47" xr6:coauthVersionMax="47" xr10:uidLastSave="{731DA44B-BB60-4EFC-8204-C1CF3C2A4774}"/>
  <bookViews>
    <workbookView xWindow="-110" yWindow="-110" windowWidth="19420" windowHeight="11500" firstSheet="13" activeTab="13" xr2:uid="{033D211D-4D1B-C74C-B933-05804CD3EC4A}"/>
  </bookViews>
  <sheets>
    <sheet name="Nota final" sheetId="20" r:id="rId1"/>
    <sheet name="Informações da planilha" sheetId="21" state="hidden" r:id="rId2"/>
    <sheet name="Temas nas políticas gerais" sheetId="8" r:id="rId3"/>
    <sheet name="Temas nas políticas setoriais" sheetId="9" r:id="rId4"/>
    <sheet name="Bases de dados" sheetId="22" r:id="rId5"/>
    <sheet name="Monitoramento de riscos" sheetId="10" r:id="rId6"/>
    <sheet name="Relevância processo decisório" sheetId="13" r:id="rId7"/>
    <sheet name="Ações de mitigação de riscos" sheetId="11" r:id="rId8"/>
    <sheet name="Prod fin imp positivo" sheetId="26"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0" l="1"/>
  <c r="G17" i="5"/>
  <c r="E17" i="5"/>
  <c r="G15" i="5"/>
  <c r="E15" i="5"/>
  <c r="B88" i="22"/>
  <c r="F16" i="11"/>
  <c r="H14" i="22"/>
  <c r="H12" i="22"/>
  <c r="H10" i="22"/>
  <c r="D70" i="26"/>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64" i="26"/>
  <c r="E66" i="26"/>
  <c r="E68" i="26"/>
  <c r="E2" i="26"/>
  <c r="G88" i="22"/>
  <c r="C88" i="22"/>
  <c r="H86" i="22"/>
  <c r="H84" i="22"/>
  <c r="H82" i="22"/>
  <c r="F88" i="22"/>
  <c r="E88" i="22"/>
  <c r="D88" i="22"/>
  <c r="H6" i="22"/>
  <c r="H8" i="22"/>
  <c r="H16" i="22"/>
  <c r="H18" i="22"/>
  <c r="H20" i="22"/>
  <c r="H22" i="22"/>
  <c r="H24" i="22"/>
  <c r="H26" i="22"/>
  <c r="H28" i="22"/>
  <c r="H30" i="22"/>
  <c r="H32" i="22"/>
  <c r="H34" i="22"/>
  <c r="H36" i="22"/>
  <c r="H38" i="22"/>
  <c r="H40" i="22"/>
  <c r="H42" i="22"/>
  <c r="H44" i="22"/>
  <c r="H46" i="22"/>
  <c r="H48" i="22"/>
  <c r="H50" i="22"/>
  <c r="H52" i="22"/>
  <c r="H54" i="22"/>
  <c r="H56" i="22"/>
  <c r="H58" i="22"/>
  <c r="H60" i="22"/>
  <c r="H62" i="22"/>
  <c r="H64" i="22"/>
  <c r="H66" i="22"/>
  <c r="H68" i="22"/>
  <c r="H70" i="22"/>
  <c r="H72" i="22"/>
  <c r="H76" i="22"/>
  <c r="H78" i="22"/>
  <c r="H80" i="22"/>
  <c r="H4" i="22"/>
  <c r="H2" i="22"/>
  <c r="H88" i="22" l="1"/>
  <c r="B13" i="10" l="1"/>
  <c r="B15" i="10" s="1"/>
  <c r="E5" i="13"/>
  <c r="H9" i="20" s="1"/>
  <c r="D13" i="10"/>
  <c r="C13" i="10"/>
  <c r="C15" i="10" s="1"/>
  <c r="E70" i="26" l="1"/>
  <c r="J9" i="20"/>
  <c r="H7" i="19"/>
  <c r="H5" i="19"/>
  <c r="H3" i="19"/>
  <c r="G15" i="19"/>
  <c r="H13" i="19"/>
  <c r="F13" i="19"/>
  <c r="H11" i="19"/>
  <c r="F11" i="19"/>
  <c r="H9" i="19"/>
  <c r="F9" i="19"/>
  <c r="F7" i="19"/>
  <c r="F5" i="19"/>
  <c r="F3" i="19"/>
  <c r="H15" i="19" l="1"/>
  <c r="N9" i="20" s="1"/>
  <c r="F3" i="15"/>
  <c r="D15" i="10"/>
  <c r="E5" i="5"/>
  <c r="E7" i="5"/>
  <c r="E9" i="5"/>
  <c r="E11" i="5"/>
  <c r="E13" i="5"/>
  <c r="E3" i="5"/>
  <c r="E4" i="2"/>
  <c r="E6" i="2"/>
  <c r="E8" i="2"/>
  <c r="E10" i="2"/>
  <c r="E12" i="2"/>
  <c r="E14" i="2"/>
  <c r="E16" i="2"/>
  <c r="E18" i="2"/>
  <c r="E20" i="2"/>
  <c r="E2" i="2"/>
  <c r="G19" i="16"/>
  <c r="F5" i="16"/>
  <c r="F7" i="16"/>
  <c r="F9" i="16"/>
  <c r="F11" i="16"/>
  <c r="F13" i="16"/>
  <c r="F15" i="16"/>
  <c r="F17" i="16"/>
  <c r="F3" i="16"/>
  <c r="F19" i="5"/>
  <c r="G3" i="5"/>
  <c r="G2" i="2"/>
  <c r="E14" i="10"/>
  <c r="G2" i="11"/>
  <c r="G4" i="11"/>
  <c r="G20" i="2"/>
  <c r="C9" i="15"/>
  <c r="D9" i="15"/>
  <c r="B9" i="15"/>
  <c r="C9" i="12"/>
  <c r="D9" i="12"/>
  <c r="E9" i="12"/>
  <c r="B9" i="12"/>
  <c r="D4" i="9"/>
  <c r="D6" i="9"/>
  <c r="D8" i="9"/>
  <c r="D10" i="9"/>
  <c r="D12" i="9"/>
  <c r="D14" i="9"/>
  <c r="D16" i="9"/>
  <c r="D18" i="9"/>
  <c r="D20" i="9"/>
  <c r="D22" i="9"/>
  <c r="D24" i="9"/>
  <c r="D26" i="9"/>
  <c r="D28" i="9"/>
  <c r="D30" i="9"/>
  <c r="D32" i="9"/>
  <c r="D34" i="9"/>
  <c r="D36" i="9"/>
  <c r="D38" i="9"/>
  <c r="D40" i="9"/>
  <c r="D42" i="9"/>
  <c r="D44" i="9"/>
  <c r="D46" i="9"/>
  <c r="D48" i="9"/>
  <c r="D50" i="9"/>
  <c r="D52" i="9"/>
  <c r="D54" i="9"/>
  <c r="D56" i="9"/>
  <c r="D2" i="9"/>
  <c r="D16" i="8"/>
  <c r="D4" i="8"/>
  <c r="D6" i="8"/>
  <c r="D8" i="8"/>
  <c r="D10" i="8"/>
  <c r="D12" i="8"/>
  <c r="D14" i="8"/>
  <c r="D18" i="8"/>
  <c r="D20" i="8"/>
  <c r="D22" i="8"/>
  <c r="D24" i="8"/>
  <c r="D26" i="8"/>
  <c r="D28" i="8"/>
  <c r="D30" i="8"/>
  <c r="D32" i="8"/>
  <c r="D34" i="8"/>
  <c r="D36" i="8"/>
  <c r="D38" i="8"/>
  <c r="D40" i="8"/>
  <c r="D42" i="8"/>
  <c r="D44" i="8"/>
  <c r="D46" i="8"/>
  <c r="D48" i="8"/>
  <c r="D50" i="8"/>
  <c r="D52" i="8"/>
  <c r="D54" i="8"/>
  <c r="D56" i="8"/>
  <c r="D2" i="8"/>
  <c r="D58" i="8" l="1"/>
  <c r="D9" i="20" s="1"/>
  <c r="E15" i="10"/>
  <c r="G9" i="20" s="1"/>
  <c r="D58" i="9"/>
  <c r="E9" i="20" s="1"/>
  <c r="C58" i="8"/>
  <c r="C58" i="9"/>
  <c r="G18" i="2"/>
  <c r="G16" i="2"/>
  <c r="G14" i="2"/>
  <c r="G12" i="2"/>
  <c r="G10" i="2"/>
  <c r="G8" i="2"/>
  <c r="G6" i="2"/>
  <c r="G4" i="2"/>
  <c r="G22" i="2" l="1"/>
  <c r="O9" i="20" s="1"/>
  <c r="H5" i="16"/>
  <c r="H7" i="16"/>
  <c r="H9" i="16"/>
  <c r="H11" i="16"/>
  <c r="H13" i="16"/>
  <c r="H15" i="16"/>
  <c r="H17" i="16"/>
  <c r="H3" i="16"/>
  <c r="F5" i="15"/>
  <c r="F7" i="15"/>
  <c r="F5" i="12"/>
  <c r="F7" i="12"/>
  <c r="F3" i="12"/>
  <c r="G6" i="11"/>
  <c r="G8" i="11"/>
  <c r="G10" i="11"/>
  <c r="G12" i="11"/>
  <c r="G14" i="11"/>
  <c r="G13" i="5"/>
  <c r="G11" i="5"/>
  <c r="G9" i="5"/>
  <c r="G7" i="5"/>
  <c r="G5" i="5"/>
  <c r="G19" i="5" l="1"/>
  <c r="P9" i="20" s="1"/>
  <c r="G16" i="11"/>
  <c r="I9" i="20" s="1"/>
  <c r="F9" i="15"/>
  <c r="L9" i="20" s="1"/>
  <c r="F9" i="12"/>
  <c r="K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<sst xmlns="http://schemas.openxmlformats.org/spreadsheetml/2006/main" count="406" uniqueCount="305">
  <si>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</si>
  <si>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</si>
  <si>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</si>
  <si>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</si>
  <si>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</si>
  <si>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</si>
  <si>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</si>
  <si>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</si>
  <si>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</si>
  <si>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</si>
  <si>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</si>
  <si>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</si>
  <si>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</si>
  <si>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</si>
  <si>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</si>
  <si>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</si>
  <si>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</si>
  <si>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</si>
  <si>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</si>
  <si>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</si>
  <si>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</si>
  <si>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</si>
  <si>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</si>
  <si>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</si>
  <si>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</si>
  <si>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</si>
  <si>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</si>
  <si>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 xml:space="preserve">Na Política Global de Agricultura (p. 27), o banco se compromete a incentivar o desenvolvimento da resiliência do setor as mudanças climáticas.
Adesão à TCFD. </t>
  </si>
  <si>
    <t>2. Matriz energética</t>
  </si>
  <si>
    <t>O Manual de Boas Práticas Socioambientais no Agronegócio (p. 133) inclui um tópico sobre geração de energia alternativa. 
Consta no documento "Global Standard on Sustainable Development" (p. 33) uma Política Global de Biomassa que abarca biocombustíveis.
Adesão à TCFD.</t>
  </si>
  <si>
    <t>3. Eficiência energética</t>
  </si>
  <si>
    <t>O tema não é citado. Não há adesões a compromissos relacionados ao tema.</t>
  </si>
  <si>
    <t>4. Impactos na biodiversidade terrestre</t>
  </si>
  <si>
    <t xml:space="preserve">"(....)o Rabobank não concede empréstimo ou financiamento cujo objetivo dos recursos seja realizar desmatamento, ainda que legalmente autorizado, em qualquer Bioma brasileiro. Adicionalmente, o Rabobank não beneficia ou aceita em garantia de suas operações qualquer imóvel em que tenha havido desmatamento, ainda que legal, de área no Bioma Amazônia há menos de 5 anos" (PRSAC, p. 4) 
No documento Global Standard on Sustainable Development (p. 48), o banco declara que não realizará negócios com atividades que envolvam conversão ou desmatamento de áreas de alto valor de conservação, nem com clientes envolvidos em desmatamento ou conversão ilegal de terras nos últimos cinco anos, uso de queimadas ilegais para limpeza de terrenos, redução intencional de populações de espécies ameaçadas listadas pela IUCN, comércio ilegal de espécies de madeira protegidas pela CITES sem as devidas licenças ou exploração florestal em florestas tropicais úmidas primárias, incluindo a compra de equipamentos para essa finalidade.
"Most land owners are subject to a mandatory “Legal Reserve” of primary vegetation, which varies from 20 to 80% of land owned, depending on the biome in which the land is located. We periodically check compliance with these legal requirements as an integrated part of our lending process" (Rabobank’s Commitment to Sustainable Agriculture and Forests, p. 1)
Adesão a Biodiversity Pledge (PRSAC, p. 7) </t>
  </si>
  <si>
    <t>5. Poluição água doce</t>
  </si>
  <si>
    <t xml:space="preserve">O Manual de Boas Práticas Socioambientais no Agronegócio (p. 81-83) apresenta orientações do banco para seus clientes, abordando seus deveres e o contexto regulatório relacionado à destinação de efluentes. Não há adesões a compromissos relacionados ao tema.
</t>
  </si>
  <si>
    <t>6. Eficiência hídrica</t>
  </si>
  <si>
    <t xml:space="preserve">"Rabobank reviews the performance and progress of clients during the initial credit assessment and at periodic intervals. We do so by applying a risk based approach, and by collecting supporting information that demonstrates they: (....) use natural resources, including water, efficiently and optimally;" (Global Standard on Sustainable Development, p. 9).  </t>
  </si>
  <si>
    <t>7. Poluição marítima</t>
  </si>
  <si>
    <t>Nada consta</t>
  </si>
  <si>
    <t>8. Poluição do solo</t>
  </si>
  <si>
    <t>O Manual de Boas Práticas Socioambientais no Agronegócio (p. 86 a 92) apresenta orientações do banco para seus clientes sobre o manuseio de embalagens de defensivos, incluindo práticas para prevenir a contaminação do solo. Não há adesões a compromissos relacionados ao tema.</t>
  </si>
  <si>
    <t>9. Uso eficiente do solo para fins agrícolas</t>
  </si>
  <si>
    <t xml:space="preserve">Consta no documento "Rabobank’s Commitment to Sustainable Agriculture and Forests" (p. 4) que o banco encoraja e apoia clientes que busquem converter suas áreas degradas para o desenvolvimento de agricultura, buscando evitar a expansão da abertura de novas áreas de plantio, e promeve a prestação de serviços ecossistêmicos por clientes oferecendo soluções de financiamento para permitir uma transição agrícola sustentável  </t>
  </si>
  <si>
    <t>10. Poluição atmosférica</t>
  </si>
  <si>
    <t>Consta no documento "Global Standard on Sustainable Development" (p.9)  que o Rabobank se compromete a não fazer qualquer negócio que esteja ligado a substância destruidora da camada de ozônio sujeita a banimento no contexto internacional, como alguns agrotóxicos.</t>
  </si>
  <si>
    <t>11. Gestão adequada de resíduos sólidos</t>
  </si>
  <si>
    <t xml:space="preserve">O Manual de Boas Práticas Socioambientais no Agronegócio (p. 92 a 98) apresenta orientações do banco para seus clientes sobre o Gerenciamento de Resíduos Sólidos, incluindo boas práticas para seu descarte.
Conforme o documento "Global Standard on Sustainable Development" (p. 27), em sua Política Global de Agricultura o banco se compromete a incentivar a materialização de oportunidades de economia circular, tais como: empregar uma gestão de estrume com baixas emissões; e utilizar embalagens mais sustentáveis ​​em equilíbrio com a necessidade de prevenir o desperdício alimentar 
"Rabobank reviews the performance and progress of clients during the initial credit assessment and a periodic intervals. We do so by applying a risk based approach, and by collecting supporting information that demonstrates: For primary producers / farmers   -  they are making progress on environmental and social performance and resource efficiency including measures on safeguarding water quality and quantity, soil management practices, usage, application and storage of agrochemicals and waste management" (Global Standard on Sustainable Development, p. 36) 
</t>
  </si>
  <si>
    <t>12. Uso eficiente de matéria-prima poluente ou sujeita a provável escassez</t>
  </si>
  <si>
    <t>Conforme o documento "Global Standard on Sustainable Development" (p. 26 e 27), em sua Política Global de Agricultura, o banco exige que as atividades de produção agrícola levem em conta a a disponibilidade local de recursos naturais e seu devido acesso. Na Política Global de Biomassa o banco se compromete apoiar o desenvolvimento de uma economia circular e de base biodegradável na qual a biomassa e, nomeadamente, os fluxos residuais são utilizados como matéria-prima para os blocos de construção verdes de aplicações de base biológica. Ademais, exige que seus clientes e parceiros comerciais sejam transparentes sobre a sua atual produção, processamento, comercialização e fornecimento de biomassa e os seus planos para garantir a produção/utilização sustentável de biomassa no futuro.</t>
  </si>
  <si>
    <t>13. Trabalho análogo ao escravo</t>
  </si>
  <si>
    <t>"O Rabobank não fornece crédito ou serviços para empresas ou pessoas para as quais sejam verificadas evidências da seguinte situação: Impedir ou dificultar liberdade de associação coletiva, não reconhecer o direito à negociação coletiva, submeter indivíduos a funções e regimes de trabalho análogos ao escravo, trabalho infantil, discriminação no trabalho ou outras ações que descumpram as normas trabalhistas vigentes" (PRSAC, p. 4)
Adesão ao Pacto Global da ONU</t>
  </si>
  <si>
    <t>14. Trabalho infantil irregular</t>
  </si>
  <si>
    <t>"O Rabobank não fornece crédito ou serviços para empresas ou pessoas para as quais sejam verificadas evidências da seguinte situação: Impedir ou dificultar liberdade de associação coletiva, não reconhecer o direito à negociação coletiva, submeter indivíduos a funções e regimes de trabalho análogos ao escravo, trabalho infantil, discriminação no trabalho ou outras ações que descumpram as normas trabalhistas vigentes" (PRSAC, p. 4) 
Adesão ao Pacto Global da ONU</t>
  </si>
  <si>
    <t>15. Gestão da saúde no trabalho</t>
  </si>
  <si>
    <t xml:space="preserve">"O Rabobank não fornece crédito ou serviços para empresas ou pessoas para as quais sejam verificadas evidências da seguinte situação: Descumprimento das principais normas e legislações trabalhistas locais ligadas ao trabalho rural, que incluem uma ampla gama de temas, desde às estruturas e instalações dos locais de trabalho, os equipamentos coletivos e pessoais de segurança, às condições de higiene dos locais de trabalho, de refeições e moradias, do armazenamento e manejo de produtos químicos" (PRSAC, p. 5) (Pontuação 2 de 2). 
</t>
  </si>
  <si>
    <t>16. Gestão da segurança no trabalho</t>
  </si>
  <si>
    <t xml:space="preserve">17. Nível de desigualdade salarial </t>
  </si>
  <si>
    <t>18. Saúde, segurança e outros direitos do consumidor</t>
  </si>
  <si>
    <t>19. Impactos em comunidades tradicionais</t>
  </si>
  <si>
    <t xml:space="preserve">"O Rabobank não fornece crédito ou serviços para empresas ou pessoas para as quais sejam verificadas evidências da seguinte situação: Sobreposição comprovada de áreas produtivas com Territórios Indígenas, com Áreas Quilombolas e com Unidades de Conservação classificadas como de Proteção Integral, de acordo com a definição SNUC (Sistema Nacional de Unidades de Conservação)" (PRSAC, p. 5).
No documento Global Standard on Sustainable Development (p. 48), o banco declara que não realizará negócios com atividades que envolvam o
desenvolvimento de novas terras que resulte em conflitos de posse de terra com comunidades locais ou povos indígenas </t>
  </si>
  <si>
    <t>20. Riscos à saúde e segurança da comunidade em geral</t>
  </si>
  <si>
    <t>21. Riscos e impactos no desenvolvimento local</t>
  </si>
  <si>
    <t>No documento Global Standard on Sustainable Development (p. 48), o banco declara que não realizará negócios com atividades que envolvam o
desenvolvimento de novas terras que resulte em conflitos de posse de terra com comunidades locais. Não há adesões a compromissos relacionados ao tema.</t>
  </si>
  <si>
    <t>22. Discriminação de gênero</t>
  </si>
  <si>
    <t>"O Rabobank não fornece crédito ou serviços para empresas ou pessoas para as quais sejam verificadas evidências da seguinte situação: (....) discriminação no trabalho" (PRSAC, p. 4) 
"Being a values driven organization, we do business with those who share our principles. Therefore regarding labor rights, Rabobank does business with clients and business partners that: operate effective stakeholder engagement including an operational-level grievance mechanism for any violations of labor rights (including gender-based violence and harassment) that they have caused or contributed to" (Global Standard on Sustainable Development, p. 13) 
Adesão ao Pacto Global da ONU</t>
  </si>
  <si>
    <t>23. Discriminação étnica ou sexual</t>
  </si>
  <si>
    <t>"O Rabobank não fornece crédito ou serviços para empresas ou pessoas para as quais sejam verificadas evidências da seguinte situação: (....) discriminação no trabalho" (PRSAC, p. 4) (Pontuação 1 de 2). 
Adesão ao Pacto Global da ONU (Pontuação 1 de 1)</t>
  </si>
  <si>
    <t>24. Inclusão de pessoas com deficiência</t>
  </si>
  <si>
    <t xml:space="preserve">O Rabobank não fornece crédito ou serviços para empresas ou pessoas para as quais sejam verificadas evidências da seguinte situação: (....) discriminação no trabalho" (PRSAC, p. 4) 
</t>
  </si>
  <si>
    <t>25. Riscos para o patrimônio cultural</t>
  </si>
  <si>
    <t>Conforme o documento "Global Standard on Sustainable Development" (p. 34), em sua Política Global de Biomassa, o banco exclui de suas operações atividades realizadas em áreas consideradas Patrimônis Mundiais da UNESCO ou zonas úmidas RAMSAR.</t>
  </si>
  <si>
    <t>26. Questões concorrenciais</t>
  </si>
  <si>
    <t>27. Responsabilidade tributária</t>
  </si>
  <si>
    <t>28. Prevenção e combate à corrupção</t>
  </si>
  <si>
    <t>"O Rabobank não fornece crédito ou serviços para empresas ou pessoas para as quais sejam verificadas evidências da seguinte situação: Existência de atividades criminosas (ex. corrupção, falsificação de documentos, fabricação ou comercialização de produtos proibidos no Brasil etc.)" (PRSAC, p. 4) 
Adesão ao Pacto Global da ONU</t>
  </si>
  <si>
    <t>TOTAL</t>
  </si>
  <si>
    <t>Máximo de 3</t>
  </si>
  <si>
    <t>Inclusão em política setorial ou em política temática (0 a 7)</t>
  </si>
  <si>
    <t>Na Política Global de Agricultura (p. 27), o banco se compromete a incentivar o desenvolvimento da resiliência do setor as mudanças climáticas .</t>
  </si>
  <si>
    <t xml:space="preserve">O Manual de Boas Práticas Socioambientais no Agronegócio (p. 133) inclui um tópico sobre geração de energia alternativa. 
Consta no documento "Global Standard on Sustainable Development" (p. 33) uma Política Global de Biomassa que abarca biocombustíveis </t>
  </si>
  <si>
    <t xml:space="preserve">Conforme o documento "Global Standard on Sustainable Development" (p. 20-21), a Política Global de Biodiversidade do Rabobank orienta que sua atuação deve ser pautada pela identificação e prevenção de impactos adversos na biodiversidade e nos serviços ecossistêmicos, além de mobilizar produtos e serviços para ajudar clientes a prevenir perdas, melhorar e preservar a biodiversidade. Exige que clientes e parceiros demonstrem consciência dos riscos dos riscos e oportunidades que têm impacto positivo e negativo na biodiversidade e nos serviços ecossistémicos, e um compromisso para os abordar, proporcionalmente aos seus riscos e controlos.
Ainda, o Rabobank declara que não realizará negócios ligados a: conversão ou desmatamento de áreas de alto valor de conservação; a introdução intencional de espécies exóticas em paisagens naturais ou ambientes marinhos que não tenham sido designados como áreas agrícolas; e comércio ou captura não autorizada de vida selvagem ou de produtos de vida selvagem </t>
  </si>
  <si>
    <t xml:space="preserve">O Manual de Boas Práticas Socioambientais no Agronegócio (p. 81-83) apresenta orientações do banco para seus clientes, abordando seus deveres e o contexto regulatório relacionado à destinação de efluentes.
</t>
  </si>
  <si>
    <t xml:space="preserve">"Rabobank reviews the performance and progress of clients during the initial credit assessment and a periodic intervals. We do so by applying a risk based approach, and by collecting supporting information that demonstrates: For primary producers / farmers  -  they are making progress on environmental and social performance and resource efficiency including measures on safeguarding water quality and quantity, soil management practices, usage, application and storage of agrochemicals and waste management" (Global Standard on Sustainable Development, p. 36).
O Manual de Boas Práticas Socioambientais no Agronegócio (p. 119-123) apresenta orientações do banco para seus clientes sobre manejo sustentável e conservação de recursos hídricos (Pontuação 7 de 7). 
</t>
  </si>
  <si>
    <t>O Manual de Boas Práticas Socioambientais no Agronegócio (p. 86 a 92) apresenta orientações do banco para seus clientes sobre o manuseio de embalagens de defensivos, incluindo práticas para prevenir a contaminação do solo (Pontuação 7 de 7).</t>
  </si>
  <si>
    <t xml:space="preserve">Consta no documento "Global Standard on Sustainable Development" (p. 20 e 21) a Política Global de Biodiversidade do banco, a qual determina que a atuação do Rabobank deve promover práticas agrícolas sustentáveis ​​(nomeadamente a agricultura de precisão) e uma agricultura equilibrada baseada na terra, inteligente em termos climáticos e inclusiva na natureza. Declara que não realiza negócios com clientes ou parceiros comerciais que tenham utilizado o uso irregular de fogo para limpar terras nos últimos cinco anos.
No mesmo documento (p. 44), em sua Política Global de Soja e a de Cana de Açúcar, o banco compromete-se a apoiar o setor produtivo na transição para uma produção mais sustentável, incentivando o cultivo em áreas subutilizadas e a adoção de técnicas agrícolas aprimoradas. </t>
  </si>
  <si>
    <t xml:space="preserve">O Manual de Boas Práticas Socioambientais no Agronegócio (p. 19-38) apresenta orientações do banco para seus clientes, abordando seus deveres e o contexto regulatório relacionado às relações trabalhistas, incluindo um detalhamento sobre a Lista Suja do Trabalho Escravo. </t>
  </si>
  <si>
    <t>O Manual de Boas Práticas Socioambientais no Agronegócio (p. 19-38) apresenta orientações do banco para seus clientes, abordando seus deveres e o contexto regulatório relacionado às relações trabalhistas, incluindo um detalhamento sobre o Trabalho Infantil e o regime de Jovem Aprendiz</t>
  </si>
  <si>
    <t xml:space="preserve">O Manual de Boas Práticas Socioambientais no Agronegócio (p. 39-57) apresenta orientações do banco para seus clientes, abordando seus deveres e o contexto regulatório relacionado às relações trabalhistas, incluindo uma serie de capítulos voltados as normas e infraestruturas de saúde e segurança do ambiente de trabalho.
</t>
  </si>
  <si>
    <t xml:space="preserve">O Manual de Boas Práticas Socioambientais no Agronegócio (p. 39-57) apresenta orientações do banco para seus clientes, abordando seus deveres e o contexto regulatório relacionado às relações trabalhistas, incluindo uma serie de capítulos voltados as normas e infraestruturas de saúde e segurança do ambiente de trabalho. 
</t>
  </si>
  <si>
    <t xml:space="preserve">Conforme o documento "Global Standard on Sustainable Development" (p. 21 e 22), a Política Global de Biodiversidade do Rabobank declara que o banco não realizará negócios ligados a: conversão ou desmatamento de áreas de alto valor de conservação (com, por exemplo,  valores culturais para povos indígenas). Em sua Política Global de Governança Fundiária o banco também se compromete a respeitar a legitimidade de uso e de direitos de comunidades locais e indivíduos, reconhece que populações indígenas são grupos particularmente vulnerabilizados que possuem direitos reconhecidos internacionalmente, e exige o mesmo de seus clientes e parceiros comerciais. Ainda declara que não realizam negócios ligados a uso da terra conflitante com populações locais e indígenas. </t>
  </si>
  <si>
    <t xml:space="preserve">Consta no documento "Global Standard on Sustainable Development" (p. 20 e 21) a Política Global de Biodiversidade do banco, a qual exige que os clientes e parceiros do banco que estiverem desenvolvendo planos que possam impactar negativamente os serviços ecossistêmicos e outros valores de conservação elevados com dimensões sociais (valores culturais e comunitários), obter o Consentimento Livre, Prévio e Informado (CLPI) das comunidades impactadas onde nossa avaliação tiver identificado que a legislação local não é suficiente, abordar nossos princípios. 
</t>
  </si>
  <si>
    <t xml:space="preserve">Conforme o documento "Global Standard on Sustainable Development" (p. 20-21), a Política Global de Biodiversidade do Rabobank declara que o banco não realizará negócios ligados a: conversão ou desmatamento de áreas de alto valor de conservação (com, por exemplo, necessidades básicas para comunidades locais).  
Em sua Política Global de Governança Fundiária o banco também se compromete a incentivar que seus clientes e parceiros lidem de forma responsável com a governação fundiária, incluindo o respeito pela propriedade e pelos direitos fundiários e o direito ao consentimento livre, prévio e informado de todas as partes interessadas relativamente a alterações na propriedade ou utilização da terras; evitem mudanças comerciais em grande escala nos direitos de posse da terra se existirem alternativas que previnam ou mitiguem impactos adversos; e apliquem modelos de negócios inclusivos com uma abordagem  que considere o equilíbrio integral e total do uso da terra para além de uma atividade económica individual.  </t>
  </si>
  <si>
    <t xml:space="preserve">O Manual de Boas Práticas Socioambientais no Agronegócio (p. 37) apresenta orientações do banco para seus clientes sobre a legislação de discriminação no trabalho.  </t>
  </si>
  <si>
    <t xml:space="preserve">" (….) Regarding agricultural commodity derivatives trading, for our own activities we will: engage in proprietary trading in commodity derivatives for non-speculative purposes only;
(...). Therefore regarding agricultural commodity derivatives, Rabobank does business with clients and other business partners that: use agricultural commodity derivatives only for hedging purposes or hedge enhancement purposes." (Global Standard on Sustainable Development, p. 15 e 16)". </t>
  </si>
  <si>
    <t>O documento "Global Standard on Sustainable Development" (p. 14) inclui uma Política Global Anti-corrupção, em que o banco se compromete a cumprir as legislações que tratam do tema e exigir o mesmo de seus clientes.</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</si>
  <si>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</si>
  <si>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</si>
  <si>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</si>
  <si>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</si>
  <si>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</si>
  <si>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</si>
  <si>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</si>
  <si>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Licenciamento ambiental vigente</t>
  </si>
  <si>
    <t xml:space="preserve">"O Rabobank não fornece crédito ou serviços para empresas ou pessoas para as quais sejam verificadas evidências da seguinte situação: Ausência das licenças ambientais aplicáveis às atividades-fim do cliente, e outros documentos que comprovem a regularidade ambiental, incluindo o CAR (Cadastro Ambiental Rural), quando aplicável;" (PRSAC, p. 5). </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</si>
  <si>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</si>
  <si>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</si>
  <si>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</si>
  <si>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 xml:space="preserve">"O Rabobank não fornece crédito ou serviços para empresas ou pessoas para as quais sejam verificadas evidências da seguinte situação: Condenação por desmatamento ilegal" (PRSAC, p. 5). </t>
  </si>
  <si>
    <t>Áreas embargadas – órgão ambiental estadual/DF</t>
  </si>
  <si>
    <t>Verificação de desmatamento e solicitação de autorizações para supressão de vegetação (sempre que apurado desmatamento recente) – órgãos ambientais estaduais OU municipais</t>
  </si>
  <si>
    <t xml:space="preserve">"o Rabobank não concede empréstimo ou financiamento cujo objetivo dos recursos seja realizar desmatamento, ainda que legalmente autorizado, em qualquer Bioma brasileiro. Adicionalmente, o Rabobank possui regras específicas para aceitação de áreas em garantia que tenham sofrido desmatamentos legais, com datas de corte especificada" (PRSAC, p. 5). 
</t>
  </si>
  <si>
    <t>Prática de infrações – órgãos ambientais federais</t>
  </si>
  <si>
    <t xml:space="preserve">"O Rabobank não fornece crédito ou serviços para empresas ou pessoas para as quais sejam verificadas evidências da seguinte situação: Sobreposição comprovada de áreas produtivas (....) com Unidades de Conservação classificadas como de Proteção Integral, de acordo com a definição SNUC (Sistema Nacional de Unidades de Conservação)" (PRSAC, p. 5). </t>
  </si>
  <si>
    <t>Áreas embargadas pelo IBAMA ou ICMBio</t>
  </si>
  <si>
    <t>Limites de unidades de conservação (federais, estaduais e municipais)</t>
  </si>
  <si>
    <t>Limites de terras indígenas</t>
  </si>
  <si>
    <t xml:space="preserve">"O Rabobank não fornece crédito ou serviços para empresas ou pessoas para as quais sejam verificadas evidências da seguinte situação: Sobreposição comprovada de áreas produtivas com Territórios Indígenas" (PRSAC, p. 5). </t>
  </si>
  <si>
    <t>Limites de territórios quilombolas</t>
  </si>
  <si>
    <t xml:space="preserve">"O Rabobank não fornece crédito ou serviços para empresas ou pessoas para as quais sejam verificadas evidências da seguinte situação: Sobreposição comprovada de áreas produtivas (....) com Áreas Quilombolas" (PRSAC, p. 5). </t>
  </si>
  <si>
    <t>IPHAN e órgãos estaduais e municipais de proteção do patrimônio cultural</t>
  </si>
  <si>
    <t>Outros conflitos fundiários ou comunitários</t>
  </si>
  <si>
    <t xml:space="preserve">"O Rabobank não fornece crédito ou serviços para empresas ou pessoas para as quais sejam verificadas evidências da seguinte situação: Existência de áreas com situação fundiária irregular " (PRSAC, p. 5). </t>
  </si>
  <si>
    <t>Bases de dados do Ministério Público Federal</t>
  </si>
  <si>
    <t>Bases de dados do Ministério Público Estadual</t>
  </si>
  <si>
    <t>“Lista suja” do trabalho escravo</t>
  </si>
  <si>
    <t xml:space="preserve">"O Rabobank não fornece crédito ou serviços para empresas ou pessoas para as quais sejam verificadas evidências da seguinte situação: (….) outras ações que descumpram as normas trabalhistas vigentes, como presença no Cadastro de Empregadores ou “Lista Suja” do Ministério do Trabalho e Emprego por submissão do trabalhador à condição análoga a de escravo" (PRSAC, p. 4). </t>
  </si>
  <si>
    <t>Infrações em matéria de saúde e segurança do trabalho (inclusive trabalho infantil)</t>
  </si>
  <si>
    <t xml:space="preserve">"O Rabobank não fornece crédito ou serviços para empresas ou pessoas para as quais sejam verificadas evidências da seguinte situação: Impedir ou dificultar a liberdade de associação coletiva, não reconhecer o direito à negociação coletiva, submeter indivíduos ao trabalho infantil,(....)" (PRSAC, p. 4). </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</si>
  <si>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</si>
  <si>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</si>
  <si>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</si>
  <si>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</si>
  <si>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</si>
  <si>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</si>
  <si>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</si>
  <si>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</si>
  <si>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</si>
  <si>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</si>
  <si>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</si>
  <si>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</si>
  <si>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</si>
  <si>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</si>
  <si>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"O Rabobank não fornece crédito ou serviços para empresas ou pessoas para as quais sejam verificadas evidências da seguinte situação: Produção de celulose, papel ou outros derivados de madeira oriundos de floresta plantada sem certificação ou que não estejam em processo de certificação reconhecida internacionalmente;" (PRSAC, p. 5). 
"(....) Rabobank does business with clients and other business partners that: achieve certification according to the Forest Stewardship Council (FSC) or if it can be justified this is not (yet) feasible the Programme for the Endorsement of Forest Certification (PEFC) or other schemes which can demonstrate equivalence;
(....) are a member of the Roundtable on Sustainable Palm Oil (RSPO), and have a timebound plan for achieving RSPO certification or verification of their production or their sourcing against the RSPO Principles &amp; Criteria," (Global Standard on Sustainable Development, p. 38 e 42).</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</si>
  <si>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</si>
  <si>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</si>
  <si>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</si>
  <si>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</si>
  <si>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</si>
  <si>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</si>
  <si>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</si>
  <si>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</si>
  <si>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</si>
  <si>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</si>
  <si>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</si>
  <si>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</si>
  <si>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</si>
  <si>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</si>
  <si>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</si>
  <si>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</si>
  <si>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</si>
  <si>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</si>
  <si>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t>
  </si>
  <si>
    <t>Semestral ou menor</t>
  </si>
  <si>
    <t xml:space="preserve">"Todos os clientes e parceiros de negócio passam, diariamente, por uma checagem interna como parte do processo de KYC/KYV para identificação de possíveis não conformidades e dessa maneira, é possível fazer um monitoramento contínuo, que passa por uma análise aprofundada após a identificação e garante que a devida diligência está sendo tomada, tudo em conformidade com as regulamentações aplicáveis. Outros monitoramentos específicos, com uma frequência menor, frente aos aspectos e performances sociais, ambientais e climáticas também são executados pela primeira linha" (PRSAC, p. 8).
"We monitor our client performance annually, including their land use through on-site visits. In addition we will work with geospatial solutions in order to map all customer landholdings and then improve land use monitoring on a permanent basis" (Rabobank’s Commitment to Sustainable Agriculture and Forests, p. 4). </t>
  </si>
  <si>
    <t>Anual</t>
  </si>
  <si>
    <t>Bienal</t>
  </si>
  <si>
    <t>Apenas quando tem conhecimento de fato novo relevante ou quando se refere a único ou poucos temas</t>
  </si>
  <si>
    <t>Não adota</t>
  </si>
  <si>
    <t>Total</t>
  </si>
  <si>
    <t>Máximo de 10</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</si>
  <si>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</si>
  <si>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</si>
  <si>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</si>
  <si>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</si>
  <si>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</si>
  <si>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5%</t>
  </si>
  <si>
    <t>5 a 10%</t>
  </si>
  <si>
    <t>Maior que 10%</t>
  </si>
  <si>
    <t>Máximo de 5</t>
  </si>
  <si>
    <t>Não há informação quantitativa.</t>
  </si>
  <si>
    <t>"A tomada de decisão sobre riscos sociais, ambientais e climáticos no banco envolve uma abordagem clara e estruturada, a partir de definições e processos robustos, para garantir que esses aspectos sejam adequadamente considerados em todas as atividades e operações. Esses riscos são considerados como parte integrante das decisões de negócios, com o objetivo de minimizar impactos adversos e promover práticas sustentáveis" (PRSAC, p. 2)</t>
  </si>
  <si>
    <t>" (....)Vale ressaltar que cada cliente deverá possuir uma avaliação de Riscos Sociais, Ambientais e Climáticos vigente na concessão de crédito, sendo renovada com frequência definida em procedimento padrão. Essas avaliações são importantes insumos para a tomada de decisão pela alta direção do banco no relacionamento com o cliente. O banco pode, quando necessário, engajar o cliente para formalizar ações de adequação do mesmo, para que sua classificação de risco social ambiental e climático possa ser aceitável" (Relatório de RSAC, p. 9).</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</si>
  <si>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</si>
  <si>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</si>
  <si>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</si>
  <si>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</si>
  <si>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</si>
  <si>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</si>
  <si>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 prazos e metas claros para operações da própria empresa investida</t>
  </si>
  <si>
    <t>"O Rabobank Brasil poderá analisar situações especificas em casos de clientes identificados como de alto risco socioambiental ou que tenham sido identificados em alguma não conformidade que se caracteriza como critério de exclusão e, desde que referido cliente esteja buscando regularização e melhoria contínua no negócio, Eventualmente, em caráter de exceção, o Banco pode se relacionar com Clientes que comprovem a implementação de medidas corretivas, podendo em conjunto, se comprometer com a melhoria e regularização por meio de um plano de ação desenvolvido e monitorado pela Primeira Linha de Responsabilidade, conforme descrito acima" (PRSAC, p. 6).</t>
  </si>
  <si>
    <t>Plano de ação ou outro compromisso c/ prazos e metas claros para cadeia de valor da empresa investida</t>
  </si>
  <si>
    <t>Transparência quanto ao voto em matérias ASG (presença + teor do voto</t>
  </si>
  <si>
    <t>Proposições em matéria ASG em Assembleias-gerais</t>
  </si>
  <si>
    <t xml:space="preserve">O Rabobank Brasil tem uma política de voto em assembleia, contudo, não consta nenhuma diretriz sobrea proposição de temas ASG. </t>
  </si>
  <si>
    <t>Engajamento individual (Diretoria, Conselho de Administração, Depto. de Sustentabilidade)</t>
  </si>
  <si>
    <t>"Rabobank aims to positively affect its own sustainability performance as well as that of its individual clients, client portfolios and wider sectors by providing financial products and services, sharing knowledge and by working together with its networks. We distinguish between impacts in our direct control and those that are directly linked through our relationships with clients and business partners. Regarding the environment, for our own activities we will: • identify and engage the clients in our portfolio that could create exposure to material adverse social and environmental impacts;" (Global Standard on Sustainable Development, p. 8 e 9).</t>
  </si>
  <si>
    <t>Engajamento coletivo com outros investidores</t>
  </si>
  <si>
    <t>Existência de indicadores específicos para mensuração de impacto (indicando-se quais são)</t>
  </si>
  <si>
    <t>Percentual no portfólio de investimentos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</si>
  <si>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</si>
  <si>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</si>
  <si>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</si>
  <si>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</si>
  <si>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veículos e combustíveis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</si>
  <si>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</si>
  <si>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</si>
  <si>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</si>
  <si>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</si>
  <si>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</si>
  <si>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</si>
  <si>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</si>
  <si>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</si>
  <si>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</si>
  <si>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</si>
  <si>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</si>
  <si>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</si>
  <si>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</si>
  <si>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</si>
  <si>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</si>
  <si>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</si>
  <si>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</si>
  <si>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</si>
  <si>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</si>
  <si>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</si>
  <si>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</si>
  <si>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</si>
  <si>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</si>
  <si>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</si>
  <si>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</si>
  <si>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</si>
  <si>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</si>
  <si>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</si>
  <si>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</si>
  <si>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Não há informação sobre produtos financeiros de impacto positivo</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</si>
  <si>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</si>
  <si>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</si>
  <si>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</si>
  <si>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</si>
  <si>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</si>
  <si>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</si>
  <si>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</si>
  <si>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</si>
  <si>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Portfólio do Rabobank Brasil é formado apenas por agronegócio</t>
  </si>
  <si>
    <t>Setores econômicos de risco baixo ou nenhum</t>
  </si>
  <si>
    <t>Máximo de 8</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</si>
  <si>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</si>
  <si>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</si>
  <si>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</si>
  <si>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</si>
  <si>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</si>
  <si>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</si>
  <si>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</si>
  <si>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</si>
  <si>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</si>
  <si>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</si>
  <si>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</si>
  <si>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</si>
  <si>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</si>
  <si>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</si>
  <si>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</si>
  <si>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</si>
  <si>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</si>
  <si>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</si>
  <si>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foram encontradas informações.</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</si>
  <si>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</si>
  <si>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</si>
  <si>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</si>
  <si>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</si>
  <si>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</si>
  <si>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</si>
  <si>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</si>
  <si>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</si>
  <si>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</si>
  <si>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</si>
  <si>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</si>
  <si>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</si>
  <si>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Não há informações</t>
  </si>
  <si>
    <t>Participação feminina na Diretoria</t>
  </si>
  <si>
    <t xml:space="preserve">A posição de CEO do Rabobank Brasil é ocupada por uma mulher, Fabiana Alves. </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</si>
  <si>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</si>
  <si>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</si>
  <si>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</si>
  <si>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</si>
  <si>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</si>
  <si>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"O Rabobank possui uma Política de Remuneração alinhada à governança da instituição no que se refere ao planejamento, execução e avaliação dos resultados, onde a gestão de risco é um pilar fundamental. Seja nas metas das unidades de negócios estabelecidas com a matriz, seja na definição das metas anuais de cada departamento, a gestão de riscos, mais especificamente, risco social, ambiental e climático e diversidade, estão contemplados. O sistema de avaliação de performance, tanto dos departamentos quanto dos empregados e administradores da instituição, compõe a base da política de remuneração, tanto fixa quanto variável" (Relatório de RSAC, p. 11).</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</si>
  <si>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</si>
  <si>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</si>
  <si>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"O Rabobank Brasil entende que esta Política seja apenas umas das etapas no caminho em direção à sustentabilidade de suas atividades e de seus clientes. Portanto, para garantir a sua evolução, a política é revisada ao menos a cada dois anos ou sempre que necessário conforme a Resolução 4.945/2021 e posição interna" (PRSAC, p. 4). Não há informações sobre o mapeamento de stakeholders.</t>
  </si>
  <si>
    <t>Canal específico para recebimento de reclamações quanto a impactos socioambientais de empreendimentos financiados</t>
  </si>
  <si>
    <t xml:space="preserve">O Rabobank Brasil disponibiliza um email em sua PRSAC (p. 9) dedicado apenas a temâtica de sustentabilidade: socioambiental@rabobank.com.
Além disso, o site do banco disponibiliza um canal de denuncias, contudo, ao tentar acessá-lo este exigia um código, inviabilizando seu uso (Site Rabobank - Entre em contato com o Rabobank). </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</si>
  <si>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</si>
  <si>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</si>
  <si>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</si>
  <si>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</si>
  <si>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</si>
  <si>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</si>
  <si>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</si>
  <si>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</si>
  <si>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e CVM</t>
  </si>
  <si>
    <t>Consumidor.gov</t>
  </si>
  <si>
    <t>SINDEC (Base de dados dos PROCONs)</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</si>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</sst>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4"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s>
  <borders count="22">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3">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9" fontId="0" fillId="0" borderId="0" xfId="0" applyNumberForma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3" borderId="10"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0" borderId="14" xfId="0" applyBorder="1" applyAlignment="1">
      <alignment horizontal="center"/>
    </xf>
    <xf numFmtId="0" fontId="0" fillId="11" borderId="14"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0" fontId="0" fillId="0" borderId="19" xfId="0" applyBorder="1"/>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9" fontId="0" fillId="7" borderId="12" xfId="0" applyNumberFormat="1" applyFill="1" applyBorder="1" applyAlignment="1">
      <alignment horizontal="center" vertical="center"/>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18" borderId="20" xfId="0" applyFill="1" applyBorder="1" applyAlignment="1">
      <alignment horizontal="center" vertical="center"/>
    </xf>
    <xf numFmtId="0" fontId="0" fillId="18" borderId="0" xfId="0" applyFill="1" applyAlignment="1">
      <alignment horizontal="center"/>
    </xf>
    <xf numFmtId="0" fontId="0" fillId="8"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5" borderId="4" xfId="0" applyFill="1" applyBorder="1" applyAlignment="1" applyProtection="1">
      <alignment horizont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center"/>
      <protection locked="0"/>
    </xf>
    <xf numFmtId="0" fontId="0" fillId="0" borderId="4" xfId="0" applyBorder="1" applyAlignment="1" applyProtection="1">
      <alignment horizontal="center" vertical="center"/>
      <protection locked="0"/>
    </xf>
    <xf numFmtId="0" fontId="0" fillId="18" borderId="0" xfId="2" applyNumberFormat="1" applyFont="1" applyFill="1" applyAlignment="1">
      <alignment horizontal="center" vertical="center"/>
    </xf>
    <xf numFmtId="2" fontId="0" fillId="18" borderId="21" xfId="0" applyNumberFormat="1" applyFill="1" applyBorder="1" applyAlignment="1">
      <alignment horizontal="center" vertical="center"/>
    </xf>
    <xf numFmtId="0" fontId="0" fillId="15" borderId="2" xfId="0" applyFill="1" applyBorder="1" applyAlignment="1" applyProtection="1">
      <alignment horizontal="center" vertical="center"/>
      <protection locked="0"/>
    </xf>
    <xf numFmtId="0" fontId="0" fillId="0" borderId="2" xfId="0"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left" wrapText="1"/>
      <protection locked="0"/>
    </xf>
    <xf numFmtId="0" fontId="0" fillId="5" borderId="4" xfId="0" applyFill="1" applyBorder="1" applyAlignment="1" applyProtection="1">
      <alignment horizontal="center"/>
      <protection locked="0"/>
    </xf>
    <xf numFmtId="0" fontId="0" fillId="5" borderId="4" xfId="0" applyFill="1" applyBorder="1" applyAlignment="1" applyProtection="1">
      <alignment vertical="top" wrapText="1"/>
      <protection locked="0"/>
    </xf>
    <xf numFmtId="0" fontId="0" fillId="0" borderId="4" xfId="0" applyBorder="1" applyAlignment="1" applyProtection="1">
      <alignment horizontal="left" wrapText="1"/>
      <protection locked="0"/>
    </xf>
    <xf numFmtId="0" fontId="0" fillId="0" borderId="4" xfId="0" applyBorder="1" applyAlignment="1" applyProtection="1">
      <alignment horizontal="center" wrapText="1"/>
      <protection locked="0"/>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2" fontId="0" fillId="18" borderId="0" xfId="0" applyNumberFormat="1" applyFill="1" applyAlignment="1">
      <alignment horizontal="center"/>
    </xf>
    <xf numFmtId="0" fontId="4" fillId="10" borderId="2" xfId="0" applyFont="1" applyFill="1" applyBorder="1" applyAlignment="1">
      <alignment horizontal="left"/>
    </xf>
    <xf numFmtId="0" fontId="4" fillId="10" borderId="2" xfId="0" applyFont="1" applyFill="1" applyBorder="1" applyAlignment="1">
      <alignment horizontal="left" wrapText="1"/>
    </xf>
    <xf numFmtId="0" fontId="4" fillId="10" borderId="0" xfId="0" applyFont="1" applyFill="1" applyAlignment="1">
      <alignment horizontal="left"/>
    </xf>
    <xf numFmtId="0" fontId="0" fillId="8" borderId="2" xfId="0" applyFill="1" applyBorder="1" applyAlignment="1" applyProtection="1">
      <alignment horizontal="center" vertical="center" wrapText="1"/>
      <protection locked="0"/>
    </xf>
    <xf numFmtId="165" fontId="0" fillId="7" borderId="2" xfId="0" applyNumberFormat="1" applyFill="1" applyBorder="1" applyAlignment="1">
      <alignment horizontal="center" vertical="center" wrapText="1"/>
    </xf>
    <xf numFmtId="0" fontId="0" fillId="15" borderId="2" xfId="0" applyFill="1" applyBorder="1" applyAlignment="1" applyProtection="1">
      <alignment horizontal="center" vertical="center" wrapText="1"/>
      <protection locked="0"/>
    </xf>
    <xf numFmtId="0" fontId="7" fillId="15" borderId="2" xfId="0" applyFont="1" applyFill="1" applyBorder="1" applyAlignment="1" applyProtection="1">
      <alignment horizontal="center" vertical="center" wrapText="1"/>
      <protection locked="0"/>
    </xf>
    <xf numFmtId="165" fontId="0" fillId="18" borderId="20" xfId="0" applyNumberFormat="1" applyFill="1" applyBorder="1" applyAlignment="1">
      <alignment horizontal="center" vertical="center"/>
    </xf>
    <xf numFmtId="0" fontId="0" fillId="0" borderId="2" xfId="0" applyBorder="1" applyAlignment="1" applyProtection="1">
      <alignment horizontal="center" vertical="center" wrapText="1"/>
      <protection locked="0"/>
    </xf>
    <xf numFmtId="0" fontId="4" fillId="9" borderId="2"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8" fillId="0" borderId="20" xfId="0" applyFont="1" applyBorder="1" applyAlignment="1">
      <alignment horizontal="center" vertical="center" wrapText="1"/>
    </xf>
    <xf numFmtId="0" fontId="0" fillId="0" borderId="0" xfId="0"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4" borderId="0" xfId="0" applyFill="1" applyAlignment="1">
      <alignment horizontal="center" vertical="center"/>
    </xf>
    <xf numFmtId="0" fontId="0" fillId="8" borderId="2" xfId="0" applyFill="1" applyBorder="1" applyAlignment="1" applyProtection="1">
      <alignment horizontal="left" vertical="top" wrapText="1"/>
      <protection locked="0"/>
    </xf>
    <xf numFmtId="0" fontId="0" fillId="8" borderId="2"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0" fillId="0" borderId="2" xfId="0" applyBorder="1" applyAlignment="1" applyProtection="1">
      <alignment horizontal="left" vertical="center" wrapText="1"/>
      <protection locked="0"/>
    </xf>
    <xf numFmtId="0" fontId="0" fillId="13" borderId="8" xfId="0" applyFill="1" applyBorder="1" applyAlignment="1">
      <alignment horizont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18" xfId="0" applyFont="1" applyFill="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0" fillId="2" borderId="4" xfId="0" applyFill="1" applyBorder="1" applyAlignment="1">
      <alignment horizontal="center"/>
    </xf>
    <xf numFmtId="0" fontId="0" fillId="0" borderId="0" xfId="0" applyAlignment="1">
      <alignment horizontal="left" vertical="top" wrapText="1"/>
    </xf>
    <xf numFmtId="0" fontId="0" fillId="0" borderId="1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3" fillId="0" borderId="19" xfId="0" applyFont="1" applyBorder="1" applyAlignment="1">
      <alignment horizontal="center" vertical="center"/>
    </xf>
    <xf numFmtId="0" fontId="6" fillId="0" borderId="19" xfId="0" applyFont="1" applyBorder="1" applyAlignment="1">
      <alignment horizontal="center" vertical="center"/>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C1" zoomScale="70" zoomScaleNormal="70" workbookViewId="0">
      <selection activeCell="E18" sqref="E18"/>
    </sheetView>
  </sheetViews>
  <sheetFormatPr defaultColWidth="8.58203125" defaultRowHeight="15.5" x14ac:dyDescent="0.35"/>
  <cols>
    <col min="2" max="16" width="16.58203125" customWidth="1"/>
  </cols>
  <sheetData>
    <row r="2" spans="1:16" ht="21" x14ac:dyDescent="0.35">
      <c r="B2" s="56" t="s">
        <v>0</v>
      </c>
      <c r="C2" s="56"/>
    </row>
    <row r="7" spans="1:16" x14ac:dyDescent="0.35">
      <c r="A7" s="4"/>
      <c r="B7" s="1"/>
      <c r="C7" s="1"/>
    </row>
    <row r="8" spans="1:16" ht="45.65" customHeight="1" x14ac:dyDescent="0.35">
      <c r="A8" s="1"/>
      <c r="B8" s="1"/>
      <c r="C8" s="1"/>
      <c r="D8" s="54" t="s">
        <v>1</v>
      </c>
      <c r="E8" s="54" t="s">
        <v>2</v>
      </c>
      <c r="F8" s="54" t="s">
        <v>3</v>
      </c>
      <c r="G8" s="54" t="s">
        <v>4</v>
      </c>
      <c r="H8" s="54" t="s">
        <v>5</v>
      </c>
      <c r="I8" s="54" t="s">
        <v>6</v>
      </c>
      <c r="J8" s="54" t="s">
        <v>7</v>
      </c>
      <c r="K8" s="54" t="s">
        <v>8</v>
      </c>
      <c r="L8" s="54" t="s">
        <v>9</v>
      </c>
      <c r="M8" s="54" t="s">
        <v>10</v>
      </c>
      <c r="N8" s="54" t="s">
        <v>11</v>
      </c>
      <c r="O8" s="54" t="s">
        <v>12</v>
      </c>
      <c r="P8" s="54" t="s">
        <v>13</v>
      </c>
    </row>
    <row r="9" spans="1:16" x14ac:dyDescent="0.35">
      <c r="A9" s="1"/>
      <c r="B9" s="139" t="s">
        <v>14</v>
      </c>
      <c r="C9" s="139"/>
      <c r="D9" s="59">
        <f>'Temas nas políticas gerais'!D58</f>
        <v>1.7000000000000006</v>
      </c>
      <c r="E9" s="37">
        <f>'Temas nas políticas setoriais'!D58</f>
        <v>4.7199999999999989</v>
      </c>
      <c r="F9" s="37">
        <f>'Bases de dados'!H88</f>
        <v>4.9999999999999991</v>
      </c>
      <c r="G9" s="37">
        <f>'Monitoramento de riscos'!E15</f>
        <v>3</v>
      </c>
      <c r="H9" s="37">
        <f>'Relevância processo decisório'!E5</f>
        <v>0</v>
      </c>
      <c r="I9" s="37">
        <f>'Ações de mitigação de riscos'!G16</f>
        <v>2.2999999999999998</v>
      </c>
      <c r="J9" s="37">
        <f>'Prod fin imp positivo'!E64</f>
        <v>0</v>
      </c>
      <c r="K9" s="37">
        <f>'Portfólio (setor)'!F9</f>
        <v>7</v>
      </c>
      <c r="L9" s="37">
        <f>'Portfólio (localização)'!F9</f>
        <v>7</v>
      </c>
      <c r="M9" s="37">
        <f>'Portfólio (empresa)'!H19</f>
        <v>0</v>
      </c>
      <c r="N9" s="37">
        <f>'Peso fatores ASG portfólio'!H15</f>
        <v>0</v>
      </c>
      <c r="O9" s="37">
        <f>Governança!G22</f>
        <v>2.6799999999999997</v>
      </c>
      <c r="P9" s="37">
        <f>' Controvérsias socioambientais'!G19</f>
        <v>0</v>
      </c>
    </row>
    <row r="10" spans="1:16" x14ac:dyDescent="0.35">
      <c r="A10" s="1"/>
      <c r="B10" s="139" t="s">
        <v>15</v>
      </c>
      <c r="C10" s="139"/>
      <c r="D10" s="60">
        <v>3</v>
      </c>
      <c r="E10" s="58">
        <v>7</v>
      </c>
      <c r="F10" s="58">
        <v>20</v>
      </c>
      <c r="G10" s="58">
        <v>10</v>
      </c>
      <c r="H10" s="58">
        <v>5</v>
      </c>
      <c r="I10" s="58">
        <v>10</v>
      </c>
      <c r="J10" s="58">
        <v>10</v>
      </c>
      <c r="K10" s="58">
        <v>8</v>
      </c>
      <c r="L10" s="58">
        <v>7</v>
      </c>
      <c r="M10" s="58">
        <v>5</v>
      </c>
      <c r="N10" s="58">
        <v>5</v>
      </c>
      <c r="O10" s="58">
        <v>10</v>
      </c>
      <c r="P10" s="58">
        <v>0</v>
      </c>
    </row>
    <row r="11" spans="1:16" x14ac:dyDescent="0.35">
      <c r="A11" s="1"/>
      <c r="B11" s="1"/>
    </row>
    <row r="12" spans="1:16" x14ac:dyDescent="0.35">
      <c r="A12" s="1"/>
      <c r="B12" s="1"/>
      <c r="C12" s="1"/>
    </row>
    <row r="13" spans="1:16" x14ac:dyDescent="0.35">
      <c r="A13" s="1"/>
      <c r="B13" s="140" t="s">
        <v>16</v>
      </c>
      <c r="C13" s="141"/>
      <c r="D13" s="144">
        <f>SUM(D9:P9)</f>
        <v>33.4</v>
      </c>
    </row>
    <row r="14" spans="1:16" x14ac:dyDescent="0.35">
      <c r="A14" s="1"/>
      <c r="B14" s="142"/>
      <c r="C14" s="143"/>
      <c r="D14" s="145"/>
    </row>
    <row r="15" spans="1:16" x14ac:dyDescent="0.35">
      <c r="A15" s="1"/>
      <c r="B15" s="1"/>
      <c r="C15" s="1"/>
    </row>
    <row r="16" spans="1:16"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77.5" x14ac:dyDescent="0.35">
      <c r="A70" s="11" t="s">
        <v>17</v>
      </c>
      <c r="B70" s="11" t="s">
        <v>18</v>
      </c>
      <c r="C70" s="11"/>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D4" activePane="bottomRight" state="frozen"/>
      <selection pane="topRight" activeCell="B1" sqref="B1"/>
      <selection pane="bottomLeft" activeCell="A3" sqref="A3"/>
      <selection pane="bottomRight" activeCell="D4" sqref="D4"/>
    </sheetView>
  </sheetViews>
  <sheetFormatPr defaultColWidth="10.83203125" defaultRowHeight="15.5" x14ac:dyDescent="0.35"/>
  <cols>
    <col min="1" max="5" width="32.58203125" style="1" customWidth="1"/>
    <col min="6" max="6" width="15" style="1" customWidth="1"/>
    <col min="7" max="7" width="17" style="1" customWidth="1"/>
    <col min="8" max="16384" width="10.83203125" style="1"/>
  </cols>
  <sheetData>
    <row r="1" spans="1:7" ht="16" customHeight="1" x14ac:dyDescent="0.35">
      <c r="A1" s="71"/>
      <c r="B1" s="154" t="s">
        <v>235</v>
      </c>
      <c r="C1" s="154"/>
      <c r="D1" s="154"/>
      <c r="E1" s="154"/>
      <c r="F1" s="42" t="s">
        <v>76</v>
      </c>
      <c r="G1" s="32"/>
    </row>
    <row r="2" spans="1:7" ht="31" x14ac:dyDescent="0.35">
      <c r="A2" s="35" t="s">
        <v>236</v>
      </c>
      <c r="B2" s="24" t="s">
        <v>237</v>
      </c>
      <c r="C2" s="24" t="s">
        <v>238</v>
      </c>
      <c r="D2" s="24" t="s">
        <v>239</v>
      </c>
      <c r="E2" s="24" t="s">
        <v>240</v>
      </c>
      <c r="F2" s="42"/>
    </row>
    <row r="3" spans="1:7" x14ac:dyDescent="0.35">
      <c r="A3" s="21" t="s">
        <v>241</v>
      </c>
      <c r="B3" s="104"/>
      <c r="C3" s="104"/>
      <c r="D3" s="104">
        <v>4</v>
      </c>
      <c r="E3" s="104"/>
      <c r="F3" s="41">
        <f>SUM(B3:E3)</f>
        <v>4</v>
      </c>
    </row>
    <row r="4" spans="1:7" x14ac:dyDescent="0.35">
      <c r="A4" s="21"/>
      <c r="B4" s="104"/>
      <c r="C4" s="104"/>
      <c r="D4" s="104"/>
      <c r="E4" s="104"/>
      <c r="F4" s="41"/>
    </row>
    <row r="5" spans="1:7" x14ac:dyDescent="0.35">
      <c r="A5" s="21" t="s">
        <v>242</v>
      </c>
      <c r="B5" s="95">
        <v>3</v>
      </c>
      <c r="C5" s="105"/>
      <c r="D5" s="105"/>
      <c r="E5" s="105"/>
      <c r="F5" s="41">
        <f>SUM(B5:E5)</f>
        <v>3</v>
      </c>
    </row>
    <row r="6" spans="1:7" ht="31" x14ac:dyDescent="0.35">
      <c r="A6" s="21"/>
      <c r="B6" s="95" t="s">
        <v>243</v>
      </c>
      <c r="C6" s="105"/>
      <c r="D6" s="105"/>
      <c r="E6" s="106"/>
      <c r="F6" s="41"/>
    </row>
    <row r="7" spans="1:7" ht="31" x14ac:dyDescent="0.35">
      <c r="A7" s="66" t="s">
        <v>244</v>
      </c>
      <c r="B7" s="104"/>
      <c r="C7" s="104"/>
      <c r="D7" s="104"/>
      <c r="E7" s="104"/>
      <c r="F7" s="41">
        <f>SUM(B7:E7)</f>
        <v>0</v>
      </c>
    </row>
    <row r="8" spans="1:7" ht="14.5" customHeight="1" x14ac:dyDescent="0.35">
      <c r="A8" s="21"/>
      <c r="B8" s="104"/>
      <c r="C8" s="104"/>
      <c r="D8" s="104"/>
      <c r="E8" s="104"/>
      <c r="F8" s="41"/>
    </row>
    <row r="9" spans="1:7" x14ac:dyDescent="0.35">
      <c r="A9" s="35" t="s">
        <v>76</v>
      </c>
      <c r="B9" s="46">
        <f>SUM(B3:B7)</f>
        <v>3</v>
      </c>
      <c r="C9" s="46">
        <f t="shared" ref="C9:E9" si="0">SUM(C3:C7)</f>
        <v>0</v>
      </c>
      <c r="D9" s="46">
        <f t="shared" si="0"/>
        <v>4</v>
      </c>
      <c r="E9" s="46">
        <f t="shared" si="0"/>
        <v>0</v>
      </c>
      <c r="F9" s="90">
        <f>MIN(SUM(F3:F8),8)</f>
        <v>7</v>
      </c>
      <c r="G9" s="8" t="s">
        <v>245</v>
      </c>
    </row>
    <row r="10" spans="1:7" x14ac:dyDescent="0.35">
      <c r="A10"/>
      <c r="B10"/>
    </row>
    <row r="12" spans="1:7" ht="30" customHeight="1" x14ac:dyDescent="0.35"/>
    <row r="13" spans="1:7" x14ac:dyDescent="0.35">
      <c r="F13" s="8"/>
      <c r="G13" s="11"/>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topRight" activeCell="B1" sqref="B1"/>
      <selection pane="bottomLeft" activeCell="A3" sqref="A3"/>
      <selection pane="bottomRight" activeCell="B10" sqref="B10"/>
    </sheetView>
  </sheetViews>
  <sheetFormatPr defaultColWidth="10.83203125" defaultRowHeight="15.5" x14ac:dyDescent="0.35"/>
  <cols>
    <col min="1" max="4" width="32.58203125" style="1" customWidth="1"/>
    <col min="5" max="5" width="15" style="1" customWidth="1"/>
    <col min="6" max="6" width="12.5" style="1" customWidth="1"/>
    <col min="7" max="7" width="15" style="1" customWidth="1"/>
    <col min="8" max="16384" width="10.83203125" style="1"/>
  </cols>
  <sheetData>
    <row r="1" spans="1:7" x14ac:dyDescent="0.35">
      <c r="A1" s="2"/>
      <c r="B1" s="155" t="s">
        <v>235</v>
      </c>
      <c r="C1" s="155"/>
      <c r="D1" s="155"/>
      <c r="E1" s="2"/>
      <c r="F1" s="2"/>
    </row>
    <row r="2" spans="1:7" ht="89.15" customHeight="1" x14ac:dyDescent="0.35">
      <c r="A2" s="31" t="s">
        <v>246</v>
      </c>
      <c r="B2" s="44" t="s">
        <v>247</v>
      </c>
      <c r="C2" s="44" t="s">
        <v>248</v>
      </c>
      <c r="D2" s="44" t="s">
        <v>249</v>
      </c>
      <c r="E2" s="20" t="s">
        <v>24</v>
      </c>
      <c r="F2" s="20" t="s">
        <v>76</v>
      </c>
      <c r="G2" s="32"/>
    </row>
    <row r="3" spans="1:7" ht="16" customHeight="1" x14ac:dyDescent="0.35">
      <c r="A3" s="13" t="s">
        <v>250</v>
      </c>
      <c r="B3" s="129">
        <v>10</v>
      </c>
      <c r="C3" s="96"/>
      <c r="D3" s="96"/>
      <c r="E3" s="76">
        <v>0.45</v>
      </c>
      <c r="F3" s="48">
        <f>SUM(B3:D3)*E3</f>
        <v>4.5</v>
      </c>
    </row>
    <row r="4" spans="1:7" ht="16" customHeight="1" x14ac:dyDescent="0.35">
      <c r="A4" s="13"/>
      <c r="B4" s="129"/>
      <c r="C4" s="96"/>
      <c r="D4" s="96"/>
      <c r="E4" s="39"/>
      <c r="F4" s="48"/>
    </row>
    <row r="5" spans="1:7" ht="16" customHeight="1" x14ac:dyDescent="0.35">
      <c r="A5" s="13" t="s">
        <v>251</v>
      </c>
      <c r="B5" s="130">
        <v>10</v>
      </c>
      <c r="C5" s="107"/>
      <c r="D5" s="107"/>
      <c r="E5" s="76">
        <v>0.3</v>
      </c>
      <c r="F5" s="48">
        <f>SUM(B5:D5)*E5</f>
        <v>3</v>
      </c>
    </row>
    <row r="6" spans="1:7" ht="16" customHeight="1" x14ac:dyDescent="0.35">
      <c r="A6" s="13"/>
      <c r="B6" s="130"/>
      <c r="C6" s="108"/>
      <c r="D6" s="108"/>
      <c r="E6" s="39"/>
      <c r="F6" s="48"/>
    </row>
    <row r="7" spans="1:7" ht="16" customHeight="1" x14ac:dyDescent="0.35">
      <c r="A7" s="14" t="s">
        <v>252</v>
      </c>
      <c r="B7" s="129">
        <v>10</v>
      </c>
      <c r="C7" s="96"/>
      <c r="D7" s="96"/>
      <c r="E7" s="76">
        <v>0.25</v>
      </c>
      <c r="F7" s="48">
        <f>SUM(B7:D7)*E7</f>
        <v>2.5</v>
      </c>
    </row>
    <row r="8" spans="1:7" ht="16" customHeight="1" x14ac:dyDescent="0.35">
      <c r="A8" s="13"/>
      <c r="B8" s="129"/>
      <c r="C8" s="96"/>
      <c r="D8" s="96"/>
      <c r="E8" s="39"/>
      <c r="F8" s="48"/>
    </row>
    <row r="9" spans="1:7" ht="16" customHeight="1" x14ac:dyDescent="0.35">
      <c r="A9" s="31" t="s">
        <v>169</v>
      </c>
      <c r="B9" s="38">
        <f>SUM(B3:B8)</f>
        <v>30</v>
      </c>
      <c r="C9" s="38">
        <f t="shared" ref="C9:D9" si="0">SUM(C3:C8)</f>
        <v>0</v>
      </c>
      <c r="D9" s="38">
        <f t="shared" si="0"/>
        <v>0</v>
      </c>
      <c r="E9" s="38"/>
      <c r="F9" s="89">
        <f>MIN(SUM(F3:F8),7)</f>
        <v>7</v>
      </c>
      <c r="G9" s="8" t="s">
        <v>96</v>
      </c>
    </row>
    <row r="10" spans="1:7" x14ac:dyDescent="0.35">
      <c r="A10" s="63"/>
      <c r="B10" s="63"/>
    </row>
    <row r="13" spans="1:7" ht="30" customHeight="1" x14ac:dyDescent="0.35">
      <c r="E13" s="8"/>
      <c r="F13" s="11"/>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E15" activePane="bottomRight" state="frozen"/>
      <selection pane="topRight" activeCell="B1" sqref="B1"/>
      <selection pane="bottomLeft" activeCell="A3" sqref="A3"/>
      <selection pane="bottomRight" activeCell="E36" sqref="E36"/>
    </sheetView>
  </sheetViews>
  <sheetFormatPr defaultColWidth="10.83203125" defaultRowHeight="15.5" x14ac:dyDescent="0.35"/>
  <cols>
    <col min="1" max="5" width="32.58203125" style="1" customWidth="1"/>
    <col min="6" max="6" width="29.5" style="1" customWidth="1"/>
    <col min="7" max="7" width="15" style="1" customWidth="1"/>
    <col min="8" max="8" width="17" style="1" customWidth="1"/>
    <col min="9" max="9" width="16.5" style="1" customWidth="1"/>
    <col min="10" max="16384" width="10.83203125" style="1"/>
  </cols>
  <sheetData>
    <row r="1" spans="1:9" x14ac:dyDescent="0.35">
      <c r="A1" s="31"/>
      <c r="B1" s="157" t="s">
        <v>253</v>
      </c>
      <c r="C1" s="158"/>
      <c r="D1" s="158"/>
      <c r="E1" s="159"/>
      <c r="F1" s="31"/>
      <c r="G1" s="31"/>
      <c r="H1" s="31"/>
    </row>
    <row r="2" spans="1:9" ht="92.5" customHeight="1" x14ac:dyDescent="0.35">
      <c r="A2" s="31" t="s">
        <v>254</v>
      </c>
      <c r="B2" s="44" t="s">
        <v>237</v>
      </c>
      <c r="C2" s="44" t="s">
        <v>238</v>
      </c>
      <c r="D2" s="44" t="s">
        <v>255</v>
      </c>
      <c r="E2" s="44" t="s">
        <v>240</v>
      </c>
      <c r="F2" s="31" t="s">
        <v>169</v>
      </c>
      <c r="G2" s="31" t="s">
        <v>24</v>
      </c>
      <c r="H2" s="31" t="s">
        <v>25</v>
      </c>
      <c r="I2" s="32"/>
    </row>
    <row r="3" spans="1:9" ht="32.15" customHeight="1" x14ac:dyDescent="0.35">
      <c r="A3" s="34" t="s">
        <v>256</v>
      </c>
      <c r="B3" s="96"/>
      <c r="C3" s="96"/>
      <c r="D3" s="96"/>
      <c r="E3" s="96"/>
      <c r="F3" s="48">
        <f>SUM(B3:E3)</f>
        <v>0</v>
      </c>
      <c r="G3" s="81">
        <v>0.2</v>
      </c>
      <c r="H3" s="48">
        <f>SUM(B3:E3)*G3</f>
        <v>0</v>
      </c>
    </row>
    <row r="4" spans="1:9" ht="32.15" customHeight="1" x14ac:dyDescent="0.35">
      <c r="A4" s="34"/>
      <c r="B4" s="96"/>
      <c r="C4" s="96"/>
      <c r="D4" s="96"/>
      <c r="E4" s="96"/>
      <c r="F4" s="48"/>
      <c r="G4" s="38"/>
      <c r="H4" s="48"/>
    </row>
    <row r="5" spans="1:9" ht="32.15" customHeight="1" x14ac:dyDescent="0.35">
      <c r="A5" s="34" t="s">
        <v>257</v>
      </c>
      <c r="B5" s="97"/>
      <c r="C5" s="97"/>
      <c r="D5" s="97"/>
      <c r="E5" s="97"/>
      <c r="F5" s="48">
        <f t="shared" ref="F5:F17" si="0">SUM(B5:E5)</f>
        <v>0</v>
      </c>
      <c r="G5" s="81">
        <v>0.1</v>
      </c>
      <c r="H5" s="48">
        <f t="shared" ref="H5:H17" si="1">SUM(B5:E5)*G5</f>
        <v>0</v>
      </c>
    </row>
    <row r="6" spans="1:9" ht="32.15" customHeight="1" x14ac:dyDescent="0.35">
      <c r="A6" s="13"/>
      <c r="B6" s="97"/>
      <c r="C6" s="97"/>
      <c r="D6" s="97"/>
      <c r="E6" s="97"/>
      <c r="F6" s="48"/>
      <c r="G6" s="38"/>
      <c r="H6" s="48"/>
    </row>
    <row r="7" spans="1:9" ht="32.15" customHeight="1" x14ac:dyDescent="0.35">
      <c r="A7" s="14" t="s">
        <v>258</v>
      </c>
      <c r="B7" s="96"/>
      <c r="C7" s="96"/>
      <c r="D7" s="96"/>
      <c r="E7" s="96"/>
      <c r="F7" s="48">
        <f t="shared" si="0"/>
        <v>0</v>
      </c>
      <c r="G7" s="81">
        <v>0.05</v>
      </c>
      <c r="H7" s="48">
        <f t="shared" si="1"/>
        <v>0</v>
      </c>
    </row>
    <row r="8" spans="1:9" ht="32.15" customHeight="1" x14ac:dyDescent="0.35">
      <c r="A8" s="13"/>
      <c r="B8" s="96"/>
      <c r="C8" s="96"/>
      <c r="D8" s="96"/>
      <c r="E8" s="96"/>
      <c r="F8" s="48"/>
      <c r="G8" s="38"/>
      <c r="H8" s="48"/>
    </row>
    <row r="9" spans="1:9" ht="32.15" customHeight="1" x14ac:dyDescent="0.35">
      <c r="A9" s="14" t="s">
        <v>259</v>
      </c>
      <c r="B9" s="97"/>
      <c r="C9" s="97"/>
      <c r="D9" s="97"/>
      <c r="E9" s="97"/>
      <c r="F9" s="48">
        <f t="shared" si="0"/>
        <v>0</v>
      </c>
      <c r="G9" s="81">
        <v>0.25</v>
      </c>
      <c r="H9" s="48">
        <f t="shared" si="1"/>
        <v>0</v>
      </c>
    </row>
    <row r="10" spans="1:9" ht="32.15" customHeight="1" x14ac:dyDescent="0.35">
      <c r="A10" s="13"/>
      <c r="B10" s="97"/>
      <c r="C10" s="97"/>
      <c r="D10" s="97"/>
      <c r="E10" s="97"/>
      <c r="F10" s="48"/>
      <c r="G10" s="38"/>
      <c r="H10" s="48"/>
    </row>
    <row r="11" spans="1:9" ht="32.15" customHeight="1" x14ac:dyDescent="0.35">
      <c r="A11" s="34" t="s">
        <v>260</v>
      </c>
      <c r="B11" s="96"/>
      <c r="C11" s="96"/>
      <c r="D11" s="96"/>
      <c r="E11" s="96"/>
      <c r="F11" s="48">
        <f t="shared" si="0"/>
        <v>0</v>
      </c>
      <c r="G11" s="81">
        <v>0.1</v>
      </c>
      <c r="H11" s="48">
        <f t="shared" si="1"/>
        <v>0</v>
      </c>
    </row>
    <row r="12" spans="1:9" ht="32.15" customHeight="1" x14ac:dyDescent="0.35">
      <c r="A12" s="13"/>
      <c r="B12" s="96"/>
      <c r="C12" s="109"/>
      <c r="D12" s="96"/>
      <c r="E12" s="96"/>
      <c r="F12" s="48"/>
      <c r="G12" s="38"/>
      <c r="H12" s="48"/>
    </row>
    <row r="13" spans="1:9" ht="32.15" customHeight="1" x14ac:dyDescent="0.35">
      <c r="A13" s="14" t="s">
        <v>261</v>
      </c>
      <c r="B13" s="97"/>
      <c r="C13" s="97"/>
      <c r="D13" s="97"/>
      <c r="E13" s="97"/>
      <c r="F13" s="48">
        <f t="shared" si="0"/>
        <v>0</v>
      </c>
      <c r="G13" s="81">
        <v>0.05</v>
      </c>
      <c r="H13" s="48">
        <f t="shared" si="1"/>
        <v>0</v>
      </c>
    </row>
    <row r="14" spans="1:9" ht="32.15" customHeight="1" x14ac:dyDescent="0.35">
      <c r="A14" s="13"/>
      <c r="B14" s="97"/>
      <c r="C14" s="97"/>
      <c r="D14" s="97"/>
      <c r="E14" s="97"/>
      <c r="F14" s="48"/>
      <c r="G14" s="38"/>
      <c r="H14" s="48"/>
    </row>
    <row r="15" spans="1:9" ht="66" customHeight="1" x14ac:dyDescent="0.35">
      <c r="A15" s="14" t="s">
        <v>262</v>
      </c>
      <c r="B15" s="96"/>
      <c r="C15" s="96"/>
      <c r="D15" s="96"/>
      <c r="E15" s="96"/>
      <c r="F15" s="48">
        <f t="shared" si="0"/>
        <v>0</v>
      </c>
      <c r="G15" s="81">
        <v>0.1</v>
      </c>
      <c r="H15" s="48">
        <f t="shared" si="1"/>
        <v>0</v>
      </c>
    </row>
    <row r="16" spans="1:9" ht="32.15" customHeight="1" x14ac:dyDescent="0.35">
      <c r="A16" s="13"/>
      <c r="B16" s="96"/>
      <c r="C16" s="96"/>
      <c r="D16" s="96"/>
      <c r="E16" s="96"/>
      <c r="F16" s="48"/>
      <c r="G16" s="38"/>
      <c r="H16" s="48"/>
    </row>
    <row r="17" spans="1:9" ht="48.65" customHeight="1" x14ac:dyDescent="0.35">
      <c r="A17" s="14" t="s">
        <v>263</v>
      </c>
      <c r="B17" s="97"/>
      <c r="C17" s="97"/>
      <c r="D17" s="97"/>
      <c r="E17" s="97"/>
      <c r="F17" s="48">
        <f t="shared" si="0"/>
        <v>0</v>
      </c>
      <c r="G17" s="81">
        <v>0.15</v>
      </c>
      <c r="H17" s="48">
        <f t="shared" si="1"/>
        <v>0</v>
      </c>
    </row>
    <row r="18" spans="1:9" ht="48.65" customHeight="1" x14ac:dyDescent="0.35">
      <c r="A18" s="14"/>
      <c r="B18" s="97"/>
      <c r="C18" s="97"/>
      <c r="D18" s="97"/>
      <c r="E18" s="97"/>
      <c r="F18" s="48"/>
      <c r="G18" s="81"/>
      <c r="H18" s="48"/>
    </row>
    <row r="19" spans="1:9" ht="26.15" customHeight="1" x14ac:dyDescent="0.35">
      <c r="A19" s="156"/>
      <c r="B19" s="156"/>
      <c r="C19" s="160" t="s">
        <v>264</v>
      </c>
      <c r="D19" s="161"/>
      <c r="E19" s="161"/>
      <c r="F19" s="40" t="s">
        <v>76</v>
      </c>
      <c r="G19" s="82">
        <f>SUM(G3:G17)</f>
        <v>1</v>
      </c>
      <c r="H19" s="88">
        <f>SUM(H3:H17)</f>
        <v>0</v>
      </c>
      <c r="I19" s="8" t="s">
        <v>179</v>
      </c>
    </row>
    <row r="22" spans="1:9" x14ac:dyDescent="0.35">
      <c r="C22" s="12"/>
    </row>
  </sheetData>
  <sheetProtection formatRows="0"/>
  <mergeCells count="3">
    <mergeCell ref="A19:B19"/>
    <mergeCell ref="B1:E1"/>
    <mergeCell ref="C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18"/>
  <sheetViews>
    <sheetView zoomScale="60" zoomScaleNormal="60" workbookViewId="0">
      <pane xSplit="1" ySplit="2" topLeftCell="D9" activePane="bottomRight" state="frozen"/>
      <selection pane="topRight" activeCell="B1" sqref="B1"/>
      <selection pane="bottomLeft" activeCell="A3" sqref="A3"/>
      <selection pane="bottomRight" activeCell="D20" sqref="D20"/>
    </sheetView>
  </sheetViews>
  <sheetFormatPr defaultColWidth="10.83203125" defaultRowHeight="15.5" x14ac:dyDescent="0.35"/>
  <cols>
    <col min="1" max="1" width="48.58203125" style="1" customWidth="1"/>
    <col min="2" max="5" width="32.58203125" style="1" customWidth="1"/>
    <col min="6" max="6" width="29.5" style="1" customWidth="1"/>
    <col min="7" max="7" width="15" style="1" customWidth="1"/>
    <col min="8" max="8" width="17" style="1" customWidth="1"/>
    <col min="9" max="9" width="16.5" style="1" customWidth="1"/>
    <col min="10" max="16384" width="10.83203125" style="1"/>
  </cols>
  <sheetData>
    <row r="1" spans="1:9" x14ac:dyDescent="0.35">
      <c r="A1" s="31"/>
      <c r="B1" s="157" t="s">
        <v>253</v>
      </c>
      <c r="C1" s="158"/>
      <c r="D1" s="158"/>
      <c r="E1" s="159"/>
      <c r="F1" s="31"/>
      <c r="G1" s="31"/>
      <c r="H1" s="31"/>
    </row>
    <row r="2" spans="1:9" ht="92.5" customHeight="1" x14ac:dyDescent="0.35">
      <c r="A2" s="31" t="s">
        <v>246</v>
      </c>
      <c r="B2" s="44" t="s">
        <v>237</v>
      </c>
      <c r="C2" s="44" t="s">
        <v>238</v>
      </c>
      <c r="D2" s="44" t="s">
        <v>255</v>
      </c>
      <c r="E2" s="44" t="s">
        <v>240</v>
      </c>
      <c r="F2" s="31" t="s">
        <v>169</v>
      </c>
      <c r="G2" s="31" t="s">
        <v>24</v>
      </c>
      <c r="H2" s="31" t="s">
        <v>25</v>
      </c>
      <c r="I2" s="32"/>
    </row>
    <row r="3" spans="1:9" ht="32.15" customHeight="1" x14ac:dyDescent="0.35">
      <c r="A3" s="61" t="s">
        <v>265</v>
      </c>
      <c r="B3" s="96"/>
      <c r="C3" s="96"/>
      <c r="D3" s="96"/>
      <c r="E3" s="96"/>
      <c r="F3" s="48">
        <f>SUM(B3:E3)</f>
        <v>0</v>
      </c>
      <c r="G3" s="81">
        <v>0.05</v>
      </c>
      <c r="H3" s="48">
        <f>SUM(B3:E3)*G3</f>
        <v>0</v>
      </c>
    </row>
    <row r="4" spans="1:9" ht="32.15" customHeight="1" x14ac:dyDescent="0.35">
      <c r="A4" s="61"/>
      <c r="B4" s="96"/>
      <c r="C4" s="96"/>
      <c r="D4" s="96"/>
      <c r="E4" s="96"/>
      <c r="F4" s="48"/>
      <c r="G4" s="38"/>
      <c r="H4" s="48"/>
    </row>
    <row r="5" spans="1:9" ht="32.15" customHeight="1" x14ac:dyDescent="0.35">
      <c r="A5" s="61" t="s">
        <v>266</v>
      </c>
      <c r="B5" s="97"/>
      <c r="C5" s="97"/>
      <c r="D5" s="97"/>
      <c r="E5" s="97"/>
      <c r="F5" s="48">
        <f t="shared" ref="F5:F13" si="0">SUM(B5:E5)</f>
        <v>0</v>
      </c>
      <c r="G5" s="81">
        <v>0.1</v>
      </c>
      <c r="H5" s="48">
        <f>SUM(B5:E5)*G5</f>
        <v>0</v>
      </c>
    </row>
    <row r="6" spans="1:9" ht="32.15" customHeight="1" x14ac:dyDescent="0.35">
      <c r="A6" s="61"/>
      <c r="B6" s="97"/>
      <c r="C6" s="97"/>
      <c r="D6" s="97"/>
      <c r="E6" s="97"/>
      <c r="F6" s="48"/>
      <c r="G6" s="38"/>
      <c r="H6" s="48"/>
    </row>
    <row r="7" spans="1:9" ht="32.15" customHeight="1" x14ac:dyDescent="0.35">
      <c r="A7" s="62" t="s">
        <v>267</v>
      </c>
      <c r="B7" s="96"/>
      <c r="C7" s="96"/>
      <c r="D7" s="96"/>
      <c r="E7" s="96"/>
      <c r="F7" s="48">
        <f t="shared" si="0"/>
        <v>0</v>
      </c>
      <c r="G7" s="81">
        <v>0.15</v>
      </c>
      <c r="H7" s="48">
        <f>SUM(B7:E7)*G7</f>
        <v>0</v>
      </c>
    </row>
    <row r="8" spans="1:9" ht="32.15" customHeight="1" x14ac:dyDescent="0.35">
      <c r="A8" s="61"/>
      <c r="B8" s="96"/>
      <c r="C8" s="96"/>
      <c r="D8" s="96"/>
      <c r="E8" s="96"/>
      <c r="F8" s="48"/>
      <c r="G8" s="38"/>
      <c r="H8" s="48"/>
    </row>
    <row r="9" spans="1:9" ht="32.15" customHeight="1" x14ac:dyDescent="0.35">
      <c r="A9" s="65" t="s">
        <v>268</v>
      </c>
      <c r="B9" s="97"/>
      <c r="C9" s="97"/>
      <c r="D9" s="97"/>
      <c r="E9" s="97"/>
      <c r="F9" s="48">
        <f t="shared" si="0"/>
        <v>0</v>
      </c>
      <c r="G9" s="81">
        <v>0.15</v>
      </c>
      <c r="H9" s="48">
        <f t="shared" ref="H9:H13" si="1">SUM(B9:E9)*G9</f>
        <v>0</v>
      </c>
    </row>
    <row r="10" spans="1:9" ht="32.15" customHeight="1" x14ac:dyDescent="0.35">
      <c r="A10" s="61"/>
      <c r="B10" s="97"/>
      <c r="C10" s="97"/>
      <c r="D10" s="97"/>
      <c r="E10" s="97"/>
      <c r="F10" s="48"/>
      <c r="G10" s="38"/>
      <c r="H10" s="48"/>
    </row>
    <row r="11" spans="1:9" ht="32.15" customHeight="1" x14ac:dyDescent="0.35">
      <c r="A11" s="68" t="s">
        <v>269</v>
      </c>
      <c r="B11" s="96"/>
      <c r="C11" s="96"/>
      <c r="D11" s="96"/>
      <c r="E11" s="96"/>
      <c r="F11" s="48">
        <f t="shared" si="0"/>
        <v>0</v>
      </c>
      <c r="G11" s="81">
        <v>0.25</v>
      </c>
      <c r="H11" s="48">
        <f t="shared" si="1"/>
        <v>0</v>
      </c>
    </row>
    <row r="12" spans="1:9" ht="32.15" customHeight="1" x14ac:dyDescent="0.35">
      <c r="A12" s="61"/>
      <c r="B12" s="96"/>
      <c r="C12" s="109"/>
      <c r="D12" s="96"/>
      <c r="E12" s="96"/>
      <c r="F12" s="48"/>
      <c r="G12" s="38"/>
      <c r="H12" s="48"/>
    </row>
    <row r="13" spans="1:9" ht="32.15" customHeight="1" x14ac:dyDescent="0.35">
      <c r="A13" s="65" t="s">
        <v>270</v>
      </c>
      <c r="B13" s="97"/>
      <c r="C13" s="97"/>
      <c r="D13" s="97"/>
      <c r="E13" s="97"/>
      <c r="F13" s="48">
        <f t="shared" si="0"/>
        <v>0</v>
      </c>
      <c r="G13" s="81">
        <v>0.3</v>
      </c>
      <c r="H13" s="48">
        <f t="shared" si="1"/>
        <v>0</v>
      </c>
    </row>
    <row r="14" spans="1:9" ht="32.15" customHeight="1" x14ac:dyDescent="0.35">
      <c r="A14" s="14"/>
      <c r="B14" s="97"/>
      <c r="C14" s="97"/>
      <c r="D14" s="97"/>
      <c r="E14" s="97"/>
      <c r="F14" s="48"/>
      <c r="G14" s="81"/>
      <c r="H14" s="48"/>
    </row>
    <row r="15" spans="1:9" ht="26.15" customHeight="1" x14ac:dyDescent="0.35">
      <c r="A15" s="15"/>
      <c r="B15" s="12"/>
      <c r="C15" s="160" t="s">
        <v>264</v>
      </c>
      <c r="D15" s="161"/>
      <c r="E15" s="161"/>
      <c r="F15" s="40" t="s">
        <v>76</v>
      </c>
      <c r="G15" s="82">
        <f>SUM(G3:G13)</f>
        <v>1</v>
      </c>
      <c r="H15" s="88">
        <f>SUM(H3:H14)</f>
        <v>0</v>
      </c>
      <c r="I15" s="8" t="s">
        <v>271</v>
      </c>
    </row>
    <row r="18" spans="3:3" x14ac:dyDescent="0.35">
      <c r="C18" s="12"/>
    </row>
  </sheetData>
  <sheetProtection formatRows="0"/>
  <mergeCells count="2">
    <mergeCell ref="B1:E1"/>
    <mergeCell ref="C15:E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0"/>
  <sheetViews>
    <sheetView tabSelected="1" zoomScale="70" zoomScaleNormal="70" workbookViewId="0">
      <pane xSplit="1" ySplit="1" topLeftCell="B17" activePane="bottomRight" state="frozen"/>
      <selection pane="topRight" activeCell="B1" sqref="B1"/>
      <selection pane="bottomLeft" activeCell="A2" sqref="A2"/>
      <selection pane="bottomRight" activeCell="C18" sqref="C18"/>
    </sheetView>
  </sheetViews>
  <sheetFormatPr defaultColWidth="10.83203125" defaultRowHeight="15.5" x14ac:dyDescent="0.35"/>
  <cols>
    <col min="1" max="1" width="48.58203125" style="8" customWidth="1"/>
    <col min="2" max="4" width="32.58203125" style="128" customWidth="1"/>
    <col min="5" max="5" width="21.5" style="8" customWidth="1"/>
    <col min="6" max="6" width="15.33203125" style="8" customWidth="1"/>
    <col min="7" max="7" width="15.5" style="8" customWidth="1"/>
    <col min="8" max="8" width="21.83203125" style="8" customWidth="1"/>
    <col min="9" max="16384" width="10.83203125" style="8"/>
  </cols>
  <sheetData>
    <row r="1" spans="1:7" x14ac:dyDescent="0.35">
      <c r="A1" s="42" t="s">
        <v>272</v>
      </c>
      <c r="B1" s="24" t="s">
        <v>273</v>
      </c>
      <c r="C1" s="24" t="s">
        <v>274</v>
      </c>
      <c r="D1" s="24" t="s">
        <v>275</v>
      </c>
      <c r="E1" s="35" t="s">
        <v>169</v>
      </c>
      <c r="F1" s="35" t="s">
        <v>24</v>
      </c>
      <c r="G1" s="35" t="s">
        <v>25</v>
      </c>
    </row>
    <row r="2" spans="1:7" x14ac:dyDescent="0.35">
      <c r="A2" s="23" t="s">
        <v>276</v>
      </c>
      <c r="B2" s="117"/>
      <c r="C2" s="117"/>
      <c r="D2" s="117"/>
      <c r="E2" s="111">
        <f>SUM(B2:D2)</f>
        <v>0</v>
      </c>
      <c r="F2" s="74">
        <v>0.15</v>
      </c>
      <c r="G2" s="46">
        <f>(B2*F2)+(C2*F2)+(D2*F2)</f>
        <v>0</v>
      </c>
    </row>
    <row r="3" spans="1:7" x14ac:dyDescent="0.35">
      <c r="A3" s="23"/>
      <c r="B3" s="117" t="s">
        <v>277</v>
      </c>
      <c r="C3" s="117"/>
      <c r="D3" s="133"/>
      <c r="E3" s="111"/>
      <c r="F3" s="36"/>
      <c r="G3" s="46"/>
    </row>
    <row r="4" spans="1:7" x14ac:dyDescent="0.35">
      <c r="A4" s="23" t="s">
        <v>278</v>
      </c>
      <c r="B4" s="95"/>
      <c r="C4" s="95"/>
      <c r="D4" s="95">
        <v>8</v>
      </c>
      <c r="E4" s="111">
        <f t="shared" ref="E4:E20" si="0">SUM(B4:D4)</f>
        <v>8</v>
      </c>
      <c r="F4" s="86">
        <v>7.4999999999999997E-2</v>
      </c>
      <c r="G4" s="46">
        <f>(B4*F4)+(C4*F4)+(D4*F4)</f>
        <v>0.6</v>
      </c>
    </row>
    <row r="5" spans="1:7" ht="46.5" x14ac:dyDescent="0.35">
      <c r="A5" s="23"/>
      <c r="B5" s="95"/>
      <c r="C5" s="95"/>
      <c r="D5" s="95" t="s">
        <v>279</v>
      </c>
      <c r="E5" s="111"/>
      <c r="F5" s="36"/>
      <c r="G5" s="46"/>
    </row>
    <row r="6" spans="1:7" x14ac:dyDescent="0.35">
      <c r="A6" s="23" t="s">
        <v>280</v>
      </c>
      <c r="B6" s="117">
        <v>0</v>
      </c>
      <c r="C6" s="117"/>
      <c r="D6" s="117"/>
      <c r="E6" s="111">
        <f t="shared" si="0"/>
        <v>0</v>
      </c>
      <c r="F6" s="86">
        <v>7.4999999999999997E-2</v>
      </c>
      <c r="G6" s="46">
        <f>(B6*F6)+(C6*F6)+(D6*F6)</f>
        <v>0</v>
      </c>
    </row>
    <row r="7" spans="1:7" x14ac:dyDescent="0.35">
      <c r="A7" s="23"/>
      <c r="B7" s="117" t="s">
        <v>277</v>
      </c>
      <c r="C7" s="117"/>
      <c r="D7" s="117"/>
      <c r="E7" s="111"/>
      <c r="F7" s="36"/>
      <c r="G7" s="46"/>
    </row>
    <row r="8" spans="1:7" ht="46.5" x14ac:dyDescent="0.35">
      <c r="A8" s="24" t="s">
        <v>281</v>
      </c>
      <c r="B8" s="95"/>
      <c r="C8" s="95"/>
      <c r="D8" s="95"/>
      <c r="E8" s="112">
        <f t="shared" si="0"/>
        <v>0</v>
      </c>
      <c r="F8" s="83">
        <v>0.15</v>
      </c>
      <c r="G8" s="46">
        <f>(B8*F8)+(C8*F8)+(D8*F8)</f>
        <v>0</v>
      </c>
    </row>
    <row r="9" spans="1:7" x14ac:dyDescent="0.35">
      <c r="A9" s="24"/>
      <c r="B9" s="95"/>
      <c r="C9" s="95"/>
      <c r="D9" s="95"/>
      <c r="E9" s="112"/>
      <c r="F9" s="84"/>
      <c r="G9" s="46"/>
    </row>
    <row r="10" spans="1:7" ht="46.5" x14ac:dyDescent="0.35">
      <c r="A10" s="24" t="s">
        <v>282</v>
      </c>
      <c r="B10" s="117"/>
      <c r="C10" s="117"/>
      <c r="D10" s="117"/>
      <c r="E10" s="112">
        <f t="shared" si="0"/>
        <v>0</v>
      </c>
      <c r="F10" s="83">
        <v>0.1</v>
      </c>
      <c r="G10" s="46">
        <f>(B10*F10)+(C10*F10)+(D10*F10)</f>
        <v>0</v>
      </c>
    </row>
    <row r="11" spans="1:7" x14ac:dyDescent="0.35">
      <c r="A11" s="24"/>
      <c r="B11" s="117"/>
      <c r="C11" s="117"/>
      <c r="D11" s="117"/>
      <c r="E11" s="112"/>
      <c r="F11" s="84"/>
      <c r="G11" s="46"/>
    </row>
    <row r="12" spans="1:7" ht="31" x14ac:dyDescent="0.35">
      <c r="A12" s="24" t="s">
        <v>283</v>
      </c>
      <c r="B12" s="95"/>
      <c r="C12" s="95"/>
      <c r="D12" s="95"/>
      <c r="E12" s="112">
        <f t="shared" si="0"/>
        <v>0</v>
      </c>
      <c r="F12" s="83">
        <v>0.1</v>
      </c>
      <c r="G12" s="46">
        <f>(B12*F12)+(C12*F12)+(D12*F12)</f>
        <v>0</v>
      </c>
    </row>
    <row r="13" spans="1:7" x14ac:dyDescent="0.35">
      <c r="A13" s="24"/>
      <c r="B13" s="95"/>
      <c r="C13" s="95"/>
      <c r="D13" s="95"/>
      <c r="E13" s="112"/>
      <c r="F13" s="84"/>
      <c r="G13" s="46"/>
    </row>
    <row r="14" spans="1:7" ht="31" x14ac:dyDescent="0.35">
      <c r="A14" s="24" t="s">
        <v>284</v>
      </c>
      <c r="B14" s="117"/>
      <c r="C14" s="117"/>
      <c r="D14" s="117">
        <v>7</v>
      </c>
      <c r="E14" s="112">
        <f t="shared" si="0"/>
        <v>7</v>
      </c>
      <c r="F14" s="83">
        <v>0.1</v>
      </c>
      <c r="G14" s="46">
        <f>(B14*F14)+(C14*F14)+(D14*F14)</f>
        <v>0.70000000000000007</v>
      </c>
    </row>
    <row r="15" spans="1:7" ht="294.5" x14ac:dyDescent="0.35">
      <c r="A15" s="23"/>
      <c r="B15" s="117"/>
      <c r="C15" s="117"/>
      <c r="D15" s="117" t="s">
        <v>285</v>
      </c>
      <c r="E15" s="111"/>
      <c r="F15" s="36"/>
      <c r="G15" s="46"/>
    </row>
    <row r="16" spans="1:7" ht="31" x14ac:dyDescent="0.35">
      <c r="A16" s="24" t="s">
        <v>286</v>
      </c>
      <c r="B16" s="95"/>
      <c r="C16" s="95"/>
      <c r="D16" s="95">
        <v>7</v>
      </c>
      <c r="E16" s="112">
        <f t="shared" si="0"/>
        <v>7</v>
      </c>
      <c r="F16" s="83">
        <v>0.1</v>
      </c>
      <c r="G16" s="46">
        <f>(B16*F16)+(C16*F16)+(D16*F16)</f>
        <v>0.70000000000000007</v>
      </c>
    </row>
    <row r="17" spans="1:8" ht="294.5" x14ac:dyDescent="0.35">
      <c r="A17" s="23"/>
      <c r="B17" s="95"/>
      <c r="C17" s="95"/>
      <c r="D17" s="95" t="s">
        <v>285</v>
      </c>
      <c r="E17" s="111"/>
      <c r="F17" s="36"/>
      <c r="G17" s="46"/>
    </row>
    <row r="18" spans="1:8" ht="46.5" x14ac:dyDescent="0.35">
      <c r="A18" s="29" t="s">
        <v>287</v>
      </c>
      <c r="B18" s="117"/>
      <c r="C18" s="117">
        <v>5</v>
      </c>
      <c r="D18" s="117"/>
      <c r="E18" s="112">
        <f t="shared" si="0"/>
        <v>5</v>
      </c>
      <c r="F18" s="83">
        <v>0.08</v>
      </c>
      <c r="G18" s="46">
        <f>(B18*F18)+(C18*F18)+(D18*F18)</f>
        <v>0.4</v>
      </c>
    </row>
    <row r="19" spans="1:8" ht="186" x14ac:dyDescent="0.35">
      <c r="A19" s="23"/>
      <c r="B19" s="117"/>
      <c r="C19" s="134" t="s">
        <v>288</v>
      </c>
      <c r="D19" s="117"/>
      <c r="E19" s="111"/>
      <c r="F19" s="36"/>
      <c r="G19" s="46"/>
    </row>
    <row r="20" spans="1:8" ht="46.5" x14ac:dyDescent="0.35">
      <c r="A20" s="24" t="s">
        <v>289</v>
      </c>
      <c r="B20" s="95"/>
      <c r="C20" s="95">
        <v>4</v>
      </c>
      <c r="D20" s="95"/>
      <c r="E20" s="112">
        <f t="shared" si="0"/>
        <v>4</v>
      </c>
      <c r="F20" s="83">
        <v>7.0000000000000007E-2</v>
      </c>
      <c r="G20" s="46">
        <f>(B20*F20)+(C20*F20)+(D20*F20)</f>
        <v>0.28000000000000003</v>
      </c>
    </row>
    <row r="21" spans="1:8" ht="170.5" x14ac:dyDescent="0.35">
      <c r="A21" s="23"/>
      <c r="B21" s="95"/>
      <c r="C21" s="135" t="s">
        <v>290</v>
      </c>
      <c r="D21" s="95"/>
      <c r="E21" s="111"/>
      <c r="F21" s="74"/>
      <c r="G21" s="46"/>
    </row>
    <row r="22" spans="1:8" x14ac:dyDescent="0.35">
      <c r="B22" s="8"/>
      <c r="C22" s="8"/>
      <c r="D22" s="8"/>
      <c r="E22" s="40" t="s">
        <v>76</v>
      </c>
      <c r="F22" s="85"/>
      <c r="G22" s="87">
        <f>SUM(G2:G21)</f>
        <v>2.6799999999999997</v>
      </c>
      <c r="H22" s="8" t="s">
        <v>170</v>
      </c>
    </row>
    <row r="23" spans="1:8" x14ac:dyDescent="0.35">
      <c r="B23" s="126"/>
      <c r="C23" s="126"/>
      <c r="D23" s="126"/>
    </row>
    <row r="24" spans="1:8" x14ac:dyDescent="0.35">
      <c r="B24" s="126"/>
      <c r="C24" s="126"/>
      <c r="D24" s="126"/>
    </row>
    <row r="25" spans="1:8" x14ac:dyDescent="0.35">
      <c r="B25" s="131"/>
      <c r="C25" s="126"/>
      <c r="D25" s="126"/>
    </row>
    <row r="26" spans="1:8" x14ac:dyDescent="0.35">
      <c r="B26" s="126"/>
      <c r="C26" s="126"/>
      <c r="D26" s="126"/>
    </row>
    <row r="27" spans="1:8" x14ac:dyDescent="0.35">
      <c r="B27" s="126"/>
      <c r="C27" s="126"/>
      <c r="D27" s="126"/>
    </row>
    <row r="28" spans="1:8" x14ac:dyDescent="0.35">
      <c r="B28" s="126"/>
      <c r="C28" s="126"/>
      <c r="D28" s="126"/>
    </row>
    <row r="29" spans="1:8" x14ac:dyDescent="0.35">
      <c r="B29" s="126"/>
      <c r="C29" s="126"/>
      <c r="D29" s="126"/>
    </row>
    <row r="30" spans="1:8" x14ac:dyDescent="0.35">
      <c r="B30" s="126"/>
      <c r="C30" s="126"/>
      <c r="D30" s="126"/>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0"/>
  <sheetViews>
    <sheetView zoomScale="70" zoomScaleNormal="70" workbookViewId="0">
      <pane xSplit="1" ySplit="2" topLeftCell="B16" activePane="bottomRight" state="frozen"/>
      <selection pane="topRight" activeCell="B1" sqref="B1"/>
      <selection pane="bottomLeft" activeCell="A3" sqref="A3"/>
      <selection pane="bottomRight" activeCell="G18" sqref="G2:G18"/>
    </sheetView>
  </sheetViews>
  <sheetFormatPr defaultColWidth="10.83203125" defaultRowHeight="15.5" x14ac:dyDescent="0.35"/>
  <cols>
    <col min="1" max="1" width="64.58203125" style="8" customWidth="1"/>
    <col min="2" max="4" width="25" style="8" customWidth="1"/>
    <col min="5" max="7" width="16.58203125" style="8" customWidth="1"/>
    <col min="8" max="8" width="16.5" style="8" customWidth="1"/>
    <col min="9" max="16384" width="10.83203125" style="8"/>
  </cols>
  <sheetData>
    <row r="1" spans="1:20" x14ac:dyDescent="0.35">
      <c r="A1" s="7"/>
      <c r="B1" s="162" t="s">
        <v>291</v>
      </c>
      <c r="C1" s="162"/>
      <c r="D1" s="162"/>
      <c r="E1" s="7"/>
      <c r="F1" s="7"/>
      <c r="G1" s="7"/>
    </row>
    <row r="2" spans="1:20" ht="112" customHeight="1" x14ac:dyDescent="0.35">
      <c r="A2" s="42" t="s">
        <v>292</v>
      </c>
      <c r="B2" s="24" t="s">
        <v>293</v>
      </c>
      <c r="C2" s="24" t="s">
        <v>294</v>
      </c>
      <c r="D2" s="24" t="s">
        <v>295</v>
      </c>
      <c r="E2" s="35" t="s">
        <v>169</v>
      </c>
      <c r="F2" s="35" t="s">
        <v>24</v>
      </c>
      <c r="G2" s="35" t="s">
        <v>25</v>
      </c>
    </row>
    <row r="3" spans="1:20" ht="32.15" customHeight="1" x14ac:dyDescent="0.35">
      <c r="A3" s="23" t="s">
        <v>296</v>
      </c>
      <c r="B3" s="93">
        <v>0</v>
      </c>
      <c r="C3" s="93"/>
      <c r="D3" s="93"/>
      <c r="E3" s="51">
        <f>SUM(B3:D3)</f>
        <v>0</v>
      </c>
      <c r="F3" s="74">
        <v>-0.15</v>
      </c>
      <c r="G3" s="51">
        <f>(B3*F3)+(C3*F3)+(D3*F3)</f>
        <v>0</v>
      </c>
      <c r="T3" s="8">
        <v>-2</v>
      </c>
    </row>
    <row r="4" spans="1:20" ht="32.15" customHeight="1" x14ac:dyDescent="0.35">
      <c r="A4" s="23"/>
      <c r="B4" s="93"/>
      <c r="C4" s="93"/>
      <c r="D4" s="93"/>
      <c r="E4" s="51"/>
      <c r="F4" s="74"/>
      <c r="G4" s="51"/>
    </row>
    <row r="5" spans="1:20" ht="32.15" customHeight="1" x14ac:dyDescent="0.35">
      <c r="A5" s="23" t="s">
        <v>297</v>
      </c>
      <c r="B5" s="103">
        <v>0</v>
      </c>
      <c r="C5" s="103"/>
      <c r="D5" s="103"/>
      <c r="E5" s="51">
        <f t="shared" ref="E5:E13" si="0">SUM(B5:D5)</f>
        <v>0</v>
      </c>
      <c r="F5" s="74">
        <v>-0.2</v>
      </c>
      <c r="G5" s="51">
        <f>(B5*F5)+(C5*F5)+(D5*F5)</f>
        <v>0</v>
      </c>
    </row>
    <row r="6" spans="1:20" ht="32.15" customHeight="1" x14ac:dyDescent="0.35">
      <c r="A6" s="23"/>
      <c r="B6" s="103"/>
      <c r="C6" s="103"/>
      <c r="D6" s="103"/>
      <c r="E6" s="51"/>
      <c r="F6" s="74"/>
      <c r="G6" s="51"/>
    </row>
    <row r="7" spans="1:20" ht="32.15" customHeight="1" x14ac:dyDescent="0.35">
      <c r="A7" s="24" t="s">
        <v>298</v>
      </c>
      <c r="B7" s="93">
        <v>0</v>
      </c>
      <c r="C7" s="93"/>
      <c r="D7" s="93"/>
      <c r="E7" s="51">
        <f t="shared" si="0"/>
        <v>0</v>
      </c>
      <c r="F7" s="74">
        <v>-0.2</v>
      </c>
      <c r="G7" s="51">
        <f>(B7*F7)+(C7*F7)+(D7*F7)</f>
        <v>0</v>
      </c>
    </row>
    <row r="8" spans="1:20" ht="32.15" customHeight="1" x14ac:dyDescent="0.35">
      <c r="A8" s="23"/>
      <c r="B8" s="93"/>
      <c r="C8" s="93"/>
      <c r="D8" s="93"/>
      <c r="E8" s="51"/>
      <c r="F8" s="74"/>
      <c r="G8" s="51"/>
    </row>
    <row r="9" spans="1:20" ht="32.15" customHeight="1" x14ac:dyDescent="0.35">
      <c r="A9" s="24" t="s">
        <v>299</v>
      </c>
      <c r="B9" s="103">
        <v>0</v>
      </c>
      <c r="C9" s="103"/>
      <c r="D9" s="103"/>
      <c r="E9" s="51">
        <f t="shared" si="0"/>
        <v>0</v>
      </c>
      <c r="F9" s="83">
        <v>-0.1</v>
      </c>
      <c r="G9" s="51">
        <f>(B9*F9)+(C9*F9)+(D9*F9)</f>
        <v>0</v>
      </c>
    </row>
    <row r="10" spans="1:20" ht="32.15" customHeight="1" x14ac:dyDescent="0.35">
      <c r="A10" s="24"/>
      <c r="B10" s="103"/>
      <c r="C10" s="103"/>
      <c r="D10" s="103"/>
      <c r="E10" s="51"/>
      <c r="F10" s="83"/>
      <c r="G10" s="51"/>
    </row>
    <row r="11" spans="1:20" ht="32.15" customHeight="1" x14ac:dyDescent="0.35">
      <c r="A11" s="24" t="s">
        <v>300</v>
      </c>
      <c r="B11" s="93">
        <v>0</v>
      </c>
      <c r="C11" s="93"/>
      <c r="D11" s="93"/>
      <c r="E11" s="51">
        <f t="shared" si="0"/>
        <v>0</v>
      </c>
      <c r="F11" s="83">
        <v>-0.1</v>
      </c>
      <c r="G11" s="51">
        <f>(B11*F11)+(C11*F11)+(D11*F11)</f>
        <v>0</v>
      </c>
    </row>
    <row r="12" spans="1:20" ht="32.15" customHeight="1" x14ac:dyDescent="0.35">
      <c r="A12" s="23"/>
      <c r="B12" s="93"/>
      <c r="C12" s="93"/>
      <c r="D12" s="93"/>
      <c r="E12" s="51"/>
      <c r="F12" s="74"/>
      <c r="G12" s="51"/>
    </row>
    <row r="13" spans="1:20" ht="32.15" customHeight="1" x14ac:dyDescent="0.35">
      <c r="A13" s="24" t="s">
        <v>301</v>
      </c>
      <c r="B13" s="103">
        <v>0</v>
      </c>
      <c r="C13" s="103"/>
      <c r="D13" s="103"/>
      <c r="E13" s="51">
        <f t="shared" si="0"/>
        <v>0</v>
      </c>
      <c r="F13" s="83">
        <v>-0.1</v>
      </c>
      <c r="G13" s="51">
        <f>(B13*F13)+(C13*F13)+(D13*F13)</f>
        <v>0</v>
      </c>
    </row>
    <row r="14" spans="1:20" ht="32.15" customHeight="1" x14ac:dyDescent="0.35">
      <c r="A14" s="24"/>
      <c r="B14" s="103"/>
      <c r="C14" s="103"/>
      <c r="D14" s="103"/>
      <c r="E14" s="51"/>
      <c r="F14" s="83"/>
      <c r="G14" s="51"/>
    </row>
    <row r="15" spans="1:20" ht="32.15" customHeight="1" x14ac:dyDescent="0.35">
      <c r="A15" s="24" t="s">
        <v>302</v>
      </c>
      <c r="B15" s="93">
        <v>0</v>
      </c>
      <c r="C15" s="93"/>
      <c r="D15" s="93"/>
      <c r="E15" s="51">
        <f t="shared" ref="E15" si="1">SUM(B15:D15)</f>
        <v>0</v>
      </c>
      <c r="F15" s="83">
        <v>-0.1</v>
      </c>
      <c r="G15" s="51">
        <f>(B15*F15)+(C15*F15)+(D15*F15)</f>
        <v>0</v>
      </c>
    </row>
    <row r="16" spans="1:20" ht="32.15" customHeight="1" x14ac:dyDescent="0.35">
      <c r="A16" s="23"/>
      <c r="B16" s="93"/>
      <c r="C16" s="93"/>
      <c r="D16" s="93"/>
      <c r="E16" s="51"/>
      <c r="F16" s="74"/>
      <c r="G16" s="51"/>
    </row>
    <row r="17" spans="1:8" ht="32.15" customHeight="1" x14ac:dyDescent="0.35">
      <c r="A17" s="24" t="s">
        <v>303</v>
      </c>
      <c r="B17" s="103">
        <v>0</v>
      </c>
      <c r="C17" s="103"/>
      <c r="D17" s="103"/>
      <c r="E17" s="51">
        <f t="shared" ref="E17" si="2">SUM(B17:D17)</f>
        <v>0</v>
      </c>
      <c r="F17" s="83">
        <v>-0.05</v>
      </c>
      <c r="G17" s="51">
        <f>(B17*F17)+(C17*F17)+(D17*F17)</f>
        <v>0</v>
      </c>
    </row>
    <row r="18" spans="1:8" ht="32.15" customHeight="1" x14ac:dyDescent="0.35">
      <c r="A18" s="24"/>
      <c r="B18" s="103"/>
      <c r="C18" s="103"/>
      <c r="D18" s="103"/>
      <c r="E18" s="51"/>
      <c r="F18" s="83"/>
      <c r="G18" s="51"/>
    </row>
    <row r="19" spans="1:8" x14ac:dyDescent="0.35">
      <c r="A19" s="132"/>
      <c r="E19" s="40" t="s">
        <v>76</v>
      </c>
      <c r="F19" s="74">
        <f>SUM(F3:F18)</f>
        <v>-1</v>
      </c>
      <c r="G19" s="52">
        <f>SUM(G3:G18)</f>
        <v>0</v>
      </c>
      <c r="H19" s="8" t="s">
        <v>304</v>
      </c>
    </row>
    <row r="20" spans="1:8" x14ac:dyDescent="0.35">
      <c r="F20" s="9"/>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5" t="s">
        <v>19</v>
      </c>
      <c r="C2" s="55" t="s">
        <v>20</v>
      </c>
      <c r="D2" s="55"/>
    </row>
    <row r="3" spans="2:4" x14ac:dyDescent="0.35">
      <c r="B3" s="1" t="s">
        <v>21</v>
      </c>
      <c r="C3" s="64">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4"/>
  <sheetViews>
    <sheetView zoomScale="70" zoomScaleNormal="70" workbookViewId="0">
      <pane xSplit="1" ySplit="1" topLeftCell="B51" activePane="bottomRight" state="frozen"/>
      <selection pane="topRight" activeCell="B1" sqref="B1"/>
      <selection pane="bottomLeft" activeCell="A2" sqref="A2"/>
      <selection pane="bottomRight" activeCell="B51" sqref="B51"/>
    </sheetView>
  </sheetViews>
  <sheetFormatPr defaultColWidth="10.5" defaultRowHeight="15.5" x14ac:dyDescent="0.35"/>
  <cols>
    <col min="1" max="1" width="48.58203125" customWidth="1"/>
    <col min="2" max="2" width="64.58203125" style="126" customWidth="1"/>
    <col min="3" max="4" width="16.58203125" customWidth="1"/>
    <col min="5" max="5" width="12.33203125" customWidth="1"/>
  </cols>
  <sheetData>
    <row r="1" spans="1:4" x14ac:dyDescent="0.35">
      <c r="A1" s="47" t="s">
        <v>22</v>
      </c>
      <c r="B1" s="123" t="s">
        <v>23</v>
      </c>
      <c r="C1" s="47" t="s">
        <v>24</v>
      </c>
      <c r="D1" s="47" t="s">
        <v>25</v>
      </c>
    </row>
    <row r="2" spans="1:4" x14ac:dyDescent="0.35">
      <c r="A2" s="114" t="s">
        <v>26</v>
      </c>
      <c r="B2" s="122">
        <v>2</v>
      </c>
      <c r="C2" s="72">
        <v>0.05</v>
      </c>
      <c r="D2" s="41">
        <f>B2*C2</f>
        <v>0.1</v>
      </c>
    </row>
    <row r="3" spans="1:4" ht="62" x14ac:dyDescent="0.35">
      <c r="A3" s="114"/>
      <c r="B3" s="136" t="s">
        <v>27</v>
      </c>
      <c r="C3" s="72"/>
      <c r="D3" s="41"/>
    </row>
    <row r="4" spans="1:4" x14ac:dyDescent="0.35">
      <c r="A4" s="114" t="s">
        <v>28</v>
      </c>
      <c r="B4" s="127">
        <v>2</v>
      </c>
      <c r="C4" s="72">
        <v>0.05</v>
      </c>
      <c r="D4" s="41">
        <f>B4*C4</f>
        <v>0.1</v>
      </c>
    </row>
    <row r="5" spans="1:4" ht="77.5" x14ac:dyDescent="0.35">
      <c r="A5" s="114"/>
      <c r="B5" s="136" t="s">
        <v>29</v>
      </c>
      <c r="C5" s="72"/>
      <c r="D5" s="41"/>
    </row>
    <row r="6" spans="1:4" x14ac:dyDescent="0.35">
      <c r="A6" s="114" t="s">
        <v>30</v>
      </c>
      <c r="B6" s="117">
        <v>0</v>
      </c>
      <c r="C6" s="72">
        <v>0.05</v>
      </c>
      <c r="D6" s="41">
        <f>B6*C6</f>
        <v>0</v>
      </c>
    </row>
    <row r="7" spans="1:4" x14ac:dyDescent="0.35">
      <c r="A7" s="114"/>
      <c r="B7" s="117" t="s">
        <v>31</v>
      </c>
      <c r="C7" s="72"/>
      <c r="D7" s="41"/>
    </row>
    <row r="8" spans="1:4" x14ac:dyDescent="0.35">
      <c r="A8" s="114" t="s">
        <v>32</v>
      </c>
      <c r="B8" s="117">
        <v>3</v>
      </c>
      <c r="C8" s="72">
        <v>0.05</v>
      </c>
      <c r="D8" s="41">
        <f>B8*C8</f>
        <v>0.15000000000000002</v>
      </c>
    </row>
    <row r="9" spans="1:4" ht="342.65" customHeight="1" x14ac:dyDescent="0.35">
      <c r="A9" s="114"/>
      <c r="B9" s="134" t="s">
        <v>33</v>
      </c>
      <c r="C9" s="72"/>
      <c r="D9" s="41"/>
    </row>
    <row r="10" spans="1:4" x14ac:dyDescent="0.35">
      <c r="A10" s="114" t="s">
        <v>34</v>
      </c>
      <c r="B10" s="127">
        <v>1.5</v>
      </c>
      <c r="C10" s="72">
        <v>0.05</v>
      </c>
      <c r="D10" s="41">
        <f>B10*C10</f>
        <v>7.5000000000000011E-2</v>
      </c>
    </row>
    <row r="11" spans="1:4" ht="77.5" x14ac:dyDescent="0.35">
      <c r="A11" s="114"/>
      <c r="B11" s="137" t="s">
        <v>35</v>
      </c>
      <c r="C11" s="72"/>
      <c r="D11" s="41"/>
    </row>
    <row r="12" spans="1:4" x14ac:dyDescent="0.35">
      <c r="A12" s="114" t="s">
        <v>36</v>
      </c>
      <c r="B12" s="117">
        <v>3</v>
      </c>
      <c r="C12" s="72">
        <v>0.05</v>
      </c>
      <c r="D12" s="41">
        <f>B12*C12</f>
        <v>0.15000000000000002</v>
      </c>
    </row>
    <row r="13" spans="1:4" ht="77.5" x14ac:dyDescent="0.35">
      <c r="A13" s="114"/>
      <c r="B13" s="134" t="s">
        <v>37</v>
      </c>
      <c r="C13" s="72"/>
      <c r="D13" s="41"/>
    </row>
    <row r="14" spans="1:4" x14ac:dyDescent="0.35">
      <c r="A14" s="114" t="s">
        <v>38</v>
      </c>
      <c r="B14" s="117">
        <v>0</v>
      </c>
      <c r="C14" s="72">
        <v>0.05</v>
      </c>
      <c r="D14" s="41">
        <f>B14*C14</f>
        <v>0</v>
      </c>
    </row>
    <row r="15" spans="1:4" x14ac:dyDescent="0.35">
      <c r="A15" s="114"/>
      <c r="B15" s="117" t="s">
        <v>39</v>
      </c>
      <c r="C15" s="72"/>
      <c r="D15" s="41"/>
    </row>
    <row r="16" spans="1:4" x14ac:dyDescent="0.35">
      <c r="A16" s="114" t="s">
        <v>40</v>
      </c>
      <c r="B16" s="117">
        <v>2</v>
      </c>
      <c r="C16" s="72">
        <v>0.03</v>
      </c>
      <c r="D16" s="41">
        <f>B16*C16</f>
        <v>0.06</v>
      </c>
    </row>
    <row r="17" spans="1:4" ht="62" x14ac:dyDescent="0.35">
      <c r="A17" s="114"/>
      <c r="B17" s="136" t="s">
        <v>41</v>
      </c>
      <c r="C17" s="72"/>
      <c r="D17" s="41"/>
    </row>
    <row r="18" spans="1:4" x14ac:dyDescent="0.35">
      <c r="A18" s="114" t="s">
        <v>42</v>
      </c>
      <c r="B18" s="117">
        <v>1.5</v>
      </c>
      <c r="C18" s="72">
        <v>0.02</v>
      </c>
      <c r="D18" s="41">
        <f>B18*C18</f>
        <v>0.03</v>
      </c>
    </row>
    <row r="19" spans="1:4" ht="93" x14ac:dyDescent="0.35">
      <c r="A19" s="114"/>
      <c r="B19" s="134" t="s">
        <v>43</v>
      </c>
      <c r="C19" s="72"/>
      <c r="D19" s="41"/>
    </row>
    <row r="20" spans="1:4" x14ac:dyDescent="0.35">
      <c r="A20" s="114" t="s">
        <v>44</v>
      </c>
      <c r="B20" s="117">
        <v>1</v>
      </c>
      <c r="C20" s="72">
        <v>0.03</v>
      </c>
      <c r="D20" s="41">
        <f>B20*C20</f>
        <v>0.03</v>
      </c>
    </row>
    <row r="21" spans="1:4" ht="62" x14ac:dyDescent="0.35">
      <c r="A21" s="114"/>
      <c r="B21" s="134" t="s">
        <v>45</v>
      </c>
      <c r="C21" s="72"/>
      <c r="D21" s="41"/>
    </row>
    <row r="22" spans="1:4" x14ac:dyDescent="0.35">
      <c r="A22" s="114" t="s">
        <v>46</v>
      </c>
      <c r="B22" s="117">
        <v>2</v>
      </c>
      <c r="C22" s="72">
        <v>0.03</v>
      </c>
      <c r="D22" s="41">
        <f>B22*C22</f>
        <v>0.06</v>
      </c>
    </row>
    <row r="23" spans="1:4" ht="279" x14ac:dyDescent="0.35">
      <c r="A23" s="114"/>
      <c r="B23" s="136" t="s">
        <v>47</v>
      </c>
      <c r="C23" s="72"/>
      <c r="D23" s="41"/>
    </row>
    <row r="24" spans="1:4" ht="17.5" customHeight="1" x14ac:dyDescent="0.35">
      <c r="A24" s="115" t="s">
        <v>48</v>
      </c>
      <c r="B24" s="117">
        <v>1.5</v>
      </c>
      <c r="C24" s="72">
        <v>0.03</v>
      </c>
      <c r="D24" s="41">
        <f>B24*C24</f>
        <v>4.4999999999999998E-2</v>
      </c>
    </row>
    <row r="25" spans="1:4" ht="186" x14ac:dyDescent="0.35">
      <c r="A25" s="114"/>
      <c r="B25" s="136" t="s">
        <v>49</v>
      </c>
      <c r="C25" s="72"/>
      <c r="D25" s="41"/>
    </row>
    <row r="26" spans="1:4" x14ac:dyDescent="0.35">
      <c r="A26" s="114" t="s">
        <v>50</v>
      </c>
      <c r="B26" s="117">
        <v>3</v>
      </c>
      <c r="C26" s="72">
        <v>0.04</v>
      </c>
      <c r="D26" s="41">
        <f>B26*C26</f>
        <v>0.12</v>
      </c>
    </row>
    <row r="27" spans="1:4" ht="108.5" x14ac:dyDescent="0.35">
      <c r="A27" s="114"/>
      <c r="B27" s="134" t="s">
        <v>51</v>
      </c>
      <c r="C27" s="72"/>
      <c r="D27" s="41"/>
    </row>
    <row r="28" spans="1:4" x14ac:dyDescent="0.35">
      <c r="A28" s="114" t="s">
        <v>52</v>
      </c>
      <c r="B28" s="117">
        <v>3</v>
      </c>
      <c r="C28" s="72">
        <v>0.03</v>
      </c>
      <c r="D28" s="41">
        <f>B28*C28</f>
        <v>0.09</v>
      </c>
    </row>
    <row r="29" spans="1:4" ht="108.5" x14ac:dyDescent="0.35">
      <c r="A29" s="114"/>
      <c r="B29" s="134" t="s">
        <v>53</v>
      </c>
      <c r="C29" s="72"/>
      <c r="D29" s="41"/>
    </row>
    <row r="30" spans="1:4" x14ac:dyDescent="0.35">
      <c r="A30" s="114" t="s">
        <v>54</v>
      </c>
      <c r="B30" s="117">
        <v>3</v>
      </c>
      <c r="C30" s="72">
        <v>0.04</v>
      </c>
      <c r="D30" s="41">
        <f>B30*C30</f>
        <v>0.12</v>
      </c>
    </row>
    <row r="31" spans="1:4" ht="139.5" x14ac:dyDescent="0.35">
      <c r="A31" s="114"/>
      <c r="B31" s="134" t="s">
        <v>55</v>
      </c>
      <c r="C31" s="72"/>
      <c r="D31" s="41"/>
    </row>
    <row r="32" spans="1:4" x14ac:dyDescent="0.35">
      <c r="A32" s="114" t="s">
        <v>56</v>
      </c>
      <c r="B32" s="117">
        <v>3</v>
      </c>
      <c r="C32" s="72">
        <v>0.04</v>
      </c>
      <c r="D32" s="41">
        <f>B32*C32</f>
        <v>0.12</v>
      </c>
    </row>
    <row r="33" spans="1:4" ht="139.5" x14ac:dyDescent="0.35">
      <c r="A33" s="114"/>
      <c r="B33" s="134" t="s">
        <v>55</v>
      </c>
      <c r="C33" s="72"/>
      <c r="D33" s="41"/>
    </row>
    <row r="34" spans="1:4" x14ac:dyDescent="0.35">
      <c r="A34" s="114" t="s">
        <v>57</v>
      </c>
      <c r="B34" s="117">
        <v>0</v>
      </c>
      <c r="C34" s="72">
        <v>0.03</v>
      </c>
      <c r="D34" s="41">
        <f>B34*C34</f>
        <v>0</v>
      </c>
    </row>
    <row r="35" spans="1:4" x14ac:dyDescent="0.35">
      <c r="A35" s="114"/>
      <c r="B35" s="117" t="s">
        <v>39</v>
      </c>
      <c r="C35" s="72"/>
      <c r="D35" s="41"/>
    </row>
    <row r="36" spans="1:4" x14ac:dyDescent="0.35">
      <c r="A36" s="114" t="s">
        <v>58</v>
      </c>
      <c r="B36" s="117">
        <v>0</v>
      </c>
      <c r="C36" s="72">
        <v>0.05</v>
      </c>
      <c r="D36" s="41">
        <f>B36*C36</f>
        <v>0</v>
      </c>
    </row>
    <row r="37" spans="1:4" x14ac:dyDescent="0.35">
      <c r="A37" s="114"/>
      <c r="B37" s="117" t="s">
        <v>39</v>
      </c>
      <c r="C37" s="72"/>
      <c r="D37" s="41"/>
    </row>
    <row r="38" spans="1:4" x14ac:dyDescent="0.35">
      <c r="A38" s="114" t="s">
        <v>59</v>
      </c>
      <c r="B38" s="117">
        <v>3</v>
      </c>
      <c r="C38" s="72">
        <v>0.05</v>
      </c>
      <c r="D38" s="41">
        <f>B38*C38</f>
        <v>0.15000000000000002</v>
      </c>
    </row>
    <row r="39" spans="1:4" ht="155" x14ac:dyDescent="0.35">
      <c r="A39" s="114"/>
      <c r="B39" s="134" t="s">
        <v>60</v>
      </c>
      <c r="C39" s="72"/>
      <c r="D39" s="41"/>
    </row>
    <row r="40" spans="1:4" x14ac:dyDescent="0.35">
      <c r="A40" s="115" t="s">
        <v>61</v>
      </c>
      <c r="B40" s="117">
        <v>0.5</v>
      </c>
      <c r="C40" s="72">
        <v>0.04</v>
      </c>
      <c r="D40" s="41">
        <f>B40*C40</f>
        <v>0.02</v>
      </c>
    </row>
    <row r="41" spans="1:4" x14ac:dyDescent="0.35">
      <c r="A41" s="114"/>
      <c r="B41" s="117" t="s">
        <v>39</v>
      </c>
      <c r="C41" s="72"/>
      <c r="D41" s="41"/>
    </row>
    <row r="42" spans="1:4" x14ac:dyDescent="0.35">
      <c r="A42" s="114" t="s">
        <v>62</v>
      </c>
      <c r="B42" s="117">
        <v>1</v>
      </c>
      <c r="C42" s="72">
        <v>0.02</v>
      </c>
      <c r="D42" s="41">
        <f>B42*C42</f>
        <v>0.02</v>
      </c>
    </row>
    <row r="43" spans="1:4" ht="77.5" x14ac:dyDescent="0.35">
      <c r="A43" s="114"/>
      <c r="B43" s="134" t="s">
        <v>63</v>
      </c>
      <c r="C43" s="72"/>
      <c r="D43" s="41"/>
    </row>
    <row r="44" spans="1:4" x14ac:dyDescent="0.35">
      <c r="A44" s="114" t="s">
        <v>64</v>
      </c>
      <c r="B44" s="117">
        <v>2</v>
      </c>
      <c r="C44" s="72">
        <v>0.03</v>
      </c>
      <c r="D44" s="41">
        <f>B44*C44</f>
        <v>0.06</v>
      </c>
    </row>
    <row r="45" spans="1:4" ht="170.5" x14ac:dyDescent="0.35">
      <c r="A45" s="114"/>
      <c r="B45" s="134" t="s">
        <v>65</v>
      </c>
      <c r="C45" s="72"/>
      <c r="D45" s="41"/>
    </row>
    <row r="46" spans="1:4" x14ac:dyDescent="0.35">
      <c r="A46" s="114" t="s">
        <v>66</v>
      </c>
      <c r="B46" s="117">
        <v>2</v>
      </c>
      <c r="C46" s="72">
        <v>0.03</v>
      </c>
      <c r="D46" s="41">
        <f>B46*C46</f>
        <v>0.06</v>
      </c>
    </row>
    <row r="47" spans="1:4" ht="62" x14ac:dyDescent="0.35">
      <c r="A47" s="114"/>
      <c r="B47" s="134" t="s">
        <v>67</v>
      </c>
      <c r="C47" s="72"/>
      <c r="D47" s="41"/>
    </row>
    <row r="48" spans="1:4" x14ac:dyDescent="0.35">
      <c r="A48" s="114" t="s">
        <v>68</v>
      </c>
      <c r="B48" s="117">
        <v>1</v>
      </c>
      <c r="C48" s="72">
        <v>0.02</v>
      </c>
      <c r="D48" s="41">
        <f>B48*C48</f>
        <v>0.02</v>
      </c>
    </row>
    <row r="49" spans="1:5" ht="62" x14ac:dyDescent="0.35">
      <c r="A49" s="114"/>
      <c r="B49" s="134" t="s">
        <v>69</v>
      </c>
      <c r="C49" s="72"/>
      <c r="D49" s="41"/>
    </row>
    <row r="50" spans="1:5" x14ac:dyDescent="0.35">
      <c r="A50" s="114" t="s">
        <v>70</v>
      </c>
      <c r="B50" s="117">
        <v>1.5</v>
      </c>
      <c r="C50" s="72">
        <v>0.02</v>
      </c>
      <c r="D50" s="41">
        <f>B50*C50</f>
        <v>0.03</v>
      </c>
    </row>
    <row r="51" spans="1:5" ht="62" x14ac:dyDescent="0.35">
      <c r="A51" s="114"/>
      <c r="B51" s="136" t="s">
        <v>71</v>
      </c>
      <c r="C51" s="72"/>
      <c r="D51" s="41"/>
    </row>
    <row r="52" spans="1:5" x14ac:dyDescent="0.35">
      <c r="A52" s="114" t="s">
        <v>72</v>
      </c>
      <c r="B52" s="117">
        <v>0</v>
      </c>
      <c r="C52" s="72">
        <v>0.02</v>
      </c>
      <c r="D52" s="41">
        <f>B52*C52</f>
        <v>0</v>
      </c>
    </row>
    <row r="53" spans="1:5" x14ac:dyDescent="0.35">
      <c r="A53" s="114"/>
      <c r="B53" s="117" t="s">
        <v>39</v>
      </c>
      <c r="C53" s="72"/>
      <c r="D53" s="41"/>
    </row>
    <row r="54" spans="1:5" x14ac:dyDescent="0.35">
      <c r="A54" s="114" t="s">
        <v>73</v>
      </c>
      <c r="B54" s="117">
        <v>0</v>
      </c>
      <c r="C54" s="72">
        <v>0.02</v>
      </c>
      <c r="D54" s="41">
        <f>B54*C54</f>
        <v>0</v>
      </c>
    </row>
    <row r="55" spans="1:5" x14ac:dyDescent="0.35">
      <c r="A55" s="114"/>
      <c r="B55" s="117" t="s">
        <v>39</v>
      </c>
      <c r="C55" s="72"/>
      <c r="D55" s="41"/>
    </row>
    <row r="56" spans="1:5" x14ac:dyDescent="0.35">
      <c r="A56" s="114" t="s">
        <v>74</v>
      </c>
      <c r="B56" s="117">
        <v>3</v>
      </c>
      <c r="C56" s="72">
        <v>0.03</v>
      </c>
      <c r="D56" s="41">
        <f>B56*C56</f>
        <v>0.09</v>
      </c>
    </row>
    <row r="57" spans="1:5" ht="93" x14ac:dyDescent="0.35">
      <c r="A57" s="27"/>
      <c r="B57" s="134" t="s">
        <v>75</v>
      </c>
      <c r="C57" s="72"/>
      <c r="D57" s="41"/>
    </row>
    <row r="58" spans="1:5" x14ac:dyDescent="0.35">
      <c r="B58" s="124" t="s">
        <v>76</v>
      </c>
      <c r="C58" s="72">
        <f>SUM(C2:C57)</f>
        <v>1.0000000000000004</v>
      </c>
      <c r="D58" s="113">
        <f>SUM(D2:D57)</f>
        <v>1.7000000000000006</v>
      </c>
      <c r="E58" s="57" t="s">
        <v>77</v>
      </c>
    </row>
    <row r="59" spans="1:5" x14ac:dyDescent="0.35">
      <c r="B59" s="8"/>
    </row>
    <row r="60" spans="1:5" x14ac:dyDescent="0.35">
      <c r="B60" s="8"/>
    </row>
    <row r="61" spans="1:5" x14ac:dyDescent="0.35">
      <c r="B61" s="125"/>
    </row>
    <row r="62" spans="1:5" x14ac:dyDescent="0.35">
      <c r="B62" s="8"/>
    </row>
    <row r="63" spans="1:5" x14ac:dyDescent="0.35">
      <c r="B63" s="8"/>
    </row>
    <row r="64" spans="1:5" x14ac:dyDescent="0.35">
      <c r="B64" s="8"/>
    </row>
  </sheetData>
  <sheetProtection format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63"/>
  <sheetViews>
    <sheetView zoomScale="70" zoomScaleNormal="70" workbookViewId="0">
      <pane xSplit="1" ySplit="1" topLeftCell="B52" activePane="bottomRight" state="frozen"/>
      <selection pane="topRight" activeCell="B1" sqref="B1"/>
      <selection pane="bottomLeft" activeCell="A2" sqref="A2"/>
      <selection pane="bottomRight" activeCell="B59" sqref="B59"/>
    </sheetView>
  </sheetViews>
  <sheetFormatPr defaultColWidth="10.83203125" defaultRowHeight="15.5" x14ac:dyDescent="0.35"/>
  <cols>
    <col min="1" max="1" width="48.58203125" style="1" customWidth="1"/>
    <col min="2" max="2" width="64.58203125" style="128" customWidth="1"/>
    <col min="3" max="4" width="16.58203125" style="1" customWidth="1"/>
    <col min="5" max="5" width="15.33203125" style="1" customWidth="1"/>
    <col min="6" max="16384" width="10.83203125" style="1"/>
  </cols>
  <sheetData>
    <row r="1" spans="1:4" ht="32.15" customHeight="1" x14ac:dyDescent="0.35">
      <c r="A1" s="42" t="s">
        <v>22</v>
      </c>
      <c r="B1" s="35" t="s">
        <v>78</v>
      </c>
      <c r="C1" s="42" t="s">
        <v>24</v>
      </c>
      <c r="D1" s="42" t="s">
        <v>25</v>
      </c>
    </row>
    <row r="2" spans="1:4" x14ac:dyDescent="0.35">
      <c r="A2" s="114" t="s">
        <v>26</v>
      </c>
      <c r="B2" s="122">
        <v>5</v>
      </c>
      <c r="C2" s="72">
        <v>0.05</v>
      </c>
      <c r="D2" s="41">
        <f>B2*C2</f>
        <v>0.25</v>
      </c>
    </row>
    <row r="3" spans="1:4" ht="46.5" x14ac:dyDescent="0.35">
      <c r="A3" s="114"/>
      <c r="B3" s="136" t="s">
        <v>79</v>
      </c>
      <c r="C3" s="72"/>
      <c r="D3" s="41"/>
    </row>
    <row r="4" spans="1:4" x14ac:dyDescent="0.35">
      <c r="A4" s="114" t="s">
        <v>28</v>
      </c>
      <c r="B4" s="127">
        <v>4</v>
      </c>
      <c r="C4" s="72">
        <v>0.05</v>
      </c>
      <c r="D4" s="41">
        <f>B4*C4</f>
        <v>0.2</v>
      </c>
    </row>
    <row r="5" spans="1:4" ht="62" x14ac:dyDescent="0.35">
      <c r="A5" s="114"/>
      <c r="B5" s="136" t="s">
        <v>80</v>
      </c>
      <c r="C5" s="72"/>
      <c r="D5" s="41"/>
    </row>
    <row r="6" spans="1:4" x14ac:dyDescent="0.35">
      <c r="A6" s="114" t="s">
        <v>30</v>
      </c>
      <c r="B6" s="127">
        <v>0</v>
      </c>
      <c r="C6" s="72">
        <v>0.05</v>
      </c>
      <c r="D6" s="41">
        <f>B6*C6</f>
        <v>0</v>
      </c>
    </row>
    <row r="7" spans="1:4" x14ac:dyDescent="0.35">
      <c r="A7" s="114"/>
      <c r="B7" s="127" t="s">
        <v>39</v>
      </c>
      <c r="C7" s="72"/>
      <c r="D7" s="41"/>
    </row>
    <row r="8" spans="1:4" x14ac:dyDescent="0.35">
      <c r="A8" s="114" t="s">
        <v>32</v>
      </c>
      <c r="B8" s="127">
        <v>7</v>
      </c>
      <c r="C8" s="72">
        <v>0.05</v>
      </c>
      <c r="D8" s="41">
        <f>B8*C8</f>
        <v>0.35000000000000003</v>
      </c>
    </row>
    <row r="9" spans="1:4" ht="248" x14ac:dyDescent="0.35">
      <c r="A9" s="114"/>
      <c r="B9" s="136" t="s">
        <v>81</v>
      </c>
      <c r="C9" s="72"/>
      <c r="D9" s="41"/>
    </row>
    <row r="10" spans="1:4" x14ac:dyDescent="0.35">
      <c r="A10" s="114" t="s">
        <v>34</v>
      </c>
      <c r="B10" s="127">
        <v>7</v>
      </c>
      <c r="C10" s="72">
        <v>0.05</v>
      </c>
      <c r="D10" s="41">
        <f>B10*C10</f>
        <v>0.35000000000000003</v>
      </c>
    </row>
    <row r="11" spans="1:4" ht="62" x14ac:dyDescent="0.35">
      <c r="A11" s="114"/>
      <c r="B11" s="137" t="s">
        <v>82</v>
      </c>
      <c r="C11" s="72"/>
      <c r="D11" s="41"/>
    </row>
    <row r="12" spans="1:4" x14ac:dyDescent="0.35">
      <c r="A12" s="114" t="s">
        <v>36</v>
      </c>
      <c r="B12" s="127">
        <v>7</v>
      </c>
      <c r="C12" s="72">
        <v>0.05</v>
      </c>
      <c r="D12" s="41">
        <f>B12*C12</f>
        <v>0.35000000000000003</v>
      </c>
    </row>
    <row r="13" spans="1:4" ht="186" x14ac:dyDescent="0.35">
      <c r="A13" s="114"/>
      <c r="B13" s="137" t="s">
        <v>83</v>
      </c>
      <c r="C13" s="72"/>
      <c r="D13" s="41"/>
    </row>
    <row r="14" spans="1:4" x14ac:dyDescent="0.35">
      <c r="A14" s="114" t="s">
        <v>38</v>
      </c>
      <c r="B14" s="127">
        <v>0</v>
      </c>
      <c r="C14" s="72">
        <v>0.05</v>
      </c>
      <c r="D14" s="41">
        <f>B14*C14</f>
        <v>0</v>
      </c>
    </row>
    <row r="15" spans="1:4" x14ac:dyDescent="0.35">
      <c r="A15" s="114"/>
      <c r="B15" s="127" t="s">
        <v>39</v>
      </c>
      <c r="C15" s="72"/>
      <c r="D15" s="41"/>
    </row>
    <row r="16" spans="1:4" x14ac:dyDescent="0.35">
      <c r="A16" s="114" t="s">
        <v>40</v>
      </c>
      <c r="B16" s="127">
        <v>7</v>
      </c>
      <c r="C16" s="72">
        <v>0.03</v>
      </c>
      <c r="D16" s="41">
        <f>B16*C16</f>
        <v>0.21</v>
      </c>
    </row>
    <row r="17" spans="1:4" ht="62" x14ac:dyDescent="0.35">
      <c r="A17" s="114"/>
      <c r="B17" s="136" t="s">
        <v>84</v>
      </c>
      <c r="C17" s="72"/>
      <c r="D17" s="41"/>
    </row>
    <row r="18" spans="1:4" x14ac:dyDescent="0.35">
      <c r="A18" s="114" t="s">
        <v>42</v>
      </c>
      <c r="B18" s="127">
        <v>7</v>
      </c>
      <c r="C18" s="72">
        <v>0.02</v>
      </c>
      <c r="D18" s="41">
        <f>B18*C18</f>
        <v>0.14000000000000001</v>
      </c>
    </row>
    <row r="19" spans="1:4" ht="186" x14ac:dyDescent="0.35">
      <c r="A19" s="114"/>
      <c r="B19" s="136" t="s">
        <v>85</v>
      </c>
      <c r="C19" s="72"/>
      <c r="D19" s="41"/>
    </row>
    <row r="20" spans="1:4" x14ac:dyDescent="0.35">
      <c r="A20" s="114" t="s">
        <v>44</v>
      </c>
      <c r="B20" s="127">
        <v>0</v>
      </c>
      <c r="C20" s="72">
        <v>0.03</v>
      </c>
      <c r="D20" s="41">
        <f>B20*C20</f>
        <v>0</v>
      </c>
    </row>
    <row r="21" spans="1:4" x14ac:dyDescent="0.35">
      <c r="A21" s="114"/>
      <c r="B21" s="127" t="s">
        <v>39</v>
      </c>
      <c r="C21" s="72"/>
      <c r="D21" s="41"/>
    </row>
    <row r="22" spans="1:4" x14ac:dyDescent="0.35">
      <c r="A22" s="114" t="s">
        <v>46</v>
      </c>
      <c r="B22" s="127">
        <v>7</v>
      </c>
      <c r="C22" s="72">
        <v>0.03</v>
      </c>
      <c r="D22" s="41">
        <f>B22*C22</f>
        <v>0.21</v>
      </c>
    </row>
    <row r="23" spans="1:4" ht="279" x14ac:dyDescent="0.35">
      <c r="A23" s="114"/>
      <c r="B23" s="136" t="s">
        <v>47</v>
      </c>
      <c r="C23" s="72"/>
      <c r="D23" s="41"/>
    </row>
    <row r="24" spans="1:4" ht="28.5" customHeight="1" x14ac:dyDescent="0.35">
      <c r="A24" s="115" t="s">
        <v>48</v>
      </c>
      <c r="B24" s="127">
        <v>7</v>
      </c>
      <c r="C24" s="72">
        <v>0.03</v>
      </c>
      <c r="D24" s="41">
        <f>B24*C24</f>
        <v>0.21</v>
      </c>
    </row>
    <row r="25" spans="1:4" ht="186" x14ac:dyDescent="0.35">
      <c r="A25" s="114"/>
      <c r="B25" s="136" t="s">
        <v>49</v>
      </c>
      <c r="C25" s="72"/>
      <c r="D25" s="41"/>
    </row>
    <row r="26" spans="1:4" x14ac:dyDescent="0.35">
      <c r="A26" s="114" t="s">
        <v>50</v>
      </c>
      <c r="B26" s="122">
        <v>7</v>
      </c>
      <c r="C26" s="72">
        <v>0.04</v>
      </c>
      <c r="D26" s="41">
        <f>B26*C26</f>
        <v>0.28000000000000003</v>
      </c>
    </row>
    <row r="27" spans="1:4" ht="62" x14ac:dyDescent="0.35">
      <c r="A27" s="114"/>
      <c r="B27" s="138" t="s">
        <v>86</v>
      </c>
      <c r="C27" s="72"/>
      <c r="D27" s="41"/>
    </row>
    <row r="28" spans="1:4" x14ac:dyDescent="0.35">
      <c r="A28" s="114" t="s">
        <v>52</v>
      </c>
      <c r="B28" s="122">
        <v>7</v>
      </c>
      <c r="C28" s="72">
        <v>0.03</v>
      </c>
      <c r="D28" s="41">
        <f>B28*C28</f>
        <v>0.21</v>
      </c>
    </row>
    <row r="29" spans="1:4" ht="62" x14ac:dyDescent="0.35">
      <c r="A29" s="114"/>
      <c r="B29" s="138" t="s">
        <v>87</v>
      </c>
      <c r="C29" s="72"/>
      <c r="D29" s="41"/>
    </row>
    <row r="30" spans="1:4" x14ac:dyDescent="0.35">
      <c r="A30" s="114" t="s">
        <v>54</v>
      </c>
      <c r="B30" s="127">
        <v>7</v>
      </c>
      <c r="C30" s="72">
        <v>0.04</v>
      </c>
      <c r="D30" s="41">
        <f>B30*C30</f>
        <v>0.28000000000000003</v>
      </c>
    </row>
    <row r="31" spans="1:4" ht="93" x14ac:dyDescent="0.35">
      <c r="A31" s="114"/>
      <c r="B31" s="137" t="s">
        <v>88</v>
      </c>
      <c r="C31" s="72"/>
      <c r="D31" s="41"/>
    </row>
    <row r="32" spans="1:4" x14ac:dyDescent="0.35">
      <c r="A32" s="114" t="s">
        <v>56</v>
      </c>
      <c r="B32" s="127">
        <v>7</v>
      </c>
      <c r="C32" s="72">
        <v>0.04</v>
      </c>
      <c r="D32" s="41">
        <f>B32*C32</f>
        <v>0.28000000000000003</v>
      </c>
    </row>
    <row r="33" spans="1:4" ht="93" x14ac:dyDescent="0.35">
      <c r="A33" s="114"/>
      <c r="B33" s="137" t="s">
        <v>89</v>
      </c>
      <c r="C33" s="72"/>
      <c r="D33" s="41"/>
    </row>
    <row r="34" spans="1:4" x14ac:dyDescent="0.35">
      <c r="A34" s="114" t="s">
        <v>57</v>
      </c>
      <c r="B34" s="127">
        <v>0</v>
      </c>
      <c r="C34" s="72">
        <v>0.03</v>
      </c>
      <c r="D34" s="41">
        <f>B34*C34</f>
        <v>0</v>
      </c>
    </row>
    <row r="35" spans="1:4" x14ac:dyDescent="0.35">
      <c r="A35" s="114"/>
      <c r="B35" s="127" t="s">
        <v>39</v>
      </c>
      <c r="C35" s="72"/>
      <c r="D35" s="41"/>
    </row>
    <row r="36" spans="1:4" x14ac:dyDescent="0.35">
      <c r="A36" s="114" t="s">
        <v>58</v>
      </c>
      <c r="B36" s="127">
        <v>0</v>
      </c>
      <c r="C36" s="72">
        <v>0.05</v>
      </c>
      <c r="D36" s="41">
        <f>B36*C36</f>
        <v>0</v>
      </c>
    </row>
    <row r="37" spans="1:4" x14ac:dyDescent="0.35">
      <c r="A37" s="114"/>
      <c r="B37" s="127" t="s">
        <v>39</v>
      </c>
      <c r="C37" s="72"/>
      <c r="D37" s="41"/>
    </row>
    <row r="38" spans="1:4" x14ac:dyDescent="0.35">
      <c r="A38" s="114" t="s">
        <v>59</v>
      </c>
      <c r="B38" s="122">
        <v>7</v>
      </c>
      <c r="C38" s="72">
        <v>0.05</v>
      </c>
      <c r="D38" s="41">
        <f>B38*C38</f>
        <v>0.35000000000000003</v>
      </c>
    </row>
    <row r="39" spans="1:4" ht="170.5" x14ac:dyDescent="0.35">
      <c r="A39" s="114"/>
      <c r="B39" s="136" t="s">
        <v>90</v>
      </c>
      <c r="C39" s="72"/>
      <c r="D39" s="41"/>
    </row>
    <row r="40" spans="1:4" s="67" customFormat="1" ht="30.65" customHeight="1" x14ac:dyDescent="0.35">
      <c r="A40" s="115" t="s">
        <v>61</v>
      </c>
      <c r="B40" s="122">
        <v>7</v>
      </c>
      <c r="C40" s="72">
        <v>0.04</v>
      </c>
      <c r="D40" s="73">
        <f>B40*C40</f>
        <v>0.28000000000000003</v>
      </c>
    </row>
    <row r="41" spans="1:4" ht="139.5" x14ac:dyDescent="0.35">
      <c r="A41" s="114"/>
      <c r="B41" s="136" t="s">
        <v>91</v>
      </c>
      <c r="C41" s="72"/>
      <c r="D41" s="41"/>
    </row>
    <row r="42" spans="1:4" x14ac:dyDescent="0.35">
      <c r="A42" s="114" t="s">
        <v>62</v>
      </c>
      <c r="B42" s="122">
        <v>7</v>
      </c>
      <c r="C42" s="72">
        <v>0.02</v>
      </c>
      <c r="D42" s="41">
        <f>B42*C42</f>
        <v>0.14000000000000001</v>
      </c>
    </row>
    <row r="43" spans="1:4" ht="248" x14ac:dyDescent="0.35">
      <c r="A43" s="114"/>
      <c r="B43" s="136" t="s">
        <v>92</v>
      </c>
      <c r="C43" s="72"/>
      <c r="D43" s="41"/>
    </row>
    <row r="44" spans="1:4" x14ac:dyDescent="0.35">
      <c r="A44" s="114" t="s">
        <v>64</v>
      </c>
      <c r="B44" s="122">
        <v>2</v>
      </c>
      <c r="C44" s="72">
        <v>0.03</v>
      </c>
      <c r="D44" s="41">
        <f>B44*C44</f>
        <v>0.06</v>
      </c>
    </row>
    <row r="45" spans="1:4" ht="46.5" x14ac:dyDescent="0.35">
      <c r="A45" s="114"/>
      <c r="B45" s="138" t="s">
        <v>93</v>
      </c>
      <c r="C45" s="72"/>
      <c r="D45" s="41"/>
    </row>
    <row r="46" spans="1:4" x14ac:dyDescent="0.35">
      <c r="A46" s="114" t="s">
        <v>66</v>
      </c>
      <c r="B46" s="122">
        <v>2</v>
      </c>
      <c r="C46" s="72">
        <v>0.03</v>
      </c>
      <c r="D46" s="41">
        <f>B46*C46</f>
        <v>0.06</v>
      </c>
    </row>
    <row r="47" spans="1:4" ht="46.5" x14ac:dyDescent="0.35">
      <c r="A47" s="114"/>
      <c r="B47" s="138" t="s">
        <v>93</v>
      </c>
      <c r="C47" s="72"/>
      <c r="D47" s="41"/>
    </row>
    <row r="48" spans="1:4" x14ac:dyDescent="0.35">
      <c r="A48" s="114" t="s">
        <v>68</v>
      </c>
      <c r="B48" s="122">
        <v>2</v>
      </c>
      <c r="C48" s="72">
        <v>0.02</v>
      </c>
      <c r="D48" s="41">
        <f>B48*C48</f>
        <v>0.04</v>
      </c>
    </row>
    <row r="49" spans="1:5" ht="46.5" x14ac:dyDescent="0.35">
      <c r="A49" s="114"/>
      <c r="B49" s="138" t="s">
        <v>93</v>
      </c>
      <c r="C49" s="72"/>
      <c r="D49" s="41"/>
    </row>
    <row r="50" spans="1:5" x14ac:dyDescent="0.35">
      <c r="A50" s="114" t="s">
        <v>70</v>
      </c>
      <c r="B50" s="127">
        <v>6</v>
      </c>
      <c r="C50" s="72">
        <v>0.02</v>
      </c>
      <c r="D50" s="41">
        <f>B50*C50</f>
        <v>0.12</v>
      </c>
    </row>
    <row r="51" spans="1:5" ht="62" x14ac:dyDescent="0.35">
      <c r="A51" s="114"/>
      <c r="B51" s="136" t="s">
        <v>71</v>
      </c>
      <c r="C51" s="72"/>
      <c r="D51" s="41"/>
    </row>
    <row r="52" spans="1:5" x14ac:dyDescent="0.35">
      <c r="A52" s="114" t="s">
        <v>72</v>
      </c>
      <c r="B52" s="122">
        <v>7</v>
      </c>
      <c r="C52" s="72">
        <v>0.02</v>
      </c>
      <c r="D52" s="41">
        <f>B52*C52</f>
        <v>0.14000000000000001</v>
      </c>
    </row>
    <row r="53" spans="1:5" ht="108.5" x14ac:dyDescent="0.35">
      <c r="A53" s="114"/>
      <c r="B53" s="138" t="s">
        <v>94</v>
      </c>
      <c r="C53" s="72"/>
      <c r="D53" s="41"/>
    </row>
    <row r="54" spans="1:5" x14ac:dyDescent="0.35">
      <c r="A54" s="114" t="s">
        <v>73</v>
      </c>
      <c r="B54" s="127">
        <v>0</v>
      </c>
      <c r="C54" s="72">
        <v>0.02</v>
      </c>
      <c r="D54" s="41">
        <f>B54*C54</f>
        <v>0</v>
      </c>
    </row>
    <row r="55" spans="1:5" x14ac:dyDescent="0.35">
      <c r="A55" s="114"/>
      <c r="B55" s="127" t="s">
        <v>39</v>
      </c>
      <c r="C55" s="72"/>
      <c r="D55" s="41"/>
    </row>
    <row r="56" spans="1:5" x14ac:dyDescent="0.35">
      <c r="A56" s="114" t="s">
        <v>74</v>
      </c>
      <c r="B56" s="127">
        <v>7</v>
      </c>
      <c r="C56" s="72">
        <v>0.03</v>
      </c>
      <c r="D56" s="41">
        <f>B56*C56</f>
        <v>0.21</v>
      </c>
    </row>
    <row r="57" spans="1:5" ht="62" x14ac:dyDescent="0.35">
      <c r="A57" s="116"/>
      <c r="B57" s="136" t="s">
        <v>95</v>
      </c>
      <c r="C57" s="72"/>
      <c r="D57" s="41"/>
    </row>
    <row r="58" spans="1:5" x14ac:dyDescent="0.35">
      <c r="B58" s="8" t="s">
        <v>76</v>
      </c>
      <c r="C58" s="72">
        <f>SUM(C2:C57)</f>
        <v>1.0000000000000004</v>
      </c>
      <c r="D58" s="92">
        <f>SUM(D2:D57)</f>
        <v>4.7199999999999989</v>
      </c>
      <c r="E58" s="57" t="s">
        <v>96</v>
      </c>
    </row>
    <row r="59" spans="1:5" x14ac:dyDescent="0.35">
      <c r="B59" s="1"/>
    </row>
    <row r="60" spans="1:5" x14ac:dyDescent="0.35">
      <c r="B60" s="1"/>
    </row>
    <row r="61" spans="1:5" x14ac:dyDescent="0.35">
      <c r="B61" s="1"/>
    </row>
    <row r="62" spans="1:5" x14ac:dyDescent="0.35">
      <c r="B62" s="1"/>
    </row>
    <row r="63" spans="1:5" x14ac:dyDescent="0.35">
      <c r="B63" s="1"/>
    </row>
  </sheetData>
  <sheetProtection formatRow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31"/>
  <sheetViews>
    <sheetView zoomScale="70" zoomScaleNormal="70" workbookViewId="0">
      <pane xSplit="1" ySplit="1" topLeftCell="D85" activePane="bottomRight" state="frozen"/>
      <selection pane="topRight" activeCell="B1" sqref="B1"/>
      <selection pane="bottomLeft" activeCell="A2" sqref="A2"/>
      <selection pane="bottomRight" activeCell="B63" sqref="B63"/>
    </sheetView>
  </sheetViews>
  <sheetFormatPr defaultColWidth="10.83203125" defaultRowHeight="15.5" x14ac:dyDescent="0.35"/>
  <cols>
    <col min="1" max="1" width="80.58203125" style="8" customWidth="1"/>
    <col min="2" max="2" width="64.58203125" style="8" customWidth="1"/>
    <col min="3" max="3" width="8.58203125" style="8" customWidth="1"/>
    <col min="4" max="4" width="64.58203125" style="8" customWidth="1"/>
    <col min="5" max="5" width="8.58203125" style="8" customWidth="1"/>
    <col min="6" max="6" width="64.58203125" style="8" customWidth="1"/>
    <col min="7" max="7" width="8.58203125" style="8" customWidth="1"/>
    <col min="8" max="8" width="16.58203125" style="8" customWidth="1"/>
    <col min="9" max="9" width="15.33203125" style="8" customWidth="1"/>
    <col min="10" max="10" width="15.5" style="8" customWidth="1"/>
    <col min="11" max="16384" width="10.83203125" style="8"/>
  </cols>
  <sheetData>
    <row r="1" spans="1:9" ht="108" customHeight="1" x14ac:dyDescent="0.35">
      <c r="A1" s="7" t="s">
        <v>97</v>
      </c>
      <c r="B1" s="24" t="s">
        <v>98</v>
      </c>
      <c r="C1" s="35" t="s">
        <v>99</v>
      </c>
      <c r="D1" s="24" t="s">
        <v>100</v>
      </c>
      <c r="E1" s="35" t="s">
        <v>101</v>
      </c>
      <c r="F1" s="24" t="s">
        <v>102</v>
      </c>
      <c r="G1" s="35" t="s">
        <v>99</v>
      </c>
      <c r="H1" s="43" t="s">
        <v>25</v>
      </c>
      <c r="I1" s="11"/>
    </row>
    <row r="2" spans="1:9" ht="16" customHeight="1" x14ac:dyDescent="0.35">
      <c r="A2" s="26" t="s">
        <v>103</v>
      </c>
      <c r="B2" s="117">
        <v>15</v>
      </c>
      <c r="C2" s="118">
        <v>0.05</v>
      </c>
      <c r="D2" s="117"/>
      <c r="E2" s="118">
        <v>0.04</v>
      </c>
      <c r="F2" s="117"/>
      <c r="G2" s="118">
        <v>0.04</v>
      </c>
      <c r="H2" s="75">
        <f>B2*C2+D2*E2+F2*G2</f>
        <v>0.75</v>
      </c>
    </row>
    <row r="3" spans="1:9" s="16" customFormat="1" ht="90" customHeight="1" x14ac:dyDescent="0.35">
      <c r="A3" s="30"/>
      <c r="B3" s="122" t="s">
        <v>104</v>
      </c>
      <c r="C3" s="118"/>
      <c r="D3" s="117"/>
      <c r="E3" s="118"/>
      <c r="F3" s="117"/>
      <c r="G3" s="118"/>
      <c r="H3" s="75"/>
    </row>
    <row r="4" spans="1:9" ht="16" customHeight="1" x14ac:dyDescent="0.35">
      <c r="A4" s="26" t="s">
        <v>105</v>
      </c>
      <c r="B4" s="95"/>
      <c r="C4" s="118">
        <v>0.03</v>
      </c>
      <c r="D4" s="95"/>
      <c r="E4" s="118">
        <v>3.5000000000000003E-2</v>
      </c>
      <c r="F4" s="95"/>
      <c r="G4" s="118">
        <v>3.5000000000000003E-2</v>
      </c>
      <c r="H4" s="75">
        <f>B4*C4+D4*E4+F4*G4</f>
        <v>0</v>
      </c>
    </row>
    <row r="5" spans="1:9" x14ac:dyDescent="0.35">
      <c r="A5" s="25"/>
      <c r="B5" s="95"/>
      <c r="C5" s="118"/>
      <c r="D5" s="95"/>
      <c r="E5" s="118"/>
      <c r="F5" s="95"/>
      <c r="G5" s="118"/>
      <c r="H5" s="75"/>
    </row>
    <row r="6" spans="1:9" x14ac:dyDescent="0.35">
      <c r="A6" s="26" t="s">
        <v>106</v>
      </c>
      <c r="B6" s="117"/>
      <c r="C6" s="118">
        <v>0.04</v>
      </c>
      <c r="D6" s="117"/>
      <c r="E6" s="118">
        <v>0.04</v>
      </c>
      <c r="F6" s="117"/>
      <c r="G6" s="118">
        <v>0.04</v>
      </c>
      <c r="H6" s="75">
        <f t="shared" ref="H6" si="0">B6*C6+D6*E6+F6*G6</f>
        <v>0</v>
      </c>
    </row>
    <row r="7" spans="1:9" ht="16" customHeight="1" x14ac:dyDescent="0.35">
      <c r="A7" s="25"/>
      <c r="B7" s="117"/>
      <c r="C7" s="118"/>
      <c r="D7" s="117"/>
      <c r="E7" s="118"/>
      <c r="F7" s="117"/>
      <c r="G7" s="118"/>
      <c r="H7" s="75"/>
    </row>
    <row r="8" spans="1:9" ht="16" customHeight="1" x14ac:dyDescent="0.35">
      <c r="A8" s="26" t="s">
        <v>107</v>
      </c>
      <c r="B8" s="95">
        <v>5</v>
      </c>
      <c r="C8" s="118">
        <v>0.04</v>
      </c>
      <c r="D8" s="95"/>
      <c r="E8" s="118">
        <v>0.04</v>
      </c>
      <c r="F8" s="95"/>
      <c r="G8" s="118">
        <v>0.04</v>
      </c>
      <c r="H8" s="75">
        <f t="shared" ref="H8:H14" si="1">B8*C8+D8*E8+F8*G8</f>
        <v>0.2</v>
      </c>
    </row>
    <row r="9" spans="1:9" ht="59.5" customHeight="1" x14ac:dyDescent="0.35">
      <c r="A9" s="26"/>
      <c r="B9" s="135" t="s">
        <v>108</v>
      </c>
      <c r="C9" s="118"/>
      <c r="D9" s="95"/>
      <c r="E9" s="118"/>
      <c r="F9" s="95"/>
      <c r="G9" s="118"/>
      <c r="H9" s="75"/>
    </row>
    <row r="10" spans="1:9" ht="16" customHeight="1" x14ac:dyDescent="0.35">
      <c r="A10" s="26" t="s">
        <v>109</v>
      </c>
      <c r="B10" s="95"/>
      <c r="C10" s="118">
        <v>0.05</v>
      </c>
      <c r="D10" s="95"/>
      <c r="E10" s="118">
        <v>0.05</v>
      </c>
      <c r="F10" s="95"/>
      <c r="G10" s="118">
        <v>0.05</v>
      </c>
      <c r="H10" s="75">
        <f t="shared" si="1"/>
        <v>0</v>
      </c>
    </row>
    <row r="11" spans="1:9" ht="16" customHeight="1" x14ac:dyDescent="0.35">
      <c r="A11" s="26"/>
      <c r="B11" s="95"/>
      <c r="C11" s="118"/>
      <c r="D11" s="95"/>
      <c r="E11" s="118"/>
      <c r="F11" s="95"/>
      <c r="G11" s="118"/>
      <c r="H11" s="75"/>
    </row>
    <row r="12" spans="1:9" ht="31" x14ac:dyDescent="0.35">
      <c r="A12" s="26" t="s">
        <v>110</v>
      </c>
      <c r="B12" s="95">
        <v>15</v>
      </c>
      <c r="C12" s="118">
        <v>0.04</v>
      </c>
      <c r="D12" s="95"/>
      <c r="E12" s="118">
        <v>3.5000000000000003E-2</v>
      </c>
      <c r="F12" s="95"/>
      <c r="G12" s="118">
        <v>3.5000000000000003E-2</v>
      </c>
      <c r="H12" s="75">
        <f t="shared" si="1"/>
        <v>0.6</v>
      </c>
    </row>
    <row r="13" spans="1:9" ht="93" x14ac:dyDescent="0.35">
      <c r="A13" s="26"/>
      <c r="B13" s="122" t="s">
        <v>111</v>
      </c>
      <c r="C13" s="118"/>
      <c r="D13" s="95"/>
      <c r="E13" s="118"/>
      <c r="F13" s="95"/>
      <c r="G13" s="118"/>
      <c r="H13" s="75"/>
    </row>
    <row r="14" spans="1:9" x14ac:dyDescent="0.35">
      <c r="A14" s="26" t="s">
        <v>112</v>
      </c>
      <c r="B14" s="95">
        <v>15</v>
      </c>
      <c r="C14" s="118">
        <v>0.03</v>
      </c>
      <c r="D14" s="95"/>
      <c r="E14" s="118">
        <v>0.03</v>
      </c>
      <c r="F14" s="95"/>
      <c r="G14" s="118">
        <v>0.03</v>
      </c>
      <c r="H14" s="75">
        <f t="shared" si="1"/>
        <v>0.44999999999999996</v>
      </c>
    </row>
    <row r="15" spans="1:9" ht="93" x14ac:dyDescent="0.35">
      <c r="A15" s="26"/>
      <c r="B15" s="135" t="s">
        <v>113</v>
      </c>
      <c r="C15" s="118"/>
      <c r="D15" s="95"/>
      <c r="E15" s="118"/>
      <c r="F15" s="95"/>
      <c r="G15" s="118"/>
      <c r="H15" s="75"/>
    </row>
    <row r="16" spans="1:9" x14ac:dyDescent="0.35">
      <c r="A16" s="24" t="s">
        <v>114</v>
      </c>
      <c r="B16" s="117"/>
      <c r="C16" s="118">
        <v>0.03</v>
      </c>
      <c r="D16" s="117"/>
      <c r="E16" s="118">
        <v>0.03</v>
      </c>
      <c r="F16" s="117"/>
      <c r="G16" s="118">
        <v>0.03</v>
      </c>
      <c r="H16" s="75">
        <f t="shared" ref="H16" si="2">B16*C16+D16*E16+F16*G16</f>
        <v>0</v>
      </c>
    </row>
    <row r="17" spans="1:8" x14ac:dyDescent="0.35">
      <c r="A17" s="25"/>
      <c r="B17" s="117"/>
      <c r="C17" s="118"/>
      <c r="D17" s="117"/>
      <c r="E17" s="118"/>
      <c r="F17" s="117"/>
      <c r="G17" s="118"/>
      <c r="H17" s="75"/>
    </row>
    <row r="18" spans="1:8" x14ac:dyDescent="0.35">
      <c r="A18" s="24" t="s">
        <v>115</v>
      </c>
      <c r="B18" s="95">
        <v>15</v>
      </c>
      <c r="C18" s="118">
        <v>0.03</v>
      </c>
      <c r="D18" s="95"/>
      <c r="E18" s="118">
        <v>2.5000000000000001E-2</v>
      </c>
      <c r="F18" s="95"/>
      <c r="G18" s="118">
        <v>2.5000000000000001E-2</v>
      </c>
      <c r="H18" s="75">
        <f t="shared" ref="H18" si="3">B18*C18+D18*E18+F18*G18</f>
        <v>0.44999999999999996</v>
      </c>
    </row>
    <row r="19" spans="1:8" ht="93" x14ac:dyDescent="0.35">
      <c r="A19" s="23"/>
      <c r="B19" s="135" t="s">
        <v>113</v>
      </c>
      <c r="C19" s="118"/>
      <c r="D19" s="95"/>
      <c r="E19" s="118"/>
      <c r="F19" s="95"/>
      <c r="G19" s="118"/>
      <c r="H19" s="75"/>
    </row>
    <row r="20" spans="1:8" x14ac:dyDescent="0.35">
      <c r="A20" s="24" t="s">
        <v>116</v>
      </c>
      <c r="B20" s="95">
        <v>15</v>
      </c>
      <c r="C20" s="118">
        <v>0.03</v>
      </c>
      <c r="D20" s="117"/>
      <c r="E20" s="118">
        <v>3.5000000000000003E-2</v>
      </c>
      <c r="F20" s="117"/>
      <c r="G20" s="118">
        <v>3.5000000000000003E-2</v>
      </c>
      <c r="H20" s="75">
        <f t="shared" ref="H20" si="4">B20*C20+D20*E20+F20*G20</f>
        <v>0.44999999999999996</v>
      </c>
    </row>
    <row r="21" spans="1:8" ht="62" x14ac:dyDescent="0.35">
      <c r="A21" s="23"/>
      <c r="B21" s="138" t="s">
        <v>117</v>
      </c>
      <c r="C21" s="118"/>
      <c r="D21" s="117"/>
      <c r="E21" s="118"/>
      <c r="F21" s="117"/>
      <c r="G21" s="118"/>
      <c r="H21" s="75"/>
    </row>
    <row r="22" spans="1:8" x14ac:dyDescent="0.35">
      <c r="A22" s="23" t="s">
        <v>118</v>
      </c>
      <c r="B22" s="95">
        <v>15</v>
      </c>
      <c r="C22" s="118">
        <v>0.03</v>
      </c>
      <c r="D22" s="95"/>
      <c r="E22" s="118">
        <v>3.5000000000000003E-2</v>
      </c>
      <c r="F22" s="95"/>
      <c r="G22" s="118">
        <v>3.5000000000000003E-2</v>
      </c>
      <c r="H22" s="75">
        <f t="shared" ref="H22" si="5">B22*C22+D22*E22+F22*G22</f>
        <v>0.44999999999999996</v>
      </c>
    </row>
    <row r="23" spans="1:8" ht="62" x14ac:dyDescent="0.35">
      <c r="A23" s="23"/>
      <c r="B23" s="135" t="s">
        <v>119</v>
      </c>
      <c r="C23" s="118"/>
      <c r="D23" s="95"/>
      <c r="E23" s="118"/>
      <c r="F23" s="95"/>
      <c r="G23" s="118"/>
      <c r="H23" s="75"/>
    </row>
    <row r="24" spans="1:8" x14ac:dyDescent="0.35">
      <c r="A24" s="24" t="s">
        <v>120</v>
      </c>
      <c r="B24" s="117"/>
      <c r="C24" s="118">
        <v>0.02</v>
      </c>
      <c r="D24" s="117"/>
      <c r="E24" s="118">
        <v>1.4999999999999999E-2</v>
      </c>
      <c r="F24" s="117"/>
      <c r="G24" s="118">
        <v>1.4999999999999999E-2</v>
      </c>
      <c r="H24" s="75">
        <f t="shared" ref="H24" si="6">B24*C24+D24*E24+F24*G24</f>
        <v>0</v>
      </c>
    </row>
    <row r="25" spans="1:8" x14ac:dyDescent="0.35">
      <c r="A25" s="23"/>
      <c r="B25" s="117"/>
      <c r="C25" s="118"/>
      <c r="D25" s="117"/>
      <c r="E25" s="118"/>
      <c r="F25" s="117"/>
      <c r="G25" s="118"/>
      <c r="H25" s="75"/>
    </row>
    <row r="26" spans="1:8" x14ac:dyDescent="0.35">
      <c r="A26" s="24" t="s">
        <v>121</v>
      </c>
      <c r="B26" s="95">
        <v>15</v>
      </c>
      <c r="C26" s="118">
        <v>0.02</v>
      </c>
      <c r="D26" s="95"/>
      <c r="E26" s="118">
        <v>0.02</v>
      </c>
      <c r="F26" s="95"/>
      <c r="G26" s="118">
        <v>0.02</v>
      </c>
      <c r="H26" s="75">
        <f t="shared" ref="H26" si="7">B26*C26+D26*E26+F26*G26</f>
        <v>0.3</v>
      </c>
    </row>
    <row r="27" spans="1:8" ht="46.5" x14ac:dyDescent="0.35">
      <c r="A27" s="23"/>
      <c r="B27" s="135" t="s">
        <v>122</v>
      </c>
      <c r="C27" s="118"/>
      <c r="D27" s="95"/>
      <c r="E27" s="118"/>
      <c r="F27" s="95"/>
      <c r="G27" s="118"/>
      <c r="H27" s="75"/>
    </row>
    <row r="28" spans="1:8" x14ac:dyDescent="0.35">
      <c r="A28" s="24" t="s">
        <v>123</v>
      </c>
      <c r="B28" s="117"/>
      <c r="C28" s="118">
        <v>0.03</v>
      </c>
      <c r="D28" s="117"/>
      <c r="E28" s="118">
        <v>0.02</v>
      </c>
      <c r="F28" s="117"/>
      <c r="G28" s="118">
        <v>2.5000000000000001E-2</v>
      </c>
      <c r="H28" s="75">
        <f t="shared" ref="H28" si="8">B28*C28+D28*E28+F28*G28</f>
        <v>0</v>
      </c>
    </row>
    <row r="29" spans="1:8" x14ac:dyDescent="0.35">
      <c r="A29" s="23"/>
      <c r="B29" s="117"/>
      <c r="C29" s="118"/>
      <c r="D29" s="117"/>
      <c r="E29" s="118"/>
      <c r="F29" s="117"/>
      <c r="G29" s="118"/>
      <c r="H29" s="75"/>
    </row>
    <row r="30" spans="1:8" x14ac:dyDescent="0.35">
      <c r="A30" s="23" t="s">
        <v>124</v>
      </c>
      <c r="B30" s="95"/>
      <c r="C30" s="118">
        <v>0.03</v>
      </c>
      <c r="D30" s="95"/>
      <c r="E30" s="118">
        <v>0.02</v>
      </c>
      <c r="F30" s="95"/>
      <c r="G30" s="118">
        <v>0.02</v>
      </c>
      <c r="H30" s="75">
        <f t="shared" ref="H30" si="9">B30*C30+D30*E30+F30*G30</f>
        <v>0</v>
      </c>
    </row>
    <row r="31" spans="1:8" x14ac:dyDescent="0.35">
      <c r="A31" s="23"/>
      <c r="B31" s="95"/>
      <c r="C31" s="118"/>
      <c r="D31" s="95"/>
      <c r="E31" s="118"/>
      <c r="F31" s="95"/>
      <c r="G31" s="118"/>
      <c r="H31" s="75"/>
    </row>
    <row r="32" spans="1:8" x14ac:dyDescent="0.35">
      <c r="A32" s="24" t="s">
        <v>125</v>
      </c>
      <c r="B32" s="95">
        <v>15</v>
      </c>
      <c r="C32" s="118">
        <v>0.03</v>
      </c>
      <c r="D32" s="117"/>
      <c r="E32" s="118">
        <v>0.02</v>
      </c>
      <c r="F32" s="117"/>
      <c r="G32" s="118">
        <v>0.02</v>
      </c>
      <c r="H32" s="75">
        <f t="shared" ref="H32" si="10">B32*C32+D32*E32+F32*G32</f>
        <v>0.44999999999999996</v>
      </c>
    </row>
    <row r="33" spans="1:8" ht="93" x14ac:dyDescent="0.35">
      <c r="A33" s="23"/>
      <c r="B33" s="138" t="s">
        <v>126</v>
      </c>
      <c r="C33" s="118"/>
      <c r="D33" s="117"/>
      <c r="E33" s="118"/>
      <c r="F33" s="117"/>
      <c r="G33" s="118"/>
      <c r="H33" s="75"/>
    </row>
    <row r="34" spans="1:8" x14ac:dyDescent="0.35">
      <c r="A34" s="24" t="s">
        <v>127</v>
      </c>
      <c r="B34" s="95">
        <v>15</v>
      </c>
      <c r="C34" s="118">
        <v>0.04</v>
      </c>
      <c r="D34" s="95"/>
      <c r="E34" s="118">
        <v>0.04</v>
      </c>
      <c r="F34" s="95"/>
      <c r="G34" s="118">
        <v>0.04</v>
      </c>
      <c r="H34" s="75">
        <f t="shared" ref="H34" si="11">B34*C34+D34*E34+F34*G34</f>
        <v>0.6</v>
      </c>
    </row>
    <row r="35" spans="1:8" ht="77.5" x14ac:dyDescent="0.35">
      <c r="A35" s="23"/>
      <c r="B35" s="138" t="s">
        <v>128</v>
      </c>
      <c r="C35" s="118"/>
      <c r="D35" s="95"/>
      <c r="E35" s="118"/>
      <c r="F35" s="95"/>
      <c r="G35" s="118"/>
      <c r="H35" s="75"/>
    </row>
    <row r="36" spans="1:8" x14ac:dyDescent="0.35">
      <c r="A36" s="24" t="s">
        <v>129</v>
      </c>
      <c r="B36" s="117"/>
      <c r="C36" s="118">
        <v>0.03</v>
      </c>
      <c r="D36" s="117"/>
      <c r="E36" s="118">
        <v>2.5000000000000001E-2</v>
      </c>
      <c r="F36" s="117"/>
      <c r="G36" s="118">
        <v>2.5000000000000001E-2</v>
      </c>
      <c r="H36" s="75">
        <f t="shared" ref="H36" si="12">B36*C36+D36*E36+F36*G36</f>
        <v>0</v>
      </c>
    </row>
    <row r="37" spans="1:8" x14ac:dyDescent="0.35">
      <c r="A37" s="23"/>
      <c r="B37" s="117"/>
      <c r="C37" s="118"/>
      <c r="D37" s="117"/>
      <c r="E37" s="118"/>
      <c r="F37" s="117"/>
      <c r="G37" s="118"/>
      <c r="H37" s="75"/>
    </row>
    <row r="38" spans="1:8" x14ac:dyDescent="0.35">
      <c r="A38" s="24" t="s">
        <v>130</v>
      </c>
      <c r="B38" s="95"/>
      <c r="C38" s="118">
        <v>0.02</v>
      </c>
      <c r="D38" s="95"/>
      <c r="E38" s="118">
        <v>0.02</v>
      </c>
      <c r="F38" s="95"/>
      <c r="G38" s="118">
        <v>0.02</v>
      </c>
      <c r="H38" s="75">
        <f t="shared" ref="H38" si="13">B38*C38+D38*E38+F38*G38</f>
        <v>0</v>
      </c>
    </row>
    <row r="39" spans="1:8" x14ac:dyDescent="0.35">
      <c r="A39" s="23"/>
      <c r="B39" s="95"/>
      <c r="C39" s="118"/>
      <c r="D39" s="95"/>
      <c r="E39" s="118"/>
      <c r="F39" s="95"/>
      <c r="G39" s="118"/>
      <c r="H39" s="75"/>
    </row>
    <row r="40" spans="1:8" x14ac:dyDescent="0.35">
      <c r="A40" s="24" t="s">
        <v>131</v>
      </c>
      <c r="B40" s="117"/>
      <c r="C40" s="118">
        <v>0.02</v>
      </c>
      <c r="D40" s="117"/>
      <c r="E40" s="118">
        <v>0.02</v>
      </c>
      <c r="F40" s="117"/>
      <c r="G40" s="118">
        <v>0.02</v>
      </c>
      <c r="H40" s="75">
        <f t="shared" ref="H40" si="14">B40*C40+D40*E40+F40*G40</f>
        <v>0</v>
      </c>
    </row>
    <row r="41" spans="1:8" x14ac:dyDescent="0.35">
      <c r="A41" s="23"/>
      <c r="B41" s="117"/>
      <c r="C41" s="118"/>
      <c r="D41" s="117"/>
      <c r="E41" s="118"/>
      <c r="F41" s="117"/>
      <c r="G41" s="118"/>
      <c r="H41" s="75"/>
    </row>
    <row r="42" spans="1:8" x14ac:dyDescent="0.35">
      <c r="A42" s="24" t="s">
        <v>132</v>
      </c>
      <c r="B42" s="95"/>
      <c r="C42" s="118">
        <v>0.02</v>
      </c>
      <c r="D42" s="95"/>
      <c r="E42" s="118">
        <v>0.02</v>
      </c>
      <c r="F42" s="95"/>
      <c r="G42" s="118">
        <v>0.02</v>
      </c>
      <c r="H42" s="75">
        <f t="shared" ref="H42" si="15">B42*C42+D42*E42+F42*G42</f>
        <v>0</v>
      </c>
    </row>
    <row r="43" spans="1:8" x14ac:dyDescent="0.35">
      <c r="A43" s="23"/>
      <c r="B43" s="95"/>
      <c r="C43" s="118"/>
      <c r="D43" s="95"/>
      <c r="E43" s="118"/>
      <c r="F43" s="95"/>
      <c r="G43" s="118"/>
      <c r="H43" s="75"/>
    </row>
    <row r="44" spans="1:8" x14ac:dyDescent="0.35">
      <c r="A44" s="24" t="s">
        <v>133</v>
      </c>
      <c r="B44" s="117"/>
      <c r="C44" s="118">
        <v>0.02</v>
      </c>
      <c r="D44" s="117"/>
      <c r="E44" s="118">
        <v>0.02</v>
      </c>
      <c r="F44" s="117"/>
      <c r="G44" s="118">
        <v>0.02</v>
      </c>
      <c r="H44" s="75">
        <f t="shared" ref="H44" si="16">B44*C44+D44*E44+F44*G44</f>
        <v>0</v>
      </c>
    </row>
    <row r="45" spans="1:8" x14ac:dyDescent="0.35">
      <c r="A45" s="24"/>
      <c r="B45" s="117"/>
      <c r="C45" s="118"/>
      <c r="D45" s="117"/>
      <c r="E45" s="118"/>
      <c r="F45" s="117"/>
      <c r="G45" s="118"/>
      <c r="H45" s="75"/>
    </row>
    <row r="46" spans="1:8" x14ac:dyDescent="0.35">
      <c r="A46" s="24" t="s">
        <v>134</v>
      </c>
      <c r="B46" s="95"/>
      <c r="C46" s="118">
        <v>0.02</v>
      </c>
      <c r="D46" s="95"/>
      <c r="E46" s="118">
        <v>0.02</v>
      </c>
      <c r="F46" s="95"/>
      <c r="G46" s="118">
        <v>0.02</v>
      </c>
      <c r="H46" s="75">
        <f t="shared" ref="H46" si="17">B46*C46+D46*E46+F46*G46</f>
        <v>0</v>
      </c>
    </row>
    <row r="47" spans="1:8" x14ac:dyDescent="0.35">
      <c r="A47" s="23"/>
      <c r="B47" s="95"/>
      <c r="C47" s="118"/>
      <c r="D47" s="95"/>
      <c r="E47" s="118"/>
      <c r="F47" s="95"/>
      <c r="G47" s="118"/>
      <c r="H47" s="75"/>
    </row>
    <row r="48" spans="1:8" x14ac:dyDescent="0.35">
      <c r="A48" s="24" t="s">
        <v>135</v>
      </c>
      <c r="B48" s="117"/>
      <c r="C48" s="118">
        <v>0.02</v>
      </c>
      <c r="D48" s="117"/>
      <c r="E48" s="118">
        <v>0.02</v>
      </c>
      <c r="F48" s="117"/>
      <c r="G48" s="118">
        <v>0.02</v>
      </c>
      <c r="H48" s="75">
        <f t="shared" ref="H48" si="18">B48*C48+D48*E48+F48*G48</f>
        <v>0</v>
      </c>
    </row>
    <row r="49" spans="1:8" x14ac:dyDescent="0.35">
      <c r="A49" s="23"/>
      <c r="B49" s="117"/>
      <c r="C49" s="118"/>
      <c r="D49" s="117"/>
      <c r="E49" s="118"/>
      <c r="F49" s="117"/>
      <c r="G49" s="118"/>
      <c r="H49" s="75"/>
    </row>
    <row r="50" spans="1:8" x14ac:dyDescent="0.35">
      <c r="A50" s="24" t="s">
        <v>136</v>
      </c>
      <c r="B50" s="95"/>
      <c r="C50" s="118">
        <v>0.02</v>
      </c>
      <c r="D50" s="95"/>
      <c r="E50" s="118">
        <v>0.02</v>
      </c>
      <c r="F50" s="95"/>
      <c r="G50" s="118">
        <v>0.02</v>
      </c>
      <c r="H50" s="75">
        <f t="shared" ref="H50" si="19">B50*C50+D50*E50+F50*G50</f>
        <v>0</v>
      </c>
    </row>
    <row r="51" spans="1:8" x14ac:dyDescent="0.35">
      <c r="A51" s="23"/>
      <c r="B51" s="95"/>
      <c r="C51" s="118"/>
      <c r="D51" s="95"/>
      <c r="E51" s="118"/>
      <c r="F51" s="95"/>
      <c r="G51" s="118"/>
      <c r="H51" s="75"/>
    </row>
    <row r="52" spans="1:8" ht="16" customHeight="1" x14ac:dyDescent="0.35">
      <c r="A52" s="24" t="s">
        <v>137</v>
      </c>
      <c r="B52" s="95"/>
      <c r="C52" s="118">
        <v>0.02</v>
      </c>
      <c r="D52" s="95"/>
      <c r="E52" s="118">
        <v>0.02</v>
      </c>
      <c r="F52" s="95"/>
      <c r="G52" s="118">
        <v>0.02</v>
      </c>
      <c r="H52" s="75">
        <f t="shared" ref="H52" si="20">B52*C52+D52*E52+F52*G52</f>
        <v>0</v>
      </c>
    </row>
    <row r="53" spans="1:8" ht="16" customHeight="1" x14ac:dyDescent="0.35">
      <c r="A53" s="23"/>
      <c r="B53" s="95"/>
      <c r="C53" s="118"/>
      <c r="D53" s="95"/>
      <c r="E53" s="118"/>
      <c r="F53" s="95"/>
      <c r="G53" s="118"/>
      <c r="H53" s="75"/>
    </row>
    <row r="54" spans="1:8" ht="16" customHeight="1" x14ac:dyDescent="0.35">
      <c r="A54" s="24" t="s">
        <v>138</v>
      </c>
      <c r="B54" s="117"/>
      <c r="C54" s="118">
        <v>0.02</v>
      </c>
      <c r="D54" s="117"/>
      <c r="E54" s="118">
        <v>2.5000000000000001E-2</v>
      </c>
      <c r="F54" s="117"/>
      <c r="G54" s="118">
        <v>2.5000000000000001E-2</v>
      </c>
      <c r="H54" s="75">
        <f t="shared" ref="H54" si="21">B54*C54+D54*E54+F54*G54</f>
        <v>0</v>
      </c>
    </row>
    <row r="55" spans="1:8" ht="16" customHeight="1" x14ac:dyDescent="0.35">
      <c r="A55" s="23"/>
      <c r="B55" s="117"/>
      <c r="C55" s="118"/>
      <c r="D55" s="117"/>
      <c r="E55" s="118"/>
      <c r="F55" s="117"/>
      <c r="G55" s="118"/>
      <c r="H55" s="75"/>
    </row>
    <row r="56" spans="1:8" ht="16" customHeight="1" x14ac:dyDescent="0.35">
      <c r="A56" s="24" t="s">
        <v>139</v>
      </c>
      <c r="B56" s="95"/>
      <c r="C56" s="118">
        <v>0.02</v>
      </c>
      <c r="D56" s="95"/>
      <c r="E56" s="118">
        <v>1.4999999999999999E-2</v>
      </c>
      <c r="F56" s="95"/>
      <c r="G56" s="118">
        <v>1.4999999999999999E-2</v>
      </c>
      <c r="H56" s="75">
        <f t="shared" ref="H56" si="22">B56*C56+D56*E56+F56*G56</f>
        <v>0</v>
      </c>
    </row>
    <row r="57" spans="1:8" ht="16" customHeight="1" x14ac:dyDescent="0.35">
      <c r="A57" s="23"/>
      <c r="B57" s="95"/>
      <c r="C57" s="118"/>
      <c r="D57" s="95"/>
      <c r="E57" s="118"/>
      <c r="F57" s="95"/>
      <c r="G57" s="118"/>
      <c r="H57" s="75"/>
    </row>
    <row r="58" spans="1:8" ht="16" customHeight="1" x14ac:dyDescent="0.35">
      <c r="A58" s="24" t="s">
        <v>140</v>
      </c>
      <c r="B58" s="117"/>
      <c r="C58" s="118">
        <v>0.02</v>
      </c>
      <c r="D58" s="117"/>
      <c r="E58" s="118">
        <v>0.02</v>
      </c>
      <c r="F58" s="117"/>
      <c r="G58" s="118">
        <v>0.02</v>
      </c>
      <c r="H58" s="75">
        <f t="shared" ref="H58" si="23">B58*C58+D58*E58+F58*G58</f>
        <v>0</v>
      </c>
    </row>
    <row r="59" spans="1:8" ht="16" customHeight="1" x14ac:dyDescent="0.35">
      <c r="A59" s="23"/>
      <c r="B59" s="117"/>
      <c r="C59" s="118"/>
      <c r="D59" s="117"/>
      <c r="E59" s="118"/>
      <c r="F59" s="117"/>
      <c r="G59" s="118"/>
      <c r="H59" s="75"/>
    </row>
    <row r="60" spans="1:8" ht="16" customHeight="1" x14ac:dyDescent="0.35">
      <c r="A60" s="24" t="s">
        <v>141</v>
      </c>
      <c r="B60" s="95"/>
      <c r="C60" s="118">
        <v>0.02</v>
      </c>
      <c r="D60" s="95"/>
      <c r="E60" s="118">
        <v>0.02</v>
      </c>
      <c r="F60" s="95"/>
      <c r="G60" s="118">
        <v>0.02</v>
      </c>
      <c r="H60" s="75">
        <f t="shared" ref="H60" si="24">B60*C60+D60*E60+F60*G60</f>
        <v>0</v>
      </c>
    </row>
    <row r="61" spans="1:8" ht="16" customHeight="1" x14ac:dyDescent="0.35">
      <c r="A61" s="23"/>
      <c r="B61" s="95"/>
      <c r="C61" s="118"/>
      <c r="D61" s="95"/>
      <c r="E61" s="118"/>
      <c r="F61" s="95"/>
      <c r="G61" s="118"/>
      <c r="H61" s="75"/>
    </row>
    <row r="62" spans="1:8" x14ac:dyDescent="0.35">
      <c r="A62" s="23" t="s">
        <v>142</v>
      </c>
      <c r="B62" s="117">
        <v>15</v>
      </c>
      <c r="C62" s="118">
        <v>0.02</v>
      </c>
      <c r="D62" s="117"/>
      <c r="E62" s="118">
        <v>1.4999999999999999E-2</v>
      </c>
      <c r="F62" s="117"/>
      <c r="G62" s="118">
        <v>1.4999999999999999E-2</v>
      </c>
      <c r="H62" s="75">
        <f t="shared" ref="H62" si="25">B62*C62+D62*E62+F62*G62</f>
        <v>0.3</v>
      </c>
    </row>
    <row r="63" spans="1:8" ht="217" x14ac:dyDescent="0.35">
      <c r="A63" s="23"/>
      <c r="B63" s="138" t="s">
        <v>143</v>
      </c>
      <c r="C63" s="118"/>
      <c r="D63" s="117"/>
      <c r="E63" s="118"/>
      <c r="F63" s="117"/>
      <c r="G63" s="118"/>
      <c r="H63" s="75"/>
    </row>
    <row r="64" spans="1:8" ht="16" customHeight="1" x14ac:dyDescent="0.35">
      <c r="A64" s="23" t="s">
        <v>144</v>
      </c>
      <c r="B64" s="95"/>
      <c r="C64" s="118">
        <v>0.02</v>
      </c>
      <c r="D64" s="95"/>
      <c r="E64" s="118">
        <v>1.4999999999999999E-2</v>
      </c>
      <c r="F64" s="95"/>
      <c r="G64" s="118">
        <v>1.4999999999999999E-2</v>
      </c>
      <c r="H64" s="75">
        <f t="shared" ref="H64" si="26">B64*C64+D64*E64+F64*G64</f>
        <v>0</v>
      </c>
    </row>
    <row r="65" spans="1:8" ht="16" customHeight="1" x14ac:dyDescent="0.35">
      <c r="A65" s="23"/>
      <c r="B65" s="95"/>
      <c r="C65" s="118"/>
      <c r="D65" s="95"/>
      <c r="E65" s="118"/>
      <c r="F65" s="95"/>
      <c r="G65" s="118"/>
      <c r="H65" s="75"/>
    </row>
    <row r="66" spans="1:8" ht="37" customHeight="1" x14ac:dyDescent="0.35">
      <c r="A66" s="24" t="s">
        <v>145</v>
      </c>
      <c r="B66" s="117"/>
      <c r="C66" s="118">
        <v>0.03</v>
      </c>
      <c r="D66" s="117"/>
      <c r="E66" s="118">
        <v>2.5000000000000001E-2</v>
      </c>
      <c r="F66" s="117"/>
      <c r="G66" s="118">
        <v>1.4999999999999999E-2</v>
      </c>
      <c r="H66" s="75">
        <f t="shared" ref="H66" si="27">B66*C66+D66*E66+F66*G66</f>
        <v>0</v>
      </c>
    </row>
    <row r="67" spans="1:8" ht="16" customHeight="1" x14ac:dyDescent="0.35">
      <c r="A67" s="23"/>
      <c r="B67" s="117"/>
      <c r="C67" s="118"/>
      <c r="D67" s="117"/>
      <c r="E67" s="118"/>
      <c r="F67" s="117"/>
      <c r="G67" s="118"/>
      <c r="H67" s="75"/>
    </row>
    <row r="68" spans="1:8" ht="16" customHeight="1" x14ac:dyDescent="0.35">
      <c r="A68" s="24" t="s">
        <v>146</v>
      </c>
      <c r="B68" s="95"/>
      <c r="C68" s="118">
        <v>1.4999999999999999E-2</v>
      </c>
      <c r="D68" s="95"/>
      <c r="E68" s="118">
        <v>0.01</v>
      </c>
      <c r="F68" s="95"/>
      <c r="G68" s="118">
        <v>0.01</v>
      </c>
      <c r="H68" s="75">
        <f t="shared" ref="H68" si="28">B68*C68+D68*E68+F68*G68</f>
        <v>0</v>
      </c>
    </row>
    <row r="69" spans="1:8" ht="16" customHeight="1" x14ac:dyDescent="0.35">
      <c r="A69" s="23"/>
      <c r="B69" s="95"/>
      <c r="C69" s="118"/>
      <c r="D69" s="95"/>
      <c r="E69" s="118"/>
      <c r="F69" s="95"/>
      <c r="G69" s="118"/>
      <c r="H69" s="75"/>
    </row>
    <row r="70" spans="1:8" ht="16" customHeight="1" x14ac:dyDescent="0.35">
      <c r="A70" s="24" t="s">
        <v>147</v>
      </c>
      <c r="B70" s="117"/>
      <c r="C70" s="118">
        <v>0.02</v>
      </c>
      <c r="D70" s="117"/>
      <c r="E70" s="118">
        <v>1.4999999999999999E-2</v>
      </c>
      <c r="F70" s="117"/>
      <c r="G70" s="118">
        <v>1.4999999999999999E-2</v>
      </c>
      <c r="H70" s="75">
        <f t="shared" ref="H70" si="29">B70*C70+D70*E70+F70*G70</f>
        <v>0</v>
      </c>
    </row>
    <row r="71" spans="1:8" ht="16" customHeight="1" x14ac:dyDescent="0.35">
      <c r="A71" s="23"/>
      <c r="B71" s="117"/>
      <c r="C71" s="118"/>
      <c r="D71" s="117"/>
      <c r="E71" s="118"/>
      <c r="F71" s="117"/>
      <c r="G71" s="118"/>
      <c r="H71" s="75"/>
    </row>
    <row r="72" spans="1:8" ht="16" customHeight="1" x14ac:dyDescent="0.35">
      <c r="A72" s="24" t="s">
        <v>148</v>
      </c>
      <c r="B72" s="117"/>
      <c r="C72" s="118">
        <v>0.01</v>
      </c>
      <c r="D72" s="117"/>
      <c r="E72" s="118">
        <v>0.02</v>
      </c>
      <c r="F72" s="117"/>
      <c r="G72" s="118">
        <v>0.02</v>
      </c>
      <c r="H72" s="75">
        <f t="shared" ref="H72" si="30">B72*C72+D72*E72+F72*G72</f>
        <v>0</v>
      </c>
    </row>
    <row r="73" spans="1:8" ht="16" customHeight="1" x14ac:dyDescent="0.35">
      <c r="A73" s="23"/>
      <c r="B73" s="117"/>
      <c r="C73" s="118"/>
      <c r="D73" s="117"/>
      <c r="E73" s="118"/>
      <c r="F73" s="117"/>
      <c r="G73" s="118"/>
      <c r="H73" s="75"/>
    </row>
    <row r="74" spans="1:8" ht="16" customHeight="1" x14ac:dyDescent="0.35">
      <c r="A74" s="23" t="s">
        <v>149</v>
      </c>
      <c r="B74" s="117"/>
      <c r="C74" s="118">
        <v>1.4999999999999999E-2</v>
      </c>
      <c r="D74" s="117"/>
      <c r="E74" s="118">
        <v>0.02</v>
      </c>
      <c r="F74" s="117"/>
      <c r="G74" s="118">
        <v>0.02</v>
      </c>
      <c r="H74" s="75"/>
    </row>
    <row r="75" spans="1:8" ht="16" customHeight="1" x14ac:dyDescent="0.35">
      <c r="A75" s="23"/>
      <c r="B75" s="117"/>
      <c r="C75" s="118"/>
      <c r="D75" s="117"/>
      <c r="E75" s="118"/>
      <c r="F75" s="117"/>
      <c r="G75" s="118"/>
      <c r="H75" s="75"/>
    </row>
    <row r="76" spans="1:8" ht="16" customHeight="1" x14ac:dyDescent="0.35">
      <c r="A76" s="23" t="s">
        <v>150</v>
      </c>
      <c r="B76" s="117"/>
      <c r="C76" s="118">
        <v>0</v>
      </c>
      <c r="D76" s="117"/>
      <c r="E76" s="118">
        <v>0.02</v>
      </c>
      <c r="F76" s="117"/>
      <c r="G76" s="118">
        <v>0.02</v>
      </c>
      <c r="H76" s="75">
        <f t="shared" ref="H76" si="31">B76*C76+D76*E76+F76*G76</f>
        <v>0</v>
      </c>
    </row>
    <row r="77" spans="1:8" ht="16" customHeight="1" x14ac:dyDescent="0.35">
      <c r="A77" s="23"/>
      <c r="B77" s="95"/>
      <c r="C77" s="118"/>
      <c r="D77" s="95"/>
      <c r="E77" s="118"/>
      <c r="F77" s="95"/>
      <c r="G77" s="118"/>
      <c r="H77" s="75"/>
    </row>
    <row r="78" spans="1:8" ht="16" customHeight="1" x14ac:dyDescent="0.35">
      <c r="A78" s="24" t="s">
        <v>151</v>
      </c>
      <c r="B78" s="95"/>
      <c r="C78" s="118">
        <v>0.01</v>
      </c>
      <c r="D78" s="95"/>
      <c r="E78" s="118">
        <v>0.01</v>
      </c>
      <c r="F78" s="95"/>
      <c r="G78" s="118">
        <v>0.01</v>
      </c>
      <c r="H78" s="75">
        <f t="shared" ref="H78" si="32">B78*C78+D78*E78+F78*G78</f>
        <v>0</v>
      </c>
    </row>
    <row r="79" spans="1:8" ht="16" customHeight="1" x14ac:dyDescent="0.35">
      <c r="A79" s="23"/>
      <c r="B79" s="117"/>
      <c r="C79" s="118"/>
      <c r="D79" s="117"/>
      <c r="E79" s="118"/>
      <c r="F79" s="117"/>
      <c r="G79" s="118"/>
      <c r="H79" s="75"/>
    </row>
    <row r="80" spans="1:8" ht="16" customHeight="1" x14ac:dyDescent="0.35">
      <c r="A80" s="24" t="s">
        <v>152</v>
      </c>
      <c r="B80" s="117"/>
      <c r="C80" s="118">
        <v>0</v>
      </c>
      <c r="D80" s="117"/>
      <c r="E80" s="118">
        <v>0.01</v>
      </c>
      <c r="F80" s="117"/>
      <c r="G80" s="118">
        <v>0.01</v>
      </c>
      <c r="H80" s="75">
        <f t="shared" ref="H80:H86" si="33">B80*C80+D80*E80+F80*G80</f>
        <v>0</v>
      </c>
    </row>
    <row r="81" spans="1:9" ht="16" customHeight="1" x14ac:dyDescent="0.35">
      <c r="A81" s="23"/>
      <c r="B81" s="95"/>
      <c r="C81" s="118"/>
      <c r="D81" s="95"/>
      <c r="E81" s="118"/>
      <c r="F81" s="95"/>
      <c r="G81" s="118"/>
      <c r="H81" s="75"/>
    </row>
    <row r="82" spans="1:9" ht="16" customHeight="1" x14ac:dyDescent="0.35">
      <c r="A82" s="24" t="s">
        <v>153</v>
      </c>
      <c r="B82" s="95"/>
      <c r="C82" s="118">
        <v>0.02</v>
      </c>
      <c r="D82" s="95"/>
      <c r="E82" s="118">
        <v>0.01</v>
      </c>
      <c r="F82" s="95"/>
      <c r="G82" s="118">
        <v>1.4999999999999999E-2</v>
      </c>
      <c r="H82" s="75">
        <f t="shared" si="33"/>
        <v>0</v>
      </c>
    </row>
    <row r="83" spans="1:9" ht="16" customHeight="1" x14ac:dyDescent="0.35">
      <c r="A83" s="23"/>
      <c r="B83" s="117"/>
      <c r="C83" s="118"/>
      <c r="D83" s="117"/>
      <c r="E83" s="118"/>
      <c r="F83" s="117"/>
      <c r="G83" s="118"/>
      <c r="H83" s="75"/>
    </row>
    <row r="84" spans="1:9" ht="16" customHeight="1" x14ac:dyDescent="0.35">
      <c r="A84" s="23" t="s">
        <v>154</v>
      </c>
      <c r="B84" s="117"/>
      <c r="C84" s="118">
        <v>0</v>
      </c>
      <c r="D84" s="117"/>
      <c r="E84" s="118">
        <v>0.02</v>
      </c>
      <c r="F84" s="117"/>
      <c r="G84" s="118">
        <v>0.02</v>
      </c>
      <c r="H84" s="75">
        <f t="shared" si="33"/>
        <v>0</v>
      </c>
      <c r="I84" s="15"/>
    </row>
    <row r="85" spans="1:9" ht="32.25" customHeight="1" x14ac:dyDescent="0.35">
      <c r="A85" s="23"/>
      <c r="B85" s="117"/>
      <c r="C85" s="118"/>
      <c r="D85" s="117"/>
      <c r="E85" s="118"/>
      <c r="F85" s="117"/>
      <c r="G85" s="118"/>
      <c r="H85" s="75"/>
    </row>
    <row r="86" spans="1:9" x14ac:dyDescent="0.35">
      <c r="A86" s="26" t="s">
        <v>155</v>
      </c>
      <c r="B86" s="95"/>
      <c r="C86" s="118">
        <v>0</v>
      </c>
      <c r="D86" s="95"/>
      <c r="E86" s="118">
        <v>1.4999999999999999E-2</v>
      </c>
      <c r="F86" s="95"/>
      <c r="G86" s="118">
        <v>1.4999999999999999E-2</v>
      </c>
      <c r="H86" s="75">
        <f t="shared" si="33"/>
        <v>0</v>
      </c>
    </row>
    <row r="87" spans="1:9" x14ac:dyDescent="0.35">
      <c r="A87" s="45"/>
      <c r="B87" s="95"/>
      <c r="C87" s="118"/>
      <c r="D87" s="95"/>
      <c r="E87" s="118"/>
      <c r="F87" s="95"/>
      <c r="G87" s="118"/>
      <c r="H87" s="75"/>
    </row>
    <row r="88" spans="1:9" x14ac:dyDescent="0.35">
      <c r="A88" s="7" t="s">
        <v>156</v>
      </c>
      <c r="B88" s="46">
        <f>SUMPRODUCT(B2:B87,C2:C87)</f>
        <v>4.9999999999999991</v>
      </c>
      <c r="C88" s="74">
        <f>SUM(C2:C86)</f>
        <v>1.0000000000000007</v>
      </c>
      <c r="D88" s="50">
        <f>SUMPRODUCT(D2:D87,E2:E87)</f>
        <v>0</v>
      </c>
      <c r="E88" s="74">
        <f>SUM(E2:E86)</f>
        <v>1.0000000000000007</v>
      </c>
      <c r="F88" s="50">
        <f>SUMPRODUCT(F2:F87,G2:G87)</f>
        <v>0</v>
      </c>
      <c r="G88" s="74">
        <f>SUM(G2:G86)</f>
        <v>1.0000000000000007</v>
      </c>
      <c r="H88" s="75">
        <f>SUM(H2:H86)</f>
        <v>4.9999999999999991</v>
      </c>
      <c r="I88" s="15" t="s">
        <v>157</v>
      </c>
    </row>
    <row r="89" spans="1:9" ht="12.75" customHeight="1" x14ac:dyDescent="0.35">
      <c r="A89" s="9"/>
      <c r="B89" s="9"/>
      <c r="C89" s="9"/>
    </row>
    <row r="90" spans="1:9" x14ac:dyDescent="0.35">
      <c r="A90" s="9"/>
      <c r="B90" s="9"/>
      <c r="C90" s="9"/>
    </row>
    <row r="91" spans="1:9" x14ac:dyDescent="0.35">
      <c r="A91" s="9"/>
      <c r="B91" s="9"/>
      <c r="C91" s="9"/>
    </row>
    <row r="92" spans="1:9" x14ac:dyDescent="0.35">
      <c r="A92" s="9"/>
      <c r="B92" s="9"/>
      <c r="C92" s="9"/>
    </row>
    <row r="93" spans="1:9" x14ac:dyDescent="0.35">
      <c r="A93" s="9"/>
      <c r="B93" s="9"/>
      <c r="C93" s="9"/>
    </row>
    <row r="94" spans="1:9" x14ac:dyDescent="0.35">
      <c r="A94" s="9"/>
      <c r="B94" s="9"/>
      <c r="C94" s="9"/>
    </row>
    <row r="95" spans="1:9" x14ac:dyDescent="0.35">
      <c r="A95" s="9"/>
      <c r="B95" s="9"/>
      <c r="C95" s="9"/>
    </row>
    <row r="96" spans="1:9" x14ac:dyDescent="0.35">
      <c r="A96" s="9"/>
      <c r="B96" s="9"/>
      <c r="C96" s="9"/>
    </row>
    <row r="97" spans="1:3" x14ac:dyDescent="0.35">
      <c r="A97" s="9"/>
      <c r="B97" s="9"/>
      <c r="C97" s="9"/>
    </row>
    <row r="98" spans="1:3" x14ac:dyDescent="0.35">
      <c r="A98" s="9"/>
      <c r="B98" s="9"/>
      <c r="C98" s="9"/>
    </row>
    <row r="99" spans="1:3" x14ac:dyDescent="0.35">
      <c r="A99" s="9"/>
      <c r="B99" s="9"/>
      <c r="C99" s="9"/>
    </row>
    <row r="100" spans="1:3" x14ac:dyDescent="0.35">
      <c r="A100" s="9"/>
      <c r="B100" s="9"/>
      <c r="C100" s="9"/>
    </row>
    <row r="101" spans="1:3" x14ac:dyDescent="0.35">
      <c r="A101" s="9"/>
      <c r="B101" s="9"/>
      <c r="C101" s="9"/>
    </row>
    <row r="102" spans="1:3" x14ac:dyDescent="0.35">
      <c r="A102" s="9"/>
      <c r="B102" s="9"/>
      <c r="C102" s="9"/>
    </row>
    <row r="103" spans="1:3" x14ac:dyDescent="0.35">
      <c r="A103" s="9"/>
      <c r="B103" s="9"/>
      <c r="C103" s="9"/>
    </row>
    <row r="104" spans="1:3" x14ac:dyDescent="0.35">
      <c r="A104" s="9"/>
      <c r="B104" s="9"/>
      <c r="C104" s="9"/>
    </row>
    <row r="105" spans="1:3" x14ac:dyDescent="0.35">
      <c r="A105" s="9"/>
      <c r="B105" s="9"/>
      <c r="C105" s="9"/>
    </row>
    <row r="106" spans="1:3" x14ac:dyDescent="0.35">
      <c r="A106" s="9"/>
      <c r="B106" s="9"/>
      <c r="C106" s="9"/>
    </row>
    <row r="107" spans="1:3" x14ac:dyDescent="0.35">
      <c r="A107" s="9"/>
      <c r="B107" s="9"/>
      <c r="C107" s="9"/>
    </row>
    <row r="108" spans="1:3" x14ac:dyDescent="0.35">
      <c r="A108" s="9"/>
      <c r="B108" s="9"/>
      <c r="C108" s="9"/>
    </row>
    <row r="109" spans="1:3" x14ac:dyDescent="0.35">
      <c r="A109" s="9"/>
      <c r="B109" s="9"/>
      <c r="C109" s="9"/>
    </row>
    <row r="110" spans="1:3" x14ac:dyDescent="0.35">
      <c r="A110" s="9"/>
      <c r="B110" s="9"/>
      <c r="C110" s="9"/>
    </row>
    <row r="111" spans="1:3" x14ac:dyDescent="0.35">
      <c r="A111" s="9"/>
      <c r="B111" s="9"/>
      <c r="C111" s="9"/>
    </row>
    <row r="112" spans="1:3" x14ac:dyDescent="0.35">
      <c r="A112" s="9"/>
      <c r="B112" s="9"/>
      <c r="C112" s="9"/>
    </row>
    <row r="113" spans="1:3" x14ac:dyDescent="0.35">
      <c r="A113" s="9"/>
      <c r="B113" s="9"/>
      <c r="C113" s="9"/>
    </row>
    <row r="114" spans="1:3" x14ac:dyDescent="0.35">
      <c r="A114" s="9"/>
      <c r="B114" s="9"/>
      <c r="C114" s="9"/>
    </row>
    <row r="115" spans="1:3" x14ac:dyDescent="0.35">
      <c r="A115" s="9"/>
      <c r="B115" s="9"/>
      <c r="C115" s="9"/>
    </row>
    <row r="116" spans="1:3" x14ac:dyDescent="0.35">
      <c r="A116" s="9"/>
      <c r="B116" s="9"/>
      <c r="C116" s="9"/>
    </row>
    <row r="117" spans="1:3" x14ac:dyDescent="0.35">
      <c r="A117" s="9"/>
      <c r="B117" s="9"/>
      <c r="C117" s="9"/>
    </row>
    <row r="118" spans="1:3" x14ac:dyDescent="0.35">
      <c r="A118" s="9"/>
      <c r="B118" s="9"/>
      <c r="C118" s="9"/>
    </row>
    <row r="119" spans="1:3" x14ac:dyDescent="0.35">
      <c r="A119" s="9"/>
      <c r="B119" s="9"/>
      <c r="C119" s="9"/>
    </row>
    <row r="120" spans="1:3" x14ac:dyDescent="0.35">
      <c r="A120" s="9"/>
      <c r="B120" s="9"/>
      <c r="C120" s="9"/>
    </row>
    <row r="121" spans="1:3" x14ac:dyDescent="0.35">
      <c r="A121" s="9"/>
      <c r="B121" s="9"/>
      <c r="C121" s="9"/>
    </row>
    <row r="122" spans="1:3" x14ac:dyDescent="0.35">
      <c r="A122" s="9"/>
      <c r="B122" s="9"/>
      <c r="C122" s="9"/>
    </row>
    <row r="123" spans="1:3" x14ac:dyDescent="0.35">
      <c r="A123" s="9"/>
      <c r="B123" s="9"/>
      <c r="C123" s="9"/>
    </row>
    <row r="124" spans="1:3" x14ac:dyDescent="0.35">
      <c r="A124" s="9"/>
      <c r="B124" s="9"/>
      <c r="C124" s="9"/>
    </row>
    <row r="125" spans="1:3" x14ac:dyDescent="0.35">
      <c r="A125" s="9"/>
      <c r="B125" s="9"/>
      <c r="C125" s="9"/>
    </row>
    <row r="126" spans="1:3" x14ac:dyDescent="0.35">
      <c r="A126" s="9"/>
      <c r="B126" s="9"/>
      <c r="C126" s="9"/>
    </row>
    <row r="127" spans="1:3" x14ac:dyDescent="0.35">
      <c r="A127" s="9"/>
      <c r="B127" s="9"/>
      <c r="C127" s="9"/>
    </row>
    <row r="128" spans="1:3" x14ac:dyDescent="0.35">
      <c r="A128" s="9"/>
      <c r="B128" s="9"/>
      <c r="C128" s="9"/>
    </row>
    <row r="129" spans="1:3" x14ac:dyDescent="0.35">
      <c r="A129" s="9"/>
      <c r="B129" s="9"/>
      <c r="C129" s="9"/>
    </row>
    <row r="130" spans="1:3" x14ac:dyDescent="0.35">
      <c r="A130" s="9"/>
      <c r="B130" s="9"/>
      <c r="C130" s="9"/>
    </row>
    <row r="131" spans="1:3" x14ac:dyDescent="0.35">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17"/>
  <sheetViews>
    <sheetView zoomScale="80" zoomScaleNormal="80" workbookViewId="0">
      <pane xSplit="1" ySplit="2" topLeftCell="B10" activePane="bottomRight" state="frozen"/>
      <selection pane="topRight" activeCell="B1" sqref="B1"/>
      <selection pane="bottomLeft" activeCell="A3" sqref="A3"/>
      <selection pane="bottomRight" activeCell="D2" sqref="D2"/>
    </sheetView>
  </sheetViews>
  <sheetFormatPr defaultColWidth="10.83203125" defaultRowHeight="15.5" x14ac:dyDescent="0.35"/>
  <cols>
    <col min="1" max="1" width="32.33203125" style="1" customWidth="1"/>
    <col min="2" max="4" width="48.58203125" style="1" customWidth="1"/>
    <col min="5" max="5" width="13.33203125" style="1" customWidth="1"/>
    <col min="6" max="6" width="14.83203125" style="1" customWidth="1"/>
    <col min="7" max="16384" width="10.83203125" style="1"/>
  </cols>
  <sheetData>
    <row r="1" spans="1:6" x14ac:dyDescent="0.35">
      <c r="A1" s="2"/>
      <c r="B1" s="146" t="s">
        <v>158</v>
      </c>
      <c r="C1" s="146"/>
      <c r="D1" s="146"/>
    </row>
    <row r="2" spans="1:6" ht="66" customHeight="1" x14ac:dyDescent="0.35">
      <c r="A2" s="22" t="s">
        <v>159</v>
      </c>
      <c r="B2" s="44" t="s">
        <v>160</v>
      </c>
      <c r="C2" s="44" t="s">
        <v>161</v>
      </c>
      <c r="D2" s="44" t="s">
        <v>162</v>
      </c>
      <c r="E2" s="32"/>
      <c r="F2" s="12"/>
    </row>
    <row r="3" spans="1:6" x14ac:dyDescent="0.35">
      <c r="A3" s="13" t="s">
        <v>163</v>
      </c>
      <c r="B3" s="129">
        <v>10</v>
      </c>
      <c r="C3" s="96"/>
      <c r="D3" s="96"/>
    </row>
    <row r="4" spans="1:6" ht="294.5" x14ac:dyDescent="0.35">
      <c r="A4" s="13"/>
      <c r="B4" s="129" t="s">
        <v>164</v>
      </c>
      <c r="C4" s="96"/>
      <c r="D4" s="96"/>
    </row>
    <row r="5" spans="1:6" ht="16" customHeight="1" x14ac:dyDescent="0.35">
      <c r="A5" s="13" t="s">
        <v>165</v>
      </c>
      <c r="B5" s="97"/>
      <c r="C5" s="97"/>
      <c r="D5" s="97"/>
    </row>
    <row r="6" spans="1:6" ht="16" customHeight="1" x14ac:dyDescent="0.35">
      <c r="A6" s="13"/>
      <c r="B6" s="97"/>
      <c r="C6" s="97"/>
      <c r="D6" s="97"/>
    </row>
    <row r="7" spans="1:6" ht="16" customHeight="1" x14ac:dyDescent="0.35">
      <c r="A7" s="13" t="s">
        <v>166</v>
      </c>
      <c r="B7" s="96"/>
      <c r="C7" s="96"/>
      <c r="D7" s="96"/>
    </row>
    <row r="8" spans="1:6" ht="16" customHeight="1" x14ac:dyDescent="0.35">
      <c r="A8" s="13"/>
      <c r="B8" s="110"/>
      <c r="C8" s="98"/>
      <c r="D8" s="98"/>
    </row>
    <row r="9" spans="1:6" ht="50.15" customHeight="1" x14ac:dyDescent="0.35">
      <c r="A9" s="14" t="s">
        <v>167</v>
      </c>
      <c r="B9" s="97"/>
      <c r="C9" s="97"/>
      <c r="D9" s="97"/>
    </row>
    <row r="10" spans="1:6" ht="16" customHeight="1" x14ac:dyDescent="0.35">
      <c r="A10" s="13"/>
      <c r="B10" s="97"/>
      <c r="C10" s="97"/>
      <c r="D10" s="97"/>
    </row>
    <row r="11" spans="1:6" ht="16" customHeight="1" x14ac:dyDescent="0.35">
      <c r="A11" s="13" t="s">
        <v>168</v>
      </c>
      <c r="B11" s="96"/>
      <c r="C11" s="96"/>
      <c r="D11" s="96"/>
    </row>
    <row r="12" spans="1:6" ht="16" customHeight="1" x14ac:dyDescent="0.35">
      <c r="A12" s="13"/>
      <c r="B12" s="110"/>
      <c r="C12" s="98"/>
      <c r="D12" s="98"/>
    </row>
    <row r="13" spans="1:6" ht="16" customHeight="1" x14ac:dyDescent="0.35">
      <c r="A13" s="19" t="s">
        <v>169</v>
      </c>
      <c r="B13" s="53">
        <f>SUM(B3:B12)</f>
        <v>10</v>
      </c>
      <c r="C13" s="53">
        <f>C3+C5+C7+C9+C11</f>
        <v>0</v>
      </c>
      <c r="D13" s="53">
        <f>D3+D5+D7+D9+D11</f>
        <v>0</v>
      </c>
      <c r="E13" s="1" t="s">
        <v>76</v>
      </c>
    </row>
    <row r="14" spans="1:6" ht="16" customHeight="1" x14ac:dyDescent="0.35">
      <c r="A14" s="19" t="s">
        <v>24</v>
      </c>
      <c r="B14" s="76">
        <v>0.3</v>
      </c>
      <c r="C14" s="76">
        <v>0.5</v>
      </c>
      <c r="D14" s="76">
        <v>0.2</v>
      </c>
      <c r="E14" s="77">
        <f>SUM(B14:D14)</f>
        <v>1</v>
      </c>
    </row>
    <row r="15" spans="1:6" ht="16" customHeight="1" x14ac:dyDescent="0.35">
      <c r="A15" s="20" t="s">
        <v>25</v>
      </c>
      <c r="B15" s="49">
        <f>B13*B14</f>
        <v>3</v>
      </c>
      <c r="C15" s="49">
        <f>C13*C14</f>
        <v>0</v>
      </c>
      <c r="D15" s="49">
        <f t="shared" ref="D15" si="0">D13*D14</f>
        <v>0</v>
      </c>
      <c r="E15" s="101">
        <f>SUM(B15:D15)</f>
        <v>3</v>
      </c>
      <c r="F15" s="15" t="s">
        <v>170</v>
      </c>
    </row>
    <row r="16" spans="1:6" x14ac:dyDescent="0.35">
      <c r="A16" s="15"/>
    </row>
    <row r="17" spans="1:4" ht="20.5" customHeight="1" x14ac:dyDescent="0.35">
      <c r="A17" s="147"/>
      <c r="B17" s="147"/>
      <c r="C17" s="147"/>
      <c r="D17" s="147"/>
    </row>
  </sheetData>
  <sheetProtection formatRows="0"/>
  <mergeCells count="2">
    <mergeCell ref="B1:D1"/>
    <mergeCell ref="A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7" sqref="A7:D7"/>
    </sheetView>
  </sheetViews>
  <sheetFormatPr defaultColWidth="10.83203125" defaultRowHeight="15.5" x14ac:dyDescent="0.35"/>
  <cols>
    <col min="1" max="1" width="39" style="1" customWidth="1"/>
    <col min="2" max="2" width="16" style="1" customWidth="1"/>
    <col min="3" max="4" width="16.58203125" style="1" customWidth="1"/>
    <col min="5" max="5" width="10.83203125" style="1" customWidth="1"/>
    <col min="6" max="6" width="14" style="1" customWidth="1"/>
    <col min="7" max="7" width="10.83203125" style="1" customWidth="1"/>
    <col min="8" max="16384" width="10.83203125" style="1"/>
  </cols>
  <sheetData>
    <row r="1" spans="1:6" ht="15.65" customHeight="1" x14ac:dyDescent="0.35">
      <c r="A1" s="33"/>
      <c r="B1" s="150" t="s">
        <v>171</v>
      </c>
      <c r="C1" s="151"/>
      <c r="D1" s="152"/>
      <c r="E1" s="8"/>
      <c r="F1" s="8"/>
    </row>
    <row r="2" spans="1:6" ht="80.150000000000006" customHeight="1" x14ac:dyDescent="0.35">
      <c r="A2" s="31" t="s">
        <v>172</v>
      </c>
      <c r="B2" s="44" t="s">
        <v>173</v>
      </c>
      <c r="C2" s="44" t="s">
        <v>174</v>
      </c>
      <c r="D2" s="44" t="s">
        <v>175</v>
      </c>
      <c r="E2" s="8"/>
      <c r="F2" s="28"/>
    </row>
    <row r="3" spans="1:6" ht="16" customHeight="1" x14ac:dyDescent="0.35">
      <c r="A3" s="34" t="s">
        <v>176</v>
      </c>
      <c r="B3" s="100"/>
      <c r="C3" s="34"/>
      <c r="D3" s="34"/>
      <c r="E3" s="8"/>
      <c r="F3" s="8"/>
    </row>
    <row r="4" spans="1:6" ht="16" customHeight="1" x14ac:dyDescent="0.35">
      <c r="A4" s="34" t="s">
        <v>177</v>
      </c>
      <c r="B4" s="34"/>
      <c r="C4" s="100"/>
      <c r="D4" s="34"/>
      <c r="E4" s="8" t="s">
        <v>76</v>
      </c>
      <c r="F4" s="8"/>
    </row>
    <row r="5" spans="1:6" ht="16" customHeight="1" x14ac:dyDescent="0.35">
      <c r="A5" s="34" t="s">
        <v>178</v>
      </c>
      <c r="B5" s="34"/>
      <c r="C5" s="34"/>
      <c r="D5" s="100"/>
      <c r="E5" s="89">
        <f>B3+C4+D5</f>
        <v>0</v>
      </c>
      <c r="F5" s="8" t="s">
        <v>179</v>
      </c>
    </row>
    <row r="6" spans="1:6" x14ac:dyDescent="0.35">
      <c r="B6" s="99"/>
      <c r="C6" s="99"/>
      <c r="D6" s="99"/>
    </row>
    <row r="7" spans="1:6" x14ac:dyDescent="0.35">
      <c r="A7" s="148" t="s">
        <v>180</v>
      </c>
      <c r="B7" s="148"/>
      <c r="C7" s="148"/>
      <c r="D7" s="148"/>
    </row>
    <row r="8" spans="1:6" ht="94.5" customHeight="1" x14ac:dyDescent="0.35">
      <c r="A8" s="149" t="s">
        <v>181</v>
      </c>
      <c r="B8" s="149"/>
      <c r="C8" s="149"/>
      <c r="D8" s="149"/>
    </row>
    <row r="9" spans="1:6" ht="99.65" customHeight="1" x14ac:dyDescent="0.35">
      <c r="A9" s="149" t="s">
        <v>182</v>
      </c>
      <c r="B9" s="149"/>
      <c r="C9" s="149"/>
      <c r="D9" s="149"/>
    </row>
    <row r="11" spans="1:6" ht="83.5" customHeight="1" x14ac:dyDescent="0.35">
      <c r="A11" s="147"/>
      <c r="B11" s="147"/>
      <c r="C11" s="147"/>
      <c r="D11" s="147"/>
    </row>
  </sheetData>
  <sheetProtection formatRows="0"/>
  <mergeCells count="5">
    <mergeCell ref="A11:D11"/>
    <mergeCell ref="A7:D7"/>
    <mergeCell ref="A9:D9"/>
    <mergeCell ref="B1:D1"/>
    <mergeCell ref="A8:D8"/>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13" activePane="bottomRight" state="frozen"/>
      <selection pane="topRight" activeCell="B1" sqref="B1"/>
      <selection pane="bottomLeft" activeCell="A2" sqref="A2"/>
      <selection pane="bottomRight" activeCell="C4" sqref="C4"/>
    </sheetView>
  </sheetViews>
  <sheetFormatPr defaultColWidth="10.5" defaultRowHeight="15.5" x14ac:dyDescent="0.35"/>
  <cols>
    <col min="1" max="1" width="80.58203125" customWidth="1"/>
    <col min="2" max="5" width="32.58203125" customWidth="1"/>
    <col min="6" max="7" width="26.58203125" customWidth="1"/>
    <col min="8" max="8" width="15.5" customWidth="1"/>
    <col min="9" max="9" width="21.83203125" customWidth="1"/>
  </cols>
  <sheetData>
    <row r="1" spans="1:10" ht="80.150000000000006" customHeight="1" x14ac:dyDescent="0.35">
      <c r="A1" s="42" t="s">
        <v>183</v>
      </c>
      <c r="B1" s="24" t="s">
        <v>184</v>
      </c>
      <c r="C1" s="24" t="s">
        <v>185</v>
      </c>
      <c r="D1" s="24" t="s">
        <v>186</v>
      </c>
      <c r="E1" s="23" t="s">
        <v>187</v>
      </c>
      <c r="F1" s="35" t="s">
        <v>101</v>
      </c>
      <c r="G1" s="35" t="s">
        <v>25</v>
      </c>
      <c r="H1" s="11"/>
      <c r="I1" s="8"/>
    </row>
    <row r="2" spans="1:10" ht="32.15" customHeight="1" x14ac:dyDescent="0.35">
      <c r="A2" s="69" t="s">
        <v>188</v>
      </c>
      <c r="B2" s="93"/>
      <c r="C2" s="93"/>
      <c r="D2" s="93"/>
      <c r="E2" s="93"/>
      <c r="F2" s="78">
        <v>0.25</v>
      </c>
      <c r="G2" s="80">
        <f>(SUM(B2:E2)*F2)</f>
        <v>0</v>
      </c>
      <c r="H2" s="18"/>
      <c r="I2" s="18"/>
      <c r="J2" s="17"/>
    </row>
    <row r="3" spans="1:10" ht="32.15" customHeight="1" x14ac:dyDescent="0.35">
      <c r="A3" s="70"/>
      <c r="B3" s="93"/>
      <c r="C3" s="93"/>
      <c r="D3" s="93"/>
      <c r="E3" s="93"/>
      <c r="F3" s="78"/>
      <c r="G3" s="80"/>
      <c r="H3" s="18"/>
      <c r="I3" s="18"/>
      <c r="J3" s="17"/>
    </row>
    <row r="4" spans="1:10" ht="31" x14ac:dyDescent="0.35">
      <c r="A4" s="24" t="s">
        <v>189</v>
      </c>
      <c r="B4" s="117"/>
      <c r="C4" s="117">
        <v>8</v>
      </c>
      <c r="D4" s="94"/>
      <c r="E4" s="94"/>
      <c r="F4" s="79">
        <v>0.1</v>
      </c>
      <c r="G4" s="80">
        <f>(SUM(B4:E4)*F4)</f>
        <v>0.8</v>
      </c>
      <c r="H4" s="8"/>
      <c r="I4" s="8"/>
    </row>
    <row r="5" spans="1:10" ht="310" x14ac:dyDescent="0.35">
      <c r="A5" s="23"/>
      <c r="B5" s="117"/>
      <c r="C5" s="134" t="s">
        <v>190</v>
      </c>
      <c r="D5" s="94"/>
      <c r="E5" s="94"/>
      <c r="F5" s="79"/>
      <c r="G5" s="80"/>
      <c r="H5" s="8"/>
      <c r="I5" s="8"/>
    </row>
    <row r="6" spans="1:10" ht="31" x14ac:dyDescent="0.35">
      <c r="A6" s="24" t="s">
        <v>191</v>
      </c>
      <c r="B6" s="95"/>
      <c r="C6" s="95">
        <v>7</v>
      </c>
      <c r="D6" s="93"/>
      <c r="E6" s="93"/>
      <c r="F6" s="79">
        <v>0.1</v>
      </c>
      <c r="G6" s="80">
        <f>(SUM(B6:E6)*F6)</f>
        <v>0.70000000000000007</v>
      </c>
      <c r="H6" s="8"/>
      <c r="I6" s="8"/>
    </row>
    <row r="7" spans="1:10" x14ac:dyDescent="0.35">
      <c r="A7" s="23"/>
      <c r="B7" s="95"/>
      <c r="C7" s="95"/>
      <c r="D7" s="93"/>
      <c r="E7" s="93"/>
      <c r="F7" s="79"/>
      <c r="G7" s="80"/>
      <c r="H7" s="8"/>
      <c r="I7" s="8"/>
    </row>
    <row r="8" spans="1:10" ht="32.15" customHeight="1" x14ac:dyDescent="0.35">
      <c r="A8" s="24" t="s">
        <v>192</v>
      </c>
      <c r="B8" s="94"/>
      <c r="C8" s="94"/>
      <c r="D8" s="94"/>
      <c r="E8" s="94"/>
      <c r="F8" s="79">
        <v>0.1</v>
      </c>
      <c r="G8" s="80">
        <f>(SUM(B8:E8)*F8)</f>
        <v>0</v>
      </c>
      <c r="H8" s="8"/>
      <c r="I8" s="8"/>
    </row>
    <row r="9" spans="1:10" ht="32.15" customHeight="1" x14ac:dyDescent="0.35">
      <c r="A9" s="23"/>
      <c r="B9" s="94"/>
      <c r="C9" s="94"/>
      <c r="D9" s="94"/>
      <c r="E9" s="94"/>
      <c r="F9" s="79"/>
      <c r="G9" s="80"/>
      <c r="H9" s="8"/>
      <c r="I9" s="8"/>
    </row>
    <row r="10" spans="1:10" ht="32.15" customHeight="1" x14ac:dyDescent="0.35">
      <c r="A10" s="24" t="s">
        <v>193</v>
      </c>
      <c r="B10" s="93"/>
      <c r="C10" s="93"/>
      <c r="D10" s="93"/>
      <c r="E10" s="93"/>
      <c r="F10" s="79">
        <v>0.15</v>
      </c>
      <c r="G10" s="80">
        <f>(SUM(B10:E10)*F10)</f>
        <v>0</v>
      </c>
      <c r="H10" s="8"/>
      <c r="I10" s="8"/>
    </row>
    <row r="11" spans="1:10" ht="62" x14ac:dyDescent="0.35">
      <c r="A11" s="24"/>
      <c r="B11" s="93"/>
      <c r="C11" s="93"/>
      <c r="D11" s="93"/>
      <c r="E11" s="117" t="s">
        <v>194</v>
      </c>
      <c r="F11" s="36"/>
      <c r="G11" s="80"/>
      <c r="H11" s="8"/>
      <c r="I11" s="8"/>
    </row>
    <row r="12" spans="1:10" ht="32.15" customHeight="1" x14ac:dyDescent="0.35">
      <c r="A12" s="24" t="s">
        <v>195</v>
      </c>
      <c r="B12" s="94">
        <v>8</v>
      </c>
      <c r="C12" s="94"/>
      <c r="D12" s="94"/>
      <c r="E12" s="94"/>
      <c r="F12" s="74">
        <v>0.1</v>
      </c>
      <c r="G12" s="80">
        <f>(SUM(B12:E12)*F12)</f>
        <v>0.8</v>
      </c>
      <c r="H12" s="8"/>
      <c r="I12" s="8"/>
    </row>
    <row r="13" spans="1:10" ht="290.14999999999998" customHeight="1" x14ac:dyDescent="0.35">
      <c r="A13" s="24"/>
      <c r="B13" s="135" t="s">
        <v>196</v>
      </c>
      <c r="C13" s="94"/>
      <c r="D13" s="94"/>
      <c r="E13" s="94"/>
      <c r="F13" s="36"/>
      <c r="G13" s="80"/>
      <c r="H13" s="8"/>
      <c r="I13" s="8"/>
    </row>
    <row r="14" spans="1:10" ht="32.15" customHeight="1" x14ac:dyDescent="0.35">
      <c r="A14" s="24" t="s">
        <v>197</v>
      </c>
      <c r="B14" s="93"/>
      <c r="C14" s="93"/>
      <c r="D14" s="93"/>
      <c r="E14" s="93"/>
      <c r="F14" s="74">
        <v>0.2</v>
      </c>
      <c r="G14" s="80">
        <f>(SUM(B14:E14)*F14)</f>
        <v>0</v>
      </c>
      <c r="H14" s="8"/>
      <c r="I14" s="8"/>
    </row>
    <row r="15" spans="1:10" ht="33" customHeight="1" x14ac:dyDescent="0.35">
      <c r="A15" s="24"/>
      <c r="B15" s="122"/>
      <c r="C15" s="93"/>
      <c r="D15" s="93"/>
      <c r="E15" s="93"/>
      <c r="F15" s="36"/>
      <c r="G15" s="80"/>
      <c r="H15" s="8"/>
      <c r="I15" s="8"/>
    </row>
    <row r="16" spans="1:10" ht="33" customHeight="1" x14ac:dyDescent="0.35">
      <c r="E16" s="40" t="s">
        <v>76</v>
      </c>
      <c r="F16" s="9">
        <f>SUM(F2:F14)</f>
        <v>1</v>
      </c>
      <c r="G16" s="102">
        <f>SUM(G2:G15)</f>
        <v>2.2999999999999998</v>
      </c>
      <c r="H16" s="15" t="s">
        <v>170</v>
      </c>
      <c r="I16" s="8"/>
    </row>
    <row r="17" spans="1:9" x14ac:dyDescent="0.35">
      <c r="A17" s="8"/>
      <c r="B17" s="8"/>
      <c r="C17" s="8"/>
      <c r="D17" s="8"/>
      <c r="E17" s="8"/>
      <c r="F17" s="8"/>
      <c r="G17" s="8"/>
      <c r="H17" s="8"/>
      <c r="I17" s="8"/>
    </row>
    <row r="18" spans="1:9" x14ac:dyDescent="0.35">
      <c r="A18" s="8"/>
      <c r="B18" s="8"/>
      <c r="C18" s="8"/>
      <c r="D18" s="8"/>
      <c r="E18" s="8"/>
      <c r="F18" s="8"/>
      <c r="G18" s="10"/>
      <c r="H18" s="8"/>
      <c r="I18" s="8"/>
    </row>
    <row r="19" spans="1:9" x14ac:dyDescent="0.35">
      <c r="A19" s="8"/>
      <c r="B19" s="8"/>
      <c r="C19" s="8"/>
      <c r="D19" s="8"/>
      <c r="E19" s="8"/>
      <c r="F19" s="8"/>
      <c r="G19" s="8"/>
      <c r="H19" s="8"/>
      <c r="I19" s="8"/>
    </row>
    <row r="20" spans="1:9" x14ac:dyDescent="0.35">
      <c r="A20" s="8"/>
      <c r="B20" s="8"/>
      <c r="C20" s="8"/>
      <c r="D20" s="8"/>
      <c r="E20" s="8"/>
      <c r="F20" s="8"/>
      <c r="G20" s="10"/>
      <c r="H20" s="8"/>
      <c r="I20" s="8"/>
    </row>
    <row r="21" spans="1:9" x14ac:dyDescent="0.35">
      <c r="A21" s="8"/>
      <c r="B21" s="8"/>
      <c r="C21" s="8"/>
      <c r="D21" s="8"/>
      <c r="E21" s="8"/>
      <c r="F21" s="10"/>
      <c r="G21" s="8"/>
      <c r="H21" s="8"/>
      <c r="I21" s="8"/>
    </row>
    <row r="22" spans="1:9" x14ac:dyDescent="0.35">
      <c r="A22" s="8"/>
      <c r="B22" s="8"/>
      <c r="C22" s="8"/>
      <c r="D22" s="8"/>
      <c r="E22" s="8"/>
      <c r="F22" s="8"/>
      <c r="G22" s="10"/>
      <c r="H22" s="8"/>
      <c r="I22" s="8"/>
    </row>
    <row r="23" spans="1:9" x14ac:dyDescent="0.35">
      <c r="A23" s="8"/>
      <c r="B23" s="8"/>
      <c r="C23" s="8"/>
      <c r="D23" s="8"/>
      <c r="E23" s="8"/>
      <c r="F23" s="10"/>
      <c r="G23" s="9"/>
      <c r="H23" s="8"/>
      <c r="I23" s="8"/>
    </row>
    <row r="24" spans="1:9" x14ac:dyDescent="0.35">
      <c r="A24" s="8"/>
      <c r="B24" s="8"/>
      <c r="C24" s="8"/>
      <c r="D24" s="8"/>
      <c r="E24" s="8"/>
      <c r="F24" s="9"/>
      <c r="G24" s="8"/>
      <c r="H24" s="8"/>
      <c r="I24" s="8"/>
    </row>
    <row r="25" spans="1:9" x14ac:dyDescent="0.35">
      <c r="A25" s="8"/>
      <c r="B25" s="8"/>
      <c r="C25" s="8"/>
      <c r="D25" s="8"/>
      <c r="E25" s="8"/>
      <c r="F25" s="8"/>
    </row>
    <row r="26" spans="1:9" x14ac:dyDescent="0.35">
      <c r="A26" s="8"/>
      <c r="B26" s="8"/>
      <c r="C26" s="8"/>
      <c r="D26" s="8"/>
      <c r="E26" s="8"/>
    </row>
    <row r="27" spans="1:9" x14ac:dyDescent="0.35">
      <c r="A27" s="8"/>
      <c r="B27" s="8"/>
      <c r="C27" s="8"/>
      <c r="D27" s="8"/>
      <c r="E27" s="8"/>
    </row>
    <row r="28" spans="1:9" x14ac:dyDescent="0.35">
      <c r="A28" s="8"/>
      <c r="B28" s="8"/>
      <c r="C28" s="8"/>
      <c r="D28" s="8"/>
      <c r="E28" s="8"/>
    </row>
    <row r="29" spans="1:9" x14ac:dyDescent="0.35">
      <c r="A29" s="8"/>
      <c r="B29" s="8"/>
    </row>
    <row r="30" spans="1:9" x14ac:dyDescent="0.35">
      <c r="A30" s="8"/>
      <c r="B30" s="8"/>
    </row>
    <row r="31" spans="1:9" x14ac:dyDescent="0.35">
      <c r="A31" s="8"/>
      <c r="B31" s="8"/>
    </row>
    <row r="32" spans="1:9" x14ac:dyDescent="0.35">
      <c r="A32" s="8"/>
      <c r="B32" s="8"/>
    </row>
    <row r="33" spans="1:2" x14ac:dyDescent="0.35">
      <c r="A33" s="8"/>
      <c r="B33" s="8"/>
    </row>
    <row r="34" spans="1:2" x14ac:dyDescent="0.35">
      <c r="B34" s="8"/>
    </row>
    <row r="35" spans="1:2" x14ac:dyDescent="0.35">
      <c r="B35" s="8"/>
    </row>
    <row r="36" spans="1:2" x14ac:dyDescent="0.35">
      <c r="B36" s="8"/>
    </row>
    <row r="37" spans="1:2" x14ac:dyDescent="0.35">
      <c r="B37" s="8"/>
    </row>
    <row r="38" spans="1:2" x14ac:dyDescent="0.35">
      <c r="B38" s="8"/>
    </row>
    <row r="39" spans="1:2" x14ac:dyDescent="0.35">
      <c r="B39" s="8"/>
    </row>
    <row r="40" spans="1:2" x14ac:dyDescent="0.35">
      <c r="B40" s="8"/>
    </row>
    <row r="41" spans="1:2" x14ac:dyDescent="0.35">
      <c r="B41" s="8"/>
    </row>
    <row r="42" spans="1:2" x14ac:dyDescent="0.35">
      <c r="B42" s="8"/>
    </row>
    <row r="43" spans="1:2" x14ac:dyDescent="0.35">
      <c r="B43" s="8"/>
    </row>
    <row r="44" spans="1:2" x14ac:dyDescent="0.35">
      <c r="B44" s="8"/>
    </row>
    <row r="45" spans="1:2" x14ac:dyDescent="0.35">
      <c r="B45" s="8"/>
    </row>
    <row r="46" spans="1:2" x14ac:dyDescent="0.35">
      <c r="B46" s="8"/>
    </row>
    <row r="47" spans="1:2" x14ac:dyDescent="0.35">
      <c r="B47" s="8"/>
    </row>
    <row r="48" spans="1:2" x14ac:dyDescent="0.35">
      <c r="B48" s="8"/>
    </row>
    <row r="49" spans="2:2" x14ac:dyDescent="0.35">
      <c r="B49" s="8"/>
    </row>
    <row r="50" spans="2:2" x14ac:dyDescent="0.35">
      <c r="B50" s="8"/>
    </row>
    <row r="51" spans="2:2" x14ac:dyDescent="0.35">
      <c r="B51" s="8"/>
    </row>
    <row r="52" spans="2:2" x14ac:dyDescent="0.35">
      <c r="B52" s="8"/>
    </row>
    <row r="53" spans="2:2" x14ac:dyDescent="0.35">
      <c r="B53" s="8"/>
    </row>
    <row r="54" spans="2:2" x14ac:dyDescent="0.35">
      <c r="B54" s="8"/>
    </row>
    <row r="55" spans="2:2" x14ac:dyDescent="0.35">
      <c r="B55" s="8"/>
    </row>
    <row r="56" spans="2:2" x14ac:dyDescent="0.35">
      <c r="B56" s="8"/>
    </row>
    <row r="57" spans="2:2" x14ac:dyDescent="0.35">
      <c r="B57" s="8"/>
    </row>
    <row r="58" spans="2:2" x14ac:dyDescent="0.35">
      <c r="B58" s="8"/>
    </row>
    <row r="59" spans="2:2" x14ac:dyDescent="0.35">
      <c r="B59" s="8"/>
    </row>
    <row r="60" spans="2:2" x14ac:dyDescent="0.35">
      <c r="B60" s="8"/>
    </row>
    <row r="61" spans="2:2" x14ac:dyDescent="0.35">
      <c r="B61" s="8"/>
    </row>
  </sheetData>
  <sheetProtection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2" activePane="bottomRight" state="frozen"/>
      <selection pane="topRight" activeCell="B1" sqref="B1"/>
      <selection pane="bottomLeft" activeCell="A2" sqref="A2"/>
      <selection pane="bottomRight" activeCell="B83" sqref="B83"/>
    </sheetView>
  </sheetViews>
  <sheetFormatPr defaultColWidth="10.83203125" defaultRowHeight="15.75" customHeight="1" x14ac:dyDescent="0.35"/>
  <cols>
    <col min="1" max="1" width="64.58203125" style="11" customWidth="1"/>
    <col min="2" max="3" width="64.58203125" style="8" customWidth="1"/>
    <col min="4" max="5" width="16.58203125" style="8" customWidth="1"/>
    <col min="6" max="6" width="18.5" style="8" customWidth="1"/>
    <col min="7" max="16384" width="10.83203125" style="8"/>
  </cols>
  <sheetData>
    <row r="1" spans="1:6" ht="32.15" customHeight="1" x14ac:dyDescent="0.35">
      <c r="A1" s="35" t="s">
        <v>22</v>
      </c>
      <c r="B1" s="24" t="s">
        <v>198</v>
      </c>
      <c r="C1" s="23" t="s">
        <v>199</v>
      </c>
      <c r="D1" s="35" t="s">
        <v>24</v>
      </c>
      <c r="E1" s="35" t="s">
        <v>25</v>
      </c>
    </row>
    <row r="2" spans="1:6" ht="32.15" customHeight="1" x14ac:dyDescent="0.35">
      <c r="A2" s="24" t="s">
        <v>200</v>
      </c>
      <c r="B2" s="117"/>
      <c r="C2" s="117"/>
      <c r="D2" s="79">
        <v>0.03</v>
      </c>
      <c r="E2" s="46">
        <f>(B2+C2)*D2</f>
        <v>0</v>
      </c>
      <c r="F2" s="9"/>
    </row>
    <row r="3" spans="1:6" ht="32.15" customHeight="1" x14ac:dyDescent="0.35">
      <c r="A3" s="24"/>
      <c r="B3" s="117"/>
      <c r="C3" s="117"/>
      <c r="D3" s="79"/>
      <c r="E3" s="46"/>
      <c r="F3" s="9"/>
    </row>
    <row r="4" spans="1:6" ht="32.15" customHeight="1" x14ac:dyDescent="0.35">
      <c r="A4" s="24" t="s">
        <v>201</v>
      </c>
      <c r="B4" s="117"/>
      <c r="C4" s="119"/>
      <c r="D4" s="79">
        <v>0.03</v>
      </c>
      <c r="E4" s="46">
        <f t="shared" ref="E4" si="0">(B4+C4)*D4</f>
        <v>0</v>
      </c>
    </row>
    <row r="5" spans="1:6" ht="32.15" customHeight="1" x14ac:dyDescent="0.35">
      <c r="A5" s="24"/>
      <c r="B5" s="117"/>
      <c r="C5" s="119"/>
      <c r="D5" s="79"/>
      <c r="E5" s="46"/>
    </row>
    <row r="6" spans="1:6" ht="32.15" customHeight="1" x14ac:dyDescent="0.35">
      <c r="A6" s="24" t="s">
        <v>202</v>
      </c>
      <c r="B6" s="119"/>
      <c r="C6" s="117"/>
      <c r="D6" s="74">
        <v>0.04</v>
      </c>
      <c r="E6" s="46">
        <f t="shared" ref="E6" si="1">(B6+C6)*D6</f>
        <v>0</v>
      </c>
    </row>
    <row r="7" spans="1:6" ht="32.15" customHeight="1" x14ac:dyDescent="0.35">
      <c r="A7" s="24"/>
      <c r="B7" s="119"/>
      <c r="C7" s="117"/>
      <c r="D7" s="74"/>
      <c r="E7" s="46"/>
    </row>
    <row r="8" spans="1:6" ht="32.15" customHeight="1" x14ac:dyDescent="0.35">
      <c r="A8" s="24" t="s">
        <v>203</v>
      </c>
      <c r="B8" s="119"/>
      <c r="C8" s="119"/>
      <c r="D8" s="74">
        <v>0.03</v>
      </c>
      <c r="E8" s="46">
        <f t="shared" ref="E8" si="2">(B8+C8)*D8</f>
        <v>0</v>
      </c>
    </row>
    <row r="9" spans="1:6" ht="32.15" customHeight="1" x14ac:dyDescent="0.35">
      <c r="A9" s="24"/>
      <c r="B9" s="119"/>
      <c r="C9" s="119"/>
      <c r="D9" s="74"/>
      <c r="E9" s="46"/>
    </row>
    <row r="10" spans="1:6" ht="32.15" customHeight="1" x14ac:dyDescent="0.35">
      <c r="A10" s="24" t="s">
        <v>204</v>
      </c>
      <c r="B10" s="117"/>
      <c r="C10" s="117"/>
      <c r="D10" s="74">
        <v>0.03</v>
      </c>
      <c r="E10" s="46">
        <f t="shared" ref="E10" si="3">(B10+C10)*D10</f>
        <v>0</v>
      </c>
    </row>
    <row r="11" spans="1:6" ht="32.15" customHeight="1" x14ac:dyDescent="0.35">
      <c r="A11" s="24"/>
      <c r="B11" s="117"/>
      <c r="C11" s="117"/>
      <c r="D11" s="74"/>
      <c r="E11" s="46"/>
    </row>
    <row r="12" spans="1:6" ht="32.15" customHeight="1" x14ac:dyDescent="0.35">
      <c r="A12" s="24" t="s">
        <v>205</v>
      </c>
      <c r="B12" s="117"/>
      <c r="C12" s="119"/>
      <c r="D12" s="74">
        <v>0.02</v>
      </c>
      <c r="E12" s="46">
        <f t="shared" ref="E12" si="4">(B12+C12)*D12</f>
        <v>0</v>
      </c>
    </row>
    <row r="13" spans="1:6" ht="32.15" customHeight="1" x14ac:dyDescent="0.35">
      <c r="A13" s="24"/>
      <c r="B13" s="117"/>
      <c r="C13" s="119"/>
      <c r="D13" s="74"/>
      <c r="E13" s="46"/>
    </row>
    <row r="14" spans="1:6" ht="32.15" customHeight="1" x14ac:dyDescent="0.35">
      <c r="A14" s="24" t="s">
        <v>206</v>
      </c>
      <c r="B14" s="119"/>
      <c r="C14" s="117"/>
      <c r="D14" s="74">
        <v>0.04</v>
      </c>
      <c r="E14" s="46">
        <f t="shared" ref="E14" si="5">(B14+C14)*D14</f>
        <v>0</v>
      </c>
    </row>
    <row r="15" spans="1:6" ht="32.15" customHeight="1" x14ac:dyDescent="0.35">
      <c r="A15" s="24"/>
      <c r="B15" s="119"/>
      <c r="C15" s="117"/>
      <c r="D15" s="74"/>
      <c r="E15" s="46"/>
    </row>
    <row r="16" spans="1:6" ht="32.15" customHeight="1" x14ac:dyDescent="0.35">
      <c r="A16" s="24" t="s">
        <v>207</v>
      </c>
      <c r="B16" s="119"/>
      <c r="C16" s="119"/>
      <c r="D16" s="74">
        <v>0.04</v>
      </c>
      <c r="E16" s="46">
        <f t="shared" ref="E16" si="6">(B16+C16)*D16</f>
        <v>0</v>
      </c>
    </row>
    <row r="17" spans="1:6" ht="32.15" customHeight="1" x14ac:dyDescent="0.35">
      <c r="A17" s="24"/>
      <c r="B17" s="119"/>
      <c r="C17" s="119"/>
      <c r="D17" s="74"/>
      <c r="E17" s="46"/>
    </row>
    <row r="18" spans="1:6" ht="32.15" customHeight="1" x14ac:dyDescent="0.35">
      <c r="A18" s="24" t="s">
        <v>208</v>
      </c>
      <c r="B18" s="117"/>
      <c r="C18" s="117"/>
      <c r="D18" s="74">
        <v>0.04</v>
      </c>
      <c r="E18" s="46">
        <f t="shared" ref="E18" si="7">(B18+C18)*D18</f>
        <v>0</v>
      </c>
    </row>
    <row r="19" spans="1:6" ht="32.15" customHeight="1" x14ac:dyDescent="0.35">
      <c r="A19" s="24"/>
      <c r="B19" s="117"/>
      <c r="C19" s="117"/>
      <c r="D19" s="74"/>
      <c r="E19" s="46"/>
    </row>
    <row r="20" spans="1:6" ht="32.15" customHeight="1" x14ac:dyDescent="0.35">
      <c r="A20" s="24" t="s">
        <v>209</v>
      </c>
      <c r="B20" s="117"/>
      <c r="C20" s="119"/>
      <c r="D20" s="74">
        <v>0.04</v>
      </c>
      <c r="E20" s="46">
        <f t="shared" ref="E20" si="8">(B20+C20)*D20</f>
        <v>0</v>
      </c>
    </row>
    <row r="21" spans="1:6" ht="32.15" customHeight="1" x14ac:dyDescent="0.35">
      <c r="A21" s="24"/>
      <c r="B21" s="117"/>
      <c r="C21" s="119"/>
      <c r="D21" s="74"/>
      <c r="E21" s="46"/>
    </row>
    <row r="22" spans="1:6" ht="32.15" customHeight="1" x14ac:dyDescent="0.35">
      <c r="A22" s="24" t="s">
        <v>210</v>
      </c>
      <c r="B22" s="119"/>
      <c r="C22" s="117"/>
      <c r="D22" s="74">
        <v>0.04</v>
      </c>
      <c r="E22" s="46">
        <f t="shared" ref="E22" si="9">(B22+C22)*D22</f>
        <v>0</v>
      </c>
    </row>
    <row r="23" spans="1:6" ht="32.15" customHeight="1" x14ac:dyDescent="0.35">
      <c r="A23" s="24"/>
      <c r="B23" s="119"/>
      <c r="C23" s="117"/>
      <c r="D23" s="74"/>
      <c r="E23" s="46"/>
    </row>
    <row r="24" spans="1:6" ht="32.15" customHeight="1" x14ac:dyDescent="0.35">
      <c r="A24" s="24" t="s">
        <v>211</v>
      </c>
      <c r="B24" s="119"/>
      <c r="C24" s="119"/>
      <c r="D24" s="74">
        <v>0.04</v>
      </c>
      <c r="E24" s="46">
        <f t="shared" ref="E24" si="10">(B24+C24)*D24</f>
        <v>0</v>
      </c>
    </row>
    <row r="25" spans="1:6" ht="32.15" customHeight="1" x14ac:dyDescent="0.35">
      <c r="A25" s="24"/>
      <c r="B25" s="119"/>
      <c r="C25" s="119"/>
      <c r="D25" s="74"/>
      <c r="E25" s="46"/>
    </row>
    <row r="26" spans="1:6" ht="32.15" customHeight="1" x14ac:dyDescent="0.35">
      <c r="A26" s="24" t="s">
        <v>212</v>
      </c>
      <c r="B26" s="117"/>
      <c r="C26" s="117"/>
      <c r="D26" s="74">
        <v>0.04</v>
      </c>
      <c r="E26" s="46">
        <f t="shared" ref="E26" si="11">(B26+C26)*D26</f>
        <v>0</v>
      </c>
    </row>
    <row r="27" spans="1:6" ht="32.15" customHeight="1" x14ac:dyDescent="0.35">
      <c r="A27" s="24"/>
      <c r="B27" s="117"/>
      <c r="C27" s="117"/>
      <c r="D27" s="74"/>
      <c r="E27" s="46"/>
    </row>
    <row r="28" spans="1:6" ht="32.15" customHeight="1" x14ac:dyDescent="0.35">
      <c r="A28" s="24" t="s">
        <v>213</v>
      </c>
      <c r="B28" s="117"/>
      <c r="C28" s="119"/>
      <c r="D28" s="74">
        <v>0.02</v>
      </c>
      <c r="E28" s="46">
        <f t="shared" ref="E28" si="12">(B28+C28)*D28</f>
        <v>0</v>
      </c>
      <c r="F28" s="9"/>
    </row>
    <row r="29" spans="1:6" ht="32.15" customHeight="1" x14ac:dyDescent="0.35">
      <c r="A29" s="24"/>
      <c r="B29" s="117"/>
      <c r="C29" s="119"/>
      <c r="D29" s="74"/>
      <c r="E29" s="46"/>
      <c r="F29" s="9"/>
    </row>
    <row r="30" spans="1:6" ht="32.15" customHeight="1" x14ac:dyDescent="0.35">
      <c r="A30" s="24" t="s">
        <v>214</v>
      </c>
      <c r="B30" s="119"/>
      <c r="C30" s="117"/>
      <c r="D30" s="74">
        <v>0.02</v>
      </c>
      <c r="E30" s="46">
        <f t="shared" ref="E30" si="13">(B30+C30)*D30</f>
        <v>0</v>
      </c>
      <c r="F30" s="9"/>
    </row>
    <row r="31" spans="1:6" ht="32.15" customHeight="1" x14ac:dyDescent="0.35">
      <c r="A31" s="24"/>
      <c r="B31" s="119"/>
      <c r="C31" s="117"/>
      <c r="D31" s="74"/>
      <c r="E31" s="46"/>
      <c r="F31" s="9"/>
    </row>
    <row r="32" spans="1:6" ht="32.15" customHeight="1" x14ac:dyDescent="0.35">
      <c r="A32" s="24" t="s">
        <v>215</v>
      </c>
      <c r="B32" s="119"/>
      <c r="C32" s="119"/>
      <c r="D32" s="74">
        <v>0.03</v>
      </c>
      <c r="E32" s="46">
        <f t="shared" ref="E32" si="14">(B32+C32)*D32</f>
        <v>0</v>
      </c>
      <c r="F32" s="9"/>
    </row>
    <row r="33" spans="1:6" ht="32.15" customHeight="1" x14ac:dyDescent="0.35">
      <c r="A33" s="24"/>
      <c r="B33" s="119"/>
      <c r="C33" s="119"/>
      <c r="D33" s="74"/>
      <c r="E33" s="46"/>
      <c r="F33" s="9"/>
    </row>
    <row r="34" spans="1:6" ht="32.15" customHeight="1" x14ac:dyDescent="0.35">
      <c r="A34" s="24" t="s">
        <v>216</v>
      </c>
      <c r="B34" s="117"/>
      <c r="C34" s="117"/>
      <c r="D34" s="74">
        <v>0.02</v>
      </c>
      <c r="E34" s="46">
        <f t="shared" ref="E34" si="15">(B34+C34)*D34</f>
        <v>0</v>
      </c>
      <c r="F34" s="9"/>
    </row>
    <row r="35" spans="1:6" ht="32.15" customHeight="1" x14ac:dyDescent="0.35">
      <c r="A35" s="24"/>
      <c r="B35" s="117"/>
      <c r="C35" s="117"/>
      <c r="D35" s="74"/>
      <c r="E35" s="46"/>
      <c r="F35" s="9"/>
    </row>
    <row r="36" spans="1:6" ht="32.15" customHeight="1" x14ac:dyDescent="0.35">
      <c r="A36" s="24" t="s">
        <v>217</v>
      </c>
      <c r="B36" s="117"/>
      <c r="C36" s="119"/>
      <c r="D36" s="74">
        <v>0.03</v>
      </c>
      <c r="E36" s="46">
        <f t="shared" ref="E36" si="16">(B36+C36)*D36</f>
        <v>0</v>
      </c>
      <c r="F36" s="9"/>
    </row>
    <row r="37" spans="1:6" ht="32.15" customHeight="1" x14ac:dyDescent="0.35">
      <c r="A37" s="24"/>
      <c r="B37" s="117"/>
      <c r="C37" s="119"/>
      <c r="D37" s="74"/>
      <c r="E37" s="46"/>
      <c r="F37" s="9"/>
    </row>
    <row r="38" spans="1:6" ht="32.15" customHeight="1" x14ac:dyDescent="0.35">
      <c r="A38" s="24" t="s">
        <v>218</v>
      </c>
      <c r="B38" s="119"/>
      <c r="C38" s="117"/>
      <c r="D38" s="74">
        <v>0.02</v>
      </c>
      <c r="E38" s="46">
        <f t="shared" ref="E38" si="17">(B38+C38)*D38</f>
        <v>0</v>
      </c>
      <c r="F38" s="9"/>
    </row>
    <row r="39" spans="1:6" ht="32.15" customHeight="1" x14ac:dyDescent="0.35">
      <c r="A39" s="24"/>
      <c r="B39" s="119"/>
      <c r="C39" s="117"/>
      <c r="D39" s="74"/>
      <c r="E39" s="46"/>
      <c r="F39" s="9"/>
    </row>
    <row r="40" spans="1:6" ht="32.15" customHeight="1" x14ac:dyDescent="0.35">
      <c r="A40" s="24" t="s">
        <v>219</v>
      </c>
      <c r="B40" s="119"/>
      <c r="C40" s="119"/>
      <c r="D40" s="74">
        <v>0.03</v>
      </c>
      <c r="E40" s="46">
        <f t="shared" ref="E40" si="18">(B40+C40)*D40</f>
        <v>0</v>
      </c>
      <c r="F40" s="9"/>
    </row>
    <row r="41" spans="1:6" ht="32.15" customHeight="1" x14ac:dyDescent="0.35">
      <c r="A41" s="24"/>
      <c r="B41" s="119"/>
      <c r="C41" s="119"/>
      <c r="D41" s="74"/>
      <c r="E41" s="46"/>
      <c r="F41" s="9"/>
    </row>
    <row r="42" spans="1:6" ht="32.15" customHeight="1" x14ac:dyDescent="0.35">
      <c r="A42" s="24" t="s">
        <v>220</v>
      </c>
      <c r="B42" s="117"/>
      <c r="C42" s="117"/>
      <c r="D42" s="74">
        <v>0.03</v>
      </c>
      <c r="E42" s="46">
        <f t="shared" ref="E42" si="19">(B42+C42)*D42</f>
        <v>0</v>
      </c>
      <c r="F42" s="9"/>
    </row>
    <row r="43" spans="1:6" ht="32.15" customHeight="1" x14ac:dyDescent="0.35">
      <c r="A43" s="24"/>
      <c r="B43" s="117"/>
      <c r="C43" s="117"/>
      <c r="D43" s="74"/>
      <c r="E43" s="46"/>
      <c r="F43" s="9"/>
    </row>
    <row r="44" spans="1:6" ht="32.15" customHeight="1" x14ac:dyDescent="0.35">
      <c r="A44" s="24" t="s">
        <v>221</v>
      </c>
      <c r="B44" s="117"/>
      <c r="C44" s="119"/>
      <c r="D44" s="74">
        <v>0.02</v>
      </c>
      <c r="E44" s="46">
        <f t="shared" ref="E44" si="20">(B44+C44)*D44</f>
        <v>0</v>
      </c>
      <c r="F44" s="9"/>
    </row>
    <row r="45" spans="1:6" ht="32.15" customHeight="1" x14ac:dyDescent="0.35">
      <c r="A45" s="24"/>
      <c r="B45" s="117"/>
      <c r="C45" s="119"/>
      <c r="D45" s="74"/>
      <c r="E45" s="46"/>
      <c r="F45" s="9"/>
    </row>
    <row r="46" spans="1:6" ht="32.15" customHeight="1" x14ac:dyDescent="0.35">
      <c r="A46" s="24" t="s">
        <v>222</v>
      </c>
      <c r="B46" s="119"/>
      <c r="C46" s="117"/>
      <c r="D46" s="74">
        <v>0.03</v>
      </c>
      <c r="E46" s="46">
        <f t="shared" ref="E46" si="21">(B46+C46)*D46</f>
        <v>0</v>
      </c>
      <c r="F46" s="9"/>
    </row>
    <row r="47" spans="1:6" ht="32.15" customHeight="1" x14ac:dyDescent="0.35">
      <c r="A47" s="24"/>
      <c r="B47" s="119"/>
      <c r="C47" s="117"/>
      <c r="D47" s="74"/>
      <c r="E47" s="46"/>
      <c r="F47" s="9"/>
    </row>
    <row r="48" spans="1:6" ht="32.15" customHeight="1" x14ac:dyDescent="0.35">
      <c r="A48" s="24" t="s">
        <v>223</v>
      </c>
      <c r="B48" s="119"/>
      <c r="C48" s="119"/>
      <c r="D48" s="74">
        <v>0.02</v>
      </c>
      <c r="E48" s="46">
        <f t="shared" ref="E48" si="22">(B48+C48)*D48</f>
        <v>0</v>
      </c>
      <c r="F48" s="9"/>
    </row>
    <row r="49" spans="1:6" ht="32.15" customHeight="1" x14ac:dyDescent="0.35">
      <c r="A49" s="24"/>
      <c r="B49" s="119"/>
      <c r="C49" s="119"/>
      <c r="D49" s="74"/>
      <c r="E49" s="46"/>
      <c r="F49" s="9"/>
    </row>
    <row r="50" spans="1:6" ht="32.15" customHeight="1" x14ac:dyDescent="0.35">
      <c r="A50" s="24" t="s">
        <v>224</v>
      </c>
      <c r="B50" s="117"/>
      <c r="C50" s="117"/>
      <c r="D50" s="74">
        <v>0.03</v>
      </c>
      <c r="E50" s="46">
        <f t="shared" ref="E50" si="23">(B50+C50)*D50</f>
        <v>0</v>
      </c>
      <c r="F50" s="9"/>
    </row>
    <row r="51" spans="1:6" ht="32.15" customHeight="1" x14ac:dyDescent="0.35">
      <c r="A51" s="24"/>
      <c r="B51" s="117"/>
      <c r="C51" s="117"/>
      <c r="D51" s="74"/>
      <c r="E51" s="46"/>
      <c r="F51" s="9"/>
    </row>
    <row r="52" spans="1:6" ht="32.15" customHeight="1" x14ac:dyDescent="0.35">
      <c r="A52" s="24" t="s">
        <v>225</v>
      </c>
      <c r="B52" s="117"/>
      <c r="C52" s="119"/>
      <c r="D52" s="74">
        <v>0.03</v>
      </c>
      <c r="E52" s="46">
        <f t="shared" ref="E52" si="24">(B52+C52)*D52</f>
        <v>0</v>
      </c>
      <c r="F52" s="9"/>
    </row>
    <row r="53" spans="1:6" ht="32.15" customHeight="1" x14ac:dyDescent="0.35">
      <c r="A53" s="24"/>
      <c r="B53" s="117"/>
      <c r="C53" s="119"/>
      <c r="D53" s="74"/>
      <c r="E53" s="46"/>
      <c r="F53" s="9"/>
    </row>
    <row r="54" spans="1:6" ht="32.15" customHeight="1" x14ac:dyDescent="0.35">
      <c r="A54" s="24" t="s">
        <v>226</v>
      </c>
      <c r="B54" s="119"/>
      <c r="C54" s="117"/>
      <c r="D54" s="74">
        <v>0.03</v>
      </c>
      <c r="E54" s="46">
        <f t="shared" ref="E54" si="25">(B54+C54)*D54</f>
        <v>0</v>
      </c>
      <c r="F54" s="9"/>
    </row>
    <row r="55" spans="1:6" ht="32.15" customHeight="1" x14ac:dyDescent="0.35">
      <c r="A55" s="24"/>
      <c r="B55" s="119"/>
      <c r="C55" s="117"/>
      <c r="D55" s="74"/>
      <c r="E55" s="46"/>
      <c r="F55" s="9"/>
    </row>
    <row r="56" spans="1:6" ht="32.15" customHeight="1" x14ac:dyDescent="0.35">
      <c r="A56" s="24" t="s">
        <v>227</v>
      </c>
      <c r="B56" s="120"/>
      <c r="C56" s="119"/>
      <c r="D56" s="74">
        <v>0.03</v>
      </c>
      <c r="E56" s="46">
        <f t="shared" ref="E56" si="26">(B56+C56)*D56</f>
        <v>0</v>
      </c>
      <c r="F56" s="9"/>
    </row>
    <row r="57" spans="1:6" ht="32.15" customHeight="1" x14ac:dyDescent="0.35">
      <c r="A57" s="24"/>
      <c r="B57" s="119"/>
      <c r="C57" s="119"/>
      <c r="D57" s="74"/>
      <c r="E57" s="46"/>
      <c r="F57" s="9"/>
    </row>
    <row r="58" spans="1:6" ht="32.15" customHeight="1" x14ac:dyDescent="0.35">
      <c r="A58" s="24" t="s">
        <v>228</v>
      </c>
      <c r="B58" s="117"/>
      <c r="C58" s="117"/>
      <c r="D58" s="74">
        <v>0.03</v>
      </c>
      <c r="E58" s="46">
        <f t="shared" ref="E58" si="27">(B58+C58)*D58</f>
        <v>0</v>
      </c>
      <c r="F58" s="9"/>
    </row>
    <row r="59" spans="1:6" ht="32.15" customHeight="1" x14ac:dyDescent="0.35">
      <c r="A59" s="24"/>
      <c r="B59" s="117"/>
      <c r="C59" s="117"/>
      <c r="D59" s="74"/>
      <c r="E59" s="46"/>
      <c r="F59" s="9"/>
    </row>
    <row r="60" spans="1:6" ht="32.15" customHeight="1" x14ac:dyDescent="0.35">
      <c r="A60" s="24" t="s">
        <v>229</v>
      </c>
      <c r="B60" s="117"/>
      <c r="C60" s="119"/>
      <c r="D60" s="74">
        <v>0.02</v>
      </c>
      <c r="E60" s="46">
        <f t="shared" ref="E60" si="28">(B60+C60)*D60</f>
        <v>0</v>
      </c>
      <c r="F60" s="9"/>
    </row>
    <row r="61" spans="1:6" ht="32.15" customHeight="1" x14ac:dyDescent="0.35">
      <c r="A61" s="24"/>
      <c r="B61" s="117"/>
      <c r="C61" s="119"/>
      <c r="D61" s="74"/>
      <c r="E61" s="46"/>
      <c r="F61" s="9"/>
    </row>
    <row r="62" spans="1:6" ht="32.15" customHeight="1" x14ac:dyDescent="0.35">
      <c r="A62" s="24" t="s">
        <v>230</v>
      </c>
      <c r="B62" s="119"/>
      <c r="C62" s="117"/>
      <c r="D62" s="74">
        <v>0.02</v>
      </c>
      <c r="E62" s="46">
        <f t="shared" ref="E62" si="29">(B62+C62)*D62</f>
        <v>0</v>
      </c>
      <c r="F62" s="9"/>
    </row>
    <row r="63" spans="1:6" ht="15.5" x14ac:dyDescent="0.35">
      <c r="A63" s="24"/>
      <c r="B63" s="119"/>
      <c r="C63" s="117"/>
      <c r="D63" s="74"/>
      <c r="E63" s="46"/>
    </row>
    <row r="64" spans="1:6" ht="15.5" x14ac:dyDescent="0.35">
      <c r="A64" s="24" t="s">
        <v>231</v>
      </c>
      <c r="B64" s="119"/>
      <c r="C64" s="119"/>
      <c r="D64" s="74">
        <v>0.03</v>
      </c>
      <c r="E64" s="46">
        <f t="shared" ref="E64" si="30">(B64+C64)*D64</f>
        <v>0</v>
      </c>
      <c r="F64" s="15"/>
    </row>
    <row r="65" spans="1:6" ht="15.5" x14ac:dyDescent="0.35">
      <c r="A65" s="24"/>
      <c r="B65" s="119"/>
      <c r="C65" s="119"/>
      <c r="D65" s="74"/>
      <c r="E65" s="46"/>
    </row>
    <row r="66" spans="1:6" ht="94.5" customHeight="1" x14ac:dyDescent="0.35">
      <c r="A66" s="24" t="s">
        <v>232</v>
      </c>
      <c r="B66" s="117"/>
      <c r="C66" s="117"/>
      <c r="D66" s="74">
        <v>0.03</v>
      </c>
      <c r="E66" s="46">
        <f t="shared" ref="E66" si="31">(B66+C66)*D66</f>
        <v>0</v>
      </c>
    </row>
    <row r="67" spans="1:6" ht="84" customHeight="1" x14ac:dyDescent="0.35">
      <c r="A67" s="24"/>
      <c r="B67" s="117"/>
      <c r="C67" s="117"/>
      <c r="D67" s="74"/>
      <c r="E67" s="46"/>
    </row>
    <row r="68" spans="1:6" ht="15.5" x14ac:dyDescent="0.35">
      <c r="A68" s="24" t="s">
        <v>233</v>
      </c>
      <c r="B68" s="117"/>
      <c r="C68" s="119"/>
      <c r="D68" s="74">
        <v>0.02</v>
      </c>
      <c r="E68" s="46">
        <f t="shared" ref="E68" si="32">(B68+C68)*D68</f>
        <v>0</v>
      </c>
    </row>
    <row r="69" spans="1:6" ht="84" customHeight="1" x14ac:dyDescent="0.35">
      <c r="A69" s="24"/>
      <c r="B69" s="117"/>
      <c r="C69" s="117"/>
      <c r="D69" s="46"/>
      <c r="E69" s="46"/>
    </row>
    <row r="70" spans="1:6" ht="15.5" x14ac:dyDescent="0.35">
      <c r="A70" s="8"/>
      <c r="D70" s="121">
        <f>SUM(D2:D69)</f>
        <v>1.0000000000000002</v>
      </c>
      <c r="E70" s="91">
        <f>SUM(E8:E69)</f>
        <v>0</v>
      </c>
      <c r="F70" s="15" t="s">
        <v>170</v>
      </c>
    </row>
    <row r="71" spans="1:6" ht="15.5" x14ac:dyDescent="0.35">
      <c r="A71" s="8"/>
    </row>
    <row r="72" spans="1:6" ht="15.5" x14ac:dyDescent="0.35">
      <c r="A72" s="8"/>
      <c r="B72" s="153" t="s">
        <v>234</v>
      </c>
      <c r="C72" s="153"/>
      <c r="D72" s="153"/>
    </row>
    <row r="73" spans="1:6" ht="15.5" x14ac:dyDescent="0.35">
      <c r="A73" s="8"/>
      <c r="B73" s="153"/>
      <c r="C73" s="153"/>
      <c r="D73" s="153"/>
    </row>
    <row r="74" spans="1:6" ht="15.5" x14ac:dyDescent="0.35">
      <c r="A74" s="8"/>
    </row>
    <row r="75" spans="1:6" ht="15.5" x14ac:dyDescent="0.35">
      <c r="A75" s="8"/>
    </row>
    <row r="76" spans="1:6" ht="15.5" x14ac:dyDescent="0.35">
      <c r="A76" s="8"/>
    </row>
    <row r="77" spans="1:6" ht="15.5" x14ac:dyDescent="0.35">
      <c r="A77" s="8"/>
      <c r="D77" s="11"/>
    </row>
    <row r="78" spans="1:6" ht="15.5" x14ac:dyDescent="0.35">
      <c r="A78" s="8"/>
    </row>
    <row r="79" spans="1:6" ht="15.5" x14ac:dyDescent="0.35">
      <c r="A79" s="8"/>
    </row>
    <row r="80" spans="1:6" ht="15.5" x14ac:dyDescent="0.35">
      <c r="A80" s="8"/>
    </row>
    <row r="81" spans="1:1" ht="15.5" x14ac:dyDescent="0.35">
      <c r="A81" s="8"/>
    </row>
    <row r="82" spans="1:1" ht="15.5" x14ac:dyDescent="0.35">
      <c r="A82" s="8"/>
    </row>
    <row r="83" spans="1:1" ht="15.5" x14ac:dyDescent="0.35">
      <c r="A83" s="8"/>
    </row>
    <row r="84" spans="1:1" ht="15.5" x14ac:dyDescent="0.35"/>
    <row r="85" spans="1:1" ht="15.5" x14ac:dyDescent="0.35"/>
    <row r="86" spans="1:1" ht="15.5" x14ac:dyDescent="0.35"/>
    <row r="87" spans="1:1" ht="15.5" x14ac:dyDescent="0.35"/>
  </sheetData>
  <sheetProtection formatRows="0"/>
  <mergeCells count="1">
    <mergeCell ref="B72:D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Peso fatores ASG portfólio</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2025-02-05T16:44:01Z</dcterms:modified>
  <cp:category/>
  <cp:contentStatus/>
</cp:coreProperties>
</file>