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5o. ciclo - bancos comerciais e cooperativos - 2024/SICOOB/"/>
    </mc:Choice>
  </mc:AlternateContent>
  <xr:revisionPtr revIDLastSave="93" documentId="13_ncr:1_{3D1D6C61-2624-4014-90AC-9181217CF12F}" xr6:coauthVersionLast="47" xr6:coauthVersionMax="47" xr10:uidLastSave="{99C5C531-7522-498A-81CF-E94384629B88}"/>
  <bookViews>
    <workbookView xWindow="-110" yWindow="-110" windowWidth="19420" windowHeight="11500" firstSheet="13" activeTab="13" xr2:uid="{033D211D-4D1B-C74C-B933-05804CD3EC4A}"/>
  </bookViews>
  <sheets>
    <sheet name="Nota final" sheetId="20" r:id="rId1"/>
    <sheet name="Informações da planilha" sheetId="21" state="hidden" r:id="rId2"/>
    <sheet name="Temas nas políticas gerais" sheetId="8" r:id="rId3"/>
    <sheet name="Temas nas políticas setoriais" sheetId="9" r:id="rId4"/>
    <sheet name="Bases de dados" sheetId="22" r:id="rId5"/>
    <sheet name="Monitoramento de riscos" sheetId="10" r:id="rId6"/>
    <sheet name="Relevância processo decisório" sheetId="13" r:id="rId7"/>
    <sheet name="Ações de mitigação de riscos" sheetId="11" r:id="rId8"/>
    <sheet name="Prod fin imp positivo" sheetId="26" r:id="rId9"/>
    <sheet name="Portfólio (setor)" sheetId="12" r:id="rId10"/>
    <sheet name="Portfólio (localização)" sheetId="15" r:id="rId11"/>
    <sheet name="Portfólio (empresa)" sheetId="16" r:id="rId12"/>
    <sheet name="Peso fatores ASG portfólio" sheetId="19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0" l="1"/>
  <c r="E70" i="26"/>
  <c r="F19" i="5"/>
  <c r="G17" i="5"/>
  <c r="E17" i="5"/>
  <c r="G15" i="5"/>
  <c r="E15" i="5"/>
  <c r="G13" i="5"/>
  <c r="E13" i="5"/>
  <c r="G11" i="5"/>
  <c r="E11" i="5"/>
  <c r="G9" i="5"/>
  <c r="E9" i="5"/>
  <c r="G7" i="5"/>
  <c r="E7" i="5"/>
  <c r="G5" i="5"/>
  <c r="E5" i="5"/>
  <c r="G3" i="5"/>
  <c r="E3" i="5"/>
  <c r="B13" i="10"/>
  <c r="G19" i="5" l="1"/>
  <c r="F16" i="11"/>
  <c r="H14" i="22"/>
  <c r="H12" i="22"/>
  <c r="H10" i="22"/>
  <c r="D70" i="26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64" i="26"/>
  <c r="E66" i="26"/>
  <c r="E68" i="26"/>
  <c r="E2" i="26"/>
  <c r="G88" i="22"/>
  <c r="C88" i="22"/>
  <c r="H86" i="22"/>
  <c r="H84" i="22"/>
  <c r="H82" i="22"/>
  <c r="F88" i="22"/>
  <c r="E88" i="22"/>
  <c r="B88" i="22"/>
  <c r="H6" i="22"/>
  <c r="H8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4" i="22"/>
  <c r="H56" i="22"/>
  <c r="H58" i="22"/>
  <c r="H60" i="22"/>
  <c r="H62" i="22"/>
  <c r="H64" i="22"/>
  <c r="H66" i="22"/>
  <c r="H68" i="22"/>
  <c r="H70" i="22"/>
  <c r="H72" i="22"/>
  <c r="H76" i="22"/>
  <c r="H78" i="22"/>
  <c r="H80" i="22"/>
  <c r="H4" i="22"/>
  <c r="H2" i="22"/>
  <c r="H88" i="22" l="1"/>
  <c r="F9" i="20" s="1"/>
  <c r="B15" i="10" l="1"/>
  <c r="E5" i="13"/>
  <c r="H9" i="20" s="1"/>
  <c r="D13" i="10"/>
  <c r="C13" i="10"/>
  <c r="C15" i="10" s="1"/>
  <c r="H7" i="19" l="1"/>
  <c r="H5" i="19"/>
  <c r="H3" i="19"/>
  <c r="G15" i="19"/>
  <c r="H13" i="19"/>
  <c r="F13" i="19"/>
  <c r="H11" i="19"/>
  <c r="F11" i="19"/>
  <c r="H9" i="19"/>
  <c r="F9" i="19"/>
  <c r="F7" i="19"/>
  <c r="F5" i="19"/>
  <c r="F3" i="19"/>
  <c r="H15" i="19" l="1"/>
  <c r="N9" i="20" s="1"/>
  <c r="F3" i="15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G2" i="11"/>
  <c r="G4" i="11"/>
  <c r="G20" i="2"/>
  <c r="C9" i="15"/>
  <c r="D9" i="15"/>
  <c r="C9" i="12"/>
  <c r="D9" i="12"/>
  <c r="E9" i="12"/>
  <c r="B9" i="12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2" i="9"/>
  <c r="D16" i="8"/>
  <c r="D4" i="8"/>
  <c r="D6" i="8"/>
  <c r="D8" i="8"/>
  <c r="D10" i="8"/>
  <c r="D12" i="8"/>
  <c r="D14" i="8"/>
  <c r="D18" i="8"/>
  <c r="D20" i="8"/>
  <c r="D22" i="8"/>
  <c r="D24" i="8"/>
  <c r="D26" i="8"/>
  <c r="D28" i="8"/>
  <c r="D30" i="8"/>
  <c r="D32" i="8"/>
  <c r="D34" i="8"/>
  <c r="D36" i="8"/>
  <c r="D38" i="8"/>
  <c r="D40" i="8"/>
  <c r="D42" i="8"/>
  <c r="D44" i="8"/>
  <c r="D46" i="8"/>
  <c r="D48" i="8"/>
  <c r="D50" i="8"/>
  <c r="D52" i="8"/>
  <c r="D54" i="8"/>
  <c r="D56" i="8"/>
  <c r="D2" i="8"/>
  <c r="D58" i="8" l="1"/>
  <c r="D9" i="20" s="1"/>
  <c r="E15" i="10"/>
  <c r="G9" i="20" s="1"/>
  <c r="D58" i="9"/>
  <c r="E9" i="20" s="1"/>
  <c r="C58" i="8"/>
  <c r="C58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G6" i="11"/>
  <c r="G8" i="11"/>
  <c r="G10" i="11"/>
  <c r="G12" i="11"/>
  <c r="G14" i="11"/>
  <c r="P9" i="20"/>
  <c r="G16" i="11" l="1"/>
  <c r="I9" i="20" s="1"/>
  <c r="F9" i="15"/>
  <c r="L9" i="20" s="1"/>
  <c r="F9" i="12"/>
  <c r="K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<sst xmlns="http://schemas.openxmlformats.org/spreadsheetml/2006/main" count="457" uniqueCount="292">
  <si>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</si>
  <si>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</si>
  <si>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</si>
  <si>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</si>
  <si>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</si>
  <si>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</si>
  <si>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</si>
  <si>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</si>
  <si>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</si>
  <si>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</si>
  <si>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</si>
  <si>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</si>
  <si>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</si>
  <si>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</si>
  <si>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</si>
  <si>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</si>
  <si>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</si>
  <si>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</si>
  <si>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</si>
  <si>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</si>
  <si>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</si>
  <si>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</si>
  <si>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</si>
  <si>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</si>
  <si>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</si>
  <si>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</si>
  <si>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</si>
  <si>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>Nas Demonstrações Contábeis do Sicoob DVTM, pg. 14: "Risco climático: O processo de gerenciamento do risco climático consiste na realização de avaliações sistêmicas considerando a probabilidade da ocorrência de eventos que possam ocasionar danos de origem climática e na observância dos riscos de transição e físico". Adicionalmente, o Relatório de Sustentabilidade, pg. 87, consta: "o processo de gerenciamento do risco climático consiste na realização de avaliações sistêmicas considerando a probabilidade da ocorrência de eventos que possam ocasionar danos de origem climática e na observância dos riscos de transição e físicos."</t>
  </si>
  <si>
    <t>u</t>
  </si>
  <si>
    <t>2. Matriz energética</t>
  </si>
  <si>
    <t>3. Eficiência energética</t>
  </si>
  <si>
    <t>No Relatóprio de Sustentabilidade, pg. 89, consta: "Visando assegurar a perenidade dos negócios, o Sicoob alinhou sua política com o propósito de aprimorar as regras de gerenciamento do risco climático, focando o mapeamento, a projeção e o tratamento de perdas para a instituição correlacionadas às mudanças climáticas e buscando soluções que facilitem a adoção de novas tecnologias para mais eficiência no uso de recursos, na geração de energia, na circularidade e nas práticas de agricultura sustentável."</t>
  </si>
  <si>
    <t>4. Impactos na biodiversidade terrestre</t>
  </si>
  <si>
    <t>5. Poluição água doce</t>
  </si>
  <si>
    <t>6. Eficiência hídrica</t>
  </si>
  <si>
    <t>7. Poluição marítima</t>
  </si>
  <si>
    <t>8. Poluição do solo</t>
  </si>
  <si>
    <t>9. Uso eficiente do solo para fins agrícolas</t>
  </si>
  <si>
    <t>10. Poluição atmosférica</t>
  </si>
  <si>
    <t>11. Gestão adequada de resíduos sólidos</t>
  </si>
  <si>
    <t>Consta no Plano de Sustentabilidade, pg. 29, como "objetivo chave e conceitos":  "SOLUÇÕES PARA MPMEs: Direcionar recursos para incentivar
a economia circular e sustentável e MPMEs"; No Relatório de Sustentabilidade, pg. 89, consta: "Visando assegurar a perenidade dos negócios, o Sicoob alinhou sua política com o propósito de aprimorar as regras de gerenciamento do risco climático, focando o mapeamento, a projeção e o tratamento de perdas para a instituição correlacionadas às mudanças climáticas e buscando soluções que facilitem a adoção de novas tecnologias para mais eficiência no uso de recursos, na geração de energia, na circularidade e nas práticas de agricultura sustentável."</t>
  </si>
  <si>
    <t>12. Uso eficiente de matéria-prima poluente ou sujeita a provável escassez</t>
  </si>
  <si>
    <t>13. Trabalho análogo ao escravo</t>
  </si>
  <si>
    <t>No Relatório de Sustentabilidade, pg. 89, consta que:  A análise é realizada no escopo de gerenciamento específico de risco e consiste na identificação, na classificação, na avaliação e no tratamento dos riscos com possibilidade de ocorrência de perdas decorrentes por danos socioambientais e climáticos. Com o intuito de avaliar os impactos potencialmente negativos que representem esses riscos, utilizamos como base de análise de elegibilidade os seguintes critérios: empregadores envolvidos em atos de exploração de trabalhadores ou submissão destes a condições análogas à escravidão"; Compromisso voluntário (Pacto Global).</t>
  </si>
  <si>
    <t>14. Trabalho infantil irregular</t>
  </si>
  <si>
    <t>No Relatório de Sustentabilidade, pg. 89, consta que:  A análise é realizada no escopo de gerenciamento específico de risco e consiste na identificação, na classificação, na avaliação e no tratamento dos riscos com possibilidade de ocorrência de perdas decorrentes por danos socioambientais e climáticos. Com o intuito de avaliar os impactos potencialmente negativos que representem esses riscos, utilizamos como base de análise de elegibilidade os seguintes critérios: (...) exploração de mão de obra infantil ou exploração infantil de qualquer natureza"; Compromisso voluntário (Pacto Global).</t>
  </si>
  <si>
    <t>15. Gestão da saúde no trabalho</t>
  </si>
  <si>
    <t>16. Gestão da segurança no trabalho</t>
  </si>
  <si>
    <t xml:space="preserve">17. Nível de desigualdade salarial </t>
  </si>
  <si>
    <t>18. Saúde, segurança e outros direitos do consumidor</t>
  </si>
  <si>
    <t>19. Impactos em comunidades tradicionais</t>
  </si>
  <si>
    <t>20. Riscos à saúde e segurança da comunidade em geral</t>
  </si>
  <si>
    <t>21. Riscos e impactos no desenvolvimento local</t>
  </si>
  <si>
    <t>No Relatório de Sustentabilidade, pg. 154 , ao tratar do "Tema material" "Comunidades", cita: "Nosso compromisso: incentivamos o desenvolvimento
econômico e social nos locais e nas regiões em que estamos presentes, impactando pessoas e territórios". Adicionalmente, na pg. 155, "Para manter a relevância local, as cooperativas de crédito devem permanecer alinhadas ao perfil socioeconômico das comunidades em que estão inseridas, mantendo diálogo com atores locais de maneira a acessar informações relevantes que guiem a formulação de políticas de investimentos sociais e soluções financeiras apropriadas".</t>
  </si>
  <si>
    <t>22. Discriminação de gênero</t>
  </si>
  <si>
    <t xml:space="preserve">No doc. Manifesto de Sustentabildiade, consta, pg. 1: "Our commitments as a social cooperative model: 2. Respect diversity and equality opportunity". Adicionalmente, no Framework de Finanças Sustentáveis, pg. 14, consta: "Para mulheres, falar sobre esse tema significa prover ferramentas para decisões financeiras conscientes, fomentando equidade de gênero ao apoiar maior autonomia econômica desse público."; Compromisso voluntário (Pacto Global). </t>
  </si>
  <si>
    <t>23. Discriminação étnica ou sexual</t>
  </si>
  <si>
    <t>Compromisso voluntário (Pacto Global)</t>
  </si>
  <si>
    <t>24. Inclusão de pessoas com deficiência</t>
  </si>
  <si>
    <t>25. Riscos para o patrimônio cultural</t>
  </si>
  <si>
    <t>26. Questões concorrenciais</t>
  </si>
  <si>
    <t>27. Responsabilidade tributária</t>
  </si>
  <si>
    <t>28. Prevenção e combate à corrupção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</si>
  <si>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</si>
  <si>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</si>
  <si>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</si>
  <si>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</si>
  <si>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Consta no doc. Setores Sensíveis a Exclusão, pg. 1: "Não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b.2) trabalho escravo ou infantil".</t>
  </si>
  <si>
    <t>Consta no doc. Setores Sensíveis a Exclusão, pg. 1: "Lista de Exclusão: 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b.1) crime ambiental"; "Lista de Setores Sensíveis: a) Extração de minerais radioativos, b) Extração de minério de metais preciosos, e c) Fabricação de equipamento bélico pesado, armas de fogo e munições".</t>
  </si>
  <si>
    <t>Consta no doc. Setores Sensíveis a Exclusão, pg. 1: "Não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b.3) exploração sexual".</t>
  </si>
  <si>
    <t>Consta no doc. Setores Sensíveis a Exclusão, pg. 1: "Não são realizadas operações com contraparte: tenha sido condenada em sentença judicial transitada em julgado, salvo se cumprida a reparação/pena imposta, a qual deverá ser, documentalmente, comprovada pelo proponente da operação de crédito, nas seguintes situações: b.5) corrupção".</t>
  </si>
  <si>
    <t>Máximo de 7</t>
  </si>
  <si>
    <t>BASE DE DADOS OU DILIGÊNCIA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</si>
  <si>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</si>
  <si>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</si>
  <si>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</si>
  <si>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</si>
  <si>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</si>
  <si>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</si>
  <si>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</si>
  <si>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junto à empresa do cumprimento das condicionantes do licenciamento ambiental</t>
  </si>
  <si>
    <t>Prática de infrações – órgão ambiental estadual</t>
  </si>
  <si>
    <t>"Em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Instituto Brasileiro do Meio Ambiente e dos Recursos Naturais Renováveis (Ibama), as Secretarias de Estado de Meio Ambiente (SEMAs)" (GRSAC, pg. 13).</t>
  </si>
  <si>
    <t>Áreas embargadas – órgão ambiental estadual/DF</t>
  </si>
  <si>
    <t>Verificação de desmatamento e solicitação de autorizações para supressão de vegetação (sempre que apurado desmatamento recente) – órgãos ambientais estaduais OU municipais</t>
  </si>
  <si>
    <t>Prática de infrações – órgãos ambientais federais</t>
  </si>
  <si>
    <t>Áreas embargadas pelo IBAMA ou ICMBio</t>
  </si>
  <si>
    <t>"Em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Instituto Brasileiro do Meio Ambiente e dos Recursos Naturais Renováveis (Ibama), as Secretarias de Estado de Meio Ambiente (SEMAs), o Instituto Chico Mendes de Conservação da Biodiversidade (ICMBio)" (GRSAC, pg. 13).</t>
  </si>
  <si>
    <t>Limites de unidades de conservação (federais, estaduais e municipais)</t>
  </si>
  <si>
    <t>Limites de terras indígenas</t>
  </si>
  <si>
    <t>Limites de territórios quilombolas</t>
  </si>
  <si>
    <t>Consultas ao INCRA abrangem territórios quilombolas?</t>
  </si>
  <si>
    <t>IPHAN e órgãos estaduais e municipais de proteção do patrimônio cultural</t>
  </si>
  <si>
    <t>Em relação à identificação dos eventos de riscos social, ambiental e climático, o Sicoob dispõe de funcionalidades de avaliações das informações dessas naturezas oriundas de autodeclaração e consultas integradas junto aos órgãos credenciados nas esferas de atuação. Dentre as entidades mencionadas, destacam-se o (...) a Fundação Nacional do Índio (Funai), o Instituto do Patrimônio Histórico e Artístico Nacional. (IPHAN), o Projeto de Monitoramento do Desmatamento (PRODES), o Instituto Nacional de Colonização e Reforma Agrária (INCRA) e o Ministério da Ciência, Tecnologia e Inovação (MCTI)."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</si>
  <si>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</si>
  <si>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</si>
  <si>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</si>
  <si>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</si>
  <si>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</si>
  <si>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</si>
  <si>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</si>
  <si>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</si>
  <si>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</si>
  <si>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</si>
  <si>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</si>
  <si>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</si>
  <si>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</si>
  <si>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</si>
  <si>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</si>
  <si>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</si>
  <si>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</si>
  <si>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</si>
  <si>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</si>
  <si>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</si>
  <si>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 (para empresas que operam no varejo)</t>
  </si>
  <si>
    <t>Bases de dados do CADE (concorrência)</t>
  </si>
  <si>
    <t>Entes encarregados de zelar pela sanidade animal ou vegetal (para setores relevantes)</t>
  </si>
  <si>
    <t>Vigilância sanitária (para setores relevantes)</t>
  </si>
  <si>
    <t>Bases de dados da Controladoria-Geral da União, Tribunais de Contas e afins sobre corrupção</t>
  </si>
  <si>
    <t>Imprensa</t>
  </si>
  <si>
    <r>
      <t xml:space="preserve">Doc. Formulário Metodologia ASG, pg. 5: "Em cada rebalanceamento da carteira, são observadas alterações nos ratings/scores ASG bem como em índice de sustentabilidade empresarial, sendo a importância relativa de cada critério reavaliada periodicamente. Adicionalmente, </t>
    </r>
    <r>
      <rPr>
        <b/>
        <sz val="12"/>
        <color theme="1"/>
        <rFont val="Calibri"/>
        <family val="2"/>
        <scheme val="minor"/>
      </rPr>
      <t xml:space="preserve">notícias </t>
    </r>
    <r>
      <rPr>
        <sz val="12"/>
        <color theme="1"/>
        <rFont val="Calibri"/>
        <family val="2"/>
        <scheme val="minor"/>
      </rPr>
      <t>e outros dados públicos, dentre eles aqueles ofertados por empresa especializada na disponibilização de dados socioambientais fornecidas por órgãos competentes, são analisados em maior frequência para observar a aderência dos ativos ao objetivo do fundo. Por fim dados provenientes dos questionários enviados às empresas são discutidos no âmbito do Comitê de Acompanhamento ASG."; Na pg. 6: "Quais fontes são utilizadas no processo de monitoramento? Research, Agências de Ratings, Sites, jornais e publicações" -Nota reduzida à proporção de 10% que o Fundo ASG representa na carteira de investimentos.</t>
    </r>
  </si>
  <si>
    <t>Mídias online em geral</t>
  </si>
  <si>
    <r>
      <t xml:space="preserve">"Com o objetivo de gerenciar os RSACs com eficiência, o Sicoob dispõe de funcionalidades que possibilitam identificar, avaliar, classificar e monitorar os riscos vinculados às partes interessadas, observando, de maneira não exaustiva, impactos causados ao meio ambiente e à sociedade como um todo, condições de trabalho, </t>
    </r>
    <r>
      <rPr>
        <b/>
        <sz val="12"/>
        <color theme="1"/>
        <rFont val="Calibri"/>
        <family val="2"/>
        <scheme val="minor"/>
      </rPr>
      <t>exposições em mídia</t>
    </r>
    <r>
      <rPr>
        <sz val="12"/>
        <color theme="1"/>
        <rFont val="Calibri"/>
        <family val="2"/>
        <scheme val="minor"/>
      </rPr>
      <t>, sensibilidades na legislação aplicável a setores econômicos específicos, práticas de mercado, propensões a eventos climáticos extremos e ações mitigatórias de cunhos sociais, ambientais e climáticas" (GRSAC, pg. 12).</t>
    </r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</si>
  <si>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</si>
  <si>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</si>
  <si>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</si>
  <si>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</si>
  <si>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</si>
  <si>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</si>
  <si>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r>
      <t xml:space="preserve">Doc. Formulário Metodologia ASG, pg. 5: "Em cada rebalanceamento da carteira, são observadas alterações nos ratings/scores ASG bem como em índice de sustentabilidade empresarial, sendo a importância relativa de cada critério reavaliada periodicamente. Adicionalmente, notícias e outros dados públicos, dentre eles aqueles ofertados por empresa especializada na disponibilização de dados socioambientais fornecidas por órgãos competentes, são analisados em maior frequência para observar a aderência dos ativos ao objetivo do fundo. Por fim dados provenientes dos questionários enviados às empresas são discutidos no âmbito do Comitê de Acompanhamento ASG." - </t>
    </r>
    <r>
      <rPr>
        <sz val="12"/>
        <color rgb="FFFF0000"/>
        <rFont val="Calibri"/>
        <family val="2"/>
        <scheme val="minor"/>
      </rPr>
      <t>Quais são os temas dos questionários?</t>
    </r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</si>
  <si>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</si>
  <si>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</si>
  <si>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</si>
  <si>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</si>
  <si>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</si>
  <si>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</si>
  <si>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 xml:space="preserve">Conforme consta no doc. Formulário Metodologia ASG,pg. 4-5, o Sicoob DVTM realiza monitoramento do Fundo ASG de todas empresas que compõem a carteira do fundo. - -Nota reduzida à proporção de 10% que o Fundo ASG representa na carteira de investimentos do Sicoob DTVM. 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</si>
  <si>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</si>
  <si>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</si>
  <si>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</si>
  <si>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</si>
  <si>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</si>
  <si>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</si>
  <si>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 xml:space="preserve">No doc. Formulário Metodologia ASG, consta nas pg. 4 e pg.5, relativo ao monitoramento dos ativos do Fundo ASG IS: "reavaliação dos critérios avaliados para a aquisição: anual; acompanhamento dos indicadores ASG: trimestral; acompanhento de mídias e públicações: semanal, acompanhamento de índices de sustentabilidade: trimestral (...) DFs, FRE, due diligences" </t>
  </si>
  <si>
    <t>GRAU DE RELEVÂNCIA</t>
  </si>
  <si>
    <t>Negativa de investimento ou realização de desinvestimentos em razão de riscos socioambientais (percentual nos últimos 2 anos)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</si>
  <si>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</si>
  <si>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</si>
  <si>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</si>
  <si>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</si>
  <si>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</si>
  <si>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</si>
  <si>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</si>
  <si>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No doc. Formulário Metodologia ASG, pg. 5, o SICOOB informa: "Ocorre desinvestimento quando o ativo adquirido apresenta não conformidade e/ou inércia com relação ao objetivo de sustentabilidade?
Sim. Qual período máximo (em dias) para proceder com o desinvestimento? 120". No entanto, aplica-se apenas para o Fundo ASG e não informa o percentual de operações de desinvestimento.</t>
  </si>
  <si>
    <t>AÇÃO ADOTADA</t>
  </si>
  <si>
    <t>Todos os setores econômicos sujeitos a licenciamento ambiental - até 10 pontos</t>
  </si>
  <si>
    <t>Apenas setores econômicos com maior risco socioambiental  - até 8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</si>
  <si>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</si>
  <si>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</si>
  <si>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</si>
  <si>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c/ prazos e metas claros para operações da própria empresa investida</t>
  </si>
  <si>
    <t>"A diminuição do comprometimento da companhia com ASG pode ser de difícil identificação. Dessa forma, cabe ao acompanhamento de dados e notícias e à metodologia dos scores externos, bem como do índice de sustentabilidade empresarial, a capacidade de identificação. Em particular, o descumprimento de metas de sustentabilidade enseja a discussão em comitê e o eventual contato com a companhia, a fim de entender a justificativa para o descumprimento. Será realizado acompanhamento das metas de sustentabilidade das empresas que em caso de descumprimento entraremos em contato para entender o motivo, ou buscar saber se houve justificativa" (Doc. Formulário Metodologia ASG, pg. 7). -Nota reduzida à proporção de 10% que o Fundo ASG representa na carteira de investimentos do Sicoob DTVM.</t>
  </si>
  <si>
    <t>Plano de ação ou outro compromisso c/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</si>
  <si>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</si>
  <si>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</si>
  <si>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</si>
  <si>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"Os fundos IS devem obrigatoriamente ter um processo de engajamento ativo nas companhias investidas de forma a tentar influenciar na causa sustentável. A participação em assembleia de forma isolada, não é considerada como uma forma de engajamento, uma vez que as regras de autorregulação já exigem o exercício de voto em assembleia. Tampouco o rebalanceamento da carteira será considerado como engajamento, quando este for o único processo aplicado. O que se espera enquanto processo sistemático de engajamento são ações na esfera do emissor do ativo influenciando e engajando a companhia a alcançar e manter os níveis de sustentabilidade almejados." (Doc. Formulário Metodologia ASG, pg. 6)  -Nota reduzida à proporção de 10% que o Fundo ASG representa na carteira de investimentos do Sicoob DTVM.</t>
  </si>
  <si>
    <t>Engajamento coletivo com outros investidores</t>
  </si>
  <si>
    <t>Existência de indicadores específicos para mensuração de impacto (indicando-se quais são)</t>
  </si>
  <si>
    <t>Percentual no portfólio de investimentos</t>
  </si>
  <si>
    <t>Educação e/ou empregabilidade para população de baixa renda</t>
  </si>
  <si>
    <t>No Framework de Finanças Sustentáveis, pg.28-31, o SICOOB apresenta indicadores dos ODS/ONU para o tema.</t>
  </si>
  <si>
    <t>Não foram encontradas informações</t>
  </si>
  <si>
    <t xml:space="preserve">Adaptação a riscos climáticos físicos </t>
  </si>
  <si>
    <t>No Framework de Finanças Sustentáveis, pg.21-27, o SICOOB apresenta indicadores dos ODS/ONU para o tema.</t>
  </si>
  <si>
    <t xml:space="preserve">Produção, geração ou distribuição de energia elétrica de baixo carbono (exclui grandes hidrelétricas) </t>
  </si>
  <si>
    <t>No Framework de Finanças Sustentáveis, pg.21-22, o SICOOB apresenta indicadores dos ODS/ONU para o tema.</t>
  </si>
  <si>
    <t>Eficiência energética</t>
  </si>
  <si>
    <t>No Framework de Finanças Sustentáveis, pg.26, o SICOOB apresenta indicadores dos ODS/ONU para o tema.</t>
  </si>
  <si>
    <t>Produção de combustíveis de baixo carbono /aquisição de veículos de baixo carbono</t>
  </si>
  <si>
    <t>No Framework de Finanças Sustentáveis, pg.20, o SICOOB apresenta indicadores dos ODS/ONU para o tema.</t>
  </si>
  <si>
    <t>Infraestrutura de mobilidade urbana ativa</t>
  </si>
  <si>
    <t>No Framework de Finanças Sustentáveis, pg.19 e pg.27, o SICOOB apresenta indicadores dos ODS/ONU para o tema.</t>
  </si>
  <si>
    <t>Biodiversidade terrestre (mitigação de riscos)</t>
  </si>
  <si>
    <t>No Framework de Finanças Sustentáveis, pg.22-25, o SICOOB apresenta indicadores dos ODS/ONU para o tema.</t>
  </si>
  <si>
    <t>Biodiversidade terrestre (restauração)</t>
  </si>
  <si>
    <t>Preservação da biodiversidade e/ou mitigação de riscos de poluição de água doce</t>
  </si>
  <si>
    <t>No Framework de Finanças Sustentáveis, pg.22-23, o SICOOB apresenta indicadores dos ODS/ONU para o tema.</t>
  </si>
  <si>
    <t>Descontaminação de água doce</t>
  </si>
  <si>
    <t>No Framework de Finanças Sustentáveis, pg.25, o SICOOB apresenta indicadores dos ODS/ONU para o tema.</t>
  </si>
  <si>
    <t>Eficiência hídrica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</si>
  <si>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</si>
  <si>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</si>
  <si>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</si>
  <si>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Descontaminação do solo</t>
  </si>
  <si>
    <t>Mitigação de riscos de poluição atmosférica</t>
  </si>
  <si>
    <t>No Framework de Finanças Sustentáveis, pg.27, o SICOOB apresenta indicadores dos ODS/ONU para o tema.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</si>
  <si>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</si>
  <si>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</si>
  <si>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</si>
  <si>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</si>
  <si>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</si>
  <si>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</si>
  <si>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</si>
  <si>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</si>
  <si>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No Framework de Finanças Sustentáveis, pg.30, o SICOOB apresenta indicadores dos ODS/ONU para o tema.</t>
  </si>
  <si>
    <t>Saúde e segurança de comunidades de baixa renda</t>
  </si>
  <si>
    <t>Saúde e segurança do consumidor</t>
  </si>
  <si>
    <t>Desenvolvimento local (inclui turismo sustentável)/ apoio a MPMEs</t>
  </si>
  <si>
    <t>No Framework de Finanças Sustentáveis, pg.28, o SICOOB apresenta indicadores dos ODS/ONU para o tema.</t>
  </si>
  <si>
    <t>Promoção da equidade de gênero</t>
  </si>
  <si>
    <t>No Framework de Finanças Sustentáveis, pg.28-29, o SICOOB apresenta indicadores dos ODS/ONU para o tema.</t>
  </si>
  <si>
    <t>Promoção da equidade étnica</t>
  </si>
  <si>
    <t>Infraestrutura para integração de pessoas com deficiência</t>
  </si>
  <si>
    <t>Proteção do patrimônio culturaL</t>
  </si>
  <si>
    <t>Habitação para população de baixa renda</t>
  </si>
  <si>
    <t>Água e esgoto para comunidades periféricas</t>
  </si>
  <si>
    <t>Coleta de lixo para comunidades periféricas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</si>
  <si>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</si>
  <si>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</si>
  <si>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</si>
  <si>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</si>
  <si>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</si>
  <si>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</si>
  <si>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</si>
  <si>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</si>
  <si>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</si>
  <si>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</si>
  <si>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Não há informações disponíveis.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</si>
  <si>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</si>
  <si>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</si>
  <si>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</si>
  <si>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</si>
  <si>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</si>
  <si>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</si>
  <si>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</si>
  <si>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</si>
  <si>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</si>
  <si>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</si>
  <si>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</si>
  <si>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</si>
  <si>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</si>
  <si>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</si>
  <si>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</si>
  <si>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</si>
  <si>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</si>
  <si>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</si>
  <si>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 xml:space="preserve">Não há informações disponíveis. </t>
  </si>
  <si>
    <t>Integração de fatores ASG - um critério</t>
  </si>
  <si>
    <t>Integração de fatores ASG - dois a quatro critérios</t>
  </si>
  <si>
    <t>Sicoob ASG FI representa 10,3% da carteira de investimentos do banco (Demonstrações Contábeis Individuais, pg. 28)</t>
  </si>
  <si>
    <t>Integração de fatores ASG - cinco ou mais critérios</t>
  </si>
  <si>
    <t>Impacto positivo baixo</t>
  </si>
  <si>
    <t>Impacto positivo médio</t>
  </si>
  <si>
    <t>Impacto positivo alto</t>
  </si>
  <si>
    <t>No doc. Formulário Metodologia ASG, pg. 2, consta: "Para compor o universo elegível para investimento, além de não serem parte dos setores discriminados nos filtros negativos, as ações devem ser elemento do conjunto definido pela intersecção dos ativos que, simultaneamente: (i) são integrantes de um ou mais ranking(s) das 75% empresas com melhor(es) score(s) ASG em escala padronizada ou normalizada, consoante metodologia(s) robusta(s) quantitativa(s)". e/ou qualitativa(s) que avalie(m) a gestão de aspectos que gerem impactos significativos na sociedade e no meio ambiente, notadamente aqueles com materialidade financeira; e (ii) ser participantes de índice de sustentabilidade empresarial com reconhecida relevância no mercado financeiro. Isso faz com que o universo de investimento seja mais restrito, do ponto de vista ASG, do que aquele do benchmark do fundo.".</t>
  </si>
  <si>
    <t xml:space="preserve">Máximo de 5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</si>
  <si>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</si>
  <si>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</si>
  <si>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</si>
  <si>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</si>
  <si>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</si>
  <si>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Consta na PRSA, pg. 2: "São responsabilidades do Bancoob: cumprir as diretrizes contidas nesta política e as ações implementadas no âmbito do gerenciamento do risco socioambiental, quando da contratação de operações com recursos do Bancoob manter os integrantes da Diretoria Executiva e do Conselho de Administração, informados sobre o resultado dos trabalhos"; Consta no Plano de Sustentabilidade, pg. 27: "o Plano de Sustentabilidade Sicoob teve envolvimento direto da alta governança, sendo o assunto tratado com regularidade nas reuniões periódicas do Conselho de Administração (CA) do CCS, Diretoria Executiva (Direx) do CCS, Comitê de Sustentabilidade (COSUS) e Comitê de Investimento Social Estratégico (CISES). A versão final foi aprovada pela Direx e pelo CA."</t>
  </si>
  <si>
    <t>Participação feminina na Diretoria</t>
  </si>
  <si>
    <t>Conforme doc. Demosntrações Contábeis Individuais, pg. 38, a diretoria do Sicoob DVTM é composta 100% por homens.</t>
  </si>
  <si>
    <t>Participação negra na Diretoria</t>
  </si>
  <si>
    <t>Nada consta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</si>
  <si>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</si>
  <si>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</si>
  <si>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</si>
  <si>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Cita no Framework de Finanças Sustentáveis, pg. 7, sem apontar a média de horas por empregado: "Nossa abordagem com as comunidades faz com que a agenda climática seja trabalhada para capacitar nossos cooperados, principalmente os ocupantes de cargos eletivos, sobre como gerir esse tipo de risco, fomentando maior conscientização em relação a esse desafio global.".</t>
  </si>
  <si>
    <t>Integração de fatores de sustentabilidade na remuneração da Diretoria</t>
  </si>
  <si>
    <t>Consta no Relatório de Sustentabilidade, pg. 77: "Em 2023, 26,9% das cooperativas do Sicoob consideraram tópicos ambientais e sociais nos processos de avaliação de desempenho da Diretoria, além dos aspectos econômico-financeiros (Censo ESG Sicoob 2023)."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</si>
  <si>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</si>
  <si>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</si>
  <si>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Consta na PRSA, pg. 1: "conforme regulamentação em vigor, esta Política é avaliada a cada 5 (cinco) anos pelo Conselho de Administração."; "Partes interessadas: os cooperados e usuários dos produtos e serviços oferecidos pelo Sicoob, as entidades pertencentes ao Sicoob, em atividade fim ou atividade meio, a força de trabalho, representada pelos empregados do Sicoob, fornecedores e comunidade" (PRSA, pg. 1)</t>
  </si>
  <si>
    <t>Canal específico para recebimento de reclamações quanto a impactos socioambientais de empreendimentos financiados</t>
  </si>
  <si>
    <r>
      <t xml:space="preserve">Consta no Relatório de Sustentabilidade (pg. 97), Canal de Informações e Denúncias: "O Sicoob possui canal aberto para comunicações e registros de indícios de ilicitudes disponível no endereço eletrônico www.sicoob.com.br, o qual tem por objetivo acolher comunicações de empregados, cooperados e </t>
    </r>
    <r>
      <rPr>
        <b/>
        <i/>
        <sz val="12"/>
        <rFont val="Calibri"/>
        <family val="2"/>
      </rPr>
      <t>clientes</t>
    </r>
    <r>
      <rPr>
        <sz val="12"/>
        <rFont val="Calibri"/>
        <family val="2"/>
      </rPr>
      <t>, usuários de produtos e serviços, parceiros e fornecedores, entre outros, relacionadas às atividades executadas por nossas entidades."</t>
    </r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</si>
  <si>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</si>
  <si>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</si>
  <si>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</si>
  <si>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</si>
  <si>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</si>
  <si>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</si>
  <si>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</si>
  <si>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</si>
  <si>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Banco Central do Brasil e CVM</t>
  </si>
  <si>
    <t>Consumidor.gov</t>
  </si>
  <si>
    <t>SINDEC (Base de dados dos PROCONs)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</si>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</sst>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5" x14ac:knownFonts="1"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</font>
    <font>
      <sz val="12"/>
      <name val="Calibri"/>
      <family val="2"/>
    </font>
    <font>
      <b/>
      <i/>
      <sz val="12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E4D6"/>
        <bgColor rgb="FFFCE4D6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0" borderId="19" xfId="0" applyBorder="1"/>
    <xf numFmtId="14" fontId="0" fillId="0" borderId="0" xfId="0" applyNumberFormat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9" fontId="0" fillId="7" borderId="2" xfId="0" applyNumberForma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3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2" fontId="0" fillId="11" borderId="2" xfId="1" applyNumberFormat="1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9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12" xfId="0" applyNumberFormat="1" applyFill="1" applyBorder="1" applyAlignment="1">
      <alignment horizontal="center" vertical="center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15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18" borderId="0" xfId="2" applyNumberFormat="1" applyFont="1" applyFill="1" applyAlignment="1">
      <alignment horizontal="center" vertical="center"/>
    </xf>
    <xf numFmtId="2" fontId="0" fillId="18" borderId="21" xfId="0" applyNumberFormat="1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8" borderId="2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2" fontId="0" fillId="18" borderId="0" xfId="0" applyNumberFormat="1" applyFill="1" applyAlignment="1">
      <alignment horizontal="center"/>
    </xf>
    <xf numFmtId="0" fontId="3" fillId="10" borderId="2" xfId="0" applyFont="1" applyFill="1" applyBorder="1" applyAlignment="1">
      <alignment horizontal="left"/>
    </xf>
    <xf numFmtId="9" fontId="0" fillId="7" borderId="2" xfId="0" applyNumberFormat="1" applyFill="1" applyBorder="1" applyAlignment="1">
      <alignment horizontal="left"/>
    </xf>
    <xf numFmtId="0" fontId="3" fillId="10" borderId="2" xfId="0" applyFont="1" applyFill="1" applyBorder="1" applyAlignment="1">
      <alignment horizontal="left" wrapText="1"/>
    </xf>
    <xf numFmtId="0" fontId="3" fillId="10" borderId="0" xfId="0" applyFont="1" applyFill="1" applyAlignment="1">
      <alignment horizontal="left"/>
    </xf>
    <xf numFmtId="0" fontId="0" fillId="8" borderId="2" xfId="0" applyFill="1" applyBorder="1" applyAlignment="1" applyProtection="1">
      <alignment horizontal="center" vertical="center" wrapText="1"/>
      <protection locked="0"/>
    </xf>
    <xf numFmtId="165" fontId="0" fillId="7" borderId="2" xfId="0" applyNumberFormat="1" applyFill="1" applyBorder="1" applyAlignment="1">
      <alignment horizontal="center" vertical="center" wrapText="1"/>
    </xf>
    <xf numFmtId="165" fontId="0" fillId="18" borderId="20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19" borderId="22" xfId="0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3" fillId="19" borderId="22" xfId="0" applyFont="1" applyFill="1" applyBorder="1" applyAlignment="1">
      <alignment horizontal="center" wrapText="1"/>
    </xf>
    <xf numFmtId="0" fontId="0" fillId="15" borderId="4" xfId="0" applyFill="1" applyBorder="1" applyAlignment="1" applyProtection="1">
      <alignment horizontal="center" wrapText="1"/>
      <protection locked="0"/>
    </xf>
    <xf numFmtId="0" fontId="0" fillId="15" borderId="4" xfId="0" applyFill="1" applyBorder="1" applyAlignment="1" applyProtection="1">
      <alignment horizontal="center" vertical="center" wrapText="1"/>
      <protection locked="0"/>
    </xf>
    <xf numFmtId="0" fontId="3" fillId="2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 applyProtection="1">
      <alignment vertical="center" wrapText="1"/>
      <protection locked="0"/>
    </xf>
    <xf numFmtId="0" fontId="3" fillId="19" borderId="2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3" fillId="19" borderId="2" xfId="0" applyFont="1" applyFill="1" applyBorder="1" applyAlignment="1">
      <alignment horizontal="left" vertical="top" wrapText="1"/>
    </xf>
    <xf numFmtId="0" fontId="0" fillId="15" borderId="4" xfId="0" applyFill="1" applyBorder="1" applyAlignment="1" applyProtection="1">
      <alignment horizontal="left" wrapText="1"/>
      <protection locked="0"/>
    </xf>
    <xf numFmtId="0" fontId="0" fillId="8" borderId="2" xfId="0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4" borderId="2" xfId="0" quotePrefix="1" applyFill="1" applyBorder="1" applyAlignment="1">
      <alignment horizontal="center" vertical="center" wrapText="1"/>
    </xf>
    <xf numFmtId="0" fontId="0" fillId="8" borderId="2" xfId="0" quotePrefix="1" applyFill="1" applyBorder="1" applyAlignment="1" applyProtection="1">
      <alignment horizontal="center" vertical="center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8" borderId="0" xfId="0" applyFill="1" applyAlignment="1">
      <alignment horizontal="left" wrapText="1"/>
    </xf>
    <xf numFmtId="0" fontId="0" fillId="0" borderId="0" xfId="0" applyAlignment="1">
      <alignment wrapText="1"/>
    </xf>
    <xf numFmtId="0" fontId="0" fillId="8" borderId="0" xfId="0" applyFill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3" fillId="21" borderId="2" xfId="0" applyFont="1" applyFill="1" applyBorder="1" applyAlignment="1">
      <alignment horizontal="center" vertical="center" wrapText="1"/>
    </xf>
    <xf numFmtId="9" fontId="5" fillId="0" borderId="0" xfId="0" applyNumberFormat="1" applyFont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0" fontId="7" fillId="22" borderId="27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6" fillId="13" borderId="15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5</xdr:col>
      <xdr:colOff>101600</xdr:colOff>
      <xdr:row>40</xdr:row>
      <xdr:rowOff>42362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7A7D32-83E3-4947-B57F-5E0D6F456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400" y="6985000"/>
          <a:ext cx="10058400" cy="4715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zoomScale="70" zoomScaleNormal="70" workbookViewId="0">
      <selection activeCell="J10" sqref="J10"/>
    </sheetView>
  </sheetViews>
  <sheetFormatPr defaultColWidth="8.58203125" defaultRowHeight="15.5" x14ac:dyDescent="0.35"/>
  <cols>
    <col min="2" max="16" width="16.58203125" customWidth="1"/>
  </cols>
  <sheetData>
    <row r="2" spans="1:16" ht="21" x14ac:dyDescent="0.35">
      <c r="B2" s="57" t="s">
        <v>0</v>
      </c>
      <c r="C2" s="57"/>
    </row>
    <row r="7" spans="1:16" x14ac:dyDescent="0.35">
      <c r="A7" s="4"/>
      <c r="B7" s="1"/>
      <c r="C7" s="1"/>
    </row>
    <row r="8" spans="1:16" ht="45.65" customHeight="1" x14ac:dyDescent="0.35">
      <c r="A8" s="1"/>
      <c r="B8" s="1"/>
      <c r="C8" s="1"/>
      <c r="D8" s="55" t="s">
        <v>1</v>
      </c>
      <c r="E8" s="55" t="s">
        <v>2</v>
      </c>
      <c r="F8" s="55" t="s">
        <v>3</v>
      </c>
      <c r="G8" s="55" t="s">
        <v>4</v>
      </c>
      <c r="H8" s="55" t="s">
        <v>5</v>
      </c>
      <c r="I8" s="55" t="s">
        <v>6</v>
      </c>
      <c r="J8" s="55" t="s">
        <v>7</v>
      </c>
      <c r="K8" s="55" t="s">
        <v>8</v>
      </c>
      <c r="L8" s="55" t="s">
        <v>9</v>
      </c>
      <c r="M8" s="55" t="s">
        <v>10</v>
      </c>
      <c r="N8" s="55" t="s">
        <v>11</v>
      </c>
      <c r="O8" s="55" t="s">
        <v>12</v>
      </c>
      <c r="P8" s="55" t="s">
        <v>13</v>
      </c>
    </row>
    <row r="9" spans="1:16" x14ac:dyDescent="0.35">
      <c r="A9" s="1"/>
      <c r="B9" s="158" t="s">
        <v>14</v>
      </c>
      <c r="C9" s="158"/>
      <c r="D9" s="60">
        <f>'Temas nas políticas gerais'!D58</f>
        <v>0.74</v>
      </c>
      <c r="E9" s="37">
        <f>'Temas nas políticas setoriais'!D58</f>
        <v>0.66500000000000004</v>
      </c>
      <c r="F9" s="37">
        <f>'Bases de dados'!H88</f>
        <v>2.2000000000000002</v>
      </c>
      <c r="G9" s="37">
        <f>'Monitoramento de riscos'!E15</f>
        <v>0.3</v>
      </c>
      <c r="H9" s="37">
        <f>'Relevância processo decisório'!E5</f>
        <v>1</v>
      </c>
      <c r="I9" s="37">
        <f>'Ações de mitigação de riscos'!G16</f>
        <v>0.2</v>
      </c>
      <c r="J9" s="37">
        <f>'Prod fin imp positivo'!E70</f>
        <v>2.2749999999999999</v>
      </c>
      <c r="K9" s="37">
        <f>'Portfólio (setor)'!F9</f>
        <v>0</v>
      </c>
      <c r="L9" s="37">
        <f>'Portfólio (localização)'!F9</f>
        <v>0</v>
      </c>
      <c r="M9" s="37">
        <f>'Portfólio (empresa)'!H19</f>
        <v>0</v>
      </c>
      <c r="N9" s="37">
        <f>'Peso fatores ASG portfólio'!H15</f>
        <v>0.1</v>
      </c>
      <c r="O9" s="37">
        <f>Governança!G22</f>
        <v>1.79</v>
      </c>
      <c r="P9" s="37">
        <f>' Controvérsias socioambientais'!G15</f>
        <v>0</v>
      </c>
    </row>
    <row r="10" spans="1:16" x14ac:dyDescent="0.35">
      <c r="A10" s="1"/>
      <c r="B10" s="158" t="s">
        <v>15</v>
      </c>
      <c r="C10" s="158"/>
      <c r="D10" s="61">
        <v>3</v>
      </c>
      <c r="E10" s="59">
        <v>7</v>
      </c>
      <c r="F10" s="59">
        <v>20</v>
      </c>
      <c r="G10" s="59">
        <v>10</v>
      </c>
      <c r="H10" s="59">
        <v>5</v>
      </c>
      <c r="I10" s="59">
        <v>10</v>
      </c>
      <c r="J10" s="59">
        <v>10</v>
      </c>
      <c r="K10" s="59">
        <v>8</v>
      </c>
      <c r="L10" s="59">
        <v>7</v>
      </c>
      <c r="M10" s="59">
        <v>5</v>
      </c>
      <c r="N10" s="59">
        <v>5</v>
      </c>
      <c r="O10" s="59">
        <v>10</v>
      </c>
      <c r="P10" s="59">
        <v>0</v>
      </c>
    </row>
    <row r="11" spans="1:16" x14ac:dyDescent="0.35">
      <c r="A11" s="1"/>
      <c r="B11" s="1"/>
    </row>
    <row r="12" spans="1:16" x14ac:dyDescent="0.35">
      <c r="A12" s="1"/>
      <c r="B12" s="1"/>
      <c r="C12" s="1"/>
    </row>
    <row r="13" spans="1:16" x14ac:dyDescent="0.35">
      <c r="A13" s="1"/>
      <c r="B13" s="159" t="s">
        <v>16</v>
      </c>
      <c r="C13" s="160"/>
      <c r="D13" s="163">
        <f>SUM(D9:P9)</f>
        <v>9.27</v>
      </c>
    </row>
    <row r="14" spans="1:16" x14ac:dyDescent="0.35">
      <c r="A14" s="1"/>
      <c r="B14" s="161"/>
      <c r="C14" s="162"/>
      <c r="D14" s="164"/>
    </row>
    <row r="15" spans="1:16" x14ac:dyDescent="0.35">
      <c r="A15" s="1"/>
      <c r="B15" s="1"/>
      <c r="C15" s="1"/>
    </row>
    <row r="16" spans="1:16" x14ac:dyDescent="0.35">
      <c r="A16" s="1"/>
      <c r="B16" s="1"/>
      <c r="C16" s="1"/>
    </row>
    <row r="17" spans="1:3" x14ac:dyDescent="0.35">
      <c r="A17" s="1"/>
      <c r="B17" s="1"/>
      <c r="C17" s="1"/>
    </row>
    <row r="18" spans="1:3" x14ac:dyDescent="0.35">
      <c r="A18" s="1"/>
      <c r="B18" s="1"/>
      <c r="C18" s="1"/>
    </row>
    <row r="19" spans="1:3" x14ac:dyDescent="0.35">
      <c r="A19" s="1"/>
      <c r="B19" s="1"/>
      <c r="C19" s="1"/>
    </row>
    <row r="20" spans="1:3" x14ac:dyDescent="0.35">
      <c r="A20" s="1"/>
      <c r="B20" s="1"/>
      <c r="C20" s="1"/>
    </row>
    <row r="21" spans="1:3" x14ac:dyDescent="0.35">
      <c r="A21" s="1"/>
      <c r="B21" s="1"/>
      <c r="C21" s="1"/>
    </row>
    <row r="22" spans="1:3" x14ac:dyDescent="0.35">
      <c r="A22" s="1"/>
      <c r="B22" s="1"/>
      <c r="C22" s="1"/>
    </row>
    <row r="23" spans="1:3" x14ac:dyDescent="0.35">
      <c r="A23" s="1"/>
      <c r="B23" s="1"/>
      <c r="C23" s="1"/>
    </row>
    <row r="24" spans="1:3" x14ac:dyDescent="0.35">
      <c r="A24" s="1"/>
      <c r="B24" s="1"/>
      <c r="C24" s="1"/>
    </row>
    <row r="25" spans="1:3" x14ac:dyDescent="0.35">
      <c r="A25" s="1"/>
      <c r="B25" s="1"/>
      <c r="C25" s="1"/>
    </row>
    <row r="26" spans="1:3" x14ac:dyDescent="0.35">
      <c r="A26" s="1"/>
      <c r="B26" s="1"/>
      <c r="C26" s="1"/>
    </row>
    <row r="27" spans="1:3" x14ac:dyDescent="0.35">
      <c r="A27" s="1"/>
      <c r="B27" s="1"/>
      <c r="C27" s="1"/>
    </row>
    <row r="28" spans="1:3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A34" s="1"/>
      <c r="B34" s="1"/>
      <c r="C34" s="1"/>
    </row>
    <row r="35" spans="1:3" x14ac:dyDescent="0.35">
      <c r="A35" s="1"/>
      <c r="B35" s="1"/>
      <c r="C35" s="1"/>
    </row>
    <row r="36" spans="1:3" x14ac:dyDescent="0.35">
      <c r="A36" s="1"/>
      <c r="B36" s="1"/>
      <c r="C36" s="1"/>
    </row>
    <row r="37" spans="1:3" x14ac:dyDescent="0.35">
      <c r="A37" s="1"/>
      <c r="B37" s="1"/>
      <c r="C37" s="1"/>
    </row>
    <row r="38" spans="1:3" x14ac:dyDescent="0.35">
      <c r="A38" s="1"/>
      <c r="B38" s="1"/>
      <c r="C38" s="1"/>
    </row>
    <row r="39" spans="1:3" x14ac:dyDescent="0.35">
      <c r="A39" s="1"/>
      <c r="B39" s="1"/>
      <c r="C39" s="1"/>
    </row>
    <row r="40" spans="1:3" x14ac:dyDescent="0.35">
      <c r="A40" s="1"/>
      <c r="B40" s="1"/>
      <c r="C40" s="1"/>
    </row>
    <row r="41" spans="1:3" x14ac:dyDescent="0.35">
      <c r="A41" s="1"/>
      <c r="B41" s="1"/>
      <c r="C41" s="1"/>
    </row>
    <row r="42" spans="1:3" x14ac:dyDescent="0.35">
      <c r="A42" s="1"/>
      <c r="B42" s="1"/>
      <c r="C42" s="1"/>
    </row>
    <row r="43" spans="1:3" x14ac:dyDescent="0.35">
      <c r="A43" s="1"/>
      <c r="B43" s="1"/>
      <c r="C43" s="1"/>
    </row>
    <row r="44" spans="1:3" x14ac:dyDescent="0.35">
      <c r="A44" s="1"/>
      <c r="B44" s="1"/>
      <c r="C44" s="1"/>
    </row>
    <row r="45" spans="1:3" x14ac:dyDescent="0.35">
      <c r="A45" s="1"/>
      <c r="B45" s="1"/>
      <c r="C45" s="1"/>
    </row>
    <row r="46" spans="1:3" x14ac:dyDescent="0.35">
      <c r="A46" s="1"/>
      <c r="B46" s="1"/>
      <c r="C46" s="1"/>
    </row>
    <row r="47" spans="1:3" x14ac:dyDescent="0.35">
      <c r="A47" s="1"/>
      <c r="B47" s="1"/>
      <c r="C47" s="1"/>
    </row>
    <row r="48" spans="1:3" x14ac:dyDescent="0.35">
      <c r="A48" s="1"/>
      <c r="B48" s="1"/>
      <c r="C48" s="1"/>
    </row>
    <row r="49" spans="1:3" x14ac:dyDescent="0.35">
      <c r="A49" s="1"/>
      <c r="B49" s="1"/>
      <c r="C49" s="1"/>
    </row>
    <row r="50" spans="1:3" x14ac:dyDescent="0.35">
      <c r="A50" s="1"/>
      <c r="B50" s="1"/>
      <c r="C50" s="1"/>
    </row>
    <row r="51" spans="1:3" x14ac:dyDescent="0.35">
      <c r="A51" s="1"/>
      <c r="B51" s="1"/>
      <c r="C51" s="1"/>
    </row>
    <row r="52" spans="1:3" x14ac:dyDescent="0.35">
      <c r="A52" s="1"/>
      <c r="B52" s="1"/>
      <c r="C52" s="1"/>
    </row>
    <row r="53" spans="1:3" x14ac:dyDescent="0.35">
      <c r="A53" s="1"/>
      <c r="B53" s="1"/>
      <c r="C53" s="1"/>
    </row>
    <row r="54" spans="1:3" x14ac:dyDescent="0.35">
      <c r="A54" s="1"/>
      <c r="B54" s="1"/>
      <c r="C54" s="1"/>
    </row>
    <row r="55" spans="1:3" x14ac:dyDescent="0.35">
      <c r="A55" s="1"/>
      <c r="B55" s="1"/>
      <c r="C55" s="1"/>
    </row>
    <row r="56" spans="1:3" x14ac:dyDescent="0.35">
      <c r="A56" s="1"/>
      <c r="B56" s="1"/>
      <c r="C56" s="1"/>
    </row>
    <row r="57" spans="1:3" x14ac:dyDescent="0.35">
      <c r="A57" s="1"/>
      <c r="B57" s="1"/>
      <c r="C57" s="1"/>
    </row>
    <row r="58" spans="1:3" x14ac:dyDescent="0.35">
      <c r="A58" s="1"/>
      <c r="B58" s="1"/>
      <c r="C58" s="1"/>
    </row>
    <row r="59" spans="1:3" x14ac:dyDescent="0.35">
      <c r="A59" s="1"/>
      <c r="B59" s="1"/>
      <c r="C59" s="1"/>
    </row>
    <row r="60" spans="1:3" x14ac:dyDescent="0.35">
      <c r="A60" s="1"/>
      <c r="B60" s="1"/>
      <c r="C60" s="1"/>
    </row>
    <row r="61" spans="1:3" x14ac:dyDescent="0.35">
      <c r="A61" s="1"/>
      <c r="B61" s="1"/>
      <c r="C61" s="1"/>
    </row>
    <row r="62" spans="1:3" x14ac:dyDescent="0.35">
      <c r="A62" s="1"/>
      <c r="B62" s="1"/>
      <c r="C62" s="1"/>
    </row>
    <row r="63" spans="1:3" ht="18.5" x14ac:dyDescent="0.45">
      <c r="A63" s="6"/>
      <c r="B63" s="6"/>
      <c r="C63" s="6"/>
    </row>
    <row r="64" spans="1:3" ht="18.5" x14ac:dyDescent="0.45">
      <c r="A64" s="6"/>
      <c r="B64" s="6"/>
      <c r="C64" s="6"/>
    </row>
    <row r="65" spans="1:3" ht="21" x14ac:dyDescent="0.35">
      <c r="A65" s="3"/>
      <c r="B65" s="3"/>
      <c r="C65" s="3"/>
    </row>
    <row r="66" spans="1:3" ht="21" x14ac:dyDescent="0.35">
      <c r="A66" s="3"/>
      <c r="B66" s="3"/>
      <c r="C66" s="3"/>
    </row>
    <row r="67" spans="1:3" ht="21" x14ac:dyDescent="0.35">
      <c r="A67" s="3"/>
      <c r="B67" s="3"/>
      <c r="C67" s="3"/>
    </row>
    <row r="68" spans="1:3" ht="21" x14ac:dyDescent="0.35">
      <c r="A68" s="3"/>
      <c r="B68" s="3"/>
      <c r="C68" s="3"/>
    </row>
    <row r="69" spans="1:3" ht="21" x14ac:dyDescent="0.35">
      <c r="A69" s="5"/>
      <c r="B69" s="3"/>
      <c r="C69" s="3"/>
    </row>
    <row r="70" spans="1:3" ht="77.5" x14ac:dyDescent="0.35">
      <c r="A70" s="11" t="s">
        <v>17</v>
      </c>
      <c r="B70" s="11" t="s">
        <v>18</v>
      </c>
      <c r="C70" s="11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3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ColWidth="10.75" defaultRowHeight="15.5" x14ac:dyDescent="0.35"/>
  <cols>
    <col min="1" max="5" width="32.58203125" style="1" customWidth="1"/>
    <col min="6" max="6" width="15" style="1" customWidth="1"/>
    <col min="7" max="7" width="17" style="1" customWidth="1"/>
    <col min="8" max="16384" width="10.75" style="1"/>
  </cols>
  <sheetData>
    <row r="1" spans="1:7" ht="16.149999999999999" customHeight="1" x14ac:dyDescent="0.35">
      <c r="A1" s="71"/>
      <c r="B1" s="173" t="s">
        <v>218</v>
      </c>
      <c r="C1" s="173"/>
      <c r="D1" s="173"/>
      <c r="E1" s="173"/>
      <c r="F1" s="42" t="s">
        <v>63</v>
      </c>
      <c r="G1" s="32"/>
    </row>
    <row r="2" spans="1:7" ht="31" x14ac:dyDescent="0.35">
      <c r="A2" s="35" t="s">
        <v>219</v>
      </c>
      <c r="B2" s="24" t="s">
        <v>220</v>
      </c>
      <c r="C2" s="24" t="s">
        <v>221</v>
      </c>
      <c r="D2" s="24" t="s">
        <v>222</v>
      </c>
      <c r="E2" s="24" t="s">
        <v>223</v>
      </c>
      <c r="F2" s="42"/>
    </row>
    <row r="3" spans="1:7" x14ac:dyDescent="0.35">
      <c r="A3" s="21" t="s">
        <v>224</v>
      </c>
      <c r="B3" s="105"/>
      <c r="C3" s="105"/>
      <c r="D3" s="105"/>
      <c r="E3" s="105"/>
      <c r="F3" s="41">
        <f>SUM(B3:E3)</f>
        <v>0</v>
      </c>
    </row>
    <row r="4" spans="1:7" x14ac:dyDescent="0.35">
      <c r="A4" s="21"/>
      <c r="B4" s="105"/>
      <c r="C4" s="105"/>
      <c r="D4" s="105"/>
      <c r="E4" s="105"/>
      <c r="F4" s="41"/>
    </row>
    <row r="5" spans="1:7" x14ac:dyDescent="0.35">
      <c r="A5" s="21" t="s">
        <v>225</v>
      </c>
      <c r="B5" s="106"/>
      <c r="C5" s="106"/>
      <c r="D5" s="106"/>
      <c r="E5" s="106"/>
      <c r="F5" s="41">
        <f>SUM(B5:E5)</f>
        <v>0</v>
      </c>
    </row>
    <row r="6" spans="1:7" x14ac:dyDescent="0.35">
      <c r="A6" s="21"/>
      <c r="B6" s="106"/>
      <c r="C6" s="106"/>
      <c r="D6" s="106"/>
      <c r="E6" s="107"/>
      <c r="F6" s="41"/>
    </row>
    <row r="7" spans="1:7" ht="31" x14ac:dyDescent="0.35">
      <c r="A7" s="67" t="s">
        <v>226</v>
      </c>
      <c r="B7" s="105"/>
      <c r="C7" s="105"/>
      <c r="D7" s="105"/>
      <c r="E7" s="105"/>
      <c r="F7" s="41">
        <f>SUM(B7:E7)</f>
        <v>0</v>
      </c>
    </row>
    <row r="8" spans="1:7" ht="14.65" customHeight="1" x14ac:dyDescent="0.35">
      <c r="A8" s="21"/>
      <c r="B8" s="105"/>
      <c r="C8" s="105"/>
      <c r="D8" s="105"/>
      <c r="E8" s="105"/>
      <c r="F8" s="41"/>
    </row>
    <row r="9" spans="1:7" x14ac:dyDescent="0.35">
      <c r="A9" s="35" t="s">
        <v>63</v>
      </c>
      <c r="B9" s="46">
        <f>SUM(B3:B7)</f>
        <v>0</v>
      </c>
      <c r="C9" s="46">
        <f t="shared" ref="C9:E9" si="0">SUM(C3:C7)</f>
        <v>0</v>
      </c>
      <c r="D9" s="46">
        <f t="shared" si="0"/>
        <v>0</v>
      </c>
      <c r="E9" s="46">
        <f t="shared" si="0"/>
        <v>0</v>
      </c>
      <c r="F9" s="90">
        <f>MIN(SUM(F3:F8),8)</f>
        <v>0</v>
      </c>
      <c r="G9" s="8" t="s">
        <v>227</v>
      </c>
    </row>
    <row r="10" spans="1:7" x14ac:dyDescent="0.35">
      <c r="A10"/>
      <c r="B10"/>
    </row>
    <row r="12" spans="1:7" x14ac:dyDescent="0.35">
      <c r="B12" s="174" t="s">
        <v>228</v>
      </c>
      <c r="C12" s="174"/>
      <c r="D12" s="174"/>
    </row>
    <row r="13" spans="1:7" x14ac:dyDescent="0.35">
      <c r="F13" s="8"/>
      <c r="G13" s="11"/>
    </row>
  </sheetData>
  <sheetProtection formatRows="0"/>
  <mergeCells count="2">
    <mergeCell ref="B1:E1"/>
    <mergeCell ref="B12:D1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1"/>
  <sheetViews>
    <sheetView zoomScale="70" zoomScaleNormal="70" workbookViewId="0">
      <pane xSplit="1" ySplit="2" topLeftCell="B3" activePane="bottomRight" state="frozen"/>
      <selection pane="topRight" activeCell="B4" sqref="B4"/>
      <selection pane="bottomLeft" activeCell="B4" sqref="B4"/>
      <selection pane="bottomRight" activeCell="A16" sqref="A16:XFD16"/>
    </sheetView>
  </sheetViews>
  <sheetFormatPr defaultColWidth="10.75" defaultRowHeight="15.5" x14ac:dyDescent="0.35"/>
  <cols>
    <col min="1" max="1" width="32.58203125" style="1" customWidth="1"/>
    <col min="2" max="2" width="36.25" customWidth="1"/>
    <col min="3" max="4" width="32.58203125" style="1" customWidth="1"/>
    <col min="5" max="5" width="15" style="1" customWidth="1"/>
    <col min="6" max="6" width="12.5" style="1" customWidth="1"/>
    <col min="7" max="7" width="15" style="1" customWidth="1"/>
    <col min="8" max="16384" width="10.75" style="1"/>
  </cols>
  <sheetData>
    <row r="1" spans="1:7" x14ac:dyDescent="0.35">
      <c r="A1" s="2"/>
      <c r="B1" s="175" t="s">
        <v>218</v>
      </c>
      <c r="C1" s="175"/>
      <c r="D1" s="175"/>
      <c r="E1" s="2"/>
      <c r="F1" s="2"/>
    </row>
    <row r="2" spans="1:7" ht="89.15" customHeight="1" x14ac:dyDescent="0.35">
      <c r="A2" s="31" t="s">
        <v>229</v>
      </c>
      <c r="B2" s="44" t="s">
        <v>230</v>
      </c>
      <c r="C2" s="44" t="s">
        <v>231</v>
      </c>
      <c r="D2" s="44" t="s">
        <v>232</v>
      </c>
      <c r="E2" s="20" t="s">
        <v>24</v>
      </c>
      <c r="F2" s="20" t="s">
        <v>63</v>
      </c>
      <c r="G2" s="32"/>
    </row>
    <row r="3" spans="1:7" x14ac:dyDescent="0.35">
      <c r="A3" s="13" t="s">
        <v>233</v>
      </c>
      <c r="B3" s="96"/>
      <c r="C3" s="96"/>
      <c r="D3" s="96"/>
      <c r="E3" s="76">
        <v>0.45</v>
      </c>
      <c r="F3" s="49">
        <f>SUM(B3:D3)*E3</f>
        <v>0</v>
      </c>
    </row>
    <row r="4" spans="1:7" x14ac:dyDescent="0.35">
      <c r="A4" s="13"/>
      <c r="B4" s="139"/>
      <c r="C4" s="96"/>
      <c r="D4" s="96"/>
      <c r="E4" s="39"/>
      <c r="F4" s="49"/>
    </row>
    <row r="5" spans="1:7" x14ac:dyDescent="0.35">
      <c r="A5" s="13" t="s">
        <v>234</v>
      </c>
      <c r="B5" s="129"/>
      <c r="C5" s="108"/>
      <c r="D5" s="108"/>
      <c r="E5" s="76">
        <v>0.3</v>
      </c>
      <c r="F5" s="49">
        <f>SUM(B5:D5)*E5</f>
        <v>0</v>
      </c>
    </row>
    <row r="6" spans="1:7" ht="16.149999999999999" customHeight="1" x14ac:dyDescent="0.35">
      <c r="A6" s="13"/>
      <c r="B6" s="130"/>
      <c r="C6" s="109"/>
      <c r="D6" s="109"/>
      <c r="E6" s="39"/>
      <c r="F6" s="49"/>
    </row>
    <row r="7" spans="1:7" ht="16.149999999999999" customHeight="1" x14ac:dyDescent="0.35">
      <c r="A7" s="14" t="s">
        <v>235</v>
      </c>
      <c r="B7" s="128"/>
      <c r="C7" s="96"/>
      <c r="D7" s="96"/>
      <c r="E7" s="76">
        <v>0.25</v>
      </c>
      <c r="F7" s="49">
        <f>SUM(B7:D7)*E7</f>
        <v>0</v>
      </c>
    </row>
    <row r="8" spans="1:7" ht="16.149999999999999" customHeight="1" x14ac:dyDescent="0.35">
      <c r="A8" s="13"/>
      <c r="B8" s="128"/>
      <c r="C8" s="96"/>
      <c r="D8" s="96"/>
      <c r="E8" s="39"/>
      <c r="F8" s="49"/>
    </row>
    <row r="9" spans="1:7" x14ac:dyDescent="0.35">
      <c r="A9" s="31" t="s">
        <v>141</v>
      </c>
      <c r="B9" s="38">
        <v>0</v>
      </c>
      <c r="C9" s="38">
        <f t="shared" ref="C9:D9" si="0">SUM(C3:C8)</f>
        <v>0</v>
      </c>
      <c r="D9" s="38">
        <f t="shared" si="0"/>
        <v>0</v>
      </c>
      <c r="E9" s="38"/>
      <c r="F9" s="89">
        <f>MIN(SUM(F3:F8),7)</f>
        <v>0</v>
      </c>
      <c r="G9" s="8" t="s">
        <v>71</v>
      </c>
    </row>
    <row r="10" spans="1:7" x14ac:dyDescent="0.35">
      <c r="A10" s="64"/>
      <c r="B10" s="176" t="s">
        <v>172</v>
      </c>
      <c r="C10" s="177"/>
      <c r="D10" s="178"/>
    </row>
    <row r="11" spans="1:7" x14ac:dyDescent="0.35">
      <c r="B11" s="179"/>
      <c r="C11" s="180"/>
      <c r="D11" s="181"/>
    </row>
  </sheetData>
  <sheetProtection formatRows="0"/>
  <mergeCells count="2">
    <mergeCell ref="B1:D1"/>
    <mergeCell ref="B10:D1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2"/>
  <sheetViews>
    <sheetView zoomScale="60" zoomScaleNormal="6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B20" sqref="B20"/>
    </sheetView>
  </sheetViews>
  <sheetFormatPr defaultColWidth="10.75" defaultRowHeight="15.5" x14ac:dyDescent="0.35"/>
  <cols>
    <col min="1" max="4" width="32.58203125" style="1" customWidth="1"/>
    <col min="5" max="5" width="41.58203125" style="1" customWidth="1"/>
    <col min="6" max="6" width="29.5" style="1" customWidth="1"/>
    <col min="7" max="7" width="15" style="1" customWidth="1"/>
    <col min="8" max="8" width="17" style="1" customWidth="1"/>
    <col min="9" max="9" width="16.5" style="1" customWidth="1"/>
    <col min="10" max="16384" width="10.75" style="1"/>
  </cols>
  <sheetData>
    <row r="1" spans="1:9" x14ac:dyDescent="0.35">
      <c r="A1" s="31"/>
      <c r="B1" s="183" t="s">
        <v>236</v>
      </c>
      <c r="C1" s="184"/>
      <c r="D1" s="184"/>
      <c r="E1" s="185"/>
      <c r="F1" s="31"/>
      <c r="G1" s="31"/>
      <c r="H1" s="31"/>
    </row>
    <row r="2" spans="1:9" ht="92.65" customHeight="1" x14ac:dyDescent="0.35">
      <c r="A2" s="31" t="s">
        <v>237</v>
      </c>
      <c r="B2" s="44" t="s">
        <v>220</v>
      </c>
      <c r="C2" s="44" t="s">
        <v>221</v>
      </c>
      <c r="D2" s="44" t="s">
        <v>238</v>
      </c>
      <c r="E2" s="44" t="s">
        <v>223</v>
      </c>
      <c r="F2" s="31" t="s">
        <v>141</v>
      </c>
      <c r="G2" s="31" t="s">
        <v>24</v>
      </c>
      <c r="H2" s="31" t="s">
        <v>25</v>
      </c>
      <c r="I2" s="32"/>
    </row>
    <row r="3" spans="1:9" ht="32.15" customHeight="1" x14ac:dyDescent="0.35">
      <c r="A3" s="34" t="s">
        <v>239</v>
      </c>
      <c r="B3" s="96"/>
      <c r="C3" s="96"/>
      <c r="D3" s="96"/>
      <c r="E3" s="96"/>
      <c r="F3" s="49">
        <f>SUM(B3:E3)</f>
        <v>0</v>
      </c>
      <c r="G3" s="81">
        <v>0.2</v>
      </c>
      <c r="H3" s="49">
        <f>SUM(B3:E3)*G3</f>
        <v>0</v>
      </c>
    </row>
    <row r="4" spans="1:9" ht="32.15" customHeight="1" x14ac:dyDescent="0.35">
      <c r="A4" s="34"/>
      <c r="B4" s="126"/>
      <c r="C4" s="96"/>
      <c r="D4" s="96"/>
      <c r="E4" s="96"/>
      <c r="F4" s="49"/>
      <c r="G4" s="38"/>
      <c r="H4" s="49"/>
    </row>
    <row r="5" spans="1:9" ht="32.15" customHeight="1" x14ac:dyDescent="0.35">
      <c r="A5" s="34" t="s">
        <v>240</v>
      </c>
      <c r="B5" s="97"/>
      <c r="C5" s="97"/>
      <c r="D5" s="97"/>
      <c r="E5" s="97"/>
      <c r="F5" s="49">
        <f t="shared" ref="F5:F17" si="0">SUM(B5:E5)</f>
        <v>0</v>
      </c>
      <c r="G5" s="81">
        <v>0.1</v>
      </c>
      <c r="H5" s="49">
        <f t="shared" ref="H5:H17" si="1">SUM(B5:E5)*G5</f>
        <v>0</v>
      </c>
    </row>
    <row r="6" spans="1:9" ht="32.15" customHeight="1" x14ac:dyDescent="0.35">
      <c r="A6" s="13"/>
      <c r="B6" s="97"/>
      <c r="C6" s="97"/>
      <c r="D6" s="97"/>
      <c r="E6" s="97"/>
      <c r="F6" s="49"/>
      <c r="G6" s="38"/>
      <c r="H6" s="49"/>
    </row>
    <row r="7" spans="1:9" ht="32.15" customHeight="1" x14ac:dyDescent="0.35">
      <c r="A7" s="14" t="s">
        <v>241</v>
      </c>
      <c r="B7" s="96"/>
      <c r="C7" s="96"/>
      <c r="D7" s="96"/>
      <c r="E7" s="96"/>
      <c r="F7" s="49">
        <f t="shared" si="0"/>
        <v>0</v>
      </c>
      <c r="G7" s="81">
        <v>0.05</v>
      </c>
      <c r="H7" s="49">
        <f t="shared" si="1"/>
        <v>0</v>
      </c>
    </row>
    <row r="8" spans="1:9" ht="32.15" customHeight="1" x14ac:dyDescent="0.35">
      <c r="A8" s="13"/>
      <c r="B8" s="126"/>
      <c r="C8" s="96"/>
      <c r="D8" s="96"/>
      <c r="E8" s="96"/>
      <c r="F8" s="49"/>
      <c r="G8" s="38"/>
      <c r="H8" s="49"/>
    </row>
    <row r="9" spans="1:9" ht="32.15" customHeight="1" x14ac:dyDescent="0.35">
      <c r="A9" s="14" t="s">
        <v>242</v>
      </c>
      <c r="B9" s="97"/>
      <c r="C9" s="97"/>
      <c r="D9" s="97"/>
      <c r="E9" s="97"/>
      <c r="F9" s="49">
        <f t="shared" si="0"/>
        <v>0</v>
      </c>
      <c r="G9" s="81">
        <v>0.25</v>
      </c>
      <c r="H9" s="49">
        <f t="shared" si="1"/>
        <v>0</v>
      </c>
    </row>
    <row r="10" spans="1:9" ht="54.65" customHeight="1" x14ac:dyDescent="0.35">
      <c r="A10" s="13"/>
      <c r="B10" s="97"/>
      <c r="C10" s="97"/>
      <c r="D10" s="97"/>
      <c r="E10" s="132"/>
      <c r="F10" s="49"/>
      <c r="G10" s="38"/>
      <c r="H10" s="49"/>
    </row>
    <row r="11" spans="1:9" ht="32.15" customHeight="1" x14ac:dyDescent="0.35">
      <c r="A11" s="34" t="s">
        <v>243</v>
      </c>
      <c r="B11" s="96"/>
      <c r="C11" s="96"/>
      <c r="D11" s="96"/>
      <c r="E11" s="96"/>
      <c r="F11" s="49">
        <f t="shared" si="0"/>
        <v>0</v>
      </c>
      <c r="G11" s="81">
        <v>0.1</v>
      </c>
      <c r="H11" s="49">
        <f t="shared" si="1"/>
        <v>0</v>
      </c>
    </row>
    <row r="12" spans="1:9" ht="32.15" customHeight="1" x14ac:dyDescent="0.35">
      <c r="A12" s="13"/>
      <c r="B12" s="126"/>
      <c r="C12" s="110"/>
      <c r="D12" s="96"/>
      <c r="E12" s="96"/>
      <c r="F12" s="49"/>
      <c r="G12" s="38"/>
      <c r="H12" s="49"/>
    </row>
    <row r="13" spans="1:9" ht="32.15" customHeight="1" x14ac:dyDescent="0.35">
      <c r="A13" s="14" t="s">
        <v>244</v>
      </c>
      <c r="B13" s="97"/>
      <c r="C13" s="97"/>
      <c r="D13" s="97"/>
      <c r="E13" s="97"/>
      <c r="F13" s="49">
        <f t="shared" si="0"/>
        <v>0</v>
      </c>
      <c r="G13" s="81">
        <v>0.05</v>
      </c>
      <c r="H13" s="49">
        <f t="shared" si="1"/>
        <v>0</v>
      </c>
    </row>
    <row r="14" spans="1:9" ht="32.15" customHeight="1" x14ac:dyDescent="0.35">
      <c r="A14" s="13"/>
      <c r="B14" s="97"/>
      <c r="C14" s="97"/>
      <c r="D14" s="97"/>
      <c r="E14" s="97"/>
      <c r="F14" s="49"/>
      <c r="G14" s="38"/>
      <c r="H14" s="49"/>
    </row>
    <row r="15" spans="1:9" ht="66" customHeight="1" x14ac:dyDescent="0.35">
      <c r="A15" s="14" t="s">
        <v>245</v>
      </c>
      <c r="B15" s="96"/>
      <c r="C15" s="96"/>
      <c r="D15" s="96"/>
      <c r="E15" s="96"/>
      <c r="F15" s="49">
        <f t="shared" si="0"/>
        <v>0</v>
      </c>
      <c r="G15" s="81">
        <v>0.1</v>
      </c>
      <c r="H15" s="49">
        <f t="shared" si="1"/>
        <v>0</v>
      </c>
    </row>
    <row r="16" spans="1:9" ht="32.15" customHeight="1" x14ac:dyDescent="0.35">
      <c r="A16" s="13"/>
      <c r="B16" s="126"/>
      <c r="C16" s="96"/>
      <c r="D16" s="96"/>
      <c r="E16" s="96"/>
      <c r="F16" s="49"/>
      <c r="G16" s="38"/>
      <c r="H16" s="49"/>
    </row>
    <row r="17" spans="1:9" ht="48.65" customHeight="1" x14ac:dyDescent="0.35">
      <c r="A17" s="14" t="s">
        <v>246</v>
      </c>
      <c r="B17" s="97"/>
      <c r="C17" s="97"/>
      <c r="D17" s="97"/>
      <c r="E17" s="97"/>
      <c r="F17" s="49">
        <f t="shared" si="0"/>
        <v>0</v>
      </c>
      <c r="G17" s="81">
        <v>0.15</v>
      </c>
      <c r="H17" s="49">
        <f t="shared" si="1"/>
        <v>0</v>
      </c>
    </row>
    <row r="18" spans="1:9" ht="48.65" customHeight="1" x14ac:dyDescent="0.35">
      <c r="A18" s="14"/>
      <c r="B18" s="97"/>
      <c r="C18" s="97"/>
      <c r="D18" s="97"/>
      <c r="E18" s="97"/>
      <c r="F18" s="49"/>
      <c r="G18" s="81"/>
      <c r="H18" s="49"/>
    </row>
    <row r="19" spans="1:9" ht="26.15" customHeight="1" x14ac:dyDescent="0.35">
      <c r="A19" s="182"/>
      <c r="B19" s="182"/>
      <c r="C19" s="12"/>
      <c r="D19" s="12"/>
      <c r="E19" s="12"/>
      <c r="F19" s="40" t="s">
        <v>63</v>
      </c>
      <c r="G19" s="82">
        <f>SUM(G3:G17)</f>
        <v>1</v>
      </c>
      <c r="H19" s="88">
        <f>SUM(H3:H17)</f>
        <v>0</v>
      </c>
      <c r="I19" s="8" t="s">
        <v>152</v>
      </c>
    </row>
    <row r="20" spans="1:9" x14ac:dyDescent="0.35">
      <c r="B20" s="126" t="s">
        <v>247</v>
      </c>
    </row>
    <row r="22" spans="1:9" x14ac:dyDescent="0.35">
      <c r="C22" s="12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18"/>
  <sheetViews>
    <sheetView zoomScale="60" zoomScaleNormal="60" workbookViewId="0">
      <pane xSplit="1" ySplit="2" topLeftCell="B19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ColWidth="10.75" defaultRowHeight="15.5" x14ac:dyDescent="0.35"/>
  <cols>
    <col min="1" max="1" width="48.58203125" style="1" customWidth="1"/>
    <col min="2" max="5" width="32.58203125" style="1" customWidth="1"/>
    <col min="6" max="6" width="29.5" style="1" customWidth="1"/>
    <col min="7" max="7" width="15" style="1" customWidth="1"/>
    <col min="8" max="8" width="17" style="1" customWidth="1"/>
    <col min="9" max="9" width="16.5" style="1" customWidth="1"/>
    <col min="10" max="16384" width="10.75" style="1"/>
  </cols>
  <sheetData>
    <row r="1" spans="1:9" x14ac:dyDescent="0.35">
      <c r="A1" s="31"/>
      <c r="B1" s="183" t="s">
        <v>236</v>
      </c>
      <c r="C1" s="184"/>
      <c r="D1" s="184"/>
      <c r="E1" s="185"/>
      <c r="F1" s="31"/>
      <c r="G1" s="31"/>
      <c r="H1" s="31"/>
    </row>
    <row r="2" spans="1:9" ht="92.65" customHeight="1" x14ac:dyDescent="0.35">
      <c r="A2" s="31" t="s">
        <v>229</v>
      </c>
      <c r="B2" s="44" t="s">
        <v>220</v>
      </c>
      <c r="C2" s="44" t="s">
        <v>221</v>
      </c>
      <c r="D2" s="44" t="s">
        <v>238</v>
      </c>
      <c r="E2" s="44" t="s">
        <v>223</v>
      </c>
      <c r="F2" s="31" t="s">
        <v>141</v>
      </c>
      <c r="G2" s="31" t="s">
        <v>24</v>
      </c>
      <c r="H2" s="31" t="s">
        <v>25</v>
      </c>
      <c r="I2" s="32"/>
    </row>
    <row r="3" spans="1:9" ht="32.15" customHeight="1" x14ac:dyDescent="0.35">
      <c r="A3" s="62" t="s">
        <v>248</v>
      </c>
      <c r="B3" s="96"/>
      <c r="C3" s="96"/>
      <c r="D3" s="96"/>
      <c r="E3" s="96"/>
      <c r="F3" s="49">
        <f>SUM(B3:E3)</f>
        <v>0</v>
      </c>
      <c r="G3" s="81">
        <v>0.05</v>
      </c>
      <c r="H3" s="49">
        <f>SUM(B3:E3)*G3</f>
        <v>0</v>
      </c>
    </row>
    <row r="4" spans="1:9" ht="32.15" customHeight="1" x14ac:dyDescent="0.35">
      <c r="A4" s="62"/>
      <c r="B4" s="96"/>
      <c r="C4" s="96"/>
      <c r="D4" s="96"/>
      <c r="E4" s="96"/>
      <c r="F4" s="49"/>
      <c r="G4" s="38"/>
      <c r="H4" s="49"/>
    </row>
    <row r="5" spans="1:9" ht="32.15" customHeight="1" x14ac:dyDescent="0.35">
      <c r="A5" s="62" t="s">
        <v>249</v>
      </c>
      <c r="B5" s="97"/>
      <c r="C5" s="97"/>
      <c r="D5" s="97">
        <v>1</v>
      </c>
      <c r="E5" s="97"/>
      <c r="F5" s="49">
        <f t="shared" ref="F5:F13" si="0">SUM(B5:E5)</f>
        <v>1</v>
      </c>
      <c r="G5" s="81">
        <v>0.1</v>
      </c>
      <c r="H5" s="49">
        <f>SUM(B5:E5)*G5</f>
        <v>0.1</v>
      </c>
    </row>
    <row r="6" spans="1:9" ht="62" x14ac:dyDescent="0.35">
      <c r="A6" s="62"/>
      <c r="B6" s="97"/>
      <c r="C6" s="97"/>
      <c r="D6" s="142" t="s">
        <v>250</v>
      </c>
      <c r="E6" s="97"/>
      <c r="F6" s="49"/>
      <c r="G6" s="38"/>
      <c r="H6" s="49"/>
    </row>
    <row r="7" spans="1:9" ht="32.15" customHeight="1" x14ac:dyDescent="0.35">
      <c r="A7" s="63" t="s">
        <v>251</v>
      </c>
      <c r="B7" s="96"/>
      <c r="C7" s="96"/>
      <c r="D7" s="115"/>
      <c r="E7" s="96"/>
      <c r="F7" s="49">
        <f t="shared" si="0"/>
        <v>0</v>
      </c>
      <c r="G7" s="81">
        <v>0.15</v>
      </c>
      <c r="H7" s="49">
        <f>SUM(B7:E7)*G7</f>
        <v>0</v>
      </c>
    </row>
    <row r="8" spans="1:9" ht="32.15" customHeight="1" x14ac:dyDescent="0.35">
      <c r="A8" s="62"/>
      <c r="B8" s="96"/>
      <c r="C8" s="96"/>
      <c r="D8" s="96"/>
      <c r="E8" s="96"/>
      <c r="F8" s="49"/>
      <c r="G8" s="38"/>
      <c r="H8" s="49"/>
    </row>
    <row r="9" spans="1:9" ht="32.15" customHeight="1" x14ac:dyDescent="0.35">
      <c r="A9" s="66" t="s">
        <v>252</v>
      </c>
      <c r="B9" s="97"/>
      <c r="C9" s="97"/>
      <c r="D9" s="97"/>
      <c r="E9" s="97"/>
      <c r="F9" s="49">
        <f t="shared" si="0"/>
        <v>0</v>
      </c>
      <c r="G9" s="81">
        <v>0.15</v>
      </c>
      <c r="H9" s="49">
        <f t="shared" ref="H9:H13" si="1">SUM(B9:E9)*G9</f>
        <v>0</v>
      </c>
    </row>
    <row r="10" spans="1:9" ht="32.15" customHeight="1" x14ac:dyDescent="0.35">
      <c r="A10" s="62"/>
      <c r="B10" s="97"/>
      <c r="C10" s="97"/>
      <c r="D10" s="97"/>
      <c r="E10" s="97"/>
      <c r="F10" s="49"/>
      <c r="G10" s="38"/>
      <c r="H10" s="49"/>
    </row>
    <row r="11" spans="1:9" ht="32.15" customHeight="1" x14ac:dyDescent="0.35">
      <c r="A11" s="69" t="s">
        <v>253</v>
      </c>
      <c r="B11" s="96"/>
      <c r="C11" s="96"/>
      <c r="D11" s="96"/>
      <c r="E11" s="96"/>
      <c r="F11" s="49">
        <f t="shared" si="0"/>
        <v>0</v>
      </c>
      <c r="G11" s="81">
        <v>0.25</v>
      </c>
      <c r="H11" s="49">
        <f t="shared" si="1"/>
        <v>0</v>
      </c>
    </row>
    <row r="12" spans="1:9" ht="32.15" customHeight="1" x14ac:dyDescent="0.35">
      <c r="A12" s="62"/>
      <c r="B12" s="96"/>
      <c r="C12" s="110"/>
      <c r="D12" s="96"/>
      <c r="E12" s="96"/>
      <c r="F12" s="49"/>
      <c r="G12" s="38"/>
      <c r="H12" s="49"/>
    </row>
    <row r="13" spans="1:9" ht="32.15" customHeight="1" x14ac:dyDescent="0.35">
      <c r="A13" s="66" t="s">
        <v>254</v>
      </c>
      <c r="B13" s="97"/>
      <c r="C13" s="97"/>
      <c r="D13" s="97"/>
      <c r="E13" s="97"/>
      <c r="F13" s="49">
        <f t="shared" si="0"/>
        <v>0</v>
      </c>
      <c r="G13" s="81">
        <v>0.3</v>
      </c>
      <c r="H13" s="49">
        <f t="shared" si="1"/>
        <v>0</v>
      </c>
    </row>
    <row r="14" spans="1:9" ht="32.15" customHeight="1" x14ac:dyDescent="0.35">
      <c r="A14" s="14"/>
      <c r="B14" s="97"/>
      <c r="C14" s="97"/>
      <c r="D14" s="97"/>
      <c r="E14" s="97"/>
      <c r="F14" s="49"/>
      <c r="G14" s="81"/>
      <c r="H14" s="49"/>
    </row>
    <row r="15" spans="1:9" ht="154.9" customHeight="1" x14ac:dyDescent="0.35">
      <c r="A15" s="15"/>
      <c r="B15" s="186" t="s">
        <v>255</v>
      </c>
      <c r="C15" s="187"/>
      <c r="D15" s="188"/>
      <c r="E15" s="12"/>
      <c r="F15" s="40" t="s">
        <v>63</v>
      </c>
      <c r="G15" s="82">
        <f>SUM(G3:G13)</f>
        <v>1</v>
      </c>
      <c r="H15" s="88">
        <f>SUM(H3:H14)</f>
        <v>0.1</v>
      </c>
      <c r="I15" s="8" t="s">
        <v>256</v>
      </c>
    </row>
    <row r="18" spans="3:3" x14ac:dyDescent="0.35">
      <c r="C18" s="12"/>
    </row>
  </sheetData>
  <sheetProtection formatRows="0"/>
  <mergeCells count="2">
    <mergeCell ref="B1:E1"/>
    <mergeCell ref="B15:D1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22"/>
  <sheetViews>
    <sheetView tabSelected="1" zoomScale="60" zoomScaleNormal="6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ColWidth="10.75" defaultRowHeight="15.5" x14ac:dyDescent="0.35"/>
  <cols>
    <col min="1" max="1" width="48.58203125" style="8" customWidth="1"/>
    <col min="2" max="2" width="61.25" style="8" customWidth="1"/>
    <col min="3" max="3" width="56.83203125" style="11" customWidth="1"/>
    <col min="4" max="4" width="52.25" style="8" customWidth="1"/>
    <col min="5" max="5" width="21.5" style="8" customWidth="1"/>
    <col min="6" max="6" width="15.25" style="8" customWidth="1"/>
    <col min="7" max="7" width="15.5" style="8" customWidth="1"/>
    <col min="8" max="8" width="21.75" style="8" customWidth="1"/>
    <col min="9" max="16384" width="10.75" style="8"/>
  </cols>
  <sheetData>
    <row r="1" spans="1:7" ht="67.5" customHeight="1" x14ac:dyDescent="0.35">
      <c r="A1" s="42" t="s">
        <v>257</v>
      </c>
      <c r="B1" s="24" t="s">
        <v>258</v>
      </c>
      <c r="C1" s="24" t="s">
        <v>259</v>
      </c>
      <c r="D1" s="24" t="s">
        <v>260</v>
      </c>
      <c r="E1" s="35" t="s">
        <v>141</v>
      </c>
      <c r="F1" s="35" t="s">
        <v>24</v>
      </c>
      <c r="G1" s="35" t="s">
        <v>25</v>
      </c>
    </row>
    <row r="2" spans="1:7" ht="32.15" customHeight="1" x14ac:dyDescent="0.35">
      <c r="A2" s="23" t="s">
        <v>261</v>
      </c>
      <c r="B2" s="93"/>
      <c r="C2" s="123"/>
      <c r="D2" s="93">
        <v>7</v>
      </c>
      <c r="E2" s="116">
        <f>SUM(B2:D2)</f>
        <v>7</v>
      </c>
      <c r="F2" s="74">
        <v>0.15</v>
      </c>
      <c r="G2" s="46">
        <f>(B2*F2)+(C2*F2)+(D2*F2)</f>
        <v>1.05</v>
      </c>
    </row>
    <row r="3" spans="1:7" ht="211.5" customHeight="1" x14ac:dyDescent="0.35">
      <c r="A3" s="23"/>
      <c r="B3" s="93"/>
      <c r="C3" s="103"/>
      <c r="D3" s="103" t="s">
        <v>262</v>
      </c>
      <c r="E3" s="116"/>
      <c r="F3" s="36"/>
      <c r="G3" s="46"/>
    </row>
    <row r="4" spans="1:7" ht="32.15" customHeight="1" x14ac:dyDescent="0.35">
      <c r="A4" s="23" t="s">
        <v>263</v>
      </c>
      <c r="B4" s="95">
        <v>0</v>
      </c>
      <c r="C4" s="95"/>
      <c r="D4" s="94"/>
      <c r="E4" s="116">
        <f t="shared" ref="E4:E20" si="0">SUM(B4:D4)</f>
        <v>0</v>
      </c>
      <c r="F4" s="86">
        <v>7.4999999999999997E-2</v>
      </c>
      <c r="G4" s="46">
        <f>(B4*F4)+(C4*F4)+(D4*F4)</f>
        <v>0</v>
      </c>
    </row>
    <row r="5" spans="1:7" ht="32.15" customHeight="1" x14ac:dyDescent="0.35">
      <c r="A5" s="23"/>
      <c r="B5" s="140" t="s">
        <v>264</v>
      </c>
      <c r="C5" s="95"/>
      <c r="D5" s="94"/>
      <c r="E5" s="116"/>
      <c r="F5" s="36"/>
      <c r="G5" s="46"/>
    </row>
    <row r="6" spans="1:7" ht="32.15" customHeight="1" x14ac:dyDescent="0.35">
      <c r="A6" s="23" t="s">
        <v>265</v>
      </c>
      <c r="B6" s="123">
        <v>0</v>
      </c>
      <c r="C6" s="123"/>
      <c r="D6" s="93"/>
      <c r="E6" s="116">
        <f t="shared" si="0"/>
        <v>0</v>
      </c>
      <c r="F6" s="86">
        <v>7.4999999999999997E-2</v>
      </c>
      <c r="G6" s="46">
        <f>(B6*F6)+(C6*F6)+(D6*F6)</f>
        <v>0</v>
      </c>
    </row>
    <row r="7" spans="1:7" ht="32.15" customHeight="1" x14ac:dyDescent="0.35">
      <c r="A7" s="152"/>
      <c r="B7" s="140" t="s">
        <v>266</v>
      </c>
      <c r="C7" s="95"/>
      <c r="D7" s="111"/>
      <c r="E7" s="116"/>
      <c r="F7" s="36"/>
      <c r="G7" s="46"/>
    </row>
    <row r="8" spans="1:7" ht="53.15" customHeight="1" x14ac:dyDescent="0.35">
      <c r="A8" s="24" t="s">
        <v>267</v>
      </c>
      <c r="B8" s="94">
        <v>0</v>
      </c>
      <c r="C8" s="95"/>
      <c r="D8" s="94"/>
      <c r="E8" s="117">
        <f t="shared" si="0"/>
        <v>0</v>
      </c>
      <c r="F8" s="83">
        <v>0.15</v>
      </c>
      <c r="G8" s="46">
        <f>(B8*F8)+(C8*F8)+(D8*F8)</f>
        <v>0</v>
      </c>
    </row>
    <row r="9" spans="1:7" ht="32.15" customHeight="1" x14ac:dyDescent="0.35">
      <c r="A9" s="152"/>
      <c r="B9" s="112" t="s">
        <v>266</v>
      </c>
      <c r="C9" s="95"/>
      <c r="D9" s="112"/>
      <c r="E9" s="117"/>
      <c r="F9" s="84"/>
      <c r="G9" s="46"/>
    </row>
    <row r="10" spans="1:7" ht="47.15" customHeight="1" x14ac:dyDescent="0.35">
      <c r="A10" s="24" t="s">
        <v>268</v>
      </c>
      <c r="B10" s="93">
        <v>0</v>
      </c>
      <c r="C10" s="123"/>
      <c r="D10" s="93"/>
      <c r="E10" s="117">
        <f t="shared" si="0"/>
        <v>0</v>
      </c>
      <c r="F10" s="83">
        <v>0.1</v>
      </c>
      <c r="G10" s="46">
        <f>(B10*F10)+(C10*F10)+(D10*F10)</f>
        <v>0</v>
      </c>
    </row>
    <row r="11" spans="1:7" ht="32.15" customHeight="1" x14ac:dyDescent="0.35">
      <c r="A11" s="152"/>
      <c r="B11" s="111" t="s">
        <v>266</v>
      </c>
      <c r="C11" s="123"/>
      <c r="D11" s="111"/>
      <c r="E11" s="117"/>
      <c r="F11" s="84"/>
      <c r="G11" s="46"/>
    </row>
    <row r="12" spans="1:7" ht="32.15" customHeight="1" x14ac:dyDescent="0.35">
      <c r="A12" s="24" t="s">
        <v>269</v>
      </c>
      <c r="B12" s="94">
        <v>0</v>
      </c>
      <c r="C12" s="95"/>
      <c r="D12" s="94"/>
      <c r="E12" s="117">
        <f t="shared" si="0"/>
        <v>0</v>
      </c>
      <c r="F12" s="83">
        <v>0.1</v>
      </c>
      <c r="G12" s="46">
        <f>(B12*F12)+(C12*F12)+(D12*F12)</f>
        <v>0</v>
      </c>
    </row>
    <row r="13" spans="1:7" ht="93" x14ac:dyDescent="0.35">
      <c r="A13" s="24"/>
      <c r="B13" s="113" t="s">
        <v>270</v>
      </c>
      <c r="C13" s="95"/>
      <c r="D13" s="113"/>
      <c r="E13" s="117"/>
      <c r="F13" s="84"/>
      <c r="G13" s="46"/>
    </row>
    <row r="14" spans="1:7" ht="32.15" customHeight="1" x14ac:dyDescent="0.35">
      <c r="A14" s="24" t="s">
        <v>271</v>
      </c>
      <c r="B14" s="93"/>
      <c r="C14" s="123">
        <v>3</v>
      </c>
      <c r="D14" s="93"/>
      <c r="E14" s="117">
        <f t="shared" si="0"/>
        <v>3</v>
      </c>
      <c r="F14" s="83">
        <v>0.1</v>
      </c>
      <c r="G14" s="46">
        <f>(B14*F14)+(C14*F14)+(D14*F14)</f>
        <v>0.30000000000000004</v>
      </c>
    </row>
    <row r="15" spans="1:7" ht="83.5" customHeight="1" x14ac:dyDescent="0.35">
      <c r="A15" s="152"/>
      <c r="B15" s="111"/>
      <c r="C15" s="103" t="s">
        <v>272</v>
      </c>
      <c r="D15" s="103"/>
      <c r="E15" s="116"/>
      <c r="F15" s="36"/>
      <c r="G15" s="46"/>
    </row>
    <row r="16" spans="1:7" ht="32.15" customHeight="1" x14ac:dyDescent="0.35">
      <c r="A16" s="24" t="s">
        <v>273</v>
      </c>
      <c r="B16" s="94"/>
      <c r="C16" s="95"/>
      <c r="D16" s="94"/>
      <c r="E16" s="117">
        <f t="shared" si="0"/>
        <v>0</v>
      </c>
      <c r="F16" s="83">
        <v>0.1</v>
      </c>
      <c r="G16" s="46">
        <f>(B16*F16)+(C16*F16)+(D16*F16)</f>
        <v>0</v>
      </c>
    </row>
    <row r="17" spans="1:8" x14ac:dyDescent="0.35">
      <c r="A17" s="152"/>
      <c r="B17" s="112"/>
      <c r="C17" s="95"/>
      <c r="D17" s="113"/>
      <c r="E17" s="116"/>
      <c r="F17" s="36"/>
      <c r="G17" s="46"/>
    </row>
    <row r="18" spans="1:8" ht="55.9" customHeight="1" x14ac:dyDescent="0.35">
      <c r="A18" s="29" t="s">
        <v>274</v>
      </c>
      <c r="B18" s="93"/>
      <c r="C18" s="123">
        <v>2</v>
      </c>
      <c r="D18" s="93"/>
      <c r="E18" s="117">
        <f t="shared" si="0"/>
        <v>2</v>
      </c>
      <c r="F18" s="83">
        <v>0.08</v>
      </c>
      <c r="G18" s="46">
        <f>(B18*F18)+(C18*F18)+(D18*F18)</f>
        <v>0.16</v>
      </c>
    </row>
    <row r="19" spans="1:8" ht="120" customHeight="1" x14ac:dyDescent="0.35">
      <c r="A19" s="23"/>
      <c r="B19" s="114"/>
      <c r="C19" s="103" t="s">
        <v>275</v>
      </c>
      <c r="D19" s="114"/>
      <c r="E19" s="116"/>
      <c r="F19" s="36"/>
      <c r="G19" s="46"/>
    </row>
    <row r="20" spans="1:8" ht="54.65" customHeight="1" x14ac:dyDescent="0.35">
      <c r="A20" s="24" t="s">
        <v>276</v>
      </c>
      <c r="B20" s="94"/>
      <c r="C20" s="95">
        <v>4</v>
      </c>
      <c r="D20" s="94"/>
      <c r="E20" s="117">
        <f t="shared" si="0"/>
        <v>4</v>
      </c>
      <c r="F20" s="83">
        <v>7.0000000000000007E-2</v>
      </c>
      <c r="G20" s="46">
        <f>(B20*F20)+(C20*F20)+(D20*F20)</f>
        <v>0.28000000000000003</v>
      </c>
    </row>
    <row r="21" spans="1:8" ht="124" x14ac:dyDescent="0.35">
      <c r="A21" s="144"/>
      <c r="B21" s="113"/>
      <c r="C21" s="153" t="s">
        <v>277</v>
      </c>
      <c r="D21" s="113"/>
      <c r="E21" s="116"/>
      <c r="F21" s="74"/>
      <c r="G21" s="46"/>
    </row>
    <row r="22" spans="1:8" x14ac:dyDescent="0.35">
      <c r="E22" s="40" t="s">
        <v>63</v>
      </c>
      <c r="F22" s="85"/>
      <c r="G22" s="87">
        <f>SUM(G2:G21)</f>
        <v>1.79</v>
      </c>
      <c r="H22" s="8" t="s">
        <v>142</v>
      </c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19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defaultColWidth="10.75" defaultRowHeight="15.5" x14ac:dyDescent="0.35"/>
  <cols>
    <col min="1" max="1" width="64.58203125" style="8" customWidth="1"/>
    <col min="2" max="4" width="25" style="8" customWidth="1"/>
    <col min="5" max="7" width="16.58203125" style="8" customWidth="1"/>
    <col min="8" max="8" width="16.5" style="8" customWidth="1"/>
    <col min="9" max="16384" width="10.75" style="8"/>
  </cols>
  <sheetData>
    <row r="1" spans="1:20" x14ac:dyDescent="0.35">
      <c r="A1" s="7"/>
      <c r="B1" s="189" t="s">
        <v>278</v>
      </c>
      <c r="C1" s="189"/>
      <c r="D1" s="189"/>
      <c r="E1" s="7"/>
      <c r="F1" s="7"/>
      <c r="G1" s="7"/>
    </row>
    <row r="2" spans="1:20" ht="112.15" customHeight="1" x14ac:dyDescent="0.35">
      <c r="A2" s="42" t="s">
        <v>279</v>
      </c>
      <c r="B2" s="24" t="s">
        <v>280</v>
      </c>
      <c r="C2" s="24" t="s">
        <v>281</v>
      </c>
      <c r="D2" s="24" t="s">
        <v>282</v>
      </c>
      <c r="E2" s="35" t="s">
        <v>141</v>
      </c>
      <c r="F2" s="35" t="s">
        <v>24</v>
      </c>
      <c r="G2" s="35" t="s">
        <v>25</v>
      </c>
    </row>
    <row r="3" spans="1:20" ht="32.15" customHeight="1" x14ac:dyDescent="0.35">
      <c r="A3" s="23" t="s">
        <v>283</v>
      </c>
      <c r="B3" s="93">
        <v>0</v>
      </c>
      <c r="C3" s="93"/>
      <c r="D3" s="93"/>
      <c r="E3" s="52">
        <f>SUM(B3:D3)</f>
        <v>0</v>
      </c>
      <c r="F3" s="74">
        <v>-0.15</v>
      </c>
      <c r="G3" s="52">
        <f>(B3*F3)+(C3*F3)+(D3*F3)</f>
        <v>0</v>
      </c>
      <c r="T3" s="8">
        <v>-2</v>
      </c>
    </row>
    <row r="4" spans="1:20" ht="32.15" customHeight="1" x14ac:dyDescent="0.35">
      <c r="A4" s="23"/>
      <c r="B4" s="93"/>
      <c r="C4" s="93"/>
      <c r="D4" s="93"/>
      <c r="E4" s="52"/>
      <c r="F4" s="74"/>
      <c r="G4" s="52"/>
    </row>
    <row r="5" spans="1:20" ht="32.15" customHeight="1" x14ac:dyDescent="0.35">
      <c r="A5" s="23" t="s">
        <v>284</v>
      </c>
      <c r="B5" s="104">
        <v>0</v>
      </c>
      <c r="C5" s="104"/>
      <c r="D5" s="104"/>
      <c r="E5" s="52">
        <f t="shared" ref="E5:E13" si="0">SUM(B5:D5)</f>
        <v>0</v>
      </c>
      <c r="F5" s="74">
        <v>-0.2</v>
      </c>
      <c r="G5" s="52">
        <f>(B5*F5)+(C5*F5)+(D5*F5)</f>
        <v>0</v>
      </c>
    </row>
    <row r="6" spans="1:20" ht="32.15" customHeight="1" x14ac:dyDescent="0.35">
      <c r="A6" s="23"/>
      <c r="B6" s="104"/>
      <c r="C6" s="104"/>
      <c r="D6" s="104"/>
      <c r="E6" s="52"/>
      <c r="F6" s="74"/>
      <c r="G6" s="52"/>
    </row>
    <row r="7" spans="1:20" ht="32.15" customHeight="1" x14ac:dyDescent="0.35">
      <c r="A7" s="24" t="s">
        <v>285</v>
      </c>
      <c r="B7" s="93">
        <v>0</v>
      </c>
      <c r="C7" s="93"/>
      <c r="D7" s="93"/>
      <c r="E7" s="52">
        <f t="shared" si="0"/>
        <v>0</v>
      </c>
      <c r="F7" s="74">
        <v>-0.2</v>
      </c>
      <c r="G7" s="52">
        <f>(B7*F7)+(C7*F7)+(D7*F7)</f>
        <v>0</v>
      </c>
    </row>
    <row r="8" spans="1:20" ht="32.15" customHeight="1" x14ac:dyDescent="0.35">
      <c r="A8" s="23"/>
      <c r="B8" s="93"/>
      <c r="C8" s="93"/>
      <c r="D8" s="93"/>
      <c r="E8" s="52"/>
      <c r="F8" s="74"/>
      <c r="G8" s="52"/>
    </row>
    <row r="9" spans="1:20" ht="32.15" customHeight="1" x14ac:dyDescent="0.35">
      <c r="A9" s="24" t="s">
        <v>286</v>
      </c>
      <c r="B9" s="104">
        <v>0</v>
      </c>
      <c r="C9" s="104"/>
      <c r="D9" s="104"/>
      <c r="E9" s="52">
        <f t="shared" si="0"/>
        <v>0</v>
      </c>
      <c r="F9" s="83">
        <v>-0.1</v>
      </c>
      <c r="G9" s="52">
        <f>(B9*F9)+(C9*F9)+(D9*F9)</f>
        <v>0</v>
      </c>
    </row>
    <row r="10" spans="1:20" ht="32.15" customHeight="1" x14ac:dyDescent="0.35">
      <c r="A10" s="24"/>
      <c r="B10" s="104"/>
      <c r="C10" s="104"/>
      <c r="D10" s="104"/>
      <c r="E10" s="52"/>
      <c r="F10" s="83"/>
      <c r="G10" s="52"/>
    </row>
    <row r="11" spans="1:20" ht="32.15" customHeight="1" x14ac:dyDescent="0.35">
      <c r="A11" s="24" t="s">
        <v>287</v>
      </c>
      <c r="B11" s="93">
        <v>0</v>
      </c>
      <c r="C11" s="93"/>
      <c r="D11" s="93"/>
      <c r="E11" s="52">
        <f t="shared" si="0"/>
        <v>0</v>
      </c>
      <c r="F11" s="83">
        <v>-0.1</v>
      </c>
      <c r="G11" s="52">
        <f>(B11*F11)+(C11*F11)+(D11*F11)</f>
        <v>0</v>
      </c>
    </row>
    <row r="12" spans="1:20" ht="32.15" customHeight="1" x14ac:dyDescent="0.35">
      <c r="A12" s="23"/>
      <c r="B12" s="93"/>
      <c r="C12" s="93"/>
      <c r="D12" s="93"/>
      <c r="E12" s="52"/>
      <c r="F12" s="74"/>
      <c r="G12" s="52"/>
    </row>
    <row r="13" spans="1:20" ht="32.15" customHeight="1" x14ac:dyDescent="0.35">
      <c r="A13" s="24" t="s">
        <v>288</v>
      </c>
      <c r="B13" s="104">
        <v>0</v>
      </c>
      <c r="C13" s="104"/>
      <c r="D13" s="104"/>
      <c r="E13" s="52">
        <f t="shared" si="0"/>
        <v>0</v>
      </c>
      <c r="F13" s="83">
        <v>-0.1</v>
      </c>
      <c r="G13" s="52">
        <f>(B13*F13)+(C13*F13)+(D13*F13)</f>
        <v>0</v>
      </c>
    </row>
    <row r="14" spans="1:20" ht="32.15" customHeight="1" x14ac:dyDescent="0.35">
      <c r="A14" s="24"/>
      <c r="B14" s="104"/>
      <c r="C14" s="104"/>
      <c r="D14" s="104"/>
      <c r="E14" s="52"/>
      <c r="F14" s="83"/>
      <c r="G14" s="52"/>
    </row>
    <row r="15" spans="1:20" ht="32.15" customHeight="1" x14ac:dyDescent="0.35">
      <c r="A15" s="24" t="s">
        <v>289</v>
      </c>
      <c r="B15" s="93">
        <v>0</v>
      </c>
      <c r="C15" s="93"/>
      <c r="D15" s="93"/>
      <c r="E15" s="52">
        <f t="shared" ref="E15" si="1">SUM(B15:D15)</f>
        <v>0</v>
      </c>
      <c r="F15" s="83">
        <v>-0.1</v>
      </c>
      <c r="G15" s="52">
        <f>(B15*F15)+(C15*F15)+(D15*F15)</f>
        <v>0</v>
      </c>
    </row>
    <row r="16" spans="1:20" ht="32.15" customHeight="1" x14ac:dyDescent="0.35">
      <c r="A16" s="23"/>
      <c r="B16" s="93"/>
      <c r="C16" s="93"/>
      <c r="D16" s="93"/>
      <c r="E16" s="52"/>
      <c r="F16" s="74"/>
      <c r="G16" s="52"/>
    </row>
    <row r="17" spans="1:8" ht="32.15" customHeight="1" x14ac:dyDescent="0.35">
      <c r="A17" s="24" t="s">
        <v>290</v>
      </c>
      <c r="B17" s="104">
        <v>0</v>
      </c>
      <c r="C17" s="104"/>
      <c r="D17" s="104"/>
      <c r="E17" s="52">
        <f t="shared" ref="E17" si="2">SUM(B17:D17)</f>
        <v>0</v>
      </c>
      <c r="F17" s="83">
        <v>-0.05</v>
      </c>
      <c r="G17" s="52">
        <f>(B17*F17)+(C17*F17)+(D17*F17)</f>
        <v>0</v>
      </c>
    </row>
    <row r="18" spans="1:8" ht="32.15" customHeight="1" x14ac:dyDescent="0.35">
      <c r="A18" s="24"/>
      <c r="B18" s="104"/>
      <c r="C18" s="104"/>
      <c r="D18" s="104"/>
      <c r="E18" s="52"/>
      <c r="F18" s="83"/>
      <c r="G18" s="52"/>
    </row>
    <row r="19" spans="1:8" x14ac:dyDescent="0.35">
      <c r="A19" s="156"/>
      <c r="E19" s="40" t="s">
        <v>63</v>
      </c>
      <c r="F19" s="74">
        <f>SUM(F3:F18)</f>
        <v>-1</v>
      </c>
      <c r="G19" s="53">
        <f>SUM(G3:G18)</f>
        <v>0</v>
      </c>
      <c r="H19" s="8" t="s">
        <v>291</v>
      </c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58203125" defaultRowHeight="15.5" x14ac:dyDescent="0.35"/>
  <cols>
    <col min="2" max="4" width="16.58203125" customWidth="1"/>
  </cols>
  <sheetData>
    <row r="2" spans="2:4" x14ac:dyDescent="0.35">
      <c r="B2" s="56" t="s">
        <v>19</v>
      </c>
      <c r="C2" s="56" t="s">
        <v>20</v>
      </c>
      <c r="D2" s="56"/>
    </row>
    <row r="3" spans="2:4" x14ac:dyDescent="0.35">
      <c r="B3" s="1" t="s">
        <v>21</v>
      </c>
      <c r="C3" s="65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58"/>
  <sheetViews>
    <sheetView zoomScale="70" zoomScaleNormal="70" workbookViewId="0">
      <pane xSplit="1" ySplit="1" topLeftCell="B45" activePane="bottomRight" state="frozen"/>
      <selection pane="topRight" activeCell="D22" sqref="D22"/>
      <selection pane="bottomLeft" activeCell="D22" sqref="D22"/>
      <selection pane="bottomRight" activeCell="B45" sqref="B45"/>
    </sheetView>
  </sheetViews>
  <sheetFormatPr defaultColWidth="10.5" defaultRowHeight="15.5" x14ac:dyDescent="0.35"/>
  <cols>
    <col min="1" max="1" width="48.58203125" customWidth="1"/>
    <col min="2" max="2" width="64.58203125" style="8" customWidth="1"/>
    <col min="3" max="4" width="16.58203125" customWidth="1"/>
    <col min="5" max="5" width="12.25" customWidth="1"/>
  </cols>
  <sheetData>
    <row r="1" spans="1:4" ht="34.5" customHeight="1" x14ac:dyDescent="0.35">
      <c r="A1" s="48" t="s">
        <v>22</v>
      </c>
      <c r="B1" s="48" t="s">
        <v>23</v>
      </c>
      <c r="C1" s="48" t="s">
        <v>24</v>
      </c>
      <c r="D1" s="48" t="s">
        <v>25</v>
      </c>
    </row>
    <row r="2" spans="1:4" ht="16.149999999999999" customHeight="1" x14ac:dyDescent="0.35">
      <c r="A2" s="119" t="s">
        <v>26</v>
      </c>
      <c r="B2" s="123">
        <v>2</v>
      </c>
      <c r="C2" s="120">
        <v>0.05</v>
      </c>
      <c r="D2" s="41">
        <f>B2*C2</f>
        <v>0.1</v>
      </c>
    </row>
    <row r="3" spans="1:4" ht="139.5" x14ac:dyDescent="0.35">
      <c r="A3" s="119"/>
      <c r="B3" s="103" t="s">
        <v>27</v>
      </c>
      <c r="C3" s="120" t="s">
        <v>28</v>
      </c>
      <c r="D3" s="41"/>
    </row>
    <row r="4" spans="1:4" ht="16.149999999999999" customHeight="1" x14ac:dyDescent="0.35">
      <c r="A4" s="119" t="s">
        <v>29</v>
      </c>
      <c r="B4" s="123"/>
      <c r="C4" s="120">
        <v>0.05</v>
      </c>
      <c r="D4" s="41">
        <f>B4*C4</f>
        <v>0</v>
      </c>
    </row>
    <row r="5" spans="1:4" x14ac:dyDescent="0.35">
      <c r="A5" s="119"/>
      <c r="B5" s="103"/>
      <c r="C5" s="120"/>
      <c r="D5" s="41"/>
    </row>
    <row r="6" spans="1:4" ht="16.149999999999999" customHeight="1" x14ac:dyDescent="0.35">
      <c r="A6" s="119" t="s">
        <v>30</v>
      </c>
      <c r="B6" s="123">
        <v>1.5</v>
      </c>
      <c r="C6" s="120">
        <v>0.05</v>
      </c>
      <c r="D6" s="41">
        <f>B6*C6</f>
        <v>7.5000000000000011E-2</v>
      </c>
    </row>
    <row r="7" spans="1:4" ht="124" x14ac:dyDescent="0.35">
      <c r="A7" s="119"/>
      <c r="B7" s="103" t="s">
        <v>31</v>
      </c>
      <c r="C7" s="120"/>
      <c r="D7" s="41"/>
    </row>
    <row r="8" spans="1:4" ht="16.149999999999999" customHeight="1" x14ac:dyDescent="0.35">
      <c r="A8" s="119" t="s">
        <v>32</v>
      </c>
      <c r="B8" s="123">
        <v>0.5</v>
      </c>
      <c r="C8" s="120">
        <v>0.05</v>
      </c>
      <c r="D8" s="41">
        <f>B8*C8</f>
        <v>2.5000000000000001E-2</v>
      </c>
    </row>
    <row r="9" spans="1:4" ht="124" x14ac:dyDescent="0.35">
      <c r="A9" s="119"/>
      <c r="B9" s="103" t="s">
        <v>31</v>
      </c>
      <c r="C9" s="120"/>
      <c r="D9" s="41"/>
    </row>
    <row r="10" spans="1:4" ht="16.149999999999999" customHeight="1" x14ac:dyDescent="0.35">
      <c r="A10" s="119" t="s">
        <v>33</v>
      </c>
      <c r="B10" s="103">
        <v>0</v>
      </c>
      <c r="C10" s="120">
        <v>0.05</v>
      </c>
      <c r="D10" s="41">
        <f>B10*C10</f>
        <v>0</v>
      </c>
    </row>
    <row r="11" spans="1:4" ht="16.149999999999999" customHeight="1" x14ac:dyDescent="0.35">
      <c r="A11" s="119"/>
      <c r="B11" s="103"/>
      <c r="C11" s="120"/>
      <c r="D11" s="41"/>
    </row>
    <row r="12" spans="1:4" ht="16.149999999999999" customHeight="1" x14ac:dyDescent="0.35">
      <c r="A12" s="119" t="s">
        <v>34</v>
      </c>
      <c r="B12" s="103">
        <v>0</v>
      </c>
      <c r="C12" s="120">
        <v>0.05</v>
      </c>
      <c r="D12" s="41">
        <f>B12*C12</f>
        <v>0</v>
      </c>
    </row>
    <row r="13" spans="1:4" ht="16.149999999999999" customHeight="1" x14ac:dyDescent="0.35">
      <c r="A13" s="119"/>
      <c r="B13" s="103"/>
      <c r="C13" s="120"/>
      <c r="D13" s="41"/>
    </row>
    <row r="14" spans="1:4" ht="16.149999999999999" customHeight="1" x14ac:dyDescent="0.35">
      <c r="A14" s="119" t="s">
        <v>35</v>
      </c>
      <c r="B14" s="103">
        <v>0</v>
      </c>
      <c r="C14" s="120">
        <v>0.05</v>
      </c>
      <c r="D14" s="41">
        <f>B14*C14</f>
        <v>0</v>
      </c>
    </row>
    <row r="15" spans="1:4" x14ac:dyDescent="0.35">
      <c r="A15" s="119"/>
      <c r="B15" s="103"/>
      <c r="C15" s="120"/>
      <c r="D15" s="41"/>
    </row>
    <row r="16" spans="1:4" ht="16.149999999999999" customHeight="1" x14ac:dyDescent="0.35">
      <c r="A16" s="119" t="s">
        <v>36</v>
      </c>
      <c r="B16" s="103">
        <v>0</v>
      </c>
      <c r="C16" s="120">
        <v>0.03</v>
      </c>
      <c r="D16" s="41">
        <f>B16*C16</f>
        <v>0</v>
      </c>
    </row>
    <row r="17" spans="1:4" ht="16.149999999999999" customHeight="1" x14ac:dyDescent="0.35">
      <c r="A17" s="119"/>
      <c r="B17" s="103"/>
      <c r="C17" s="120"/>
      <c r="D17" s="41"/>
    </row>
    <row r="18" spans="1:4" ht="16.149999999999999" customHeight="1" x14ac:dyDescent="0.35">
      <c r="A18" s="119" t="s">
        <v>37</v>
      </c>
      <c r="B18" s="103">
        <v>0</v>
      </c>
      <c r="C18" s="120">
        <v>0.02</v>
      </c>
      <c r="D18" s="41">
        <f>B18*C18</f>
        <v>0</v>
      </c>
    </row>
    <row r="19" spans="1:4" ht="16.149999999999999" customHeight="1" x14ac:dyDescent="0.35">
      <c r="A19" s="119"/>
      <c r="B19" s="148"/>
      <c r="C19" s="120"/>
      <c r="D19" s="41"/>
    </row>
    <row r="20" spans="1:4" ht="16.149999999999999" customHeight="1" x14ac:dyDescent="0.35">
      <c r="A20" s="119" t="s">
        <v>38</v>
      </c>
      <c r="B20" s="103">
        <v>0</v>
      </c>
      <c r="C20" s="120">
        <v>0.03</v>
      </c>
      <c r="D20" s="41">
        <f>B20*C20</f>
        <v>0</v>
      </c>
    </row>
    <row r="21" spans="1:4" ht="16.149999999999999" customHeight="1" x14ac:dyDescent="0.35">
      <c r="A21" s="119"/>
      <c r="B21" s="103"/>
      <c r="C21" s="120"/>
      <c r="D21" s="41"/>
    </row>
    <row r="22" spans="1:4" ht="16.149999999999999" customHeight="1" x14ac:dyDescent="0.35">
      <c r="A22" s="119" t="s">
        <v>39</v>
      </c>
      <c r="B22" s="123">
        <v>2.5</v>
      </c>
      <c r="C22" s="120">
        <v>0.03</v>
      </c>
      <c r="D22" s="41">
        <f>B22*C22</f>
        <v>7.4999999999999997E-2</v>
      </c>
    </row>
    <row r="23" spans="1:4" ht="155" x14ac:dyDescent="0.35">
      <c r="A23" s="119"/>
      <c r="B23" s="103" t="s">
        <v>40</v>
      </c>
      <c r="C23" s="120"/>
      <c r="D23" s="41"/>
    </row>
    <row r="24" spans="1:4" ht="32.65" customHeight="1" x14ac:dyDescent="0.35">
      <c r="A24" s="121" t="s">
        <v>41</v>
      </c>
      <c r="B24" s="123">
        <v>2</v>
      </c>
      <c r="C24" s="120">
        <v>0.03</v>
      </c>
      <c r="D24" s="41">
        <f>B24*C24</f>
        <v>0.06</v>
      </c>
    </row>
    <row r="25" spans="1:4" ht="124" x14ac:dyDescent="0.35">
      <c r="A25" s="119"/>
      <c r="B25" s="103" t="s">
        <v>31</v>
      </c>
      <c r="C25" s="120"/>
      <c r="D25" s="41"/>
    </row>
    <row r="26" spans="1:4" ht="16.149999999999999" customHeight="1" x14ac:dyDescent="0.35">
      <c r="A26" s="119" t="s">
        <v>42</v>
      </c>
      <c r="B26" s="123">
        <v>3</v>
      </c>
      <c r="C26" s="120">
        <v>0.04</v>
      </c>
      <c r="D26" s="41">
        <f>B26*C26</f>
        <v>0.12</v>
      </c>
    </row>
    <row r="27" spans="1:4" ht="139.5" x14ac:dyDescent="0.35">
      <c r="A27" s="119"/>
      <c r="B27" s="103" t="s">
        <v>43</v>
      </c>
      <c r="C27" s="120"/>
      <c r="D27" s="41"/>
    </row>
    <row r="28" spans="1:4" ht="16.149999999999999" customHeight="1" x14ac:dyDescent="0.35">
      <c r="A28" s="119" t="s">
        <v>44</v>
      </c>
      <c r="B28" s="123">
        <v>3</v>
      </c>
      <c r="C28" s="120">
        <v>0.03</v>
      </c>
      <c r="D28" s="41">
        <f>B28*C28</f>
        <v>0.09</v>
      </c>
    </row>
    <row r="29" spans="1:4" ht="139.5" x14ac:dyDescent="0.35">
      <c r="A29" s="119"/>
      <c r="B29" s="103" t="s">
        <v>45</v>
      </c>
      <c r="C29" s="120"/>
      <c r="D29" s="41"/>
    </row>
    <row r="30" spans="1:4" ht="16.149999999999999" customHeight="1" x14ac:dyDescent="0.35">
      <c r="A30" s="119" t="s">
        <v>46</v>
      </c>
      <c r="B30" s="103">
        <v>0</v>
      </c>
      <c r="C30" s="120">
        <v>0.04</v>
      </c>
      <c r="D30" s="41">
        <f>B30*C30</f>
        <v>0</v>
      </c>
    </row>
    <row r="31" spans="1:4" ht="16.149999999999999" customHeight="1" x14ac:dyDescent="0.35">
      <c r="A31" s="119"/>
      <c r="B31" s="103"/>
      <c r="C31" s="120"/>
      <c r="D31" s="41"/>
    </row>
    <row r="32" spans="1:4" ht="16.149999999999999" customHeight="1" x14ac:dyDescent="0.35">
      <c r="A32" s="119" t="s">
        <v>47</v>
      </c>
      <c r="B32" s="103">
        <v>0</v>
      </c>
      <c r="C32" s="120">
        <v>0.04</v>
      </c>
      <c r="D32" s="41">
        <f>B32*C32</f>
        <v>0</v>
      </c>
    </row>
    <row r="33" spans="1:4" ht="16.149999999999999" customHeight="1" x14ac:dyDescent="0.35">
      <c r="A33" s="119"/>
      <c r="B33" s="103"/>
      <c r="C33" s="120"/>
      <c r="D33" s="41"/>
    </row>
    <row r="34" spans="1:4" ht="16.149999999999999" customHeight="1" x14ac:dyDescent="0.35">
      <c r="A34" s="119" t="s">
        <v>48</v>
      </c>
      <c r="B34" s="103">
        <v>0</v>
      </c>
      <c r="C34" s="120">
        <v>0.03</v>
      </c>
      <c r="D34" s="41">
        <f>B34*C34</f>
        <v>0</v>
      </c>
    </row>
    <row r="35" spans="1:4" ht="16.149999999999999" customHeight="1" x14ac:dyDescent="0.35">
      <c r="A35" s="119"/>
      <c r="B35" s="103"/>
      <c r="C35" s="120"/>
      <c r="D35" s="41"/>
    </row>
    <row r="36" spans="1:4" ht="16.149999999999999" customHeight="1" x14ac:dyDescent="0.35">
      <c r="A36" s="119" t="s">
        <v>49</v>
      </c>
      <c r="B36" s="103">
        <v>0</v>
      </c>
      <c r="C36" s="120">
        <v>0.05</v>
      </c>
      <c r="D36" s="41">
        <f>B36*C36</f>
        <v>0</v>
      </c>
    </row>
    <row r="37" spans="1:4" ht="16.149999999999999" customHeight="1" x14ac:dyDescent="0.35">
      <c r="A37" s="119"/>
      <c r="B37" s="103"/>
      <c r="C37" s="120"/>
      <c r="D37" s="41"/>
    </row>
    <row r="38" spans="1:4" ht="16.149999999999999" customHeight="1" x14ac:dyDescent="0.35">
      <c r="A38" s="119" t="s">
        <v>50</v>
      </c>
      <c r="B38" s="103">
        <v>0</v>
      </c>
      <c r="C38" s="120">
        <v>0.05</v>
      </c>
      <c r="D38" s="41">
        <f>B38*C38</f>
        <v>0</v>
      </c>
    </row>
    <row r="39" spans="1:4" ht="16.149999999999999" customHeight="1" x14ac:dyDescent="0.35">
      <c r="A39" s="119"/>
      <c r="B39" s="103"/>
      <c r="C39" s="120"/>
      <c r="D39" s="41"/>
    </row>
    <row r="40" spans="1:4" ht="34.15" customHeight="1" x14ac:dyDescent="0.35">
      <c r="A40" s="121" t="s">
        <v>51</v>
      </c>
      <c r="B40" s="103">
        <v>0</v>
      </c>
      <c r="C40" s="120">
        <v>0.04</v>
      </c>
      <c r="D40" s="41">
        <f>B40*C40</f>
        <v>0</v>
      </c>
    </row>
    <row r="41" spans="1:4" ht="16.149999999999999" customHeight="1" x14ac:dyDescent="0.35">
      <c r="A41" s="119"/>
      <c r="B41" s="103"/>
      <c r="C41" s="120"/>
      <c r="D41" s="41"/>
    </row>
    <row r="42" spans="1:4" ht="16.149999999999999" customHeight="1" x14ac:dyDescent="0.35">
      <c r="A42" s="119" t="s">
        <v>52</v>
      </c>
      <c r="B42" s="123">
        <v>3</v>
      </c>
      <c r="C42" s="120">
        <v>0.02</v>
      </c>
      <c r="D42" s="41">
        <f>B42*C42</f>
        <v>0.06</v>
      </c>
    </row>
    <row r="43" spans="1:4" ht="155" x14ac:dyDescent="0.35">
      <c r="A43" s="119"/>
      <c r="B43" s="103" t="s">
        <v>53</v>
      </c>
      <c r="C43" s="120"/>
      <c r="D43" s="41"/>
    </row>
    <row r="44" spans="1:4" ht="16.149999999999999" customHeight="1" x14ac:dyDescent="0.35">
      <c r="A44" s="119" t="s">
        <v>54</v>
      </c>
      <c r="B44" s="123">
        <v>2.5</v>
      </c>
      <c r="C44" s="120">
        <v>0.03</v>
      </c>
      <c r="D44" s="41">
        <f>B44*C44</f>
        <v>7.4999999999999997E-2</v>
      </c>
    </row>
    <row r="45" spans="1:4" ht="108.5" x14ac:dyDescent="0.35">
      <c r="A45" s="119"/>
      <c r="B45" s="143" t="s">
        <v>55</v>
      </c>
      <c r="C45" s="120"/>
      <c r="D45" s="41"/>
    </row>
    <row r="46" spans="1:4" ht="16.149999999999999" customHeight="1" x14ac:dyDescent="0.35">
      <c r="A46" s="119" t="s">
        <v>56</v>
      </c>
      <c r="B46" s="123">
        <v>1</v>
      </c>
      <c r="C46" s="120">
        <v>0.03</v>
      </c>
      <c r="D46" s="41">
        <f>B46*C46</f>
        <v>0.03</v>
      </c>
    </row>
    <row r="47" spans="1:4" ht="16.149999999999999" customHeight="1" x14ac:dyDescent="0.35">
      <c r="A47" s="119"/>
      <c r="B47" s="143" t="s">
        <v>57</v>
      </c>
      <c r="C47" s="120"/>
      <c r="D47" s="41"/>
    </row>
    <row r="48" spans="1:4" ht="16.149999999999999" customHeight="1" x14ac:dyDescent="0.35">
      <c r="A48" s="119" t="s">
        <v>58</v>
      </c>
      <c r="B48" s="103">
        <v>0</v>
      </c>
      <c r="C48" s="120">
        <v>0.02</v>
      </c>
      <c r="D48" s="41">
        <f>B48*C48</f>
        <v>0</v>
      </c>
    </row>
    <row r="49" spans="1:5" x14ac:dyDescent="0.35">
      <c r="A49" s="119"/>
      <c r="B49" s="103"/>
      <c r="C49" s="120"/>
      <c r="D49" s="41"/>
    </row>
    <row r="50" spans="1:5" ht="16.149999999999999" customHeight="1" x14ac:dyDescent="0.35">
      <c r="A50" s="119" t="s">
        <v>59</v>
      </c>
      <c r="B50" s="103">
        <v>0</v>
      </c>
      <c r="C50" s="120">
        <v>0.02</v>
      </c>
      <c r="D50" s="41">
        <f>B50*C50</f>
        <v>0</v>
      </c>
    </row>
    <row r="51" spans="1:5" ht="16.149999999999999" customHeight="1" x14ac:dyDescent="0.35">
      <c r="A51" s="119"/>
      <c r="B51" s="103"/>
      <c r="C51" s="120"/>
      <c r="D51" s="41"/>
    </row>
    <row r="52" spans="1:5" ht="16.149999999999999" customHeight="1" x14ac:dyDescent="0.35">
      <c r="A52" s="119" t="s">
        <v>60</v>
      </c>
      <c r="B52" s="103">
        <v>0</v>
      </c>
      <c r="C52" s="120">
        <v>0.02</v>
      </c>
      <c r="D52" s="41">
        <f>B52*C52</f>
        <v>0</v>
      </c>
    </row>
    <row r="53" spans="1:5" ht="16.149999999999999" customHeight="1" x14ac:dyDescent="0.35">
      <c r="A53" s="119"/>
      <c r="B53" s="103"/>
      <c r="C53" s="120"/>
      <c r="D53" s="41"/>
    </row>
    <row r="54" spans="1:5" ht="16.149999999999999" customHeight="1" x14ac:dyDescent="0.35">
      <c r="A54" s="119" t="s">
        <v>61</v>
      </c>
      <c r="B54" s="103">
        <v>0</v>
      </c>
      <c r="C54" s="120">
        <v>0.02</v>
      </c>
      <c r="D54" s="41">
        <f>B54*C54</f>
        <v>0</v>
      </c>
    </row>
    <row r="55" spans="1:5" ht="16.149999999999999" customHeight="1" x14ac:dyDescent="0.35">
      <c r="A55" s="119"/>
      <c r="B55" s="103"/>
      <c r="C55" s="120"/>
      <c r="D55" s="41"/>
    </row>
    <row r="56" spans="1:5" ht="16.149999999999999" customHeight="1" x14ac:dyDescent="0.35">
      <c r="A56" s="119" t="s">
        <v>62</v>
      </c>
      <c r="B56" s="123">
        <v>1</v>
      </c>
      <c r="C56" s="120">
        <v>0.03</v>
      </c>
      <c r="D56" s="41">
        <f>B56*C56</f>
        <v>0.03</v>
      </c>
    </row>
    <row r="57" spans="1:5" x14ac:dyDescent="0.35">
      <c r="A57" s="27"/>
      <c r="B57" s="143" t="s">
        <v>57</v>
      </c>
      <c r="C57" s="72"/>
      <c r="D57" s="41"/>
    </row>
    <row r="58" spans="1:5" x14ac:dyDescent="0.35">
      <c r="B58" s="18" t="s">
        <v>63</v>
      </c>
      <c r="C58" s="72">
        <f>SUM(C2:C57)</f>
        <v>1.0000000000000004</v>
      </c>
      <c r="D58" s="118">
        <f>SUM(D2:D57)</f>
        <v>0.74</v>
      </c>
      <c r="E58" s="58" t="s">
        <v>64</v>
      </c>
    </row>
  </sheetData>
  <sheetProtection formatRow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69"/>
  <sheetViews>
    <sheetView zoomScale="70" zoomScaleNormal="70" workbookViewId="0">
      <pane xSplit="1" ySplit="1" topLeftCell="B55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defaultColWidth="10.75" defaultRowHeight="15.5" x14ac:dyDescent="0.35"/>
  <cols>
    <col min="1" max="1" width="48.58203125" style="1" customWidth="1"/>
    <col min="2" max="2" width="64.58203125" style="8" customWidth="1"/>
    <col min="3" max="4" width="16.58203125" style="1" customWidth="1"/>
    <col min="5" max="5" width="15.25" style="1" customWidth="1"/>
    <col min="6" max="16384" width="10.75" style="1"/>
  </cols>
  <sheetData>
    <row r="1" spans="1:4" ht="32.15" customHeight="1" x14ac:dyDescent="0.35">
      <c r="A1" s="42" t="s">
        <v>22</v>
      </c>
      <c r="B1" s="35" t="s">
        <v>65</v>
      </c>
      <c r="C1" s="42" t="s">
        <v>24</v>
      </c>
      <c r="D1" s="42" t="s">
        <v>25</v>
      </c>
    </row>
    <row r="2" spans="1:4" x14ac:dyDescent="0.35">
      <c r="A2" s="119" t="s">
        <v>26</v>
      </c>
      <c r="B2" s="123">
        <v>0</v>
      </c>
      <c r="C2" s="72">
        <v>0.05</v>
      </c>
      <c r="D2" s="41">
        <f>B2*C2</f>
        <v>0</v>
      </c>
    </row>
    <row r="3" spans="1:4" ht="31" x14ac:dyDescent="0.35">
      <c r="A3" s="119"/>
      <c r="B3" s="154" t="s">
        <v>66</v>
      </c>
      <c r="C3" s="72"/>
      <c r="D3" s="41"/>
    </row>
    <row r="4" spans="1:4" x14ac:dyDescent="0.35">
      <c r="A4" s="119" t="s">
        <v>29</v>
      </c>
      <c r="B4" s="123">
        <v>0</v>
      </c>
      <c r="C4" s="72">
        <v>0.05</v>
      </c>
      <c r="D4" s="41">
        <f>B4*C4</f>
        <v>0</v>
      </c>
    </row>
    <row r="5" spans="1:4" ht="31" x14ac:dyDescent="0.35">
      <c r="A5" s="119"/>
      <c r="B5" s="154" t="s">
        <v>66</v>
      </c>
      <c r="C5" s="72"/>
      <c r="D5" s="41"/>
    </row>
    <row r="6" spans="1:4" x14ac:dyDescent="0.35">
      <c r="A6" s="119" t="s">
        <v>30</v>
      </c>
      <c r="B6" s="123">
        <v>0</v>
      </c>
      <c r="C6" s="72">
        <v>0.05</v>
      </c>
      <c r="D6" s="41">
        <f>B6*C6</f>
        <v>0</v>
      </c>
    </row>
    <row r="7" spans="1:4" ht="31" x14ac:dyDescent="0.35">
      <c r="A7" s="119"/>
      <c r="B7" s="154" t="s">
        <v>66</v>
      </c>
      <c r="C7" s="72"/>
      <c r="D7" s="41"/>
    </row>
    <row r="8" spans="1:4" x14ac:dyDescent="0.35">
      <c r="A8" s="119" t="s">
        <v>32</v>
      </c>
      <c r="B8" s="123">
        <v>0</v>
      </c>
      <c r="C8" s="72">
        <v>0.05</v>
      </c>
      <c r="D8" s="41">
        <f>B8*C8</f>
        <v>0</v>
      </c>
    </row>
    <row r="9" spans="1:4" ht="31" x14ac:dyDescent="0.35">
      <c r="A9" s="119"/>
      <c r="B9" s="154" t="s">
        <v>66</v>
      </c>
      <c r="C9" s="72"/>
      <c r="D9" s="41"/>
    </row>
    <row r="10" spans="1:4" x14ac:dyDescent="0.35">
      <c r="A10" s="119" t="s">
        <v>33</v>
      </c>
      <c r="B10" s="123">
        <v>0</v>
      </c>
      <c r="C10" s="72">
        <v>0.05</v>
      </c>
      <c r="D10" s="41">
        <f>B10*C10</f>
        <v>0</v>
      </c>
    </row>
    <row r="11" spans="1:4" ht="31" x14ac:dyDescent="0.35">
      <c r="A11" s="119"/>
      <c r="B11" s="154" t="s">
        <v>66</v>
      </c>
      <c r="C11" s="72"/>
      <c r="D11" s="41"/>
    </row>
    <row r="12" spans="1:4" x14ac:dyDescent="0.35">
      <c r="A12" s="119" t="s">
        <v>34</v>
      </c>
      <c r="B12" s="123">
        <v>0</v>
      </c>
      <c r="C12" s="72">
        <v>0.05</v>
      </c>
      <c r="D12" s="41">
        <f>B12*C12</f>
        <v>0</v>
      </c>
    </row>
    <row r="13" spans="1:4" ht="31" x14ac:dyDescent="0.35">
      <c r="A13" s="119"/>
      <c r="B13" s="154" t="s">
        <v>66</v>
      </c>
      <c r="C13" s="72"/>
      <c r="D13" s="41"/>
    </row>
    <row r="14" spans="1:4" x14ac:dyDescent="0.35">
      <c r="A14" s="119" t="s">
        <v>35</v>
      </c>
      <c r="B14" s="123">
        <v>0</v>
      </c>
      <c r="C14" s="72">
        <v>0.05</v>
      </c>
      <c r="D14" s="41">
        <f>B14*C14</f>
        <v>0</v>
      </c>
    </row>
    <row r="15" spans="1:4" ht="31" x14ac:dyDescent="0.35">
      <c r="A15" s="119"/>
      <c r="B15" s="154" t="s">
        <v>66</v>
      </c>
      <c r="C15" s="72"/>
      <c r="D15" s="41"/>
    </row>
    <row r="16" spans="1:4" x14ac:dyDescent="0.35">
      <c r="A16" s="119" t="s">
        <v>36</v>
      </c>
      <c r="B16" s="123">
        <v>0</v>
      </c>
      <c r="C16" s="72">
        <v>0.03</v>
      </c>
      <c r="D16" s="41">
        <f>B16*C16</f>
        <v>0</v>
      </c>
    </row>
    <row r="17" spans="1:4" ht="31" x14ac:dyDescent="0.35">
      <c r="A17" s="119"/>
      <c r="B17" s="154" t="s">
        <v>66</v>
      </c>
      <c r="C17" s="72"/>
      <c r="D17" s="41"/>
    </row>
    <row r="18" spans="1:4" x14ac:dyDescent="0.35">
      <c r="A18" s="119" t="s">
        <v>37</v>
      </c>
      <c r="B18" s="123">
        <v>0</v>
      </c>
      <c r="C18" s="72">
        <v>0.02</v>
      </c>
      <c r="D18" s="41">
        <f>B18*C18</f>
        <v>0</v>
      </c>
    </row>
    <row r="19" spans="1:4" ht="31" x14ac:dyDescent="0.35">
      <c r="A19" s="119"/>
      <c r="B19" s="154" t="s">
        <v>66</v>
      </c>
      <c r="C19" s="72"/>
      <c r="D19" s="41"/>
    </row>
    <row r="20" spans="1:4" x14ac:dyDescent="0.35">
      <c r="A20" s="119" t="s">
        <v>38</v>
      </c>
      <c r="B20" s="123">
        <v>0</v>
      </c>
      <c r="C20" s="72">
        <v>0.03</v>
      </c>
      <c r="D20" s="41">
        <f>B20*C20</f>
        <v>0</v>
      </c>
    </row>
    <row r="21" spans="1:4" ht="31" x14ac:dyDescent="0.35">
      <c r="A21" s="119"/>
      <c r="B21" s="154" t="s">
        <v>66</v>
      </c>
      <c r="C21" s="72"/>
      <c r="D21" s="41"/>
    </row>
    <row r="22" spans="1:4" x14ac:dyDescent="0.35">
      <c r="A22" s="119" t="s">
        <v>39</v>
      </c>
      <c r="B22" s="123">
        <v>0</v>
      </c>
      <c r="C22" s="72">
        <v>0.03</v>
      </c>
      <c r="D22" s="41">
        <f>B22*C22</f>
        <v>0</v>
      </c>
    </row>
    <row r="23" spans="1:4" ht="31" x14ac:dyDescent="0.35">
      <c r="A23" s="119"/>
      <c r="B23" s="154" t="s">
        <v>66</v>
      </c>
      <c r="C23" s="72"/>
      <c r="D23" s="41"/>
    </row>
    <row r="24" spans="1:4" ht="28.5" customHeight="1" x14ac:dyDescent="0.35">
      <c r="A24" s="121" t="s">
        <v>41</v>
      </c>
      <c r="B24" s="123">
        <v>0</v>
      </c>
      <c r="C24" s="72">
        <v>0.03</v>
      </c>
      <c r="D24" s="41">
        <f>B24*C24</f>
        <v>0</v>
      </c>
    </row>
    <row r="25" spans="1:4" ht="31" x14ac:dyDescent="0.35">
      <c r="A25" s="119"/>
      <c r="B25" s="154" t="s">
        <v>66</v>
      </c>
      <c r="C25" s="72"/>
      <c r="D25" s="41"/>
    </row>
    <row r="26" spans="1:4" x14ac:dyDescent="0.35">
      <c r="A26" s="119" t="s">
        <v>42</v>
      </c>
      <c r="B26" s="123">
        <v>4</v>
      </c>
      <c r="C26" s="72">
        <v>0.04</v>
      </c>
      <c r="D26" s="41">
        <f>B26*C26</f>
        <v>0.16</v>
      </c>
    </row>
    <row r="27" spans="1:4" ht="77.5" x14ac:dyDescent="0.35">
      <c r="A27" s="119"/>
      <c r="B27" s="103" t="s">
        <v>67</v>
      </c>
      <c r="C27" s="72"/>
      <c r="D27" s="41"/>
    </row>
    <row r="28" spans="1:4" x14ac:dyDescent="0.35">
      <c r="A28" s="119" t="s">
        <v>44</v>
      </c>
      <c r="B28" s="123">
        <v>4</v>
      </c>
      <c r="C28" s="72">
        <v>0.03</v>
      </c>
      <c r="D28" s="41">
        <f>B28*C28</f>
        <v>0.12</v>
      </c>
    </row>
    <row r="29" spans="1:4" ht="77.5" x14ac:dyDescent="0.35">
      <c r="A29" s="119"/>
      <c r="B29" s="103" t="s">
        <v>67</v>
      </c>
      <c r="C29" s="72"/>
      <c r="D29" s="41"/>
    </row>
    <row r="30" spans="1:4" x14ac:dyDescent="0.35">
      <c r="A30" s="119" t="s">
        <v>46</v>
      </c>
      <c r="B30" s="123">
        <v>0</v>
      </c>
      <c r="C30" s="72">
        <v>0.04</v>
      </c>
      <c r="D30" s="41">
        <f>B30*C30</f>
        <v>0</v>
      </c>
    </row>
    <row r="31" spans="1:4" ht="31" x14ac:dyDescent="0.35">
      <c r="A31" s="119"/>
      <c r="B31" s="154" t="s">
        <v>66</v>
      </c>
      <c r="C31" s="72"/>
      <c r="D31" s="41"/>
    </row>
    <row r="32" spans="1:4" x14ac:dyDescent="0.35">
      <c r="A32" s="119" t="s">
        <v>47</v>
      </c>
      <c r="B32" s="123">
        <v>0</v>
      </c>
      <c r="C32" s="72">
        <v>0.04</v>
      </c>
      <c r="D32" s="41">
        <f>B32*C32</f>
        <v>0</v>
      </c>
    </row>
    <row r="33" spans="1:4" ht="31" x14ac:dyDescent="0.35">
      <c r="A33" s="119"/>
      <c r="B33" s="154" t="s">
        <v>66</v>
      </c>
      <c r="C33" s="72"/>
      <c r="D33" s="41"/>
    </row>
    <row r="34" spans="1:4" x14ac:dyDescent="0.35">
      <c r="A34" s="119" t="s">
        <v>48</v>
      </c>
      <c r="B34" s="123">
        <v>0</v>
      </c>
      <c r="C34" s="72">
        <v>0.03</v>
      </c>
      <c r="D34" s="41">
        <f>B34*C34</f>
        <v>0</v>
      </c>
    </row>
    <row r="35" spans="1:4" ht="31" x14ac:dyDescent="0.35">
      <c r="A35" s="119"/>
      <c r="B35" s="154" t="s">
        <v>66</v>
      </c>
      <c r="C35" s="72"/>
      <c r="D35" s="41"/>
    </row>
    <row r="36" spans="1:4" x14ac:dyDescent="0.35">
      <c r="A36" s="119" t="s">
        <v>49</v>
      </c>
      <c r="B36" s="123">
        <v>0</v>
      </c>
      <c r="C36" s="72">
        <v>0.05</v>
      </c>
      <c r="D36" s="41">
        <f>B36*C36</f>
        <v>0</v>
      </c>
    </row>
    <row r="37" spans="1:4" ht="31" x14ac:dyDescent="0.35">
      <c r="A37" s="119"/>
      <c r="B37" s="154" t="s">
        <v>66</v>
      </c>
      <c r="C37" s="72"/>
      <c r="D37" s="41"/>
    </row>
    <row r="38" spans="1:4" x14ac:dyDescent="0.35">
      <c r="A38" s="119" t="s">
        <v>50</v>
      </c>
      <c r="B38" s="123">
        <v>0</v>
      </c>
      <c r="C38" s="72">
        <v>0.05</v>
      </c>
      <c r="D38" s="41">
        <f>B38*C38</f>
        <v>0</v>
      </c>
    </row>
    <row r="39" spans="1:4" ht="31" x14ac:dyDescent="0.35">
      <c r="A39" s="119"/>
      <c r="B39" s="154" t="s">
        <v>66</v>
      </c>
      <c r="C39" s="72"/>
      <c r="D39" s="41"/>
    </row>
    <row r="40" spans="1:4" s="68" customFormat="1" ht="30.65" customHeight="1" x14ac:dyDescent="0.35">
      <c r="A40" s="121" t="s">
        <v>51</v>
      </c>
      <c r="B40" s="123">
        <v>4</v>
      </c>
      <c r="C40" s="72">
        <v>0.04</v>
      </c>
      <c r="D40" s="73">
        <f>B40*C40</f>
        <v>0.16</v>
      </c>
    </row>
    <row r="41" spans="1:4" ht="124" x14ac:dyDescent="0.35">
      <c r="A41" s="119"/>
      <c r="B41" s="103" t="s">
        <v>68</v>
      </c>
      <c r="C41" s="72"/>
      <c r="D41" s="41"/>
    </row>
    <row r="42" spans="1:4" x14ac:dyDescent="0.35">
      <c r="A42" s="119" t="s">
        <v>52</v>
      </c>
      <c r="B42" s="123">
        <v>0</v>
      </c>
      <c r="C42" s="72">
        <v>0.02</v>
      </c>
      <c r="D42" s="41">
        <f>B42*C42</f>
        <v>0</v>
      </c>
    </row>
    <row r="43" spans="1:4" ht="31" x14ac:dyDescent="0.35">
      <c r="A43" s="119"/>
      <c r="B43" s="154" t="s">
        <v>66</v>
      </c>
      <c r="C43" s="72"/>
      <c r="D43" s="41"/>
    </row>
    <row r="44" spans="1:4" x14ac:dyDescent="0.35">
      <c r="A44" s="119" t="s">
        <v>54</v>
      </c>
      <c r="B44" s="123">
        <v>0</v>
      </c>
      <c r="C44" s="72">
        <v>0.03</v>
      </c>
      <c r="D44" s="41">
        <f>B44*C44</f>
        <v>0</v>
      </c>
    </row>
    <row r="45" spans="1:4" ht="31" x14ac:dyDescent="0.35">
      <c r="A45" s="119"/>
      <c r="B45" s="154" t="s">
        <v>66</v>
      </c>
      <c r="C45" s="72"/>
      <c r="D45" s="41"/>
    </row>
    <row r="46" spans="1:4" x14ac:dyDescent="0.35">
      <c r="A46" s="119" t="s">
        <v>56</v>
      </c>
      <c r="B46" s="123">
        <v>3.5</v>
      </c>
      <c r="C46" s="72">
        <v>0.03</v>
      </c>
      <c r="D46" s="41">
        <f>B46*C46</f>
        <v>0.105</v>
      </c>
    </row>
    <row r="47" spans="1:4" ht="77.5" x14ac:dyDescent="0.35">
      <c r="A47" s="119"/>
      <c r="B47" s="103" t="s">
        <v>69</v>
      </c>
      <c r="C47" s="72"/>
      <c r="D47" s="41"/>
    </row>
    <row r="48" spans="1:4" x14ac:dyDescent="0.35">
      <c r="A48" s="119" t="s">
        <v>58</v>
      </c>
      <c r="B48" s="123">
        <v>0</v>
      </c>
      <c r="C48" s="72">
        <v>0.02</v>
      </c>
      <c r="D48" s="41">
        <f>B48*C48</f>
        <v>0</v>
      </c>
    </row>
    <row r="49" spans="1:5" ht="31" x14ac:dyDescent="0.35">
      <c r="A49" s="119"/>
      <c r="B49" s="154" t="s">
        <v>66</v>
      </c>
      <c r="C49" s="72"/>
      <c r="D49" s="41"/>
    </row>
    <row r="50" spans="1:5" x14ac:dyDescent="0.35">
      <c r="A50" s="119" t="s">
        <v>59</v>
      </c>
      <c r="B50" s="123">
        <v>0</v>
      </c>
      <c r="C50" s="72">
        <v>0.02</v>
      </c>
      <c r="D50" s="41">
        <f>B50*C50</f>
        <v>0</v>
      </c>
    </row>
    <row r="51" spans="1:5" ht="31" x14ac:dyDescent="0.35">
      <c r="A51" s="119"/>
      <c r="B51" s="154" t="s">
        <v>66</v>
      </c>
      <c r="C51" s="72"/>
      <c r="D51" s="41"/>
    </row>
    <row r="52" spans="1:5" x14ac:dyDescent="0.35">
      <c r="A52" s="119" t="s">
        <v>60</v>
      </c>
      <c r="B52" s="123">
        <v>0</v>
      </c>
      <c r="C52" s="72">
        <v>0.02</v>
      </c>
      <c r="D52" s="41">
        <f>B52*C52</f>
        <v>0</v>
      </c>
    </row>
    <row r="53" spans="1:5" ht="31" x14ac:dyDescent="0.35">
      <c r="A53" s="119"/>
      <c r="B53" s="154" t="s">
        <v>66</v>
      </c>
      <c r="C53" s="72"/>
      <c r="D53" s="41"/>
    </row>
    <row r="54" spans="1:5" x14ac:dyDescent="0.35">
      <c r="A54" s="119" t="s">
        <v>61</v>
      </c>
      <c r="B54" s="123">
        <v>0</v>
      </c>
      <c r="C54" s="72">
        <v>0.02</v>
      </c>
      <c r="D54" s="41">
        <f>B54*C54</f>
        <v>0</v>
      </c>
    </row>
    <row r="55" spans="1:5" ht="31" x14ac:dyDescent="0.35">
      <c r="A55" s="119"/>
      <c r="B55" s="154" t="s">
        <v>66</v>
      </c>
      <c r="C55" s="72"/>
      <c r="D55" s="41"/>
    </row>
    <row r="56" spans="1:5" x14ac:dyDescent="0.35">
      <c r="A56" s="119" t="s">
        <v>62</v>
      </c>
      <c r="B56" s="123">
        <v>4</v>
      </c>
      <c r="C56" s="72">
        <v>0.03</v>
      </c>
      <c r="D56" s="41">
        <f>B56*C56</f>
        <v>0.12</v>
      </c>
    </row>
    <row r="57" spans="1:5" ht="77.5" x14ac:dyDescent="0.35">
      <c r="A57" s="122"/>
      <c r="B57" s="103" t="s">
        <v>70</v>
      </c>
      <c r="C57" s="72"/>
      <c r="D57" s="41"/>
    </row>
    <row r="58" spans="1:5" x14ac:dyDescent="0.35">
      <c r="B58" s="47" t="s">
        <v>63</v>
      </c>
      <c r="C58" s="72">
        <f>SUM(C2:C57)</f>
        <v>1.0000000000000004</v>
      </c>
      <c r="D58" s="92">
        <f>SUM(D2:D57)</f>
        <v>0.66500000000000004</v>
      </c>
      <c r="E58" s="58" t="s">
        <v>71</v>
      </c>
    </row>
    <row r="59" spans="1:5" x14ac:dyDescent="0.35">
      <c r="B59" s="1"/>
    </row>
    <row r="60" spans="1:5" x14ac:dyDescent="0.35">
      <c r="B60" s="1"/>
    </row>
    <row r="61" spans="1:5" x14ac:dyDescent="0.35">
      <c r="B61" s="1"/>
    </row>
    <row r="62" spans="1:5" x14ac:dyDescent="0.35">
      <c r="B62" s="1"/>
    </row>
    <row r="63" spans="1:5" x14ac:dyDescent="0.35">
      <c r="B63" s="1"/>
    </row>
    <row r="64" spans="1:5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</sheetData>
  <sheetProtection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31"/>
  <sheetViews>
    <sheetView zoomScale="70" zoomScaleNormal="7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D79" sqref="D79"/>
    </sheetView>
  </sheetViews>
  <sheetFormatPr defaultColWidth="10.75" defaultRowHeight="15.5" x14ac:dyDescent="0.35"/>
  <cols>
    <col min="1" max="1" width="80.58203125" style="8" customWidth="1"/>
    <col min="2" max="2" width="43" style="8" customWidth="1"/>
    <col min="3" max="3" width="8.58203125" style="8" customWidth="1"/>
    <col min="4" max="4" width="58.08203125" style="8" customWidth="1"/>
    <col min="5" max="5" width="8.58203125" style="8" customWidth="1"/>
    <col min="6" max="6" width="64.58203125" style="8" customWidth="1"/>
    <col min="7" max="7" width="8.58203125" style="8" customWidth="1"/>
    <col min="8" max="8" width="16.58203125" style="8" customWidth="1"/>
    <col min="9" max="9" width="15.25" style="8" customWidth="1"/>
    <col min="10" max="10" width="15.5" style="8" customWidth="1"/>
    <col min="11" max="16384" width="10.75" style="8"/>
  </cols>
  <sheetData>
    <row r="1" spans="1:9" ht="108" customHeight="1" x14ac:dyDescent="0.35">
      <c r="A1" s="7" t="s">
        <v>72</v>
      </c>
      <c r="B1" s="24" t="s">
        <v>73</v>
      </c>
      <c r="C1" s="35" t="s">
        <v>74</v>
      </c>
      <c r="D1" s="24" t="s">
        <v>75</v>
      </c>
      <c r="E1" s="35" t="s">
        <v>76</v>
      </c>
      <c r="F1" s="24" t="s">
        <v>77</v>
      </c>
      <c r="G1" s="35" t="s">
        <v>74</v>
      </c>
      <c r="H1" s="43" t="s">
        <v>25</v>
      </c>
      <c r="I1" s="11"/>
    </row>
    <row r="2" spans="1:9" ht="16.149999999999999" customHeight="1" x14ac:dyDescent="0.35">
      <c r="A2" s="26" t="s">
        <v>78</v>
      </c>
      <c r="B2" s="123"/>
      <c r="C2" s="124">
        <v>0.05</v>
      </c>
      <c r="D2" s="123"/>
      <c r="E2" s="124">
        <v>0.04</v>
      </c>
      <c r="F2" s="123"/>
      <c r="G2" s="124">
        <v>0.04</v>
      </c>
      <c r="H2" s="75">
        <f>B2*C2+D2*E2+F2*G2</f>
        <v>0</v>
      </c>
    </row>
    <row r="3" spans="1:9" s="16" customFormat="1" x14ac:dyDescent="0.35">
      <c r="A3" s="30"/>
      <c r="B3" s="123"/>
      <c r="C3" s="124"/>
      <c r="D3" s="103"/>
      <c r="E3" s="124"/>
      <c r="F3" s="123"/>
      <c r="G3" s="124"/>
      <c r="H3" s="75"/>
    </row>
    <row r="4" spans="1:9" ht="16.149999999999999" customHeight="1" x14ac:dyDescent="0.35">
      <c r="A4" s="26" t="s">
        <v>79</v>
      </c>
      <c r="B4" s="95"/>
      <c r="C4" s="124">
        <v>0.03</v>
      </c>
      <c r="D4" s="95"/>
      <c r="E4" s="124">
        <v>3.5000000000000003E-2</v>
      </c>
      <c r="F4" s="95"/>
      <c r="G4" s="124">
        <v>3.5000000000000003E-2</v>
      </c>
      <c r="H4" s="75">
        <f>B4*C4+D4*E4+F4*G4</f>
        <v>0</v>
      </c>
    </row>
    <row r="5" spans="1:9" x14ac:dyDescent="0.35">
      <c r="A5" s="25"/>
      <c r="B5" s="95"/>
      <c r="C5" s="124"/>
      <c r="D5" s="95"/>
      <c r="E5" s="124"/>
      <c r="F5" s="95"/>
      <c r="G5" s="124"/>
      <c r="H5" s="75"/>
    </row>
    <row r="6" spans="1:9" x14ac:dyDescent="0.35">
      <c r="A6" s="26" t="s">
        <v>80</v>
      </c>
      <c r="B6" s="123"/>
      <c r="C6" s="124">
        <v>0.04</v>
      </c>
      <c r="D6" s="123"/>
      <c r="E6" s="124">
        <v>0.04</v>
      </c>
      <c r="F6" s="123"/>
      <c r="G6" s="124">
        <v>0.04</v>
      </c>
      <c r="H6" s="75">
        <f t="shared" ref="H6" si="0">B6*C6+D6*E6+F6*G6</f>
        <v>0</v>
      </c>
    </row>
    <row r="7" spans="1:9" ht="16.149999999999999" customHeight="1" x14ac:dyDescent="0.35">
      <c r="A7" s="25"/>
      <c r="B7" s="123"/>
      <c r="C7" s="124"/>
      <c r="D7" s="123"/>
      <c r="E7" s="124"/>
      <c r="F7" s="123"/>
      <c r="G7" s="124"/>
      <c r="H7" s="75"/>
    </row>
    <row r="8" spans="1:9" ht="16.149999999999999" customHeight="1" x14ac:dyDescent="0.35">
      <c r="A8" s="26" t="s">
        <v>81</v>
      </c>
      <c r="B8" s="95"/>
      <c r="C8" s="124">
        <v>0.04</v>
      </c>
      <c r="D8" s="95">
        <v>10</v>
      </c>
      <c r="E8" s="124">
        <v>0.04</v>
      </c>
      <c r="F8" s="95"/>
      <c r="G8" s="124">
        <v>0.04</v>
      </c>
      <c r="H8" s="75">
        <f t="shared" ref="H8:H14" si="1">B8*C8+D8*E8+F8*G8</f>
        <v>0.4</v>
      </c>
    </row>
    <row r="9" spans="1:9" ht="127.5" customHeight="1" x14ac:dyDescent="0.35">
      <c r="A9" s="26"/>
      <c r="B9" s="95"/>
      <c r="C9" s="124"/>
      <c r="D9" s="95" t="s">
        <v>82</v>
      </c>
      <c r="E9" s="124"/>
      <c r="F9" s="95"/>
      <c r="G9" s="124"/>
      <c r="H9" s="75"/>
    </row>
    <row r="10" spans="1:9" ht="16.149999999999999" customHeight="1" x14ac:dyDescent="0.35">
      <c r="A10" s="26" t="s">
        <v>83</v>
      </c>
      <c r="B10" s="95"/>
      <c r="C10" s="124">
        <v>0.05</v>
      </c>
      <c r="D10" s="123">
        <v>10</v>
      </c>
      <c r="E10" s="124">
        <v>0.05</v>
      </c>
      <c r="F10" s="95"/>
      <c r="G10" s="124">
        <v>0.05</v>
      </c>
      <c r="H10" s="75">
        <f t="shared" si="1"/>
        <v>0.5</v>
      </c>
    </row>
    <row r="11" spans="1:9" ht="118" customHeight="1" x14ac:dyDescent="0.35">
      <c r="A11" s="26"/>
      <c r="B11" s="95"/>
      <c r="C11" s="124"/>
      <c r="D11" s="123" t="s">
        <v>82</v>
      </c>
      <c r="E11" s="124"/>
      <c r="F11" s="95"/>
      <c r="G11" s="124"/>
      <c r="H11" s="75"/>
    </row>
    <row r="12" spans="1:9" ht="16.149999999999999" customHeight="1" x14ac:dyDescent="0.35">
      <c r="A12" s="26" t="s">
        <v>84</v>
      </c>
      <c r="B12" s="95"/>
      <c r="C12" s="124">
        <v>0.04</v>
      </c>
      <c r="D12" s="95"/>
      <c r="E12" s="124">
        <v>3.5000000000000003E-2</v>
      </c>
      <c r="F12" s="95"/>
      <c r="G12" s="124">
        <v>3.5000000000000003E-2</v>
      </c>
      <c r="H12" s="75">
        <f t="shared" si="1"/>
        <v>0</v>
      </c>
    </row>
    <row r="13" spans="1:9" ht="16.149999999999999" customHeight="1" x14ac:dyDescent="0.35">
      <c r="A13" s="26"/>
      <c r="B13" s="95"/>
      <c r="C13" s="124"/>
      <c r="D13" s="95"/>
      <c r="E13" s="124"/>
      <c r="F13" s="95"/>
      <c r="G13" s="124"/>
      <c r="H13" s="75"/>
    </row>
    <row r="14" spans="1:9" ht="16.149999999999999" customHeight="1" x14ac:dyDescent="0.35">
      <c r="A14" s="26" t="s">
        <v>85</v>
      </c>
      <c r="B14" s="95"/>
      <c r="C14" s="124">
        <v>0.03</v>
      </c>
      <c r="D14" s="123"/>
      <c r="E14" s="124">
        <v>0.03</v>
      </c>
      <c r="F14" s="95"/>
      <c r="G14" s="124">
        <v>0.03</v>
      </c>
      <c r="H14" s="75">
        <f t="shared" si="1"/>
        <v>0</v>
      </c>
    </row>
    <row r="15" spans="1:9" ht="16.149999999999999" customHeight="1" x14ac:dyDescent="0.35">
      <c r="A15" s="26"/>
      <c r="B15" s="95"/>
      <c r="C15" s="124"/>
      <c r="D15" s="123"/>
      <c r="E15" s="124"/>
      <c r="F15" s="95"/>
      <c r="G15" s="124"/>
      <c r="H15" s="75"/>
    </row>
    <row r="16" spans="1:9" ht="16.149999999999999" customHeight="1" x14ac:dyDescent="0.35">
      <c r="A16" s="24" t="s">
        <v>86</v>
      </c>
      <c r="B16" s="123"/>
      <c r="C16" s="124">
        <v>0.03</v>
      </c>
      <c r="D16" s="123">
        <v>12</v>
      </c>
      <c r="E16" s="124">
        <v>0.03</v>
      </c>
      <c r="F16" s="123"/>
      <c r="G16" s="124">
        <v>0.03</v>
      </c>
      <c r="H16" s="75">
        <f t="shared" ref="H16" si="2">B16*C16+D16*E16+F16*G16</f>
        <v>0.36</v>
      </c>
    </row>
    <row r="17" spans="1:8" ht="139.5" x14ac:dyDescent="0.35">
      <c r="A17" s="25"/>
      <c r="B17" s="123"/>
      <c r="C17" s="124"/>
      <c r="D17" s="103" t="s">
        <v>87</v>
      </c>
      <c r="E17" s="124"/>
      <c r="F17" s="123"/>
      <c r="G17" s="124"/>
      <c r="H17" s="75"/>
    </row>
    <row r="18" spans="1:8" ht="16.149999999999999" customHeight="1" x14ac:dyDescent="0.35">
      <c r="A18" s="24" t="s">
        <v>88</v>
      </c>
      <c r="B18" s="95"/>
      <c r="C18" s="124">
        <v>0.03</v>
      </c>
      <c r="D18" s="123"/>
      <c r="E18" s="124">
        <v>2.5000000000000001E-2</v>
      </c>
      <c r="F18" s="95"/>
      <c r="G18" s="124">
        <v>2.5000000000000001E-2</v>
      </c>
      <c r="H18" s="75">
        <f t="shared" ref="H18" si="3">B18*C18+D18*E18+F18*G18</f>
        <v>0</v>
      </c>
    </row>
    <row r="19" spans="1:8" x14ac:dyDescent="0.35">
      <c r="A19" s="23"/>
      <c r="B19" s="95"/>
      <c r="C19" s="124"/>
      <c r="D19" s="103"/>
      <c r="E19" s="124"/>
      <c r="F19" s="95"/>
      <c r="G19" s="124"/>
      <c r="H19" s="75"/>
    </row>
    <row r="20" spans="1:8" x14ac:dyDescent="0.35">
      <c r="A20" s="24" t="s">
        <v>89</v>
      </c>
      <c r="B20" s="123"/>
      <c r="C20" s="124">
        <v>0.03</v>
      </c>
      <c r="D20" s="123">
        <v>12</v>
      </c>
      <c r="E20" s="124">
        <v>3.5000000000000003E-2</v>
      </c>
      <c r="F20" s="123"/>
      <c r="G20" s="124">
        <v>3.5000000000000003E-2</v>
      </c>
      <c r="H20" s="75">
        <f t="shared" ref="H20" si="4">B20*C20+D20*E20+F20*G20</f>
        <v>0.42000000000000004</v>
      </c>
    </row>
    <row r="21" spans="1:8" ht="139.5" x14ac:dyDescent="0.35">
      <c r="A21" s="23"/>
      <c r="B21" s="123"/>
      <c r="C21" s="124"/>
      <c r="D21" s="103" t="s">
        <v>87</v>
      </c>
      <c r="E21" s="124"/>
      <c r="F21" s="123"/>
      <c r="G21" s="124"/>
      <c r="H21" s="75"/>
    </row>
    <row r="22" spans="1:8" ht="16.149999999999999" customHeight="1" x14ac:dyDescent="0.35">
      <c r="A22" s="23" t="s">
        <v>90</v>
      </c>
      <c r="B22" s="95"/>
      <c r="C22" s="124">
        <v>0.03</v>
      </c>
      <c r="D22" s="146"/>
      <c r="E22" s="124">
        <v>3.5000000000000003E-2</v>
      </c>
      <c r="F22" s="95"/>
      <c r="G22" s="124">
        <v>3.5000000000000003E-2</v>
      </c>
      <c r="H22" s="75">
        <f t="shared" ref="H22" si="5">B22*C22+D22*E22+F22*G22</f>
        <v>0</v>
      </c>
    </row>
    <row r="23" spans="1:8" x14ac:dyDescent="0.35">
      <c r="A23" s="23"/>
      <c r="B23" s="95"/>
      <c r="C23" s="124"/>
      <c r="D23" s="155" t="s">
        <v>91</v>
      </c>
      <c r="E23" s="124"/>
      <c r="F23" s="95"/>
      <c r="G23" s="124"/>
      <c r="H23" s="75"/>
    </row>
    <row r="24" spans="1:8" ht="16.149999999999999" customHeight="1" x14ac:dyDescent="0.35">
      <c r="A24" s="24" t="s">
        <v>92</v>
      </c>
      <c r="B24" s="123"/>
      <c r="C24" s="124">
        <v>0.02</v>
      </c>
      <c r="D24" s="146">
        <v>12</v>
      </c>
      <c r="E24" s="124">
        <v>1.4999999999999999E-2</v>
      </c>
      <c r="F24" s="123"/>
      <c r="G24" s="124">
        <v>1.4999999999999999E-2</v>
      </c>
      <c r="H24" s="75">
        <f t="shared" ref="H24" si="6">B24*C24+D24*E24+F24*G24</f>
        <v>0.18</v>
      </c>
    </row>
    <row r="25" spans="1:8" ht="155" x14ac:dyDescent="0.35">
      <c r="A25" s="23"/>
      <c r="B25" s="123"/>
      <c r="C25" s="124"/>
      <c r="D25" s="147" t="s">
        <v>93</v>
      </c>
      <c r="E25" s="124"/>
      <c r="F25" s="123"/>
      <c r="G25" s="124"/>
      <c r="H25" s="75"/>
    </row>
    <row r="26" spans="1:8" ht="16.149999999999999" customHeight="1" x14ac:dyDescent="0.35">
      <c r="A26" s="24" t="s">
        <v>94</v>
      </c>
      <c r="B26" s="95"/>
      <c r="C26" s="124">
        <v>0.02</v>
      </c>
      <c r="D26" s="123">
        <v>12</v>
      </c>
      <c r="E26" s="124">
        <v>0.02</v>
      </c>
      <c r="F26" s="95"/>
      <c r="G26" s="124">
        <v>0.02</v>
      </c>
      <c r="H26" s="75">
        <f t="shared" ref="H26" si="7">B26*C26+D26*E26+F26*G26</f>
        <v>0.24</v>
      </c>
    </row>
    <row r="27" spans="1:8" x14ac:dyDescent="0.35">
      <c r="A27" s="23"/>
      <c r="B27" s="95"/>
      <c r="C27" s="124"/>
      <c r="D27" s="103"/>
      <c r="E27" s="124"/>
      <c r="F27" s="95"/>
      <c r="G27" s="124"/>
      <c r="H27" s="75"/>
    </row>
    <row r="28" spans="1:8" ht="16.149999999999999" customHeight="1" x14ac:dyDescent="0.35">
      <c r="A28" s="24" t="s">
        <v>95</v>
      </c>
      <c r="B28" s="123"/>
      <c r="C28" s="124">
        <v>0.03</v>
      </c>
      <c r="D28" s="95"/>
      <c r="E28" s="124">
        <v>0.02</v>
      </c>
      <c r="F28" s="123"/>
      <c r="G28" s="124">
        <v>2.5000000000000001E-2</v>
      </c>
      <c r="H28" s="75">
        <f t="shared" ref="H28" si="8">B28*C28+D28*E28+F28*G28</f>
        <v>0</v>
      </c>
    </row>
    <row r="29" spans="1:8" ht="16.149999999999999" customHeight="1" x14ac:dyDescent="0.35">
      <c r="A29" s="23"/>
      <c r="B29" s="123"/>
      <c r="C29" s="124"/>
      <c r="D29" s="95"/>
      <c r="E29" s="124"/>
      <c r="F29" s="123"/>
      <c r="G29" s="124"/>
      <c r="H29" s="75"/>
    </row>
    <row r="30" spans="1:8" ht="16.149999999999999" customHeight="1" x14ac:dyDescent="0.35">
      <c r="A30" s="23" t="s">
        <v>96</v>
      </c>
      <c r="B30" s="95"/>
      <c r="C30" s="124">
        <v>0.03</v>
      </c>
      <c r="D30" s="123"/>
      <c r="E30" s="124">
        <v>0.02</v>
      </c>
      <c r="F30" s="95"/>
      <c r="G30" s="124">
        <v>0.02</v>
      </c>
      <c r="H30" s="75">
        <f t="shared" ref="H30" si="9">B30*C30+D30*E30+F30*G30</f>
        <v>0</v>
      </c>
    </row>
    <row r="31" spans="1:8" ht="16.149999999999999" customHeight="1" x14ac:dyDescent="0.35">
      <c r="A31" s="23"/>
      <c r="B31" s="95"/>
      <c r="C31" s="124"/>
      <c r="D31" s="123"/>
      <c r="E31" s="124"/>
      <c r="F31" s="95"/>
      <c r="G31" s="124"/>
      <c r="H31" s="75"/>
    </row>
    <row r="32" spans="1:8" ht="16.149999999999999" customHeight="1" x14ac:dyDescent="0.35">
      <c r="A32" s="24" t="s">
        <v>97</v>
      </c>
      <c r="B32" s="123"/>
      <c r="C32" s="124">
        <v>0.03</v>
      </c>
      <c r="D32" s="95"/>
      <c r="E32" s="124">
        <v>0.02</v>
      </c>
      <c r="F32" s="123"/>
      <c r="G32" s="124">
        <v>0.02</v>
      </c>
      <c r="H32" s="75">
        <f t="shared" ref="H32" si="10">B32*C32+D32*E32+F32*G32</f>
        <v>0</v>
      </c>
    </row>
    <row r="33" spans="1:8" x14ac:dyDescent="0.35">
      <c r="A33" s="23"/>
      <c r="B33" s="103"/>
      <c r="C33" s="124"/>
      <c r="D33" s="95"/>
      <c r="E33" s="124"/>
      <c r="F33" s="123"/>
      <c r="G33" s="124"/>
      <c r="H33" s="75"/>
    </row>
    <row r="34" spans="1:8" ht="16.149999999999999" customHeight="1" x14ac:dyDescent="0.35">
      <c r="A34" s="24" t="s">
        <v>98</v>
      </c>
      <c r="B34" s="95"/>
      <c r="C34" s="124">
        <v>0.04</v>
      </c>
      <c r="D34" s="123"/>
      <c r="E34" s="124">
        <v>0.04</v>
      </c>
      <c r="F34" s="95"/>
      <c r="G34" s="124">
        <v>0.04</v>
      </c>
      <c r="H34" s="75">
        <f t="shared" ref="H34" si="11">B34*C34+D34*E34+F34*G34</f>
        <v>0</v>
      </c>
    </row>
    <row r="35" spans="1:8" ht="16.149999999999999" customHeight="1" x14ac:dyDescent="0.35">
      <c r="A35" s="23"/>
      <c r="B35" s="95"/>
      <c r="C35" s="124"/>
      <c r="D35" s="123"/>
      <c r="E35" s="124"/>
      <c r="F35" s="95"/>
      <c r="G35" s="124"/>
      <c r="H35" s="75"/>
    </row>
    <row r="36" spans="1:8" ht="16.149999999999999" customHeight="1" x14ac:dyDescent="0.35">
      <c r="A36" s="24" t="s">
        <v>99</v>
      </c>
      <c r="B36" s="123"/>
      <c r="C36" s="124">
        <v>0.03</v>
      </c>
      <c r="D36" s="95"/>
      <c r="E36" s="124">
        <v>2.5000000000000001E-2</v>
      </c>
      <c r="F36" s="123"/>
      <c r="G36" s="124">
        <v>2.5000000000000001E-2</v>
      </c>
      <c r="H36" s="75">
        <f t="shared" ref="H36" si="12">B36*C36+D36*E36+F36*G36</f>
        <v>0</v>
      </c>
    </row>
    <row r="37" spans="1:8" ht="16.149999999999999" customHeight="1" x14ac:dyDescent="0.35">
      <c r="A37" s="23"/>
      <c r="B37" s="123"/>
      <c r="C37" s="124"/>
      <c r="D37" s="95"/>
      <c r="E37" s="124"/>
      <c r="F37" s="123"/>
      <c r="G37" s="124"/>
      <c r="H37" s="75"/>
    </row>
    <row r="38" spans="1:8" ht="16.149999999999999" customHeight="1" x14ac:dyDescent="0.35">
      <c r="A38" s="24" t="s">
        <v>100</v>
      </c>
      <c r="B38" s="95"/>
      <c r="C38" s="124">
        <v>0.02</v>
      </c>
      <c r="D38" s="123"/>
      <c r="E38" s="124">
        <v>0.02</v>
      </c>
      <c r="F38" s="95"/>
      <c r="G38" s="124">
        <v>0.02</v>
      </c>
      <c r="H38" s="75">
        <f t="shared" ref="H38" si="13">B38*C38+D38*E38+F38*G38</f>
        <v>0</v>
      </c>
    </row>
    <row r="39" spans="1:8" ht="16.149999999999999" customHeight="1" x14ac:dyDescent="0.35">
      <c r="A39" s="23"/>
      <c r="B39" s="95"/>
      <c r="C39" s="124"/>
      <c r="D39" s="123"/>
      <c r="E39" s="124"/>
      <c r="F39" s="95"/>
      <c r="G39" s="124"/>
      <c r="H39" s="75"/>
    </row>
    <row r="40" spans="1:8" ht="16.149999999999999" customHeight="1" x14ac:dyDescent="0.35">
      <c r="A40" s="24" t="s">
        <v>101</v>
      </c>
      <c r="B40" s="123"/>
      <c r="C40" s="124">
        <v>0.02</v>
      </c>
      <c r="D40" s="95"/>
      <c r="E40" s="124">
        <v>0.02</v>
      </c>
      <c r="F40" s="123"/>
      <c r="G40" s="124">
        <v>0.02</v>
      </c>
      <c r="H40" s="75">
        <f t="shared" ref="H40" si="14">B40*C40+D40*E40+F40*G40</f>
        <v>0</v>
      </c>
    </row>
    <row r="41" spans="1:8" ht="16.149999999999999" customHeight="1" x14ac:dyDescent="0.35">
      <c r="A41" s="23"/>
      <c r="B41" s="123"/>
      <c r="C41" s="124"/>
      <c r="D41" s="95"/>
      <c r="E41" s="124"/>
      <c r="F41" s="123"/>
      <c r="G41" s="124"/>
      <c r="H41" s="75"/>
    </row>
    <row r="42" spans="1:8" ht="16.149999999999999" customHeight="1" x14ac:dyDescent="0.35">
      <c r="A42" s="24" t="s">
        <v>102</v>
      </c>
      <c r="B42" s="95"/>
      <c r="C42" s="124">
        <v>0.02</v>
      </c>
      <c r="D42" s="123"/>
      <c r="E42" s="124">
        <v>0.02</v>
      </c>
      <c r="F42" s="95"/>
      <c r="G42" s="124">
        <v>0.02</v>
      </c>
      <c r="H42" s="75">
        <f t="shared" ref="H42" si="15">B42*C42+D42*E42+F42*G42</f>
        <v>0</v>
      </c>
    </row>
    <row r="43" spans="1:8" ht="16.149999999999999" customHeight="1" x14ac:dyDescent="0.35">
      <c r="A43" s="23"/>
      <c r="B43" s="95"/>
      <c r="C43" s="124"/>
      <c r="D43" s="123"/>
      <c r="E43" s="124"/>
      <c r="F43" s="95"/>
      <c r="G43" s="124"/>
      <c r="H43" s="75"/>
    </row>
    <row r="44" spans="1:8" ht="16.149999999999999" customHeight="1" x14ac:dyDescent="0.35">
      <c r="A44" s="24" t="s">
        <v>103</v>
      </c>
      <c r="B44" s="123"/>
      <c r="C44" s="124">
        <v>0.02</v>
      </c>
      <c r="D44" s="95"/>
      <c r="E44" s="124">
        <v>0.02</v>
      </c>
      <c r="F44" s="123"/>
      <c r="G44" s="124">
        <v>0.02</v>
      </c>
      <c r="H44" s="75">
        <f t="shared" ref="H44" si="16">B44*C44+D44*E44+F44*G44</f>
        <v>0</v>
      </c>
    </row>
    <row r="45" spans="1:8" ht="16.149999999999999" customHeight="1" x14ac:dyDescent="0.35">
      <c r="A45" s="24"/>
      <c r="B45" s="123"/>
      <c r="C45" s="124"/>
      <c r="D45" s="95"/>
      <c r="E45" s="124"/>
      <c r="F45" s="123"/>
      <c r="G45" s="124"/>
      <c r="H45" s="75"/>
    </row>
    <row r="46" spans="1:8" ht="16.149999999999999" customHeight="1" x14ac:dyDescent="0.35">
      <c r="A46" s="24" t="s">
        <v>104</v>
      </c>
      <c r="B46" s="95"/>
      <c r="C46" s="124">
        <v>0.02</v>
      </c>
      <c r="D46" s="123"/>
      <c r="E46" s="124">
        <v>0.02</v>
      </c>
      <c r="F46" s="95"/>
      <c r="G46" s="124">
        <v>0.02</v>
      </c>
      <c r="H46" s="75">
        <f t="shared" ref="H46" si="17">B46*C46+D46*E46+F46*G46</f>
        <v>0</v>
      </c>
    </row>
    <row r="47" spans="1:8" ht="16.149999999999999" customHeight="1" x14ac:dyDescent="0.35">
      <c r="A47" s="23"/>
      <c r="B47" s="95"/>
      <c r="C47" s="124"/>
      <c r="D47" s="123"/>
      <c r="E47" s="124"/>
      <c r="F47" s="95"/>
      <c r="G47" s="124"/>
      <c r="H47" s="75"/>
    </row>
    <row r="48" spans="1:8" ht="16.149999999999999" customHeight="1" x14ac:dyDescent="0.35">
      <c r="A48" s="24" t="s">
        <v>105</v>
      </c>
      <c r="B48" s="123"/>
      <c r="C48" s="124">
        <v>0.02</v>
      </c>
      <c r="D48" s="95"/>
      <c r="E48" s="124">
        <v>0.02</v>
      </c>
      <c r="F48" s="123"/>
      <c r="G48" s="124">
        <v>0.02</v>
      </c>
      <c r="H48" s="75">
        <f t="shared" ref="H48" si="18">B48*C48+D48*E48+F48*G48</f>
        <v>0</v>
      </c>
    </row>
    <row r="49" spans="1:8" ht="16.149999999999999" customHeight="1" x14ac:dyDescent="0.35">
      <c r="A49" s="23"/>
      <c r="B49" s="123"/>
      <c r="C49" s="124"/>
      <c r="D49" s="95"/>
      <c r="E49" s="124"/>
      <c r="F49" s="123"/>
      <c r="G49" s="124"/>
      <c r="H49" s="75"/>
    </row>
    <row r="50" spans="1:8" ht="16.149999999999999" customHeight="1" x14ac:dyDescent="0.35">
      <c r="A50" s="24" t="s">
        <v>106</v>
      </c>
      <c r="B50" s="95"/>
      <c r="C50" s="124">
        <v>0.02</v>
      </c>
      <c r="D50" s="123"/>
      <c r="E50" s="124">
        <v>0.02</v>
      </c>
      <c r="F50" s="95"/>
      <c r="G50" s="124">
        <v>0.02</v>
      </c>
      <c r="H50" s="75">
        <f t="shared" ref="H50" si="19">B50*C50+D50*E50+F50*G50</f>
        <v>0</v>
      </c>
    </row>
    <row r="51" spans="1:8" ht="16.149999999999999" customHeight="1" x14ac:dyDescent="0.35">
      <c r="A51" s="23"/>
      <c r="B51" s="95"/>
      <c r="C51" s="124"/>
      <c r="D51" s="123"/>
      <c r="E51" s="124"/>
      <c r="F51" s="95"/>
      <c r="G51" s="124"/>
      <c r="H51" s="75"/>
    </row>
    <row r="52" spans="1:8" ht="16.149999999999999" customHeight="1" x14ac:dyDescent="0.35">
      <c r="A52" s="24" t="s">
        <v>107</v>
      </c>
      <c r="B52" s="95"/>
      <c r="C52" s="124">
        <v>0.02</v>
      </c>
      <c r="D52" s="95"/>
      <c r="E52" s="124">
        <v>0.02</v>
      </c>
      <c r="F52" s="95"/>
      <c r="G52" s="124">
        <v>0.02</v>
      </c>
      <c r="H52" s="75">
        <f t="shared" ref="H52" si="20">B52*C52+D52*E52+F52*G52</f>
        <v>0</v>
      </c>
    </row>
    <row r="53" spans="1:8" ht="16.149999999999999" customHeight="1" x14ac:dyDescent="0.35">
      <c r="A53" s="23"/>
      <c r="B53" s="95"/>
      <c r="C53" s="124"/>
      <c r="D53" s="95"/>
      <c r="E53" s="124"/>
      <c r="F53" s="95"/>
      <c r="G53" s="124"/>
      <c r="H53" s="75"/>
    </row>
    <row r="54" spans="1:8" ht="16.149999999999999" customHeight="1" x14ac:dyDescent="0.35">
      <c r="A54" s="24" t="s">
        <v>108</v>
      </c>
      <c r="B54" s="123"/>
      <c r="C54" s="124">
        <v>0.02</v>
      </c>
      <c r="D54" s="123"/>
      <c r="E54" s="124">
        <v>2.5000000000000001E-2</v>
      </c>
      <c r="F54" s="123"/>
      <c r="G54" s="124">
        <v>2.5000000000000001E-2</v>
      </c>
      <c r="H54" s="75">
        <f t="shared" ref="H54" si="21">B54*C54+D54*E54+F54*G54</f>
        <v>0</v>
      </c>
    </row>
    <row r="55" spans="1:8" ht="16.149999999999999" customHeight="1" x14ac:dyDescent="0.35">
      <c r="A55" s="23"/>
      <c r="B55" s="123"/>
      <c r="C55" s="124"/>
      <c r="D55" s="123"/>
      <c r="E55" s="124"/>
      <c r="F55" s="123"/>
      <c r="G55" s="124"/>
      <c r="H55" s="75"/>
    </row>
    <row r="56" spans="1:8" ht="16.149999999999999" customHeight="1" x14ac:dyDescent="0.35">
      <c r="A56" s="24" t="s">
        <v>109</v>
      </c>
      <c r="B56" s="95"/>
      <c r="C56" s="124">
        <v>0.02</v>
      </c>
      <c r="D56" s="95"/>
      <c r="E56" s="124">
        <v>1.4999999999999999E-2</v>
      </c>
      <c r="F56" s="95"/>
      <c r="G56" s="124">
        <v>1.4999999999999999E-2</v>
      </c>
      <c r="H56" s="75">
        <f t="shared" ref="H56" si="22">B56*C56+D56*E56+F56*G56</f>
        <v>0</v>
      </c>
    </row>
    <row r="57" spans="1:8" ht="16.149999999999999" customHeight="1" x14ac:dyDescent="0.35">
      <c r="A57" s="23"/>
      <c r="B57" s="95"/>
      <c r="C57" s="124"/>
      <c r="D57" s="95"/>
      <c r="E57" s="124"/>
      <c r="F57" s="95"/>
      <c r="G57" s="124"/>
      <c r="H57" s="75"/>
    </row>
    <row r="58" spans="1:8" ht="16.149999999999999" customHeight="1" x14ac:dyDescent="0.35">
      <c r="A58" s="24" t="s">
        <v>110</v>
      </c>
      <c r="B58" s="123"/>
      <c r="C58" s="124">
        <v>0.02</v>
      </c>
      <c r="D58" s="123"/>
      <c r="E58" s="124">
        <v>0.02</v>
      </c>
      <c r="F58" s="123"/>
      <c r="G58" s="124">
        <v>0.02</v>
      </c>
      <c r="H58" s="75">
        <f t="shared" ref="H58" si="23">B58*C58+D58*E58+F58*G58</f>
        <v>0</v>
      </c>
    </row>
    <row r="59" spans="1:8" ht="16.149999999999999" customHeight="1" x14ac:dyDescent="0.35">
      <c r="A59" s="23"/>
      <c r="B59" s="123"/>
      <c r="C59" s="124"/>
      <c r="D59" s="123"/>
      <c r="E59" s="124"/>
      <c r="F59" s="123"/>
      <c r="G59" s="124"/>
      <c r="H59" s="75"/>
    </row>
    <row r="60" spans="1:8" ht="16.149999999999999" customHeight="1" x14ac:dyDescent="0.35">
      <c r="A60" s="24" t="s">
        <v>111</v>
      </c>
      <c r="B60" s="95"/>
      <c r="C60" s="124">
        <v>0.02</v>
      </c>
      <c r="D60" s="95"/>
      <c r="E60" s="124">
        <v>0.02</v>
      </c>
      <c r="F60" s="95"/>
      <c r="G60" s="124">
        <v>0.02</v>
      </c>
      <c r="H60" s="75">
        <f t="shared" ref="H60" si="24">B60*C60+D60*E60+F60*G60</f>
        <v>0</v>
      </c>
    </row>
    <row r="61" spans="1:8" ht="16.149999999999999" customHeight="1" x14ac:dyDescent="0.35">
      <c r="A61" s="23"/>
      <c r="B61" s="95"/>
      <c r="C61" s="124"/>
      <c r="D61" s="95"/>
      <c r="E61" s="124"/>
      <c r="F61" s="95"/>
      <c r="G61" s="124"/>
      <c r="H61" s="75"/>
    </row>
    <row r="62" spans="1:8" ht="16.149999999999999" customHeight="1" x14ac:dyDescent="0.35">
      <c r="A62" s="23" t="s">
        <v>112</v>
      </c>
      <c r="B62" s="123"/>
      <c r="C62" s="124">
        <v>0.02</v>
      </c>
      <c r="D62" s="123"/>
      <c r="E62" s="124">
        <v>1.4999999999999999E-2</v>
      </c>
      <c r="F62" s="123"/>
      <c r="G62" s="124">
        <v>1.4999999999999999E-2</v>
      </c>
      <c r="H62" s="75">
        <f t="shared" ref="H62" si="25">B62*C62+D62*E62+F62*G62</f>
        <v>0</v>
      </c>
    </row>
    <row r="63" spans="1:8" ht="16.149999999999999" customHeight="1" x14ac:dyDescent="0.35">
      <c r="A63" s="23"/>
      <c r="B63" s="123"/>
      <c r="C63" s="124"/>
      <c r="D63" s="123"/>
      <c r="E63" s="124"/>
      <c r="F63" s="123"/>
      <c r="G63" s="124"/>
      <c r="H63" s="75"/>
    </row>
    <row r="64" spans="1:8" ht="16.149999999999999" customHeight="1" x14ac:dyDescent="0.35">
      <c r="A64" s="23" t="s">
        <v>113</v>
      </c>
      <c r="B64" s="95"/>
      <c r="C64" s="124">
        <v>0.02</v>
      </c>
      <c r="D64" s="95"/>
      <c r="E64" s="124">
        <v>1.4999999999999999E-2</v>
      </c>
      <c r="F64" s="95"/>
      <c r="G64" s="124">
        <v>1.4999999999999999E-2</v>
      </c>
      <c r="H64" s="75">
        <f t="shared" ref="H64" si="26">B64*C64+D64*E64+F64*G64</f>
        <v>0</v>
      </c>
    </row>
    <row r="65" spans="1:8" ht="16.149999999999999" customHeight="1" x14ac:dyDescent="0.35">
      <c r="A65" s="23"/>
      <c r="B65" s="95"/>
      <c r="C65" s="124"/>
      <c r="D65" s="95"/>
      <c r="E65" s="124"/>
      <c r="F65" s="95"/>
      <c r="G65" s="124"/>
      <c r="H65" s="75"/>
    </row>
    <row r="66" spans="1:8" ht="37.15" customHeight="1" x14ac:dyDescent="0.35">
      <c r="A66" s="24" t="s">
        <v>114</v>
      </c>
      <c r="B66" s="123"/>
      <c r="C66" s="124">
        <v>0.03</v>
      </c>
      <c r="D66" s="123"/>
      <c r="E66" s="124">
        <v>2.5000000000000001E-2</v>
      </c>
      <c r="F66" s="123"/>
      <c r="G66" s="124">
        <v>1.4999999999999999E-2</v>
      </c>
      <c r="H66" s="75">
        <f t="shared" ref="H66" si="27">B66*C66+D66*E66+F66*G66</f>
        <v>0</v>
      </c>
    </row>
    <row r="67" spans="1:8" ht="16.149999999999999" customHeight="1" x14ac:dyDescent="0.35">
      <c r="A67" s="23"/>
      <c r="B67" s="123"/>
      <c r="C67" s="124"/>
      <c r="D67" s="123"/>
      <c r="E67" s="124"/>
      <c r="F67" s="123"/>
      <c r="G67" s="124"/>
      <c r="H67" s="75"/>
    </row>
    <row r="68" spans="1:8" ht="16.149999999999999" customHeight="1" x14ac:dyDescent="0.35">
      <c r="A68" s="24" t="s">
        <v>115</v>
      </c>
      <c r="B68" s="95"/>
      <c r="C68" s="124">
        <v>1.4999999999999999E-2</v>
      </c>
      <c r="D68" s="95"/>
      <c r="E68" s="124">
        <v>0.01</v>
      </c>
      <c r="F68" s="95"/>
      <c r="G68" s="124">
        <v>0.01</v>
      </c>
      <c r="H68" s="75">
        <f t="shared" ref="H68" si="28">B68*C68+D68*E68+F68*G68</f>
        <v>0</v>
      </c>
    </row>
    <row r="69" spans="1:8" ht="16.149999999999999" customHeight="1" x14ac:dyDescent="0.35">
      <c r="A69" s="23"/>
      <c r="B69" s="95"/>
      <c r="C69" s="124"/>
      <c r="D69" s="95"/>
      <c r="E69" s="124"/>
      <c r="F69" s="95"/>
      <c r="G69" s="124"/>
      <c r="H69" s="75"/>
    </row>
    <row r="70" spans="1:8" ht="16.149999999999999" customHeight="1" x14ac:dyDescent="0.35">
      <c r="A70" s="24" t="s">
        <v>116</v>
      </c>
      <c r="B70" s="123"/>
      <c r="C70" s="124">
        <v>0.02</v>
      </c>
      <c r="D70" s="123"/>
      <c r="E70" s="124">
        <v>1.4999999999999999E-2</v>
      </c>
      <c r="F70" s="123"/>
      <c r="G70" s="124">
        <v>1.4999999999999999E-2</v>
      </c>
      <c r="H70" s="75">
        <f t="shared" ref="H70" si="29">B70*C70+D70*E70+F70*G70</f>
        <v>0</v>
      </c>
    </row>
    <row r="71" spans="1:8" ht="16.149999999999999" customHeight="1" x14ac:dyDescent="0.35">
      <c r="A71" s="23"/>
      <c r="B71" s="123"/>
      <c r="C71" s="124"/>
      <c r="D71" s="123"/>
      <c r="E71" s="124"/>
      <c r="F71" s="123"/>
      <c r="G71" s="124"/>
      <c r="H71" s="75"/>
    </row>
    <row r="72" spans="1:8" ht="16.149999999999999" customHeight="1" x14ac:dyDescent="0.35">
      <c r="A72" s="24" t="s">
        <v>117</v>
      </c>
      <c r="B72" s="123"/>
      <c r="C72" s="124">
        <v>0.01</v>
      </c>
      <c r="D72" s="95"/>
      <c r="E72" s="124">
        <v>0.02</v>
      </c>
      <c r="F72" s="123"/>
      <c r="G72" s="124">
        <v>0.02</v>
      </c>
      <c r="H72" s="75">
        <f t="shared" ref="H72" si="30">B72*C72+D72*E72+F72*G72</f>
        <v>0</v>
      </c>
    </row>
    <row r="73" spans="1:8" ht="16.149999999999999" customHeight="1" x14ac:dyDescent="0.35">
      <c r="A73" s="23"/>
      <c r="B73" s="123"/>
      <c r="C73" s="124"/>
      <c r="D73" s="95"/>
      <c r="E73" s="124"/>
      <c r="F73" s="123"/>
      <c r="G73" s="124"/>
      <c r="H73" s="75"/>
    </row>
    <row r="74" spans="1:8" ht="16.149999999999999" customHeight="1" x14ac:dyDescent="0.35">
      <c r="A74" s="23" t="s">
        <v>118</v>
      </c>
      <c r="B74" s="123"/>
      <c r="C74" s="124">
        <v>1.4999999999999999E-2</v>
      </c>
      <c r="D74" s="123"/>
      <c r="E74" s="124">
        <v>0.02</v>
      </c>
      <c r="F74" s="123"/>
      <c r="G74" s="124">
        <v>0.02</v>
      </c>
      <c r="H74" s="75"/>
    </row>
    <row r="75" spans="1:8" ht="16.149999999999999" customHeight="1" x14ac:dyDescent="0.35">
      <c r="A75" s="23"/>
      <c r="B75" s="123"/>
      <c r="C75" s="124"/>
      <c r="D75" s="123"/>
      <c r="E75" s="124"/>
      <c r="F75" s="123"/>
      <c r="G75" s="124"/>
      <c r="H75" s="75"/>
    </row>
    <row r="76" spans="1:8" ht="16.149999999999999" customHeight="1" x14ac:dyDescent="0.35">
      <c r="A76" s="23" t="s">
        <v>119</v>
      </c>
      <c r="B76" s="123">
        <v>2</v>
      </c>
      <c r="C76" s="124">
        <v>0</v>
      </c>
      <c r="D76" s="95"/>
      <c r="E76" s="124">
        <v>0.02</v>
      </c>
      <c r="F76" s="123"/>
      <c r="G76" s="124">
        <v>0.02</v>
      </c>
      <c r="H76" s="75">
        <f t="shared" ref="H76" si="31">B76*C76+D76*E76+F76*G76</f>
        <v>0</v>
      </c>
    </row>
    <row r="77" spans="1:8" ht="310" x14ac:dyDescent="0.35">
      <c r="A77" s="23"/>
      <c r="B77" s="10" t="s">
        <v>120</v>
      </c>
      <c r="C77" s="124"/>
      <c r="D77" s="95"/>
      <c r="E77" s="124"/>
      <c r="F77" s="95"/>
      <c r="G77" s="124"/>
      <c r="H77" s="75"/>
    </row>
    <row r="78" spans="1:8" x14ac:dyDescent="0.35">
      <c r="A78" s="24" t="s">
        <v>121</v>
      </c>
      <c r="B78" s="95"/>
      <c r="C78" s="124">
        <v>0.01</v>
      </c>
      <c r="D78" s="123">
        <v>10</v>
      </c>
      <c r="E78" s="124">
        <v>0.01</v>
      </c>
      <c r="F78" s="95"/>
      <c r="G78" s="124">
        <v>0.01</v>
      </c>
      <c r="H78" s="75">
        <f t="shared" ref="H78" si="32">B78*C78+D78*E78+F78*G78</f>
        <v>0.1</v>
      </c>
    </row>
    <row r="79" spans="1:8" ht="146.15" customHeight="1" x14ac:dyDescent="0.35">
      <c r="A79" s="23"/>
      <c r="B79" s="123"/>
      <c r="C79" s="124"/>
      <c r="D79" s="103" t="s">
        <v>122</v>
      </c>
      <c r="E79" s="124"/>
      <c r="F79" s="123"/>
      <c r="G79" s="124"/>
      <c r="H79" s="75"/>
    </row>
    <row r="80" spans="1:8" ht="16.149999999999999" customHeight="1" x14ac:dyDescent="0.35">
      <c r="A80" s="24" t="s">
        <v>123</v>
      </c>
      <c r="B80" s="123"/>
      <c r="C80" s="124">
        <v>0</v>
      </c>
      <c r="D80" s="123"/>
      <c r="E80" s="124">
        <v>0.01</v>
      </c>
      <c r="F80" s="123"/>
      <c r="G80" s="124">
        <v>0.01</v>
      </c>
      <c r="H80" s="75">
        <f t="shared" ref="H80:H86" si="33">B80*C80+D80*E80+F80*G80</f>
        <v>0</v>
      </c>
    </row>
    <row r="81" spans="1:9" ht="16.149999999999999" customHeight="1" x14ac:dyDescent="0.35">
      <c r="A81" s="23"/>
      <c r="B81" s="95"/>
      <c r="C81" s="124"/>
      <c r="D81" s="95"/>
      <c r="E81" s="124"/>
      <c r="F81" s="95"/>
      <c r="G81" s="124"/>
      <c r="H81" s="75"/>
    </row>
    <row r="82" spans="1:9" ht="16.149999999999999" customHeight="1" x14ac:dyDescent="0.35">
      <c r="A82" s="24" t="s">
        <v>124</v>
      </c>
      <c r="B82" s="95"/>
      <c r="C82" s="124">
        <v>0.02</v>
      </c>
      <c r="D82" s="95"/>
      <c r="E82" s="124">
        <v>0.01</v>
      </c>
      <c r="F82" s="95"/>
      <c r="G82" s="124">
        <v>1.4999999999999999E-2</v>
      </c>
      <c r="H82" s="75">
        <f t="shared" si="33"/>
        <v>0</v>
      </c>
    </row>
    <row r="83" spans="1:9" ht="67.150000000000006" customHeight="1" x14ac:dyDescent="0.35">
      <c r="A83" s="23"/>
      <c r="B83" s="123"/>
      <c r="C83" s="124"/>
      <c r="D83" s="103"/>
      <c r="E83" s="124"/>
      <c r="F83" s="123"/>
      <c r="G83" s="124"/>
      <c r="H83" s="75"/>
    </row>
    <row r="84" spans="1:9" ht="16.149999999999999" customHeight="1" x14ac:dyDescent="0.35">
      <c r="A84" s="23" t="s">
        <v>125</v>
      </c>
      <c r="B84" s="123"/>
      <c r="C84" s="124">
        <v>0</v>
      </c>
      <c r="D84" s="123"/>
      <c r="E84" s="124">
        <v>0.02</v>
      </c>
      <c r="F84" s="123"/>
      <c r="G84" s="124">
        <v>0.02</v>
      </c>
      <c r="H84" s="75">
        <f t="shared" si="33"/>
        <v>0</v>
      </c>
      <c r="I84" s="15"/>
    </row>
    <row r="85" spans="1:9" ht="32.25" customHeight="1" x14ac:dyDescent="0.35">
      <c r="A85" s="23"/>
      <c r="B85" s="123"/>
      <c r="C85" s="124"/>
      <c r="D85" s="95"/>
      <c r="E85" s="124"/>
      <c r="F85" s="123"/>
      <c r="G85" s="124"/>
      <c r="H85" s="75"/>
    </row>
    <row r="86" spans="1:9" x14ac:dyDescent="0.35">
      <c r="A86" s="26" t="s">
        <v>126</v>
      </c>
      <c r="B86" s="95"/>
      <c r="C86" s="124">
        <v>0</v>
      </c>
      <c r="D86" s="95"/>
      <c r="E86" s="124">
        <v>1.4999999999999999E-2</v>
      </c>
      <c r="F86" s="95"/>
      <c r="G86" s="124">
        <v>1.4999999999999999E-2</v>
      </c>
      <c r="H86" s="75">
        <f t="shared" si="33"/>
        <v>0</v>
      </c>
    </row>
    <row r="87" spans="1:9" x14ac:dyDescent="0.35">
      <c r="A87" s="45"/>
      <c r="B87" s="95"/>
      <c r="C87" s="124"/>
      <c r="D87" s="123"/>
      <c r="E87" s="124"/>
      <c r="F87" s="95"/>
      <c r="G87" s="124"/>
      <c r="H87" s="75"/>
    </row>
    <row r="88" spans="1:9" x14ac:dyDescent="0.35">
      <c r="A88" s="7" t="s">
        <v>127</v>
      </c>
      <c r="B88" s="46">
        <f>SUMPRODUCT(B2:B87,C2:C87)</f>
        <v>0</v>
      </c>
      <c r="C88" s="74">
        <f>SUM(C2:C86)</f>
        <v>1.0000000000000007</v>
      </c>
      <c r="D88" s="123"/>
      <c r="E88" s="74">
        <f>SUM(E2:E86)</f>
        <v>1.0000000000000007</v>
      </c>
      <c r="F88" s="51">
        <f>SUMPRODUCT(F2:F87,G2:G87)</f>
        <v>0</v>
      </c>
      <c r="G88" s="74">
        <f>SUM(G2:G86)</f>
        <v>1.0000000000000007</v>
      </c>
      <c r="H88" s="75">
        <f>SUM(H2:H86)</f>
        <v>2.2000000000000002</v>
      </c>
      <c r="I88" s="15" t="s">
        <v>128</v>
      </c>
    </row>
    <row r="89" spans="1:9" ht="12.75" customHeight="1" x14ac:dyDescent="0.35">
      <c r="A89" s="9"/>
      <c r="B89" s="9"/>
      <c r="C89" s="9"/>
      <c r="D89" s="123"/>
    </row>
    <row r="90" spans="1:9" ht="139.5" x14ac:dyDescent="0.35">
      <c r="A90" s="10" t="s">
        <v>129</v>
      </c>
      <c r="B90" s="9"/>
      <c r="C90" s="9"/>
      <c r="D90" s="95"/>
    </row>
    <row r="91" spans="1:9" x14ac:dyDescent="0.35">
      <c r="A91" s="9"/>
      <c r="B91" s="9"/>
      <c r="C91" s="9"/>
      <c r="D91" s="137"/>
    </row>
    <row r="92" spans="1:9" x14ac:dyDescent="0.35">
      <c r="A92" s="9"/>
      <c r="B92" s="9"/>
      <c r="C92" s="9"/>
    </row>
    <row r="93" spans="1:9" x14ac:dyDescent="0.35">
      <c r="A93" s="9"/>
      <c r="B93" s="9"/>
      <c r="C93" s="9"/>
    </row>
    <row r="94" spans="1:9" x14ac:dyDescent="0.35">
      <c r="A94" s="9"/>
      <c r="B94" s="9"/>
      <c r="C94" s="9"/>
    </row>
    <row r="95" spans="1:9" x14ac:dyDescent="0.35">
      <c r="A95" s="9"/>
      <c r="B95" s="9"/>
      <c r="C95" s="9"/>
    </row>
    <row r="96" spans="1:9" x14ac:dyDescent="0.35">
      <c r="A96" s="9"/>
      <c r="B96" s="9"/>
      <c r="C96" s="9"/>
    </row>
    <row r="97" spans="1:3" x14ac:dyDescent="0.35">
      <c r="A97" s="9"/>
      <c r="B97" s="9"/>
      <c r="C97" s="9"/>
    </row>
    <row r="98" spans="1:3" x14ac:dyDescent="0.35">
      <c r="A98" s="9"/>
      <c r="B98" s="9"/>
      <c r="C98" s="9"/>
    </row>
    <row r="99" spans="1:3" x14ac:dyDescent="0.35">
      <c r="A99" s="9"/>
      <c r="B99" s="9"/>
      <c r="C99" s="9"/>
    </row>
    <row r="100" spans="1:3" x14ac:dyDescent="0.35">
      <c r="A100" s="9"/>
      <c r="B100" s="9"/>
      <c r="C100" s="9"/>
    </row>
    <row r="101" spans="1:3" x14ac:dyDescent="0.35">
      <c r="A101" s="9"/>
      <c r="B101" s="9"/>
      <c r="C101" s="9"/>
    </row>
    <row r="102" spans="1:3" x14ac:dyDescent="0.35">
      <c r="A102" s="9"/>
      <c r="B102" s="9"/>
      <c r="C102" s="9"/>
    </row>
    <row r="103" spans="1:3" x14ac:dyDescent="0.35">
      <c r="A103" s="9"/>
      <c r="B103" s="9"/>
      <c r="C103" s="9"/>
    </row>
    <row r="104" spans="1:3" x14ac:dyDescent="0.35">
      <c r="A104" s="9"/>
      <c r="B104" s="9"/>
      <c r="C104" s="9"/>
    </row>
    <row r="105" spans="1:3" x14ac:dyDescent="0.35">
      <c r="A105" s="9"/>
      <c r="B105" s="9"/>
      <c r="C105" s="9"/>
    </row>
    <row r="106" spans="1:3" x14ac:dyDescent="0.35">
      <c r="A106" s="9"/>
      <c r="B106" s="9"/>
      <c r="C106" s="9"/>
    </row>
    <row r="107" spans="1:3" x14ac:dyDescent="0.35">
      <c r="A107" s="9"/>
      <c r="B107" s="9"/>
      <c r="C107" s="9"/>
    </row>
    <row r="108" spans="1:3" x14ac:dyDescent="0.35">
      <c r="A108" s="9"/>
      <c r="B108" s="9"/>
      <c r="C108" s="9"/>
    </row>
    <row r="109" spans="1:3" x14ac:dyDescent="0.35">
      <c r="A109" s="9"/>
      <c r="B109" s="9"/>
      <c r="C109" s="9"/>
    </row>
    <row r="110" spans="1:3" x14ac:dyDescent="0.35">
      <c r="A110" s="9"/>
      <c r="B110" s="9"/>
      <c r="C110" s="9"/>
    </row>
    <row r="111" spans="1:3" x14ac:dyDescent="0.35">
      <c r="A111" s="9"/>
      <c r="B111" s="9"/>
      <c r="C111" s="9"/>
    </row>
    <row r="112" spans="1:3" x14ac:dyDescent="0.35">
      <c r="A112" s="9"/>
      <c r="B112" s="9"/>
      <c r="C112" s="9"/>
    </row>
    <row r="113" spans="1:3" x14ac:dyDescent="0.35">
      <c r="A113" s="9"/>
      <c r="B113" s="9"/>
      <c r="C113" s="9"/>
    </row>
    <row r="114" spans="1:3" x14ac:dyDescent="0.35">
      <c r="A114" s="9"/>
      <c r="B114" s="9"/>
      <c r="C114" s="9"/>
    </row>
    <row r="115" spans="1:3" x14ac:dyDescent="0.35">
      <c r="A115" s="9"/>
      <c r="B115" s="9"/>
      <c r="C115" s="9"/>
    </row>
    <row r="116" spans="1:3" x14ac:dyDescent="0.35">
      <c r="A116" s="9"/>
      <c r="B116" s="9"/>
      <c r="C116" s="9"/>
    </row>
    <row r="117" spans="1:3" x14ac:dyDescent="0.35">
      <c r="A117" s="9"/>
      <c r="B117" s="9"/>
      <c r="C117" s="9"/>
    </row>
    <row r="118" spans="1:3" x14ac:dyDescent="0.35">
      <c r="A118" s="9"/>
      <c r="B118" s="9"/>
      <c r="C118" s="9"/>
    </row>
    <row r="119" spans="1:3" x14ac:dyDescent="0.35">
      <c r="A119" s="9"/>
      <c r="B119" s="9"/>
      <c r="C119" s="9"/>
    </row>
    <row r="120" spans="1:3" x14ac:dyDescent="0.35">
      <c r="A120" s="9"/>
      <c r="B120" s="9"/>
      <c r="C120" s="9"/>
    </row>
    <row r="121" spans="1:3" x14ac:dyDescent="0.35">
      <c r="A121" s="9"/>
      <c r="B121" s="9"/>
      <c r="C121" s="9"/>
    </row>
    <row r="122" spans="1:3" x14ac:dyDescent="0.35">
      <c r="A122" s="9"/>
      <c r="B122" s="9"/>
      <c r="C122" s="9"/>
    </row>
    <row r="123" spans="1:3" x14ac:dyDescent="0.35">
      <c r="A123" s="9"/>
      <c r="B123" s="9"/>
      <c r="C123" s="9"/>
    </row>
    <row r="124" spans="1:3" x14ac:dyDescent="0.35">
      <c r="A124" s="9"/>
      <c r="B124" s="9"/>
      <c r="C124" s="9"/>
    </row>
    <row r="125" spans="1:3" x14ac:dyDescent="0.35">
      <c r="A125" s="9"/>
      <c r="B125" s="9"/>
      <c r="C125" s="9"/>
    </row>
    <row r="126" spans="1:3" x14ac:dyDescent="0.35">
      <c r="A126" s="9"/>
      <c r="B126" s="9"/>
      <c r="C126" s="9"/>
    </row>
    <row r="127" spans="1:3" x14ac:dyDescent="0.35">
      <c r="A127" s="9"/>
      <c r="B127" s="9"/>
      <c r="C127" s="9"/>
    </row>
    <row r="128" spans="1:3" x14ac:dyDescent="0.35">
      <c r="A128" s="9"/>
      <c r="B128" s="9"/>
      <c r="C128" s="9"/>
    </row>
    <row r="129" spans="1:3" x14ac:dyDescent="0.35">
      <c r="A129" s="9"/>
      <c r="B129" s="9"/>
      <c r="C129" s="9"/>
    </row>
    <row r="130" spans="1:3" x14ac:dyDescent="0.35">
      <c r="A130" s="9"/>
      <c r="B130" s="9"/>
      <c r="C130" s="9"/>
    </row>
    <row r="131" spans="1:3" x14ac:dyDescent="0.35">
      <c r="A131" s="9"/>
      <c r="B131" s="9"/>
      <c r="C131" s="9"/>
    </row>
  </sheetData>
  <sheetProtection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17"/>
  <sheetViews>
    <sheetView zoomScale="80" zoomScaleNormal="80" workbookViewId="0">
      <pane xSplit="1" ySplit="2" topLeftCell="D7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defaultColWidth="10.75" defaultRowHeight="15.5" x14ac:dyDescent="0.35"/>
  <cols>
    <col min="1" max="1" width="32.25" style="1" customWidth="1"/>
    <col min="2" max="2" width="38.5" style="1" customWidth="1"/>
    <col min="3" max="3" width="35.75" style="1" customWidth="1"/>
    <col min="4" max="4" width="48.58203125" style="1" customWidth="1"/>
    <col min="5" max="5" width="13.25" style="1" customWidth="1"/>
    <col min="6" max="6" width="14.75" style="1" customWidth="1"/>
    <col min="7" max="16384" width="10.75" style="1"/>
  </cols>
  <sheetData>
    <row r="1" spans="1:6" x14ac:dyDescent="0.35">
      <c r="A1" s="2"/>
      <c r="B1" s="165" t="s">
        <v>130</v>
      </c>
      <c r="C1" s="165"/>
      <c r="D1" s="165"/>
    </row>
    <row r="2" spans="1:6" ht="66" customHeight="1" x14ac:dyDescent="0.35">
      <c r="A2" s="22" t="s">
        <v>131</v>
      </c>
      <c r="B2" s="44" t="s">
        <v>132</v>
      </c>
      <c r="C2" s="44" t="s">
        <v>133</v>
      </c>
      <c r="D2" s="44" t="s">
        <v>134</v>
      </c>
      <c r="E2" s="32"/>
      <c r="F2" s="12"/>
    </row>
    <row r="3" spans="1:6" ht="16.149999999999999" customHeight="1" x14ac:dyDescent="0.35">
      <c r="A3" s="13" t="s">
        <v>135</v>
      </c>
      <c r="B3" s="96">
        <v>1</v>
      </c>
      <c r="C3" s="96"/>
      <c r="D3" s="96"/>
    </row>
    <row r="4" spans="1:6" ht="108.5" x14ac:dyDescent="0.35">
      <c r="A4" s="13"/>
      <c r="B4" s="110" t="s">
        <v>136</v>
      </c>
      <c r="C4" s="96"/>
      <c r="D4" s="96"/>
    </row>
    <row r="5" spans="1:6" ht="16.149999999999999" customHeight="1" x14ac:dyDescent="0.35">
      <c r="A5" s="13" t="s">
        <v>137</v>
      </c>
      <c r="B5" s="97"/>
      <c r="C5" s="97"/>
      <c r="D5" s="97"/>
    </row>
    <row r="6" spans="1:6" ht="63" customHeight="1" x14ac:dyDescent="0.35">
      <c r="A6" s="13"/>
      <c r="B6" s="142"/>
      <c r="C6" s="97"/>
      <c r="D6" s="97"/>
    </row>
    <row r="7" spans="1:6" ht="16.149999999999999" customHeight="1" x14ac:dyDescent="0.35">
      <c r="A7" s="13" t="s">
        <v>138</v>
      </c>
      <c r="B7" s="96"/>
      <c r="C7" s="96"/>
      <c r="D7" s="96"/>
    </row>
    <row r="8" spans="1:6" ht="16.149999999999999" customHeight="1" x14ac:dyDescent="0.35">
      <c r="A8" s="13"/>
      <c r="B8" s="115"/>
      <c r="C8" s="98"/>
      <c r="D8" s="98"/>
    </row>
    <row r="9" spans="1:6" ht="46.5" x14ac:dyDescent="0.35">
      <c r="A9" s="44" t="s">
        <v>139</v>
      </c>
      <c r="B9" s="133"/>
      <c r="C9" s="97"/>
      <c r="D9" s="97"/>
    </row>
    <row r="10" spans="1:6" ht="16.149999999999999" customHeight="1" x14ac:dyDescent="0.35">
      <c r="A10" s="13"/>
      <c r="B10" s="97"/>
      <c r="C10" s="97"/>
      <c r="D10" s="97"/>
    </row>
    <row r="11" spans="1:6" ht="16.149999999999999" customHeight="1" x14ac:dyDescent="0.35">
      <c r="A11" s="13" t="s">
        <v>140</v>
      </c>
      <c r="B11" s="96"/>
      <c r="C11" s="96"/>
      <c r="D11" s="96"/>
    </row>
    <row r="12" spans="1:6" ht="16.149999999999999" customHeight="1" x14ac:dyDescent="0.35">
      <c r="A12" s="13"/>
      <c r="B12" s="115"/>
      <c r="C12" s="98"/>
      <c r="D12" s="98"/>
    </row>
    <row r="13" spans="1:6" ht="16.149999999999999" customHeight="1" x14ac:dyDescent="0.35">
      <c r="A13" s="19" t="s">
        <v>141</v>
      </c>
      <c r="B13" s="54">
        <f>SUM(B3:B12)</f>
        <v>1</v>
      </c>
      <c r="C13" s="54">
        <f>C3+C5+C7+C9+C11</f>
        <v>0</v>
      </c>
      <c r="D13" s="54">
        <f>D3+D5+D7+D9+D11</f>
        <v>0</v>
      </c>
      <c r="E13" s="1" t="s">
        <v>63</v>
      </c>
    </row>
    <row r="14" spans="1:6" ht="16.149999999999999" customHeight="1" x14ac:dyDescent="0.35">
      <c r="A14" s="19" t="s">
        <v>24</v>
      </c>
      <c r="B14" s="76">
        <v>0.3</v>
      </c>
      <c r="C14" s="76">
        <v>0.5</v>
      </c>
      <c r="D14" s="76">
        <v>0.2</v>
      </c>
      <c r="E14" s="77">
        <f>SUM(B14:D14)</f>
        <v>1</v>
      </c>
    </row>
    <row r="15" spans="1:6" ht="16.149999999999999" customHeight="1" x14ac:dyDescent="0.35">
      <c r="A15" s="20" t="s">
        <v>25</v>
      </c>
      <c r="B15" s="50">
        <f>B13*B14</f>
        <v>0.3</v>
      </c>
      <c r="C15" s="50">
        <f>C13*C14</f>
        <v>0</v>
      </c>
      <c r="D15" s="50">
        <f t="shared" ref="D15" si="0">D13*D14</f>
        <v>0</v>
      </c>
      <c r="E15" s="101">
        <f>SUM(B15:D15)</f>
        <v>0.3</v>
      </c>
      <c r="F15" s="15" t="s">
        <v>142</v>
      </c>
    </row>
    <row r="16" spans="1:6" x14ac:dyDescent="0.35">
      <c r="A16" s="15"/>
    </row>
    <row r="17" spans="1:4" ht="61.9" customHeight="1" x14ac:dyDescent="0.35">
      <c r="A17" s="135"/>
      <c r="B17" s="166" t="s">
        <v>143</v>
      </c>
      <c r="C17" s="166"/>
      <c r="D17" s="136"/>
    </row>
  </sheetData>
  <sheetProtection formatRows="0"/>
  <mergeCells count="2">
    <mergeCell ref="B1:D1"/>
    <mergeCell ref="B17:C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1"/>
  <sheetViews>
    <sheetView workbookViewId="0">
      <selection activeCell="E6" sqref="E6"/>
    </sheetView>
  </sheetViews>
  <sheetFormatPr defaultColWidth="10.75" defaultRowHeight="15.5" x14ac:dyDescent="0.35"/>
  <cols>
    <col min="1" max="1" width="39" style="1" customWidth="1"/>
    <col min="2" max="2" width="16" style="1" customWidth="1"/>
    <col min="3" max="4" width="16.58203125" style="1" customWidth="1"/>
    <col min="5" max="5" width="10.75" style="1" customWidth="1"/>
    <col min="6" max="6" width="14" style="1" customWidth="1"/>
    <col min="7" max="7" width="10.75" style="1" customWidth="1"/>
    <col min="8" max="16384" width="10.75" style="1"/>
  </cols>
  <sheetData>
    <row r="1" spans="1:6" ht="15.65" customHeight="1" x14ac:dyDescent="0.35">
      <c r="A1" s="33"/>
      <c r="B1" s="169" t="s">
        <v>144</v>
      </c>
      <c r="C1" s="170"/>
      <c r="D1" s="171"/>
      <c r="E1" s="8"/>
      <c r="F1" s="8"/>
    </row>
    <row r="2" spans="1:6" ht="80.150000000000006" customHeight="1" x14ac:dyDescent="0.35">
      <c r="A2" s="31" t="s">
        <v>145</v>
      </c>
      <c r="B2" s="44" t="s">
        <v>146</v>
      </c>
      <c r="C2" s="44" t="s">
        <v>147</v>
      </c>
      <c r="D2" s="44" t="s">
        <v>148</v>
      </c>
      <c r="E2" s="8"/>
      <c r="F2" s="28"/>
    </row>
    <row r="3" spans="1:6" ht="16.149999999999999" customHeight="1" x14ac:dyDescent="0.35">
      <c r="A3" s="34" t="s">
        <v>149</v>
      </c>
      <c r="B3" s="100">
        <v>1</v>
      </c>
      <c r="C3" s="34"/>
      <c r="D3" s="34"/>
      <c r="E3" s="8"/>
      <c r="F3" s="8"/>
    </row>
    <row r="4" spans="1:6" ht="16.149999999999999" customHeight="1" x14ac:dyDescent="0.35">
      <c r="A4" s="34" t="s">
        <v>150</v>
      </c>
      <c r="B4" s="34"/>
      <c r="C4" s="100"/>
      <c r="D4" s="34"/>
      <c r="E4" s="8" t="s">
        <v>63</v>
      </c>
      <c r="F4" s="8"/>
    </row>
    <row r="5" spans="1:6" ht="16.149999999999999" customHeight="1" x14ac:dyDescent="0.35">
      <c r="A5" s="34" t="s">
        <v>151</v>
      </c>
      <c r="B5" s="34"/>
      <c r="C5" s="34"/>
      <c r="D5" s="100"/>
      <c r="E5" s="89">
        <f>B3+C4+D5</f>
        <v>1</v>
      </c>
      <c r="F5" s="8" t="s">
        <v>152</v>
      </c>
    </row>
    <row r="6" spans="1:6" x14ac:dyDescent="0.35">
      <c r="B6" s="99"/>
      <c r="C6" s="99"/>
      <c r="D6" s="99"/>
    </row>
    <row r="7" spans="1:6" ht="58.9" customHeight="1" x14ac:dyDescent="0.35">
      <c r="A7" s="167" t="s">
        <v>153</v>
      </c>
      <c r="B7" s="168"/>
      <c r="C7" s="168"/>
      <c r="D7" s="168"/>
    </row>
    <row r="9" spans="1:6" ht="44.15" customHeight="1" x14ac:dyDescent="0.35">
      <c r="A9" s="166"/>
      <c r="B9" s="166"/>
      <c r="C9" s="166"/>
      <c r="D9" s="166"/>
    </row>
    <row r="11" spans="1:6" ht="83.65" customHeight="1" x14ac:dyDescent="0.35">
      <c r="A11" s="166"/>
      <c r="B11" s="166"/>
      <c r="C11" s="166"/>
      <c r="D11" s="166"/>
    </row>
  </sheetData>
  <sheetProtection formatRows="0"/>
  <mergeCells count="4">
    <mergeCell ref="A11:D11"/>
    <mergeCell ref="A7:D7"/>
    <mergeCell ref="A9:D9"/>
    <mergeCell ref="B1:D1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70" zoomScaleNormal="70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10.5" defaultRowHeight="15.5" x14ac:dyDescent="0.35"/>
  <cols>
    <col min="1" max="1" width="55.83203125" customWidth="1"/>
    <col min="2" max="2" width="76.5" customWidth="1"/>
    <col min="3" max="3" width="43.33203125" customWidth="1"/>
    <col min="4" max="4" width="35.33203125" customWidth="1"/>
    <col min="5" max="5" width="22.5" customWidth="1"/>
    <col min="6" max="7" width="26.58203125" customWidth="1"/>
    <col min="8" max="8" width="15.5" customWidth="1"/>
    <col min="9" max="9" width="21.75" customWidth="1"/>
  </cols>
  <sheetData>
    <row r="1" spans="1:10" ht="80.150000000000006" customHeight="1" x14ac:dyDescent="0.35">
      <c r="A1" s="42" t="s">
        <v>154</v>
      </c>
      <c r="B1" s="24" t="s">
        <v>155</v>
      </c>
      <c r="C1" s="24" t="s">
        <v>156</v>
      </c>
      <c r="D1" s="24" t="s">
        <v>157</v>
      </c>
      <c r="E1" s="23" t="s">
        <v>158</v>
      </c>
      <c r="F1" s="35" t="s">
        <v>76</v>
      </c>
      <c r="G1" s="35" t="s">
        <v>25</v>
      </c>
      <c r="H1" s="11"/>
      <c r="I1" s="8"/>
    </row>
    <row r="2" spans="1:10" ht="32.15" customHeight="1" x14ac:dyDescent="0.35">
      <c r="A2" s="70" t="s">
        <v>159</v>
      </c>
      <c r="B2" s="93"/>
      <c r="C2" s="93"/>
      <c r="D2" s="93"/>
      <c r="E2" s="93">
        <v>0</v>
      </c>
      <c r="F2" s="78">
        <v>0.25</v>
      </c>
      <c r="G2" s="80">
        <f>(SUM(B2:E2)*F2)</f>
        <v>0</v>
      </c>
      <c r="H2" s="18"/>
      <c r="I2" s="18"/>
      <c r="J2" s="17"/>
    </row>
    <row r="3" spans="1:10" x14ac:dyDescent="0.35">
      <c r="A3" s="151"/>
      <c r="B3" s="93"/>
      <c r="C3" s="103"/>
      <c r="D3" s="93"/>
      <c r="E3" s="93"/>
      <c r="F3" s="78"/>
      <c r="G3" s="80"/>
      <c r="H3" s="18"/>
      <c r="I3" s="18"/>
      <c r="J3" s="17"/>
    </row>
    <row r="4" spans="1:10" ht="32.15" customHeight="1" x14ac:dyDescent="0.35">
      <c r="A4" s="24" t="s">
        <v>160</v>
      </c>
      <c r="B4" s="94">
        <v>1</v>
      </c>
      <c r="C4" s="94"/>
      <c r="D4" s="94"/>
      <c r="E4" s="94">
        <v>0</v>
      </c>
      <c r="F4" s="79">
        <v>0.1</v>
      </c>
      <c r="G4" s="80">
        <f>(SUM(B4:E4)*F4)</f>
        <v>0.1</v>
      </c>
      <c r="H4" s="8"/>
      <c r="I4" s="8"/>
    </row>
    <row r="5" spans="1:10" ht="21.65" customHeight="1" x14ac:dyDescent="0.35">
      <c r="A5" s="23"/>
      <c r="B5" s="141" t="s">
        <v>161</v>
      </c>
      <c r="C5" s="141"/>
      <c r="D5" s="138"/>
      <c r="E5" s="127"/>
      <c r="F5" s="79"/>
      <c r="G5" s="80"/>
      <c r="H5" s="8"/>
      <c r="I5" s="8"/>
    </row>
    <row r="6" spans="1:10" ht="32.15" customHeight="1" x14ac:dyDescent="0.35">
      <c r="A6" s="24" t="s">
        <v>162</v>
      </c>
      <c r="B6" s="93"/>
      <c r="C6" s="93"/>
      <c r="D6" s="93"/>
      <c r="E6" s="93"/>
      <c r="F6" s="79">
        <v>0.1</v>
      </c>
      <c r="G6" s="80">
        <f>(SUM(B6:E6)*F6)</f>
        <v>0</v>
      </c>
      <c r="H6" s="8"/>
      <c r="I6" s="8"/>
    </row>
    <row r="7" spans="1:10" ht="32.15" customHeight="1" x14ac:dyDescent="0.35">
      <c r="A7" s="151"/>
      <c r="B7" s="93"/>
      <c r="C7" s="93"/>
      <c r="D7" s="93"/>
      <c r="E7" s="93"/>
      <c r="F7" s="79"/>
      <c r="G7" s="80"/>
      <c r="H7" s="8"/>
      <c r="I7" s="8"/>
    </row>
    <row r="8" spans="1:10" ht="32.15" customHeight="1" x14ac:dyDescent="0.35">
      <c r="A8" s="24" t="s">
        <v>163</v>
      </c>
      <c r="B8" s="94"/>
      <c r="C8" s="94"/>
      <c r="D8" s="94"/>
      <c r="E8" s="94">
        <v>0</v>
      </c>
      <c r="F8" s="79">
        <v>0.1</v>
      </c>
      <c r="G8" s="80">
        <f>(SUM(B8:E8)*F8)</f>
        <v>0</v>
      </c>
      <c r="H8" s="8"/>
      <c r="I8" s="8"/>
    </row>
    <row r="9" spans="1:10" x14ac:dyDescent="0.35">
      <c r="A9" s="151"/>
      <c r="B9" s="94"/>
      <c r="C9" s="94"/>
      <c r="D9" s="94"/>
      <c r="E9" s="140"/>
      <c r="F9" s="79"/>
      <c r="G9" s="80"/>
      <c r="H9" s="8"/>
      <c r="I9" s="8"/>
    </row>
    <row r="10" spans="1:10" ht="32.15" customHeight="1" x14ac:dyDescent="0.35">
      <c r="A10" s="24" t="s">
        <v>164</v>
      </c>
      <c r="B10" s="93"/>
      <c r="C10" s="93"/>
      <c r="D10" s="93"/>
      <c r="E10" s="93">
        <v>0</v>
      </c>
      <c r="F10" s="79">
        <v>0.15</v>
      </c>
      <c r="G10" s="80">
        <f>(SUM(B10:E10)*F10)</f>
        <v>0</v>
      </c>
      <c r="H10" s="8"/>
      <c r="I10" s="8"/>
    </row>
    <row r="11" spans="1:10" x14ac:dyDescent="0.35">
      <c r="A11" s="151"/>
      <c r="B11" s="93"/>
      <c r="C11" s="93"/>
      <c r="D11" s="93"/>
      <c r="E11" s="103"/>
      <c r="F11" s="36"/>
      <c r="G11" s="80"/>
      <c r="H11" s="8"/>
      <c r="I11" s="8"/>
    </row>
    <row r="12" spans="1:10" ht="32.15" customHeight="1" x14ac:dyDescent="0.35">
      <c r="A12" s="24" t="s">
        <v>165</v>
      </c>
      <c r="B12" s="94">
        <v>1</v>
      </c>
      <c r="C12" s="94"/>
      <c r="D12" s="131"/>
      <c r="E12" s="94"/>
      <c r="F12" s="74">
        <v>0.1</v>
      </c>
      <c r="G12" s="80">
        <f>(SUM(B12:E12)*F12)</f>
        <v>0.1</v>
      </c>
      <c r="H12" s="8"/>
      <c r="I12" s="8"/>
    </row>
    <row r="13" spans="1:10" ht="162.65" customHeight="1" x14ac:dyDescent="0.35">
      <c r="A13" s="145"/>
      <c r="B13" s="140" t="s">
        <v>166</v>
      </c>
      <c r="C13" s="140"/>
      <c r="D13" s="95"/>
      <c r="E13" s="94"/>
      <c r="F13" s="36"/>
      <c r="G13" s="80"/>
      <c r="H13" s="8"/>
      <c r="I13" s="8"/>
    </row>
    <row r="14" spans="1:10" ht="28.15" customHeight="1" x14ac:dyDescent="0.35">
      <c r="A14" s="24" t="s">
        <v>167</v>
      </c>
      <c r="B14" s="93"/>
      <c r="C14" s="93"/>
      <c r="D14" s="123"/>
      <c r="E14" s="93">
        <v>0</v>
      </c>
      <c r="F14" s="74">
        <v>0.2</v>
      </c>
      <c r="G14" s="80">
        <f>(SUM(B14:E14)*F14)</f>
        <v>0</v>
      </c>
      <c r="H14" s="8"/>
      <c r="I14" s="8"/>
    </row>
    <row r="15" spans="1:10" x14ac:dyDescent="0.35">
      <c r="A15" s="151"/>
      <c r="B15" s="93"/>
      <c r="C15" s="93"/>
      <c r="D15" s="103"/>
      <c r="E15" s="93"/>
      <c r="F15" s="36"/>
      <c r="G15" s="80"/>
      <c r="H15" s="8"/>
      <c r="I15" s="8"/>
    </row>
    <row r="16" spans="1:10" x14ac:dyDescent="0.35">
      <c r="C16" s="149"/>
      <c r="D16" s="150"/>
      <c r="E16" s="40" t="s">
        <v>63</v>
      </c>
      <c r="F16" s="9">
        <f>SUM(F2:F14)</f>
        <v>1</v>
      </c>
      <c r="G16" s="102">
        <f>SUM(G2:G15)</f>
        <v>0.2</v>
      </c>
      <c r="H16" s="15" t="s">
        <v>142</v>
      </c>
      <c r="I16" s="8"/>
    </row>
    <row r="17" spans="1:9" x14ac:dyDescent="0.35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35">
      <c r="A18" s="8"/>
      <c r="B18" s="8"/>
      <c r="C18" s="8"/>
      <c r="D18" s="8"/>
      <c r="E18" s="8"/>
      <c r="F18" s="8"/>
      <c r="G18" s="10"/>
      <c r="H18" s="8"/>
      <c r="I18" s="8"/>
    </row>
    <row r="19" spans="1:9" x14ac:dyDescent="0.3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35">
      <c r="A20" s="8"/>
      <c r="B20" s="8"/>
      <c r="C20" s="8"/>
      <c r="D20" s="8"/>
      <c r="E20" s="8"/>
      <c r="F20" s="8"/>
      <c r="G20" s="10"/>
      <c r="H20" s="8"/>
      <c r="I20" s="8"/>
    </row>
    <row r="21" spans="1:9" x14ac:dyDescent="0.35">
      <c r="A21" s="8"/>
      <c r="B21" s="8"/>
      <c r="C21" s="8"/>
      <c r="D21" s="8"/>
      <c r="E21" s="8"/>
      <c r="F21" s="10"/>
      <c r="G21" s="8"/>
      <c r="H21" s="8"/>
      <c r="I21" s="8"/>
    </row>
    <row r="22" spans="1:9" x14ac:dyDescent="0.35">
      <c r="A22" s="8"/>
      <c r="B22" s="8"/>
      <c r="C22" s="8"/>
      <c r="D22" s="8"/>
      <c r="E22" s="8"/>
      <c r="F22" s="8"/>
      <c r="G22" s="10"/>
      <c r="H22" s="8"/>
      <c r="I22" s="8"/>
    </row>
    <row r="23" spans="1:9" x14ac:dyDescent="0.35">
      <c r="A23" s="8"/>
      <c r="B23" s="8"/>
      <c r="C23" s="8"/>
      <c r="D23" s="8"/>
      <c r="E23" s="8"/>
      <c r="F23" s="10"/>
      <c r="G23" s="9"/>
      <c r="H23" s="8"/>
      <c r="I23" s="8"/>
    </row>
    <row r="24" spans="1:9" x14ac:dyDescent="0.35">
      <c r="A24" s="8"/>
      <c r="B24" s="8"/>
      <c r="C24" s="8"/>
      <c r="D24" s="8"/>
      <c r="E24" s="8"/>
      <c r="F24" s="9"/>
      <c r="G24" s="8"/>
      <c r="H24" s="8"/>
      <c r="I24" s="8"/>
    </row>
    <row r="25" spans="1:9" x14ac:dyDescent="0.35">
      <c r="A25" s="8"/>
      <c r="B25" s="8"/>
      <c r="C25" s="8"/>
      <c r="D25" s="8"/>
      <c r="E25" s="8"/>
      <c r="F25" s="8"/>
    </row>
    <row r="26" spans="1:9" x14ac:dyDescent="0.35">
      <c r="A26" s="8"/>
      <c r="B26" s="8"/>
      <c r="C26" s="8"/>
      <c r="D26" s="8"/>
      <c r="E26" s="8"/>
    </row>
    <row r="27" spans="1:9" x14ac:dyDescent="0.35">
      <c r="A27" s="8"/>
      <c r="B27" s="8"/>
      <c r="C27" s="8"/>
      <c r="D27" s="8"/>
      <c r="E27" s="8"/>
    </row>
    <row r="28" spans="1:9" x14ac:dyDescent="0.35">
      <c r="A28" s="8"/>
      <c r="B28" s="8"/>
      <c r="C28" s="8"/>
      <c r="D28" s="8"/>
      <c r="E28" s="8"/>
    </row>
    <row r="29" spans="1:9" x14ac:dyDescent="0.35">
      <c r="A29" s="8"/>
      <c r="B29" s="8"/>
    </row>
    <row r="30" spans="1:9" x14ac:dyDescent="0.35">
      <c r="A30" s="8"/>
      <c r="B30" s="8"/>
    </row>
    <row r="31" spans="1:9" x14ac:dyDescent="0.35">
      <c r="A31" s="8"/>
      <c r="B31" s="8"/>
    </row>
    <row r="32" spans="1:9" x14ac:dyDescent="0.35">
      <c r="A32" s="8"/>
      <c r="B32" s="8"/>
    </row>
    <row r="33" spans="1:2" x14ac:dyDescent="0.35">
      <c r="A33" s="8"/>
      <c r="B33" s="8"/>
    </row>
    <row r="34" spans="1:2" x14ac:dyDescent="0.35">
      <c r="B34" s="8"/>
    </row>
    <row r="35" spans="1:2" x14ac:dyDescent="0.35">
      <c r="B35" s="8"/>
    </row>
    <row r="36" spans="1:2" x14ac:dyDescent="0.35">
      <c r="B36" s="8"/>
    </row>
    <row r="37" spans="1:2" x14ac:dyDescent="0.35">
      <c r="B37" s="8"/>
    </row>
    <row r="38" spans="1:2" x14ac:dyDescent="0.35">
      <c r="B38" s="8"/>
    </row>
    <row r="39" spans="1:2" x14ac:dyDescent="0.35">
      <c r="B39" s="8"/>
    </row>
    <row r="40" spans="1:2" x14ac:dyDescent="0.35">
      <c r="B40" s="8"/>
    </row>
    <row r="41" spans="1:2" x14ac:dyDescent="0.35">
      <c r="B41" s="8"/>
    </row>
    <row r="42" spans="1:2" x14ac:dyDescent="0.35">
      <c r="B42" s="8"/>
    </row>
    <row r="43" spans="1:2" x14ac:dyDescent="0.35">
      <c r="B43" s="8"/>
    </row>
    <row r="44" spans="1:2" x14ac:dyDescent="0.35">
      <c r="B44" s="8"/>
    </row>
    <row r="45" spans="1:2" x14ac:dyDescent="0.35">
      <c r="B45" s="8"/>
    </row>
    <row r="46" spans="1:2" x14ac:dyDescent="0.35">
      <c r="B46" s="8"/>
    </row>
    <row r="47" spans="1:2" x14ac:dyDescent="0.35">
      <c r="B47" s="8"/>
    </row>
    <row r="48" spans="1:2" x14ac:dyDescent="0.35">
      <c r="B48" s="8"/>
    </row>
    <row r="49" spans="2:2" x14ac:dyDescent="0.35">
      <c r="B49" s="8"/>
    </row>
    <row r="50" spans="2:2" x14ac:dyDescent="0.35">
      <c r="B50" s="8"/>
    </row>
    <row r="51" spans="2:2" x14ac:dyDescent="0.35">
      <c r="B51" s="8"/>
    </row>
    <row r="52" spans="2:2" x14ac:dyDescent="0.35">
      <c r="B52" s="8"/>
    </row>
    <row r="53" spans="2:2" x14ac:dyDescent="0.35">
      <c r="B53" s="8"/>
    </row>
    <row r="54" spans="2:2" x14ac:dyDescent="0.35">
      <c r="B54" s="8"/>
    </row>
    <row r="55" spans="2:2" x14ac:dyDescent="0.35">
      <c r="B55" s="8"/>
    </row>
    <row r="56" spans="2:2" x14ac:dyDescent="0.35">
      <c r="B56" s="8"/>
    </row>
    <row r="57" spans="2:2" x14ac:dyDescent="0.35">
      <c r="B57" s="8"/>
    </row>
    <row r="58" spans="2:2" x14ac:dyDescent="0.35">
      <c r="B58" s="8"/>
    </row>
    <row r="59" spans="2:2" x14ac:dyDescent="0.35">
      <c r="B59" s="8"/>
    </row>
    <row r="60" spans="2:2" x14ac:dyDescent="0.35">
      <c r="B60" s="8"/>
    </row>
    <row r="61" spans="2:2" x14ac:dyDescent="0.35">
      <c r="B61" s="8"/>
    </row>
  </sheetData>
  <sheetProtection formatRow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60" zoomScaleNormal="70" workbookViewId="0">
      <pane xSplit="1" ySplit="1" topLeftCell="D59" activePane="bottomRight" state="frozen"/>
      <selection pane="topRight" activeCell="B1" sqref="B1"/>
      <selection pane="bottomLeft" activeCell="A2" sqref="A2"/>
      <selection pane="bottomRight" activeCell="E70" sqref="E70"/>
    </sheetView>
  </sheetViews>
  <sheetFormatPr defaultColWidth="10.75" defaultRowHeight="15.75" customHeight="1" x14ac:dyDescent="0.35"/>
  <cols>
    <col min="1" max="1" width="64.58203125" style="11" customWidth="1"/>
    <col min="2" max="3" width="64.58203125" style="8" customWidth="1"/>
    <col min="4" max="5" width="16.58203125" style="8" customWidth="1"/>
    <col min="6" max="6" width="18.5" style="8" customWidth="1"/>
    <col min="7" max="16384" width="10.75" style="8"/>
  </cols>
  <sheetData>
    <row r="1" spans="1:6" ht="32.15" customHeight="1" x14ac:dyDescent="0.35">
      <c r="A1" s="35" t="s">
        <v>22</v>
      </c>
      <c r="B1" s="24" t="s">
        <v>168</v>
      </c>
      <c r="C1" s="23" t="s">
        <v>169</v>
      </c>
      <c r="D1" s="35" t="s">
        <v>24</v>
      </c>
      <c r="E1" s="35" t="s">
        <v>25</v>
      </c>
    </row>
    <row r="2" spans="1:6" ht="32.15" customHeight="1" x14ac:dyDescent="0.35">
      <c r="A2" s="24" t="s">
        <v>170</v>
      </c>
      <c r="B2" s="123">
        <v>3.5</v>
      </c>
      <c r="C2" s="123"/>
      <c r="D2" s="79">
        <v>0.03</v>
      </c>
      <c r="E2" s="46">
        <f>(B2+C2)*D2</f>
        <v>0.105</v>
      </c>
      <c r="F2" s="9"/>
    </row>
    <row r="3" spans="1:6" ht="32.15" customHeight="1" x14ac:dyDescent="0.35">
      <c r="A3" s="24"/>
      <c r="B3" s="123" t="s">
        <v>171</v>
      </c>
      <c r="C3" s="134" t="s">
        <v>172</v>
      </c>
      <c r="D3" s="79"/>
      <c r="E3" s="46"/>
      <c r="F3" s="9"/>
    </row>
    <row r="4" spans="1:6" ht="32.15" customHeight="1" x14ac:dyDescent="0.35">
      <c r="A4" s="24" t="s">
        <v>173</v>
      </c>
      <c r="B4" s="123">
        <v>3.5</v>
      </c>
      <c r="C4" s="123"/>
      <c r="D4" s="79">
        <v>0.03</v>
      </c>
      <c r="E4" s="46">
        <f t="shared" ref="E4" si="0">(B4+C4)*D4</f>
        <v>0.105</v>
      </c>
    </row>
    <row r="5" spans="1:6" ht="32.15" customHeight="1" x14ac:dyDescent="0.35">
      <c r="A5" s="24"/>
      <c r="B5" s="123" t="s">
        <v>174</v>
      </c>
      <c r="C5" s="134" t="s">
        <v>172</v>
      </c>
      <c r="D5" s="79"/>
      <c r="E5" s="46"/>
    </row>
    <row r="6" spans="1:6" ht="32.15" customHeight="1" x14ac:dyDescent="0.35">
      <c r="A6" s="24" t="s">
        <v>175</v>
      </c>
      <c r="B6" s="123">
        <v>3.5</v>
      </c>
      <c r="C6" s="123"/>
      <c r="D6" s="74">
        <v>0.04</v>
      </c>
      <c r="E6" s="46">
        <f t="shared" ref="E6" si="1">(B6+C6)*D6</f>
        <v>0.14000000000000001</v>
      </c>
    </row>
    <row r="7" spans="1:6" ht="32.15" customHeight="1" x14ac:dyDescent="0.35">
      <c r="A7" s="24"/>
      <c r="B7" s="123" t="s">
        <v>176</v>
      </c>
      <c r="C7" s="134" t="s">
        <v>172</v>
      </c>
      <c r="D7" s="74"/>
      <c r="E7" s="46"/>
    </row>
    <row r="8" spans="1:6" ht="32.15" customHeight="1" x14ac:dyDescent="0.35">
      <c r="A8" s="24" t="s">
        <v>177</v>
      </c>
      <c r="B8" s="123">
        <v>3.5</v>
      </c>
      <c r="C8" s="123"/>
      <c r="D8" s="74">
        <v>0.03</v>
      </c>
      <c r="E8" s="46">
        <f t="shared" ref="E8" si="2">(B8+C8)*D8</f>
        <v>0.105</v>
      </c>
    </row>
    <row r="9" spans="1:6" ht="32.15" customHeight="1" x14ac:dyDescent="0.35">
      <c r="A9" s="24"/>
      <c r="B9" s="123" t="s">
        <v>178</v>
      </c>
      <c r="C9" s="134" t="s">
        <v>172</v>
      </c>
      <c r="D9" s="74"/>
      <c r="E9" s="46"/>
    </row>
    <row r="10" spans="1:6" ht="32.15" customHeight="1" x14ac:dyDescent="0.35">
      <c r="A10" s="157" t="s">
        <v>179</v>
      </c>
      <c r="B10" s="123">
        <v>3.5</v>
      </c>
      <c r="C10" s="123"/>
      <c r="D10" s="74">
        <v>0.03</v>
      </c>
      <c r="E10" s="46">
        <f t="shared" ref="E10" si="3">(B10+C10)*D10</f>
        <v>0.105</v>
      </c>
    </row>
    <row r="11" spans="1:6" ht="32.15" customHeight="1" x14ac:dyDescent="0.35">
      <c r="A11" s="24"/>
      <c r="B11" s="123" t="s">
        <v>180</v>
      </c>
      <c r="C11" s="134" t="s">
        <v>172</v>
      </c>
      <c r="D11" s="74"/>
      <c r="E11" s="46"/>
    </row>
    <row r="12" spans="1:6" ht="32.15" customHeight="1" x14ac:dyDescent="0.35">
      <c r="A12" s="24" t="s">
        <v>181</v>
      </c>
      <c r="B12" s="123">
        <v>3.5</v>
      </c>
      <c r="C12" s="123"/>
      <c r="D12" s="74">
        <v>0.02</v>
      </c>
      <c r="E12" s="46">
        <f t="shared" ref="E12" si="4">(B12+C12)*D12</f>
        <v>7.0000000000000007E-2</v>
      </c>
    </row>
    <row r="13" spans="1:6" ht="32.15" customHeight="1" x14ac:dyDescent="0.35">
      <c r="A13" s="24"/>
      <c r="B13" s="123" t="s">
        <v>182</v>
      </c>
      <c r="C13" s="134" t="s">
        <v>172</v>
      </c>
      <c r="D13" s="74"/>
      <c r="E13" s="46"/>
    </row>
    <row r="14" spans="1:6" ht="32.15" customHeight="1" x14ac:dyDescent="0.35">
      <c r="A14" s="24" t="s">
        <v>183</v>
      </c>
      <c r="B14" s="123">
        <v>3.5</v>
      </c>
      <c r="C14" s="123"/>
      <c r="D14" s="74">
        <v>0.04</v>
      </c>
      <c r="E14" s="46">
        <f t="shared" ref="E14" si="5">(B14+C14)*D14</f>
        <v>0.14000000000000001</v>
      </c>
    </row>
    <row r="15" spans="1:6" ht="32.15" customHeight="1" x14ac:dyDescent="0.35">
      <c r="A15" s="24"/>
      <c r="B15" s="123" t="s">
        <v>184</v>
      </c>
      <c r="C15" s="134" t="s">
        <v>172</v>
      </c>
      <c r="D15" s="74"/>
      <c r="E15" s="46"/>
    </row>
    <row r="16" spans="1:6" ht="32.15" customHeight="1" x14ac:dyDescent="0.35">
      <c r="A16" s="24" t="s">
        <v>185</v>
      </c>
      <c r="B16" s="123">
        <v>3.5</v>
      </c>
      <c r="C16" s="123"/>
      <c r="D16" s="74">
        <v>0.04</v>
      </c>
      <c r="E16" s="46">
        <f t="shared" ref="E16" si="6">(B16+C16)*D16</f>
        <v>0.14000000000000001</v>
      </c>
    </row>
    <row r="17" spans="1:6" ht="32.15" customHeight="1" x14ac:dyDescent="0.35">
      <c r="A17" s="24"/>
      <c r="B17" s="123" t="s">
        <v>184</v>
      </c>
      <c r="C17" s="134" t="s">
        <v>172</v>
      </c>
      <c r="D17" s="74"/>
      <c r="E17" s="46"/>
    </row>
    <row r="18" spans="1:6" ht="32.15" customHeight="1" x14ac:dyDescent="0.35">
      <c r="A18" s="24" t="s">
        <v>186</v>
      </c>
      <c r="B18" s="123">
        <v>3.5</v>
      </c>
      <c r="C18" s="123"/>
      <c r="D18" s="74">
        <v>0.04</v>
      </c>
      <c r="E18" s="46">
        <f t="shared" ref="E18" si="7">(B18+C18)*D18</f>
        <v>0.14000000000000001</v>
      </c>
    </row>
    <row r="19" spans="1:6" ht="32.15" customHeight="1" x14ac:dyDescent="0.35">
      <c r="A19" s="24"/>
      <c r="B19" s="123" t="s">
        <v>187</v>
      </c>
      <c r="C19" s="134" t="s">
        <v>172</v>
      </c>
      <c r="D19" s="74"/>
      <c r="E19" s="46"/>
    </row>
    <row r="20" spans="1:6" ht="32.15" customHeight="1" x14ac:dyDescent="0.35">
      <c r="A20" s="24" t="s">
        <v>188</v>
      </c>
      <c r="B20" s="123">
        <v>3.5</v>
      </c>
      <c r="C20" s="123"/>
      <c r="D20" s="74">
        <v>0.04</v>
      </c>
      <c r="E20" s="46">
        <f t="shared" ref="E20" si="8">(B20+C20)*D20</f>
        <v>0.14000000000000001</v>
      </c>
    </row>
    <row r="21" spans="1:6" ht="32.15" customHeight="1" x14ac:dyDescent="0.35">
      <c r="A21" s="24"/>
      <c r="B21" s="123" t="s">
        <v>189</v>
      </c>
      <c r="C21" s="134" t="s">
        <v>172</v>
      </c>
      <c r="D21" s="74"/>
      <c r="E21" s="46"/>
    </row>
    <row r="22" spans="1:6" ht="32.15" customHeight="1" x14ac:dyDescent="0.35">
      <c r="A22" s="24" t="s">
        <v>190</v>
      </c>
      <c r="B22" s="123"/>
      <c r="C22" s="123"/>
      <c r="D22" s="74">
        <v>0.04</v>
      </c>
      <c r="E22" s="46">
        <f t="shared" ref="E22" si="9">(B22+C22)*D22</f>
        <v>0</v>
      </c>
    </row>
    <row r="23" spans="1:6" ht="32.15" customHeight="1" x14ac:dyDescent="0.35">
      <c r="A23" s="24"/>
      <c r="B23" s="134" t="s">
        <v>172</v>
      </c>
      <c r="C23" s="134" t="s">
        <v>172</v>
      </c>
      <c r="D23" s="74"/>
      <c r="E23" s="46"/>
    </row>
    <row r="24" spans="1:6" ht="32.15" customHeight="1" x14ac:dyDescent="0.35">
      <c r="A24" s="24" t="s">
        <v>191</v>
      </c>
      <c r="B24" s="123"/>
      <c r="C24" s="123"/>
      <c r="D24" s="74">
        <v>0.04</v>
      </c>
      <c r="E24" s="46">
        <f t="shared" ref="E24" si="10">(B24+C24)*D24</f>
        <v>0</v>
      </c>
    </row>
    <row r="25" spans="1:6" ht="32.15" customHeight="1" x14ac:dyDescent="0.35">
      <c r="A25" s="24"/>
      <c r="B25" s="134" t="s">
        <v>172</v>
      </c>
      <c r="C25" s="134" t="s">
        <v>172</v>
      </c>
      <c r="D25" s="74"/>
      <c r="E25" s="46"/>
    </row>
    <row r="26" spans="1:6" ht="32.15" customHeight="1" x14ac:dyDescent="0.35">
      <c r="A26" s="24" t="s">
        <v>192</v>
      </c>
      <c r="B26" s="123"/>
      <c r="C26" s="123"/>
      <c r="D26" s="74">
        <v>0.04</v>
      </c>
      <c r="E26" s="46">
        <f t="shared" ref="E26" si="11">(B26+C26)*D26</f>
        <v>0</v>
      </c>
    </row>
    <row r="27" spans="1:6" ht="32.15" customHeight="1" x14ac:dyDescent="0.35">
      <c r="A27" s="24"/>
      <c r="B27" s="134" t="s">
        <v>172</v>
      </c>
      <c r="C27" s="134" t="s">
        <v>172</v>
      </c>
      <c r="D27" s="74"/>
      <c r="E27" s="46"/>
    </row>
    <row r="28" spans="1:6" ht="32.15" customHeight="1" x14ac:dyDescent="0.35">
      <c r="A28" s="24" t="s">
        <v>193</v>
      </c>
      <c r="B28" s="123">
        <v>3.5</v>
      </c>
      <c r="C28" s="123"/>
      <c r="D28" s="74">
        <v>0.02</v>
      </c>
      <c r="E28" s="46">
        <f t="shared" ref="E28" si="12">(B28+C28)*D28</f>
        <v>7.0000000000000007E-2</v>
      </c>
      <c r="F28" s="9"/>
    </row>
    <row r="29" spans="1:6" ht="32.15" customHeight="1" x14ac:dyDescent="0.35">
      <c r="A29" s="24"/>
      <c r="B29" s="123" t="s">
        <v>184</v>
      </c>
      <c r="C29" s="134" t="s">
        <v>172</v>
      </c>
      <c r="D29" s="74"/>
      <c r="E29" s="46"/>
      <c r="F29" s="9"/>
    </row>
    <row r="30" spans="1:6" ht="32.15" customHeight="1" x14ac:dyDescent="0.35">
      <c r="A30" s="24" t="s">
        <v>194</v>
      </c>
      <c r="B30" s="123">
        <v>3.5</v>
      </c>
      <c r="C30" s="123"/>
      <c r="D30" s="74">
        <v>0.02</v>
      </c>
      <c r="E30" s="46">
        <f t="shared" ref="E30" si="13">(B30+C30)*D30</f>
        <v>7.0000000000000007E-2</v>
      </c>
      <c r="F30" s="9"/>
    </row>
    <row r="31" spans="1:6" ht="32.15" customHeight="1" x14ac:dyDescent="0.35">
      <c r="A31" s="24"/>
      <c r="B31" s="123" t="s">
        <v>178</v>
      </c>
      <c r="C31" s="134" t="s">
        <v>172</v>
      </c>
      <c r="D31" s="74"/>
      <c r="E31" s="46"/>
      <c r="F31" s="9"/>
    </row>
    <row r="32" spans="1:6" ht="32.15" customHeight="1" x14ac:dyDescent="0.35">
      <c r="A32" s="24" t="s">
        <v>195</v>
      </c>
      <c r="B32" s="123">
        <v>3.5</v>
      </c>
      <c r="C32" s="123"/>
      <c r="D32" s="74">
        <v>0.03</v>
      </c>
      <c r="E32" s="46">
        <f t="shared" ref="E32" si="14">(B32+C32)*D32</f>
        <v>0.105</v>
      </c>
      <c r="F32" s="9"/>
    </row>
    <row r="33" spans="1:6" ht="32.15" customHeight="1" x14ac:dyDescent="0.35">
      <c r="A33" s="24"/>
      <c r="B33" s="123" t="s">
        <v>196</v>
      </c>
      <c r="C33" s="134" t="s">
        <v>172</v>
      </c>
      <c r="D33" s="74"/>
      <c r="E33" s="46"/>
      <c r="F33" s="9"/>
    </row>
    <row r="34" spans="1:6" ht="32.15" customHeight="1" x14ac:dyDescent="0.35">
      <c r="A34" s="24" t="s">
        <v>197</v>
      </c>
      <c r="B34" s="123"/>
      <c r="C34" s="123"/>
      <c r="D34" s="74">
        <v>0.02</v>
      </c>
      <c r="E34" s="46">
        <f t="shared" ref="E34" si="15">(B34+C34)*D34</f>
        <v>0</v>
      </c>
      <c r="F34" s="9"/>
    </row>
    <row r="35" spans="1:6" ht="32.15" customHeight="1" x14ac:dyDescent="0.35">
      <c r="A35" s="24"/>
      <c r="B35" s="134" t="s">
        <v>172</v>
      </c>
      <c r="C35" s="134" t="s">
        <v>172</v>
      </c>
      <c r="D35" s="74"/>
      <c r="E35" s="46"/>
      <c r="F35" s="9"/>
    </row>
    <row r="36" spans="1:6" ht="32.15" customHeight="1" x14ac:dyDescent="0.35">
      <c r="A36" s="24" t="s">
        <v>198</v>
      </c>
      <c r="B36" s="123">
        <v>3.5</v>
      </c>
      <c r="C36" s="123"/>
      <c r="D36" s="74">
        <v>0.03</v>
      </c>
      <c r="E36" s="46">
        <f t="shared" ref="E36" si="16">(B36+C36)*D36</f>
        <v>0.105</v>
      </c>
      <c r="F36" s="9"/>
    </row>
    <row r="37" spans="1:6" ht="32.15" customHeight="1" x14ac:dyDescent="0.35">
      <c r="A37" s="24"/>
      <c r="B37" s="123" t="s">
        <v>184</v>
      </c>
      <c r="C37" s="134" t="s">
        <v>172</v>
      </c>
      <c r="D37" s="74"/>
      <c r="E37" s="46"/>
      <c r="F37" s="9"/>
    </row>
    <row r="38" spans="1:6" ht="32.15" customHeight="1" x14ac:dyDescent="0.35">
      <c r="A38" s="24" t="s">
        <v>199</v>
      </c>
      <c r="B38" s="123">
        <v>3.5</v>
      </c>
      <c r="C38" s="123"/>
      <c r="D38" s="74">
        <v>0.02</v>
      </c>
      <c r="E38" s="46">
        <f t="shared" ref="E38" si="17">(B38+C38)*D38</f>
        <v>7.0000000000000007E-2</v>
      </c>
      <c r="F38" s="9"/>
    </row>
    <row r="39" spans="1:6" ht="32.15" customHeight="1" x14ac:dyDescent="0.35">
      <c r="A39" s="24"/>
      <c r="B39" s="123" t="s">
        <v>184</v>
      </c>
      <c r="C39" s="134" t="s">
        <v>172</v>
      </c>
      <c r="D39" s="74"/>
      <c r="E39" s="46"/>
      <c r="F39" s="9"/>
    </row>
    <row r="40" spans="1:6" ht="32.15" customHeight="1" x14ac:dyDescent="0.35">
      <c r="A40" s="24" t="s">
        <v>200</v>
      </c>
      <c r="B40" s="123"/>
      <c r="C40" s="123"/>
      <c r="D40" s="74">
        <v>0.03</v>
      </c>
      <c r="E40" s="46">
        <f t="shared" ref="E40" si="18">(B40+C40)*D40</f>
        <v>0</v>
      </c>
      <c r="F40" s="9"/>
    </row>
    <row r="41" spans="1:6" ht="32.15" customHeight="1" x14ac:dyDescent="0.35">
      <c r="A41" s="24"/>
      <c r="B41" s="134" t="s">
        <v>172</v>
      </c>
      <c r="C41" s="134" t="s">
        <v>172</v>
      </c>
      <c r="D41" s="74"/>
      <c r="E41" s="46"/>
      <c r="F41" s="9"/>
    </row>
    <row r="42" spans="1:6" ht="32.15" customHeight="1" x14ac:dyDescent="0.35">
      <c r="A42" s="24" t="s">
        <v>201</v>
      </c>
      <c r="B42" s="123"/>
      <c r="C42" s="123"/>
      <c r="D42" s="74">
        <v>0.03</v>
      </c>
      <c r="E42" s="46">
        <f t="shared" ref="E42" si="19">(B42+C42)*D42</f>
        <v>0</v>
      </c>
      <c r="F42" s="9"/>
    </row>
    <row r="43" spans="1:6" ht="32.15" customHeight="1" x14ac:dyDescent="0.35">
      <c r="A43" s="24"/>
      <c r="B43" s="134" t="s">
        <v>172</v>
      </c>
      <c r="C43" s="134" t="s">
        <v>172</v>
      </c>
      <c r="D43" s="74"/>
      <c r="E43" s="46"/>
      <c r="F43" s="9"/>
    </row>
    <row r="44" spans="1:6" ht="32.15" customHeight="1" x14ac:dyDescent="0.35">
      <c r="A44" s="24" t="s">
        <v>202</v>
      </c>
      <c r="B44" s="123"/>
      <c r="C44" s="123"/>
      <c r="D44" s="74">
        <v>0.02</v>
      </c>
      <c r="E44" s="46">
        <f t="shared" ref="E44" si="20">(B44+C44)*D44</f>
        <v>0</v>
      </c>
      <c r="F44" s="9"/>
    </row>
    <row r="45" spans="1:6" ht="32.15" customHeight="1" x14ac:dyDescent="0.35">
      <c r="A45" s="24"/>
      <c r="B45" s="134" t="s">
        <v>172</v>
      </c>
      <c r="C45" s="134" t="s">
        <v>172</v>
      </c>
      <c r="D45" s="74"/>
      <c r="E45" s="46"/>
      <c r="F45" s="9"/>
    </row>
    <row r="46" spans="1:6" ht="32.15" customHeight="1" x14ac:dyDescent="0.35">
      <c r="A46" s="24" t="s">
        <v>203</v>
      </c>
      <c r="B46" s="123"/>
      <c r="C46" s="123"/>
      <c r="D46" s="74">
        <v>0.03</v>
      </c>
      <c r="E46" s="46">
        <f t="shared" ref="E46" si="21">(B46+C46)*D46</f>
        <v>0</v>
      </c>
      <c r="F46" s="9"/>
    </row>
    <row r="47" spans="1:6" ht="32.15" customHeight="1" x14ac:dyDescent="0.35">
      <c r="A47" s="24"/>
      <c r="B47" s="134" t="s">
        <v>172</v>
      </c>
      <c r="C47" s="134" t="s">
        <v>172</v>
      </c>
      <c r="D47" s="74"/>
      <c r="E47" s="46"/>
      <c r="F47" s="9"/>
    </row>
    <row r="48" spans="1:6" ht="32.15" customHeight="1" x14ac:dyDescent="0.35">
      <c r="A48" s="24" t="s">
        <v>204</v>
      </c>
      <c r="B48" s="123">
        <v>3.5</v>
      </c>
      <c r="C48" s="123"/>
      <c r="D48" s="74">
        <v>0.02</v>
      </c>
      <c r="E48" s="46">
        <f t="shared" ref="E48" si="22">(B48+C48)*D48</f>
        <v>7.0000000000000007E-2</v>
      </c>
      <c r="F48" s="9"/>
    </row>
    <row r="49" spans="1:6" ht="32.15" customHeight="1" x14ac:dyDescent="0.35">
      <c r="A49" s="24"/>
      <c r="B49" s="123" t="s">
        <v>205</v>
      </c>
      <c r="C49" s="134" t="s">
        <v>172</v>
      </c>
      <c r="D49" s="74"/>
      <c r="E49" s="46"/>
      <c r="F49" s="9"/>
    </row>
    <row r="50" spans="1:6" ht="32.15" customHeight="1" x14ac:dyDescent="0.35">
      <c r="A50" s="24" t="s">
        <v>206</v>
      </c>
      <c r="B50" s="123">
        <v>3.5</v>
      </c>
      <c r="C50" s="123"/>
      <c r="D50" s="74">
        <v>0.03</v>
      </c>
      <c r="E50" s="46">
        <f t="shared" ref="E50" si="23">(B50+C50)*D50</f>
        <v>0.105</v>
      </c>
      <c r="F50" s="9"/>
    </row>
    <row r="51" spans="1:6" ht="32.15" customHeight="1" x14ac:dyDescent="0.35">
      <c r="A51" s="24"/>
      <c r="B51" s="123" t="s">
        <v>205</v>
      </c>
      <c r="C51" s="134" t="s">
        <v>172</v>
      </c>
      <c r="D51" s="74"/>
      <c r="E51" s="46"/>
      <c r="F51" s="9"/>
    </row>
    <row r="52" spans="1:6" ht="32.15" customHeight="1" x14ac:dyDescent="0.35">
      <c r="A52" s="24" t="s">
        <v>207</v>
      </c>
      <c r="B52" s="123"/>
      <c r="C52" s="123"/>
      <c r="D52" s="74">
        <v>0.03</v>
      </c>
      <c r="E52" s="46">
        <f t="shared" ref="E52" si="24">(B52+C52)*D52</f>
        <v>0</v>
      </c>
      <c r="F52" s="9"/>
    </row>
    <row r="53" spans="1:6" ht="32.15" customHeight="1" x14ac:dyDescent="0.35">
      <c r="A53" s="24"/>
      <c r="B53" s="134" t="s">
        <v>172</v>
      </c>
      <c r="C53" s="134" t="s">
        <v>172</v>
      </c>
      <c r="D53" s="74"/>
      <c r="E53" s="46"/>
      <c r="F53" s="9"/>
    </row>
    <row r="54" spans="1:6" ht="32.15" customHeight="1" x14ac:dyDescent="0.35">
      <c r="A54" s="24" t="s">
        <v>208</v>
      </c>
      <c r="B54" s="123">
        <v>3.5</v>
      </c>
      <c r="C54" s="123"/>
      <c r="D54" s="74">
        <v>0.03</v>
      </c>
      <c r="E54" s="46">
        <f t="shared" ref="E54" si="25">(B54+C54)*D54</f>
        <v>0.105</v>
      </c>
      <c r="F54" s="9"/>
    </row>
    <row r="55" spans="1:6" ht="32.15" customHeight="1" x14ac:dyDescent="0.35">
      <c r="A55" s="24"/>
      <c r="B55" s="123" t="s">
        <v>209</v>
      </c>
      <c r="C55" s="134" t="s">
        <v>172</v>
      </c>
      <c r="D55" s="74"/>
      <c r="E55" s="46"/>
      <c r="F55" s="9"/>
    </row>
    <row r="56" spans="1:6" ht="32.15" customHeight="1" x14ac:dyDescent="0.35">
      <c r="A56" s="24" t="s">
        <v>210</v>
      </c>
      <c r="B56" s="123">
        <v>3.5</v>
      </c>
      <c r="C56" s="123"/>
      <c r="D56" s="74">
        <v>0.03</v>
      </c>
      <c r="E56" s="46">
        <f t="shared" ref="E56" si="26">(B56+C56)*D56</f>
        <v>0.105</v>
      </c>
      <c r="F56" s="9"/>
    </row>
    <row r="57" spans="1:6" ht="32.15" customHeight="1" x14ac:dyDescent="0.35">
      <c r="A57" s="24"/>
      <c r="B57" s="123" t="s">
        <v>211</v>
      </c>
      <c r="C57" s="134" t="s">
        <v>172</v>
      </c>
      <c r="D57" s="74"/>
      <c r="E57" s="46"/>
      <c r="F57" s="9"/>
    </row>
    <row r="58" spans="1:6" ht="32.15" customHeight="1" x14ac:dyDescent="0.35">
      <c r="A58" s="24" t="s">
        <v>212</v>
      </c>
      <c r="B58" s="123">
        <v>3.5</v>
      </c>
      <c r="C58" s="123"/>
      <c r="D58" s="74">
        <v>0.03</v>
      </c>
      <c r="E58" s="46">
        <f t="shared" ref="E58" si="27">(B58+C58)*D58</f>
        <v>0.105</v>
      </c>
      <c r="F58" s="9"/>
    </row>
    <row r="59" spans="1:6" ht="32.15" customHeight="1" x14ac:dyDescent="0.35">
      <c r="A59" s="24"/>
      <c r="B59" s="123" t="s">
        <v>211</v>
      </c>
      <c r="C59" s="134" t="s">
        <v>172</v>
      </c>
      <c r="D59" s="74"/>
      <c r="E59" s="46"/>
      <c r="F59" s="9"/>
    </row>
    <row r="60" spans="1:6" ht="32.15" customHeight="1" x14ac:dyDescent="0.35">
      <c r="A60" s="24" t="s">
        <v>213</v>
      </c>
      <c r="B60" s="123">
        <v>3.5</v>
      </c>
      <c r="C60" s="123"/>
      <c r="D60" s="74">
        <v>0.02</v>
      </c>
      <c r="E60" s="46">
        <f t="shared" ref="E60" si="28">(B60+C60)*D60</f>
        <v>7.0000000000000007E-2</v>
      </c>
      <c r="F60" s="9"/>
    </row>
    <row r="61" spans="1:6" ht="32.15" customHeight="1" x14ac:dyDescent="0.35">
      <c r="A61" s="24"/>
      <c r="B61" s="123" t="s">
        <v>211</v>
      </c>
      <c r="C61" s="134" t="s">
        <v>172</v>
      </c>
      <c r="D61" s="74"/>
      <c r="E61" s="46"/>
      <c r="F61" s="9"/>
    </row>
    <row r="62" spans="1:6" ht="32.15" customHeight="1" x14ac:dyDescent="0.35">
      <c r="A62" s="24" t="s">
        <v>214</v>
      </c>
      <c r="B62" s="123"/>
      <c r="C62" s="123"/>
      <c r="D62" s="74">
        <v>0.02</v>
      </c>
      <c r="E62" s="46">
        <f t="shared" ref="E62" si="29">(B62+C62)*D62</f>
        <v>0</v>
      </c>
      <c r="F62" s="9"/>
    </row>
    <row r="63" spans="1:6" ht="15.5" x14ac:dyDescent="0.35">
      <c r="A63" s="24"/>
      <c r="B63" s="134" t="s">
        <v>172</v>
      </c>
      <c r="C63" s="134" t="s">
        <v>172</v>
      </c>
      <c r="D63" s="74"/>
      <c r="E63" s="46"/>
    </row>
    <row r="64" spans="1:6" ht="36" customHeight="1" x14ac:dyDescent="0.35">
      <c r="A64" s="24" t="s">
        <v>215</v>
      </c>
      <c r="B64" s="123"/>
      <c r="C64" s="123"/>
      <c r="D64" s="74">
        <v>0.03</v>
      </c>
      <c r="E64" s="46">
        <f t="shared" ref="E64" si="30">(B64+C64)*D64</f>
        <v>0</v>
      </c>
      <c r="F64" s="15"/>
    </row>
    <row r="65" spans="1:6" ht="15.5" x14ac:dyDescent="0.35">
      <c r="A65" s="24"/>
      <c r="B65" s="134" t="s">
        <v>172</v>
      </c>
      <c r="C65" s="134" t="s">
        <v>172</v>
      </c>
      <c r="D65" s="74"/>
      <c r="E65" s="46"/>
    </row>
    <row r="66" spans="1:6" ht="42" customHeight="1" x14ac:dyDescent="0.35">
      <c r="A66" s="24" t="s">
        <v>216</v>
      </c>
      <c r="B66" s="123">
        <v>3.5</v>
      </c>
      <c r="C66" s="123"/>
      <c r="D66" s="74">
        <v>0.03</v>
      </c>
      <c r="E66" s="46">
        <f t="shared" ref="E66" si="31">(B66+C66)*D66</f>
        <v>0.105</v>
      </c>
    </row>
    <row r="67" spans="1:6" ht="31" x14ac:dyDescent="0.35">
      <c r="A67" s="24"/>
      <c r="B67" s="123" t="s">
        <v>211</v>
      </c>
      <c r="C67" s="134" t="s">
        <v>172</v>
      </c>
      <c r="D67" s="74"/>
      <c r="E67" s="46"/>
    </row>
    <row r="68" spans="1:6" ht="15.5" x14ac:dyDescent="0.35">
      <c r="A68" s="24" t="s">
        <v>217</v>
      </c>
      <c r="B68" s="123"/>
      <c r="C68" s="123"/>
      <c r="D68" s="74">
        <v>0.02</v>
      </c>
      <c r="E68" s="46">
        <f t="shared" ref="E68" si="32">(B68+C68)*D68</f>
        <v>0</v>
      </c>
    </row>
    <row r="69" spans="1:6" ht="38.5" customHeight="1" x14ac:dyDescent="0.35">
      <c r="A69" s="24"/>
      <c r="B69" s="134" t="s">
        <v>172</v>
      </c>
      <c r="C69" s="134" t="s">
        <v>172</v>
      </c>
      <c r="D69" s="46"/>
      <c r="E69" s="46"/>
    </row>
    <row r="70" spans="1:6" ht="15.5" x14ac:dyDescent="0.35">
      <c r="A70" s="8"/>
      <c r="D70" s="125">
        <f>SUM(D2:D69)</f>
        <v>1.0000000000000002</v>
      </c>
      <c r="E70" s="91">
        <f>SUM(E2:E69)</f>
        <v>2.2749999999999999</v>
      </c>
      <c r="F70" s="15" t="s">
        <v>142</v>
      </c>
    </row>
    <row r="71" spans="1:6" ht="15.65" customHeight="1" x14ac:dyDescent="0.35">
      <c r="A71" s="8"/>
      <c r="B71" s="172"/>
      <c r="C71" s="172"/>
    </row>
    <row r="72" spans="1:6" ht="15.5" x14ac:dyDescent="0.35">
      <c r="A72" s="8"/>
    </row>
    <row r="73" spans="1:6" ht="15.5" x14ac:dyDescent="0.35">
      <c r="A73" s="8"/>
    </row>
    <row r="74" spans="1:6" ht="15.5" x14ac:dyDescent="0.35">
      <c r="A74" s="8"/>
    </row>
    <row r="75" spans="1:6" ht="15.5" x14ac:dyDescent="0.35">
      <c r="A75" s="8"/>
    </row>
    <row r="76" spans="1:6" ht="15.5" x14ac:dyDescent="0.35">
      <c r="A76" s="8"/>
    </row>
    <row r="77" spans="1:6" ht="15.5" x14ac:dyDescent="0.35">
      <c r="A77" s="8"/>
      <c r="D77" s="11"/>
    </row>
    <row r="78" spans="1:6" ht="15.5" x14ac:dyDescent="0.35">
      <c r="A78" s="8"/>
    </row>
    <row r="79" spans="1:6" ht="15.5" x14ac:dyDescent="0.35">
      <c r="A79" s="8"/>
    </row>
    <row r="80" spans="1:6" ht="15.5" x14ac:dyDescent="0.35">
      <c r="A80" s="8"/>
    </row>
    <row r="81" spans="1:1" ht="15.5" x14ac:dyDescent="0.35">
      <c r="A81" s="8"/>
    </row>
    <row r="82" spans="1:1" ht="15.5" x14ac:dyDescent="0.35">
      <c r="A82" s="8"/>
    </row>
    <row r="83" spans="1:1" ht="15.5" x14ac:dyDescent="0.35">
      <c r="A83" s="8"/>
    </row>
    <row r="84" spans="1:1" ht="15.5" x14ac:dyDescent="0.35"/>
    <row r="85" spans="1:1" ht="15.5" x14ac:dyDescent="0.35"/>
    <row r="86" spans="1:1" ht="15.5" x14ac:dyDescent="0.35"/>
    <row r="87" spans="1:1" ht="15.5" x14ac:dyDescent="0.35"/>
  </sheetData>
  <sheetProtection formatRows="0"/>
  <mergeCells count="1">
    <mergeCell ref="B71:C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Nota final</vt:lpstr>
      <vt:lpstr>Informações da planilha</vt:lpstr>
      <vt:lpstr>Temas nas políticas gerais</vt:lpstr>
      <vt:lpstr>Temas nas políticas setoriais</vt:lpstr>
      <vt:lpstr>Bases de dados</vt:lpstr>
      <vt:lpstr>Monitoramento de riscos</vt:lpstr>
      <vt:lpstr>Relevância processo decisório</vt:lpstr>
      <vt:lpstr>Ações de mitigação de riscos</vt:lpstr>
      <vt:lpstr>Prod fin imp positivo</vt:lpstr>
      <vt:lpstr>Portfólio (setor)</vt:lpstr>
      <vt:lpstr>Portfólio (localização)</vt:lpstr>
      <vt:lpstr>Portfólio (empresa)</vt:lpstr>
      <vt:lpstr>Peso fatores ASG portfólio</vt:lpstr>
      <vt:lpstr>Governança</vt:lpstr>
      <vt:lpstr> Controvérsias socioambientais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Associação SIS</cp:lastModifiedBy>
  <cp:revision/>
  <dcterms:created xsi:type="dcterms:W3CDTF">2022-10-09T23:08:45Z</dcterms:created>
  <dcterms:modified xsi:type="dcterms:W3CDTF">2025-02-05T16:45:39Z</dcterms:modified>
  <cp:category/>
  <cp:contentStatus/>
</cp:coreProperties>
</file>