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https://d.docs.live.net/9172af7691c491fc/Associação SIS - RASA/5o. ciclo - bancos comerciais e cooperativos - 2024/SICREDI/"/>
    </mc:Choice>
  </mc:AlternateContent>
  <xr:revisionPtr revIDLastSave="143" documentId="13_ncr:1_{6AE710AD-DFC1-4EC7-943C-856A0C62913D}" xr6:coauthVersionLast="47" xr6:coauthVersionMax="47" xr10:uidLastSave="{C9D32A79-C09F-4BDD-884E-BD12A9055D2D}"/>
  <bookViews>
    <workbookView xWindow="-110" yWindow="-110" windowWidth="19420" windowHeight="11500" firstSheet="8" activeTab="13" xr2:uid="{033D211D-4D1B-C74C-B933-05804CD3EC4A}"/>
  </bookViews>
  <sheets>
    <sheet name="Nota final" sheetId="20" r:id="rId1"/>
    <sheet name="Informações da planilha" sheetId="21" state="hidden" r:id="rId2"/>
    <sheet name="Temas nas políticas gerais" sheetId="8" r:id="rId3"/>
    <sheet name="Temas nas políticas setoriais" sheetId="9" r:id="rId4"/>
    <sheet name="Bases de dados" sheetId="22" r:id="rId5"/>
    <sheet name="Monitoramento de riscos" sheetId="10" r:id="rId6"/>
    <sheet name="Relevância processo decisório" sheetId="27" r:id="rId7"/>
    <sheet name="Ações de mitigação de riscos" sheetId="11" r:id="rId8"/>
    <sheet name="Prod fin imp positivo" sheetId="26" r:id="rId9"/>
    <sheet name="Portfólio (setor)" sheetId="12" r:id="rId10"/>
    <sheet name="Portfólio (localização)" sheetId="15" r:id="rId11"/>
    <sheet name="Portfólio (empresa)" sheetId="16" r:id="rId12"/>
    <sheet name="Governança" sheetId="2" r:id="rId13"/>
    <sheet name=" Controvérsias socioambientais" sheetId="5" r:id="rId1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9" i="5" l="1"/>
  <c r="G17" i="5"/>
  <c r="E17" i="5"/>
  <c r="G15" i="5"/>
  <c r="E15" i="5"/>
  <c r="G13" i="5"/>
  <c r="E13" i="5"/>
  <c r="G11" i="5"/>
  <c r="E11" i="5"/>
  <c r="G9" i="5"/>
  <c r="E9" i="5"/>
  <c r="G7" i="5"/>
  <c r="E7" i="5"/>
  <c r="G5" i="5"/>
  <c r="E5" i="5"/>
  <c r="G3" i="5"/>
  <c r="E3" i="5"/>
  <c r="D92" i="22"/>
  <c r="G19" i="5" l="1"/>
  <c r="D42" i="9"/>
  <c r="E68" i="26" l="1"/>
  <c r="E64" i="26"/>
  <c r="E60" i="26"/>
  <c r="E56" i="26"/>
  <c r="E52" i="26"/>
  <c r="E48" i="26"/>
  <c r="E44" i="26"/>
  <c r="E40" i="26"/>
  <c r="E36" i="26"/>
  <c r="E32" i="26"/>
  <c r="E28" i="26"/>
  <c r="E24" i="26"/>
  <c r="E20" i="26"/>
  <c r="E16" i="26"/>
  <c r="E12" i="26"/>
  <c r="E8" i="26"/>
  <c r="E4" i="26"/>
  <c r="D70" i="26"/>
  <c r="B92" i="22"/>
  <c r="E5" i="27"/>
  <c r="H9" i="20" s="1"/>
  <c r="J4" i="22" l="1"/>
  <c r="J6" i="22"/>
  <c r="J8" i="22"/>
  <c r="J10" i="22"/>
  <c r="J12" i="22"/>
  <c r="J14" i="22"/>
  <c r="J16" i="22"/>
  <c r="J18" i="22"/>
  <c r="J20" i="22"/>
  <c r="J22" i="22"/>
  <c r="J24" i="22"/>
  <c r="J26" i="22"/>
  <c r="J28" i="22"/>
  <c r="J30" i="22"/>
  <c r="J32" i="22"/>
  <c r="J34" i="22"/>
  <c r="J36" i="22"/>
  <c r="J38" i="22"/>
  <c r="J40" i="22"/>
  <c r="J42" i="22"/>
  <c r="J44" i="22"/>
  <c r="J46" i="22"/>
  <c r="J48" i="22"/>
  <c r="J50" i="22"/>
  <c r="J52" i="22"/>
  <c r="J54" i="22"/>
  <c r="J56" i="22"/>
  <c r="J58" i="22"/>
  <c r="J60" i="22"/>
  <c r="J62" i="22"/>
  <c r="J64" i="22"/>
  <c r="J70" i="22"/>
  <c r="J72" i="22"/>
  <c r="J74" i="22"/>
  <c r="J76" i="22"/>
  <c r="J78" i="22"/>
  <c r="J80" i="22"/>
  <c r="J82" i="22"/>
  <c r="J84" i="22"/>
  <c r="J86" i="22"/>
  <c r="J88" i="22"/>
  <c r="J90" i="22"/>
  <c r="J2" i="22"/>
  <c r="H92" i="22"/>
  <c r="F92" i="22"/>
  <c r="F18" i="16" l="1"/>
  <c r="F5" i="16"/>
  <c r="F7" i="16"/>
  <c r="F9" i="16"/>
  <c r="F11" i="16"/>
  <c r="F13" i="16"/>
  <c r="F15" i="16"/>
  <c r="F17" i="16"/>
  <c r="F3" i="16"/>
  <c r="C13" i="10"/>
  <c r="D13" i="10"/>
  <c r="B13" i="10"/>
  <c r="C9" i="12"/>
  <c r="D9" i="12"/>
  <c r="E9" i="12"/>
  <c r="B9" i="12"/>
  <c r="C9" i="15"/>
  <c r="D9" i="15"/>
  <c r="B9" i="15"/>
  <c r="E9" i="15"/>
  <c r="F5" i="15"/>
  <c r="F7" i="15"/>
  <c r="F3" i="15"/>
  <c r="F5" i="12"/>
  <c r="F7" i="12"/>
  <c r="F3" i="12"/>
  <c r="F9" i="15" l="1"/>
  <c r="J92" i="22"/>
  <c r="F9" i="20" s="1"/>
  <c r="G92" i="22"/>
  <c r="E66" i="26"/>
  <c r="E62" i="26"/>
  <c r="E58" i="26"/>
  <c r="E54" i="26"/>
  <c r="E50" i="26"/>
  <c r="E46" i="26"/>
  <c r="E42" i="26"/>
  <c r="E38" i="26"/>
  <c r="E34" i="26"/>
  <c r="E30" i="26"/>
  <c r="E26" i="26"/>
  <c r="E22" i="26"/>
  <c r="E18" i="26"/>
  <c r="E14" i="26"/>
  <c r="E10" i="26"/>
  <c r="E6" i="26"/>
  <c r="E2" i="26"/>
  <c r="I92" i="22"/>
  <c r="E92" i="22"/>
  <c r="C92" i="22"/>
  <c r="E70" i="26" l="1"/>
  <c r="J9" i="20" s="1"/>
  <c r="C15" i="10"/>
  <c r="D15" i="10"/>
  <c r="B15" i="10"/>
  <c r="E4" i="2"/>
  <c r="E6" i="2"/>
  <c r="E8" i="2"/>
  <c r="E10" i="2"/>
  <c r="E12" i="2"/>
  <c r="E14" i="2"/>
  <c r="E16" i="2"/>
  <c r="E18" i="2"/>
  <c r="E20" i="2"/>
  <c r="E2" i="2"/>
  <c r="G19" i="16"/>
  <c r="F22" i="2"/>
  <c r="G2" i="2"/>
  <c r="E14" i="10"/>
  <c r="G16" i="11"/>
  <c r="H2" i="11"/>
  <c r="H4" i="11"/>
  <c r="G20" i="2"/>
  <c r="D4" i="9"/>
  <c r="D6" i="9"/>
  <c r="D8" i="9"/>
  <c r="D10" i="9"/>
  <c r="D12" i="9"/>
  <c r="D14" i="9"/>
  <c r="D16" i="9"/>
  <c r="D18" i="9"/>
  <c r="D20" i="9"/>
  <c r="D22" i="9"/>
  <c r="D24" i="9"/>
  <c r="D26" i="9"/>
  <c r="D28" i="9"/>
  <c r="D30" i="9"/>
  <c r="D32" i="9"/>
  <c r="D34" i="9"/>
  <c r="D36" i="9"/>
  <c r="D38" i="9"/>
  <c r="D40" i="9"/>
  <c r="D44" i="9"/>
  <c r="D46" i="9"/>
  <c r="D48" i="9"/>
  <c r="D50" i="9"/>
  <c r="D52" i="9"/>
  <c r="D54" i="9"/>
  <c r="D56" i="9"/>
  <c r="D2" i="9"/>
  <c r="D16" i="8"/>
  <c r="D4" i="8"/>
  <c r="D6" i="8"/>
  <c r="D8" i="8"/>
  <c r="D10" i="8"/>
  <c r="D12" i="8"/>
  <c r="D14" i="8"/>
  <c r="D18" i="8"/>
  <c r="D20" i="8"/>
  <c r="D22" i="8"/>
  <c r="D24" i="8"/>
  <c r="D26" i="8"/>
  <c r="D28" i="8"/>
  <c r="D30" i="8"/>
  <c r="D32" i="8"/>
  <c r="D34" i="8"/>
  <c r="D36" i="8"/>
  <c r="D38" i="8"/>
  <c r="D40" i="8"/>
  <c r="D42" i="8"/>
  <c r="D44" i="8"/>
  <c r="D46" i="8"/>
  <c r="D48" i="8"/>
  <c r="D50" i="8"/>
  <c r="D52" i="8"/>
  <c r="D54" i="8"/>
  <c r="D56" i="8"/>
  <c r="D2" i="8"/>
  <c r="E15" i="10" l="1"/>
  <c r="G9" i="20" s="1"/>
  <c r="D58" i="9"/>
  <c r="E9" i="20" s="1"/>
  <c r="D58" i="8"/>
  <c r="D9" i="20" s="1"/>
  <c r="C58" i="8"/>
  <c r="C58" i="9"/>
  <c r="G18" i="2"/>
  <c r="G16" i="2"/>
  <c r="G14" i="2"/>
  <c r="G12" i="2"/>
  <c r="G10" i="2"/>
  <c r="G8" i="2"/>
  <c r="G6" i="2"/>
  <c r="G4" i="2"/>
  <c r="G22" i="2" l="1"/>
  <c r="N9" i="20" s="1"/>
  <c r="H5" i="16"/>
  <c r="H7" i="16"/>
  <c r="H9" i="16"/>
  <c r="H11" i="16"/>
  <c r="H13" i="16"/>
  <c r="H15" i="16"/>
  <c r="H17" i="16"/>
  <c r="H3" i="16"/>
  <c r="H6" i="11"/>
  <c r="H8" i="11"/>
  <c r="H10" i="11"/>
  <c r="H12" i="11"/>
  <c r="H14" i="11"/>
  <c r="O9" i="20" l="1"/>
  <c r="H19" i="16"/>
  <c r="M9" i="20" s="1"/>
  <c r="H16" i="11"/>
  <c r="I9" i="20" s="1"/>
  <c r="L9" i="20"/>
  <c r="K9" i="20"/>
  <c r="D13" i="2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Bruno Schiavo</author>
  </authors>
  <commentList>
    <comment ref="O10" authorId="0" shapeId="0" xr:uid="{AA637240-0564-433E-B731-09F9E37AD4B4}">
      <text>
        <r>
          <rPr>
            <sz val="9"/>
            <color indexed="81"/>
            <rFont val="Segoe UI"/>
            <family val="2"/>
          </rPr>
          <t xml:space="preserve">Nota mínima = -5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Bruno Schiavo</author>
  </authors>
  <commentList>
    <comment ref="F9" authorId="0" shapeId="0" xr:uid="{EC71323E-7259-4FDA-8C26-2834649125E7}">
      <text>
        <r>
          <rPr>
            <sz val="9"/>
            <color indexed="81"/>
            <rFont val="Segoe UI"/>
            <family val="2"/>
          </rPr>
          <t>Se a instituição acumular mais de 10 pontos, a nota será 10</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Bruno Schiavo</author>
  </authors>
  <commentList>
    <comment ref="F9" authorId="0" shapeId="0" xr:uid="{84AEDE95-A62B-4E0C-9C26-E0C25D112B14}">
      <text>
        <r>
          <rPr>
            <sz val="9"/>
            <color indexed="81"/>
            <rFont val="Segoe UI"/>
            <family val="2"/>
          </rPr>
          <t>Se a instituição acumular mais de 10 pontos, a nota será 10</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Bruno Schiavo</author>
  </authors>
  <commentList>
    <comment ref="H15" authorId="0" shapeId="0" xr:uid="{C196B353-4DB1-4EA1-ACC4-062C854DED92}">
      <text>
        <r>
          <rPr>
            <sz val="9"/>
            <color indexed="81"/>
            <rFont val="Segoe UI"/>
            <family val="2"/>
          </rPr>
          <t xml:space="preserve">Menor nota, mais controvérsias
</t>
        </r>
      </text>
    </comment>
  </commentList>
</comments>
</file>

<file path=xl/sharedStrings.xml><?xml version="1.0" encoding="utf-8"?>
<sst xmlns="http://schemas.openxmlformats.org/spreadsheetml/2006/main" count="399" uniqueCount="315">
  <si>
    <t>RASA -  Ranking de Atuação Socioambiental de Instituições Financeiras</t>
  </si>
  <si>
    <t>Temas nas políticas gerais</t>
  </si>
  <si>
    <t>Temas nas políticas setoriais</t>
  </si>
  <si>
    <t>Bases de dados</t>
  </si>
  <si>
    <t>Monitoramento de riscos</t>
  </si>
  <si>
    <t>Relevância no processo decisório</t>
  </si>
  <si>
    <t>Ações de mitigação de riscos</t>
  </si>
  <si>
    <t>Produtos financeiros com impacto positivo</t>
  </si>
  <si>
    <t>Portfólio (setores econômicos)</t>
  </si>
  <si>
    <t>Portfólio (localização das atividades)</t>
  </si>
  <si>
    <t>Portfólio (risco socioambiental das empresas)</t>
  </si>
  <si>
    <t>Governança</t>
  </si>
  <si>
    <t>Controvérsias socioambientais</t>
  </si>
  <si>
    <t>Nota no item</t>
  </si>
  <si>
    <t>Nota máxima possível</t>
  </si>
  <si>
    <t>Nota final</t>
  </si>
  <si>
    <t>Soma das notas finais de todas as abas</t>
  </si>
  <si>
    <t>(no caso da última aba, a nota é subtraída)</t>
  </si>
  <si>
    <t>Versão da planilha</t>
  </si>
  <si>
    <t>Data</t>
  </si>
  <si>
    <t>1.0</t>
  </si>
  <si>
    <t>TEMAS</t>
  </si>
  <si>
    <t>Presença nas Políticas/diretrizes ou adesão a compromisso voluntário (0 a 3)</t>
  </si>
  <si>
    <t>Peso do tema</t>
  </si>
  <si>
    <t>Nota ponderada</t>
  </si>
  <si>
    <t xml:space="preserve">1. Adaptação às mudanças climáticas </t>
  </si>
  <si>
    <t>PGRSAC: pg. 5 – “adoção de cenários, rotinas e procedimentos relativos à gestão dos riscos climáticos físicos e de transição, de acordo com as especificidades do negócio do Sicredi.”</t>
  </si>
  <si>
    <t>2. Matriz energética</t>
  </si>
  <si>
    <t>Menção genérica a riscos climáticos de transição na PGRSAC</t>
  </si>
  <si>
    <t>3. Eficiência energética</t>
  </si>
  <si>
    <t>4. Impactos na biodiversidade terrestre</t>
  </si>
  <si>
    <t>5. Poluição água doce</t>
  </si>
  <si>
    <t>6. Eficiência hídrica</t>
  </si>
  <si>
    <t>7. Poluição marítima</t>
  </si>
  <si>
    <t>8. Poluição do solo</t>
  </si>
  <si>
    <t>9. Uso eficiente do solo para fins agrícolas</t>
  </si>
  <si>
    <t>10. Poluição atmosférica</t>
  </si>
  <si>
    <t>11. Gestão adequada de resíduos sólidos</t>
  </si>
  <si>
    <t>12. Uso eficiente de matéria-prima poluente ou sujeita a provável escassez</t>
  </si>
  <si>
    <t>13. Trabalho análogo ao escravo</t>
  </si>
  <si>
    <t>Relatório de Sustentabilidade (2023): pg. 142 - bloqueio sistêmico que impede a concessão de crédito para associados (e seus respectivos grupos econômicos) inscritos no cadastro de empregadores que submeteram trabalhadores a condições análogas às de escravo + adesão ao Pacto Global</t>
  </si>
  <si>
    <t>14. Trabalho infantil irregular</t>
  </si>
  <si>
    <t>Adesão ao Pacto Global</t>
  </si>
  <si>
    <t>15. Gestão da saúde no trabalho</t>
  </si>
  <si>
    <t>16. Gestão da segurança no trabalho</t>
  </si>
  <si>
    <t xml:space="preserve">17. Nível de desigualdade salarial </t>
  </si>
  <si>
    <t>18. Saúde, segurança e outros direitos do consumidor</t>
  </si>
  <si>
    <t>19. Impactos em comunidades tradicionais</t>
  </si>
  <si>
    <t>20. Riscos à saúde e segurança da comunidade em geral</t>
  </si>
  <si>
    <t>21. Riscos e impactos no desenvolvimento local</t>
  </si>
  <si>
    <t>22. Discriminação de gênero</t>
  </si>
  <si>
    <t>23. Discriminação étnica ou sexual</t>
  </si>
  <si>
    <t>24. Inclusão de pessoas com deficiência</t>
  </si>
  <si>
    <t>25. Riscos para o patrimônio cultural</t>
  </si>
  <si>
    <t>26. Questões concorrenciais</t>
  </si>
  <si>
    <t>27. Responsabilidade tributária</t>
  </si>
  <si>
    <t>28. Prevenção e combate à corrupção</t>
  </si>
  <si>
    <t>Possui política de prevenção à corrupção + adesão ao Pacto Global</t>
  </si>
  <si>
    <t>TOTAL</t>
  </si>
  <si>
    <t>Máximo de 3</t>
  </si>
  <si>
    <t>Inclusão em política setorial ou em política temática (0 a 7)</t>
  </si>
  <si>
    <t>Relatório GRSAC (2023): pg. 5 - construção de ferramentas e modelos que auxiliem no gerenciamento dos riscos climáticos físico e de transição./ Relatório de Sustentabilidade (2023): pg. 150 - abordagem que se estenda ao risco climático, permitindo a identificação de regiões potencialmente vulneráveis a eventos extremos, como inundações e secas./ Framework de finanças sustentáveis: pg. 23 - é estritamente proibido investir qualquer recurso líquido não alocado em setores ou atividades controversos ou de alta emissão de GEE.</t>
  </si>
  <si>
    <t>Norma Interna (GRSAC): limita concessão de crédito para atividades de produção ou comercialização de madeira ou outros produtos florestais que não sejam de florestas manejadas de forma sustentável e extração, transporte ou comércio de madeira nativa; veda operação quando identificadas atividades não autorizadas envolvendo espécies de fauna e flora ameaçadas de extinção e conduta ou atividade irregular, ilegal ou criminosa contra a fauna ou flora.</t>
  </si>
  <si>
    <t>Norma Interna (GRSAC): limita concessão de crédito para atividades de produção ou comercialização de substâncias contaminantes/poluidoras e veda operação quando identificadas práticas de produção ou comercialização de bifenilos policlorados (PCBs) ou ascarel e operação de produção, comercialização e/ou uso de defensivos agrícolas proibidos.</t>
  </si>
  <si>
    <t>Norma Interna (GRSAC): delimita concessão de crédito para atividades de produção ou comercialização de substâncias contaminantes/poluidoras e veda operação quando identificadas práticas de produção ou comercialização de bifenilos policlorados (PCBs) ou ascarel e operação de produção, comercialização e/ou uso de defensivos agrícolas proibidos.</t>
  </si>
  <si>
    <t>Relatório de Sustentabilidade (2023): pg. 142 -  bloqueio sistêmico que impede a concessão de crédito para associados (e seus respectivos grupos econômicos) inscritos no cadastro de empregadores que submeteram trabalhadores a condições análogas às de escravo, divulgado pela Secretaria do Trabalho e Ministério da Economia./ Norma Interna (GRSAC): veda operação quando identificado trabalho em condições análogas à escravidão e exploração de trabalho infantil.</t>
  </si>
  <si>
    <t>Norma Interna (GRSAC): veda operação quando identificado trabalho em condições análogas à escravidão e exploração de trabalho infantil.</t>
  </si>
  <si>
    <t>Norma Interna (GRSAC): limita concessão de crédito para atividades de produção ou comercialização de materiais radioativos (exceto para aplicação médica/hospitalar) e fibras de amianto não ligadas (exceto compra e uso de folhas de cimento amianto ligado, cujo teor é inferior a 20%)./ Relatório de riscos e oportunidades sociais, ambientais e climáticas (2023): pg. 26 -  o conteúdo dos questionários aplicados envolvem perguntas relacionadas à saúde e segurança do trabalho.</t>
  </si>
  <si>
    <t>Norma Interna (GRSAC): limita concessão de crédito para atividades de produção ou comercialização de materiais radioativos (exceto para aplicação médica/hospitalar) e fibras de amianto não ligadas (exceto compra e uso de folhas de cimento amianto ligado, cujo teor é inferior a 20%).</t>
  </si>
  <si>
    <r>
      <t xml:space="preserve">Norma Interna (GRSAC): veda operação quando identificadas práticas de </t>
    </r>
    <r>
      <rPr>
        <b/>
        <sz val="12"/>
        <color theme="1"/>
        <rFont val="Calibri"/>
        <family val="2"/>
        <scheme val="minor"/>
      </rPr>
      <t xml:space="preserve"> </t>
    </r>
    <r>
      <rPr>
        <sz val="12"/>
        <color theme="1"/>
        <rFont val="Calibri"/>
        <family val="2"/>
        <scheme val="minor"/>
      </rPr>
      <t xml:space="preserve">beneficiamento de terras indígenas e quilombolas. </t>
    </r>
  </si>
  <si>
    <t>Norma Interna (GRSAC): delimita concessão de crédito para atividades de produção ou comercialização de materiais radioativos (exceto para aplicação médica/hospitalar) e fibras de amianto não ligadas (exceto compra e uso de folhas de cimento amianto ligado, cujo teor é inferior a 20%).</t>
  </si>
  <si>
    <t>Norma Interna (GRSAC): veda operação quando identificadas práticas de natureza criminosa, especialmente aquelas vinculadas ao narcotráfico, terrorismo, crime organizado ou tráfico de pessoas; produção ou comércio de qualquer produto ou atividade considerada ilegal sob as leis ou regulamentos do pais anfitrião ou convenções e acordos internacionais, ou sujeito a proibições internacionais.</t>
  </si>
  <si>
    <t>Relatório de Sustentabilidade (2023): pg. 84 - em 2019, a Fundação Sicredi institucionalizou o Programa Comitê Mulher que visa promover a igualdade de gênero e empoderar as mulheres em diversas áreas./ Norma Interna (GRSAC): veda operação para associado quando identificadas práticas de discriminação de raça, gênero, etnia, nacionalidade, religião, crença e deficiência.</t>
  </si>
  <si>
    <t>Norma Interna (GRSAC): veda operação quando identificadas práticas de exploração sexual e agenciadores; discriminação de raça, gênero, etnia, nacionalidade, religião, crença e deficiência./ Relatório de Sustentabilidade (2023): pg. 33 – possui comitê de inclusão, diversidade e equidade.</t>
  </si>
  <si>
    <t>Norma Interna (GRSAC): veda operação quando identificadas práticas de discriminação de raça, gênero, etnia, nacionalidade, religião, crença e deficiência; inobservância à legislação aplicável às pessoas portadoras de necessidades especiais./ Relatório de Sustentabilidade (2023): pg. 33 – possui comitê de inclusão, diversidade e equidade.</t>
  </si>
  <si>
    <t>Relatório GRSAC (2023): pg. 16 - são identificados como eventos de risco social relevantes com potenciais impactos o ato lesivo ao patrimônio público, histórico, cultural, arqueológico ou à ordem urbanística.</t>
  </si>
  <si>
    <t xml:space="preserve">Há política específica, mas sem mapeamento dos setores mais expostos a riscos. / Norma Interna (GRSAC): veda operação quando identificadas práticas de corrupção/inidoneidade da empresa, associados envolvidos em tentativa de golpe/fraude contra a Instituição./ Framework de finanças sustentáveis: pg. 22 - utiliza questionário Know Your Client (KYC), focado principalmente para evitar recursos de lavagem de dinheiro a serem utilizados no sistema financeiro. </t>
  </si>
  <si>
    <t>Máximo de 7</t>
  </si>
  <si>
    <t>BASE DE DADOS</t>
  </si>
  <si>
    <t>Todos os setores econômicos sujeitos a licenciamento ambiental - até 20 pontos</t>
  </si>
  <si>
    <t xml:space="preserve">Peso </t>
  </si>
  <si>
    <t>Apenas setores econômicos com maior risco socioambiental
(médio ou alto) - até 15 pontos</t>
  </si>
  <si>
    <t>Peso</t>
  </si>
  <si>
    <t>Apenas operações ou clientes/investimentos acima de certo patamar financeiro, sendo o universo mais abrangente do que Project Finance (nesse caso, será considerado o percentual, dentre as operações com setores sujeitos a licenciamento ambiental, para o qual ocorre a consulta) - até 8 pontos</t>
  </si>
  <si>
    <t>Apenas Project Finance - até 4 pontos</t>
  </si>
  <si>
    <t>Licenciamento ambiental vigente</t>
  </si>
  <si>
    <t xml:space="preserve">Relatório de Sustentabilidade (2023): pg. 141 - para concessão de crédito são coletadas informações referentes à atuação e ao licenciamento da atividade exercida./ Relatório GRSAC (2023): pg. 26 e 28 - observam bases de dados externas relativas a licenciamento e são aplicados questionários auto declaratórios para associados que possuam maior risco, cujo conteúdo abrange perguntas relacionadas ao licenciamento ambiental. </t>
  </si>
  <si>
    <t>Relatórios ambientais anuais de empresas inscritas no Cadastro Técnico Federal de Atividades Potencialmente Poluidoras</t>
  </si>
  <si>
    <t>Verificação do cumprimento de condicionantes do licenciamento ambiental junto à empresa</t>
  </si>
  <si>
    <t xml:space="preserve">Relatório de Sustentabilidade (2023): pg. 141  para concessão de crédito, existem etapas para a coleta de informações referente à atuação e ao licenciamento da atividade exercida pelo associado e da regularidade da área utilizada. / Relatório GRSAC (2023): pg. 26 - é verificado se os riscos estão mitigados, emitindo um parecer técnico que pode reprovar a operação ou aprovar e especificar ressalvas e condicionantes para a sua realização. </t>
  </si>
  <si>
    <t>Prática de infrações – órgão ambiental estadual</t>
  </si>
  <si>
    <t xml:space="preserve">Relatório GRSAC (2023): pg. 17 – acessa base de dados oficiais disponibilizados pelas Secretarias de Estado de Meio Ambiente (SEMAs). </t>
  </si>
  <si>
    <t>Áreas embargadas – órgão ambiental estadual/DF</t>
  </si>
  <si>
    <t xml:space="preserve">Relatório GRSAC (2023):pg. 17 – acessa base de dados oficiais disponibilizados pelas Secretarias de Estado de Meio Ambiente (SEMAs). </t>
  </si>
  <si>
    <t>Cadastro Ambiental Rural - CAR</t>
  </si>
  <si>
    <t>Relatório de Sustentabilidade (2023): pg. 143 - são analisados os casos de crédito rural em que o Cadastro Ambiental Rural (CAR) do imóvel está inserido no Bioma Amazônia e possui sobreposição com embargos ambientais (casos em que a continuidade do financiamento é impedida).</t>
  </si>
  <si>
    <t>Autorizações para supressão de vegetação (sempre que apurado desmatamento recente) – órgãos ambientais estaduais (ou municipais, qdo. for o caso)</t>
  </si>
  <si>
    <t>Relatório GRSAC (2023): pg. 17 – acessa base de dados oficiais disponibilizados pelas Secretarias de Estado de Meio Ambiente (SEMAs)./ Relatório de Sustentabilidade (2023): pg. 143 - é utilizado ferramenta de geoprocessamento para avaliação das áreas beneficiadas e sobreposição com alertas de desmatamento.</t>
  </si>
  <si>
    <t>Prática de infrações – órgãos ambientais federais</t>
  </si>
  <si>
    <t>Relatório GRSAC (2023): pg. 28 - são observadas informações relativas a mídias negativas, sanções e infrações, mas não especifica se em nível federal.</t>
  </si>
  <si>
    <t>Áreas embargadas pelo IBAMA ou ICMBio</t>
  </si>
  <si>
    <t xml:space="preserve">Relatório de Sustentabilidade (2023): pg. 142 - em caso de concessão para os produtos com maior exposição ao risco socioambiental existe um bloqueio sistêmico para os associados vinculados às listas oficiais de embargos ambientais divulgadas pelo IBAMA e ICMBio. </t>
  </si>
  <si>
    <t>Limites de unidades de conservação (federais, estaduais e municipais)</t>
  </si>
  <si>
    <t>Relatório de Sustentabilidade (2023): pg. 143 - são utilizadas ferramentas de geoprocessamento para avaliação das áreas de maior risco socioambiental, com áreas e imóveis beneficiados e bens dados em garantias. Assim, são validadas de forma automática se há sobreposição com áreas de risco divulgadas oficialmente pelos órgãos fiscalizadores responsáveis. É emitida uma mensagem de alerta quando identificadas sobreposições com áreas em que o uso é permitido, mediante condicionantes e/ou autorizações específicas (áreas de preservação ambiental, áreas de relevante interesse ecológico ou alerta de desmatamento).</t>
  </si>
  <si>
    <t>Limites de terras indígenas</t>
  </si>
  <si>
    <t>Relatório de Sustentabilidade (2023): pg. 143 - são utilizadas ferramentas de geoprocessamento para avaliação das áreas de maior risco socioambiental. O sistema identifica sobreposições com áreas consideradas de uso proibitivo (terras indígenas, terras quilombolas, áreas embargadas ou unidades de conservação de proteção integral).</t>
  </si>
  <si>
    <t>Limites de territórios quilombolas</t>
  </si>
  <si>
    <t>IPHAN e órgãos estaduais e municipais de proteção do patrimônio cultural</t>
  </si>
  <si>
    <t>Relatório GRSAC (2023): pg. 17 – acessa base de dados oficiais disponibilizados pelo Instituto do Patrimônio Histórico e Artístico Nacional (IPHAN).</t>
  </si>
  <si>
    <t>Outros conflitos fundiários ou comunitários</t>
  </si>
  <si>
    <t>Relatório GRSAC (2023): pg. 17 – acessa base de dados oficiais disponibilizados pelo INCRA.</t>
  </si>
  <si>
    <t>Bases de dados do Ministério Público Federal</t>
  </si>
  <si>
    <t>Bases de dados do Ministério Público Estadual</t>
  </si>
  <si>
    <t>“Lista suja” do trabalho escravo</t>
  </si>
  <si>
    <t xml:space="preserve">Relatório de Sustentabilidade (2023): pg. 142 -  bloqueio sistêmico que impede a concessão de crédito para associados (e seus respectivos grupos econômicos) inscritos no cadastro de empregadores que submeteram trabalhadores a condições análogas às de escravo, divulgado pela Secretaria do Trabalho e Ministério da Economia. </t>
  </si>
  <si>
    <t>Infrações em matéria de saúde e segurança do trabalho (inclusive trabalho infantil)</t>
  </si>
  <si>
    <t>Relatório GRSAC (2023): pg. 28 - são observadas informações relativas a mídias negativas, sanções e infrações, mas não especifica a matéria./ pg. 26 -  O conteúdo dos questionários aplicados envolvem perguntas relacionadas à saúde e segurança do trabalho, mas isso não são dados oficiais.</t>
  </si>
  <si>
    <t>Bases de dados do Ministério Público em matéria trabalhista</t>
  </si>
  <si>
    <t>Bases de dados do Judiciário em matéria trabalhista</t>
  </si>
  <si>
    <t>Percentual de acidentes do trabalho à luz da média do setor econômico</t>
  </si>
  <si>
    <t>Percentual de doenças ocupacionais à luz da média do setor econômico</t>
  </si>
  <si>
    <t>Bases de dados do Poder Judiciário Federal</t>
  </si>
  <si>
    <t>Bases de dados do Poder Judiciário Estadual</t>
  </si>
  <si>
    <t>Dados da própria empresa relativos à matriz energética</t>
  </si>
  <si>
    <t>Relatório de Sustentabilidade (2023): pg. 149 -  o conteúdo dos questionários abrange perguntas relacionadas às mudanças climáticas, como o uso de combustíveis fósseis e emissões, entre outras questões de boas práticas socioambientais./ Relatório GRSAC (2023): pg. 17 – realiza aplicação de questionários; coleta de dados de operações, sendo principalmente as voltadas para créditos rurais.</t>
  </si>
  <si>
    <t>Dados da própria empresa relativos à eficiência energética</t>
  </si>
  <si>
    <t xml:space="preserve">Outorga para utilização de recursos hídricos </t>
  </si>
  <si>
    <t>Relatório GRSAC (2023): pg. 16 - como relevantes eventos de risco ambiental com potenciais impactos é identificado a inexistência de outorga de uso de água aos empreendimentos que possuem utilização de recursos hídricos, porém não deixa explícito que essa informação é levantada na coleta de dados.</t>
  </si>
  <si>
    <t>Dados da própria empresa relativos à eficiência hídrica</t>
  </si>
  <si>
    <t>Relatório de Sustentabilidade (2023): pg. 141 - para concessão de crédito, existem etapas para a coleta de informações referente as boas práticas socioambientais./ Relatório GRSAC (2023): pg. 17 – realiza aplicação de questionários; coleta de dados de operações, sendo principalmente as voltadas para créditos rurais. Mas não deixa explícito se solicita informações relativas à eficiência hídrica.</t>
  </si>
  <si>
    <t>Dados da própria empresa relativos à gestão de resíduos e efluentes</t>
  </si>
  <si>
    <t>Relatório de Sustentabilidade (2023): pg. 141 - para concessão de crédito, existem etapas para a coleta de informações referente as boas práticas socioambientais./ Relatório GRSAC (2023): pg. 17 – realiza aplicação de questionários; coleta de dados de operações, sendo principalmente as voltadas para créditos rurais. Mas não deixa explícito se solicita informações relativas à gestão de resíduos e efluentes.</t>
  </si>
  <si>
    <t>Dados da própria empresa relativos ao uso de matéria-prima e insumos</t>
  </si>
  <si>
    <t>Relatório de Sustentabilidade (2023): pg. 141 - para concessão de crédito, existem etapas para a coleta de informações referente as boas práticas socioambientais./ Relatório GRSAC (2023): pg. 17 – realiza aplicação de questionários; coleta de dados de operações, sendo principalmente as voltadas para créditos rurais. Mas não deixa explícito se solicita informações relativas à matéria-prima e insumos.</t>
  </si>
  <si>
    <t>Dados da própria empresa relativos a riscos ambientais na cadeia de produção/valor</t>
  </si>
  <si>
    <t>Relatório de Sustentabilidade (2023): pg. 141 - para concessão de crédito, existem etapas para a coleta de informações referente as boas práticas socioambientais./ Relatório GRSAC (2023): pg. 17 – realiza aplicação de questionários; coleta de dados de operações, sendo principalmente as voltadas para créditos rurais. Mas não deixa explícito se solicita informações relativas aos riscos ambientais na cadeia de produção.</t>
  </si>
  <si>
    <t>Dados da própria empresa relativos a riscos sociais na cadeia de produção/valor</t>
  </si>
  <si>
    <t>Relatório de Sustentabilidade (2023): pg. 141 - para concessão de crédito, existem etapas para a coleta de informações referente as boas práticas socioambientais./ Relatório GRSAC (2023): pg. 17 – realiza aplicação de questionários; coleta de dados de operações, sendo principalmente as voltadas para créditos rurais. Mas não deixa explícito se solicita informações relativas aos riscos sociais na cadeia de produção.</t>
  </si>
  <si>
    <t>Certificações ambientais</t>
  </si>
  <si>
    <t>Certificações sociais</t>
  </si>
  <si>
    <t>PROCONs ou bases de dados do Ministério da Justiça em matéria de consumo</t>
  </si>
  <si>
    <t>Bases de dados do CADE (concorrência)</t>
  </si>
  <si>
    <t>Entes encarregados de zelar pela sanidade animal ou vegetal (para setores relevantes)</t>
  </si>
  <si>
    <t>Bases de dados da Controladoria-Geral da União, Tribunais de Contas e afins</t>
  </si>
  <si>
    <t>Vigilância sanitária (para setores relevantes)</t>
  </si>
  <si>
    <t>Imprensa</t>
  </si>
  <si>
    <t xml:space="preserve">Relatório GRSAC (2023): pg. 28 - são observadas bases de dados externas relativas a mídias negativas, sanções e infrações. </t>
  </si>
  <si>
    <t>Mídias online em geral</t>
  </si>
  <si>
    <t>Organizações da sociedade civil relevantes</t>
  </si>
  <si>
    <t>Mecanismo de recebimento de queixas</t>
  </si>
  <si>
    <t>Inspeções no local</t>
  </si>
  <si>
    <t>Contratação de auditoria socioambiental</t>
  </si>
  <si>
    <t>TOTAL PONDERADO DA COLUNA</t>
  </si>
  <si>
    <t>Máximo de 20</t>
  </si>
  <si>
    <t>Relatório GRSAC (2023): pg. 17 – acessa base de dados oficiais disponibilizados pela Agência Nacional de Águas (ANA), Ministério da Ciência, Tecnologia e Inovação (MCTI - AdaptaBrasil), dados presentes no Portal da Transparência, entre outros.</t>
  </si>
  <si>
    <t xml:space="preserve"> Relatório GRSAC (2023): pg. 26 - no processo de concessão de crédito são aplicados questionários auto declaratórios para associados que possuam maior risco em relação ao tema, de acordo com o seu setor econômico e a sua renda cadastrada ou o valor de sua exposição de crédito com a instituição. Os setores obrigados a responderem ao questionário são as pessoas jurídicas do agronegócio, da construção, da indústria, da mineração, da saúde e dos transportes e os produtores rurais pessoas físicas, de acordo com os critérios de representatividade de exposição. </t>
  </si>
  <si>
    <t>Relatório de Sustentabilidade (2023): pg. 143 - são analisados sobreposição do imóvel com alertas de desmatamento do MapBiomas, em que a concessão só pode ocorrer mediante apresentação de documentação apta a comprovar a regularidade da situação.</t>
  </si>
  <si>
    <t>UNIVERSO DE OPERAÇÕES OU EMPRESAS</t>
  </si>
  <si>
    <t>FREQUÊNCIA</t>
  </si>
  <si>
    <t>Todos os setores econômicos sujeitos a licenciamento ambiental</t>
  </si>
  <si>
    <t>Setores econômicos com risco médio ou alto</t>
  </si>
  <si>
    <t xml:space="preserve">Apenas operações ou clientes/investimentos acima de um certo patamar financeiro – inclusive Project Finance </t>
  </si>
  <si>
    <t>Semestral ou menor</t>
  </si>
  <si>
    <t>Anual</t>
  </si>
  <si>
    <t>PGRSAC: pg. 3 – o gerenciamento dos riscos sociais, ambientais e climáticos se dá através da análise sistêmica e anual da combinação dos seguintes critérios: potencial de causar danos sociais, ambientais e climáticos; representatividade no portfólio do banco; grau de exposição a riscos SAC.</t>
  </si>
  <si>
    <t>Bienal</t>
  </si>
  <si>
    <t>Apenas quando tem conhecimento de fato novo relevante ou quando se refere a único ou poucos temas</t>
  </si>
  <si>
    <t>Não adota</t>
  </si>
  <si>
    <t>Total</t>
  </si>
  <si>
    <t>Máximo de 10</t>
  </si>
  <si>
    <t>GRAU DE RELEVÂNCIA</t>
  </si>
  <si>
    <t>Negativa de crédito, suspensão de desembolsos ou vencimento antecipado de operações em razão de riscos socioambientais (percentual nos últimos 2 anos)</t>
  </si>
  <si>
    <t>Baixo - 0 ou 1 ponto</t>
  </si>
  <si>
    <t>Médio - 2 ou 3 pontos</t>
  </si>
  <si>
    <t>Alto - 4 ou 5 pontos</t>
  </si>
  <si>
    <t>0 a 2%</t>
  </si>
  <si>
    <t>2 a 8%</t>
  </si>
  <si>
    <t>Maior que 8%</t>
  </si>
  <si>
    <t>Máximo de 5</t>
  </si>
  <si>
    <t>Nenhuma informação encontrada</t>
  </si>
  <si>
    <t>AÇÃO ADOTADA</t>
  </si>
  <si>
    <t>Todos os setores econômicos sujeitos a licenciamento ambiental - 8 a 10 pontos</t>
  </si>
  <si>
    <t>Apenas setores econômicos com maior risco socioambiental  - 6 ou 7 pontos</t>
  </si>
  <si>
    <t>Apenas operações ou clientes acima de certo patamar financeiro (nesse caso, indicar o percentual dentre os valores destinados a empresas de setores sujeitos a licenciamento) - até 5 pontos</t>
  </si>
  <si>
    <t xml:space="preserve">Apenas Project Finance - até 3 pontos  </t>
  </si>
  <si>
    <t>Não adota - 0 pontos</t>
  </si>
  <si>
    <t xml:space="preserve">Repercussão do nível de risco nas condições da operação (taxa de juros, prazo de duração ou prazo de carência) </t>
  </si>
  <si>
    <t>Cláusula(s) contratual(s) de cumprimento das regulações socioambientais/dever de informar sobre autuações</t>
  </si>
  <si>
    <t xml:space="preserve">Relatório de Sustentabilidade (2023): pg. 141 - todos os contratos de crédito possuem cláusula de responsabilidades social, ambiental e climática, com previsão de multa e liquidação antecipada das operações diante do seu descumprimento. </t>
  </si>
  <si>
    <t>Cláusula(s) contratual(is) relativa(s) a deveres de transparência socioambiental junto à IF relativos a operações da própria empresa financiada</t>
  </si>
  <si>
    <t>Cláusula(s) contratual(is) relativa(s) a deveres de transparência socioambiental junto à IF relativos à cadeia de produção da empresa financiada</t>
  </si>
  <si>
    <t xml:space="preserve">Plano de ação ou compromisso equivalente com prazos e metas claros para operações próprias </t>
  </si>
  <si>
    <t>Relatório de Sustentabilidade: pg. 142 - para concessão de produtos com maior exposição ao risco socioambiental, existe um bloqueio sistêmico para algumas atividades, permitindo a continuidade do processo de concessão de crédito, desde que os riscos da área a ser beneficiada estejam adequadamente mitigados.</t>
  </si>
  <si>
    <t>Plano de ação ou compromisso equivalente com prazos e metas claros para cadeia de produção</t>
  </si>
  <si>
    <t>Garantias adicionais ou seguro</t>
  </si>
  <si>
    <t>Relatório GRSAC (2023) - 
pg. 29 e 33 - para instrumentos de crédito há cláusulas específicas da constituição de garantias, especialmente as de cunho imobiliário (em que há procedimentos operacionais mais rigorosos, que podem indicar a substituição do bem). Esses bens também são validados e em caso  de irregularidade também prevê a substituição do bem, amparada por nossas cláusulas contratuais.</t>
  </si>
  <si>
    <t>Existência de indicadores específicos para mensuração de impacto (indicando-se quais são) - até 3,5 pontos</t>
  </si>
  <si>
    <t xml:space="preserve">Percentual no portfólio de crédito - até 6,5 pontos </t>
  </si>
  <si>
    <t>Educação e/ou empregabilidade para população de baixa renda</t>
  </si>
  <si>
    <t>Relatório de Sustentabilidade (2023): pg. 116 - o banco oferece crédito universitário, destinado ao financiamento das mensalidades de cursos superiores pelas instituições de ensino conveniadas às cooperativas do Sicredi, bem como o Crédito Educação, destinado ao pagamento de despesas como matrículas em cursos de qualificação e aquisição de materiais escolares./ Framework de finanças sustentáveis: pg. 28 - contém indicadores de resultado e impacto para avaliação do acesso a serviços essenciais como educação. Indicadores: número de instituições financiadas; número de beneficiários; número estimado de estudantes impactados; benefício financeiro estimado por taxas menores.</t>
  </si>
  <si>
    <t xml:space="preserve">Adaptação a riscos climáticos físicos </t>
  </si>
  <si>
    <t>Framework de finanças sustentáveis: pg. 15 - crédito para gestão ambientalmente sustentável de recursos naturais e uso da terra. O critério de elegibilidade e exemplo de projeto: sistemas de irrigação que reduzem o risco de perda de safra devido a eventos climáticos extremos, aumentando a estabilidade do suprimento de alimentos. Contém indicadores de resultado e impacto na pg. 25. Indicadores: área de adoção de sistemas de 
irrigação (ha); número de produtores beneficiados; redução no consumo de água (m³).</t>
  </si>
  <si>
    <t xml:space="preserve">Produção, geração ou distribuição de energia elétrica de baixo carbono (exclui grandes hidrelétricas) </t>
  </si>
  <si>
    <t>Relatório de Sustentabilidade (2023): pg. 114 - o BNDES FINAME Baixo Carbono é um produto ajustado aos princípios de sustentabilidade, que possui oferta de crédito atrativa. Seu objetivo é viabilizar a aquisição e comercialização de sistemas de geração de energias solar, eólica e aquecedores solares./ pg. 121 - Cédula do Produto Rural (CPR) Energia Solar, focado  no financiamento de empreendimentos para energia solar como fonte renovável  e de redução de emissões de gases de efeito estufa./ Framework de finanças sustentáveis: pg. 25 - contém indicadores de resultado e impacto das operações de energia renovável. Indicadores: capacidade instalada de energia renovável (MW);  GEE evitados (tCO2 eq.) em comparação a energias não-renováveis.</t>
  </si>
  <si>
    <t>Relatório de Sustentabilidade (2023): pg. 12 - foi alocado para a Economia Verde um montante de mais de R$ 51 bilhões em crédito, sendo R$ 5,8 bilhões em energia renovável = 11,4%./ A planilha excel com lista de indicadores cita 2,8% do portfólio.</t>
  </si>
  <si>
    <t>Eficiência energética</t>
  </si>
  <si>
    <t>Relatório de Sustentabilidade (2023): pg. 114 - o BNDES FINAME Baixo Carbono com objetivo de viabilizar a aquisição de máquinas e equipamentos com elevados índices de eficiência energética ou que contribuam para a redução das emissões de gases do efeito estufa./ Framework de finanças sustentáveis: pg. 27 - contém indicadores de resultado e impacto de operações de eficiência energética. Indicadores: número de itens financiados; redução anual de consumo de energia (MW); GEE evitados (tCO2 eq.) em comparação a equipamentos ineficientes; número de projetos para empresas.</t>
  </si>
  <si>
    <t>Relatório de Sustentabilidade (2023): pg. 118 -  R$ 700 milhões concedidos em linhas de financiamento sustentáveis seja no financiamento de equipamentos e construções para redução do consumo de energia ou instalação de tecnologias para utilização de fontes alternativas de energia = 1,37%.</t>
  </si>
  <si>
    <t>Produção de combustíveis de baixo carbono /aquisição de veículos de baixo carbono</t>
  </si>
  <si>
    <t>Relatório de Sustentabilidade (2023): pg. 114 - o BNDES FINAME Baixo Carbono com objetivo é viabilizar a aquisição e comercialização de ônibus e caminhões elétricos, híbridos e movidos exclusivamente a biocombustíveis./ Framework de finanças sustentáveis: pg. 27 - contém indicadores de resultado e impacto de operações de transporte limpo. Indicadores: número de veículos financiados; número de estações construídas; GEE evitados (tCO2 eq.) em comparação à média de emissões de escapamento no Brasil.</t>
  </si>
  <si>
    <t>A planilha excel com lista de indicadores cita 0,007% do portfólio.</t>
  </si>
  <si>
    <t>Infraestrutura de mobilidade urbana ativa</t>
  </si>
  <si>
    <t>Biodiversidade terrestre (mitigação de riscos)</t>
  </si>
  <si>
    <t>Relatório de Sustentabilidade (2023): pg. 120 -  BNDES Crédito Rural – Crédito Cooperativas Intempérie, que tem por objetivo financiar capital de giro, exclusivamente para cooperativas de produtores rurais, visando ao atendimento às necessidades operacionais relacionadas com as atividades de produção agropecuária, agroindustrial, aquícola ou pesqueira. / Framework de finanças sustentáveis: pg. 25 - contém indicadores de resultado e impacto em gestão ambientalmente sustentável de recursos naturais e uso da terra. Indicadores: redução no consumo de fertilizantes (t); número de produtores beneficiados; área de cultivo com práticas regenerativas (ha).</t>
  </si>
  <si>
    <t>Biodiversidade terrestre (restauração)</t>
  </si>
  <si>
    <t>Framework de finanças sustentáveis: pg. 25 - contém indicadores de resultado e impacto para as operações em Gestão ambientalmente 
sustentável de recursos naturais e uso da terra. Indicadores: área sob regeneração natural (ha); área reflorestada (ha); área conservada (ha); área de florestas certificadas (ha). Relatório de Sustentabilidade (2023): pg. 120 -  BNDES Crédito Rural – Crédito Cooperativas Intempérie, que tem por objetivo financiar capital de giro, exclusivamente para cooperativas de produtores rurais, visando ao atendimento às necessidades operacionais relacionadas com as atividades de produção agropecuária, agroindustrial, aquícola ou pesqueira./ Dentre essas linhas, o Renovagro Recuperação de Pastagens se destaca, financiando investimentos voltados para a redução de impactos ambientais causados por atividades agropecuárias.</t>
  </si>
  <si>
    <t>Preservação da biodiversidade e/ou mitigação de riscos de poluição de água doce</t>
  </si>
  <si>
    <t>Descontaminação de água doce</t>
  </si>
  <si>
    <t>Eficiência hídrica</t>
  </si>
  <si>
    <t>Framework de finanças sustentáveis: pg. 25 - contém indicadores de resultado e impacto para operações em Gestão ambientalmente 
sustentável de recursos naturais e uso da terra./  Financiamento de: 
 Tecnologias e equipamentos para o uso eficiente da água, incluindo sistemas de dosagem inteligente e coletores de água da chuva; Sistemas para redução de poluentes em resíduos líquidos, incluindo filtros e outros equipamentos para tratamento de águas residuais, instalação ou manutenção de estações de tratamento de águas residuais para resíduos resultantes de processos industriais. Indicadores: área de adoção de sistemas de irrigação (ha); número de produtores beneficiados; redução no consumo de água (m³).</t>
  </si>
  <si>
    <t>Preservação da biodiversidade e/ou mitigação de riscos de poluição marítima</t>
  </si>
  <si>
    <t>Restauração de ecossistemas marinhos</t>
  </si>
  <si>
    <t>Mitigação de riscos de poluição do solo ou uso eficiente do solo para fins agrícolas</t>
  </si>
  <si>
    <t>Relatório de Sustentabilidade (2023): pg. 120 -  BNDES Crédito Rural – Crédito Cooperativas Intempérie, que tem por objetivo financiar capital de giro, exclusivamente para cooperativas de produtores rurais, visando ao atendimento às necessidades operacionais relacionadas com as atividades de produção agropecuária, agroindustrial, aquícola ou pesqueira./ Dentre essas linhas, o Renovagro Recuperação de Pastagens se destaca, financiando investimentos voltados para a redução de impactos ambientais causados por atividades agropecuárias./ Framework de finanças sustentáveis: pg. 25 -contém indicadores de resultado e impacto para os investimentos em gestão ambientalmente sustentável de recursos naturais e uso da terra. Indicadores: área sujeita a plantio direto (ha); número de produtores beneficiados; GEE evitados (tCO2 eq.) em comparação com agricultura tradicional; área de adoção de ILPF, ILP, ILF, IPF; número de produtores beneficiados; GEE capturados / evitados (tCO2 eq.); número de unidades de produção de bioinsumos financiadas; número de produtores que adotaram bioinsumos; área sob regeneração natural (ha); área reflorestada (ha); área conservada (ha); área com solo recuperado (ha); número de produtores beneficiados; área de cultivo com práticas regenerativas (ha); número de produtores beneficiados; redução no consumo de fertilizantes (t); número de produtores beneficiados; área de cultivo com práticas regenerativas (ha); número de produtores beneficiados.</t>
  </si>
  <si>
    <t>Descontaminação do solo</t>
  </si>
  <si>
    <t>Mitigação de riscos de poluição atmosférica</t>
  </si>
  <si>
    <t>Uso eficiente de matéria-prima</t>
  </si>
  <si>
    <t>Gestão adequada de resíduos sólidos (prevenção de poluição)</t>
  </si>
  <si>
    <t>Gestão eficiente de resíduos sólidos (economia circular)</t>
  </si>
  <si>
    <t>Mitigação de riscos de trabalho análogo ao escravo na cadeia de produção</t>
  </si>
  <si>
    <t>Mitigação de riscos de trabalho infantil irregular na cadeia de produção</t>
  </si>
  <si>
    <t>Mitigação de riscos à saúde no trabalho</t>
  </si>
  <si>
    <t>Mitigação de riscos à segurança no trabalho</t>
  </si>
  <si>
    <t xml:space="preserve">Mitigação de riscos ou criação de oportunidades para  comunidades tradicionais </t>
  </si>
  <si>
    <t>Saúde e segurança de comunidades de baixa renda</t>
  </si>
  <si>
    <t>Saúde e segurança do consumidor</t>
  </si>
  <si>
    <t>Desenvolvimento local (inclui turismo sustentável)/ apoio a MPMEs</t>
  </si>
  <si>
    <t xml:space="preserve">Relatório de Sustentabilidade (2023): pg. 118 - em função dos eventos naturais ocorridos no estado do RS, foi disponibilizado o Crédito Solidário, um Programa do BNDES para associados PJ e PF AGRO, residentes em alguns municípios e que tiveram perdas materiais decorrentes dos eventos climáticos./ Framework de finanças sustentáveis: pg. 26 -  geração de empregos  através do efeito  potencial do  financiamento de PMEs e microfinanças;  produção rural familiar e indicadores de resultado e impacto. Indicadores: Número de beneficiários; Número estimado de empregos apoiados; Número de produtores (as) beneficiados; Receita anual gerada estimada para produtores rurais.                                                                         </t>
  </si>
  <si>
    <t>Planilha excel com lista de indicadores cita percentual no portfólio: Microcrédito/ microempresa - 0,043%; Produção Rural Familiar - 6,81%.                                          Relatório de Sustentabilidade 2023: pg. 112 - em 2023 foram  disponibilizados R$ 3,1 bilhões para promover pequenos negócios e o desenvolvimento de comunidades. Mais de 24% dos recursos da carteira foram voltados para a Economia Verde.</t>
  </si>
  <si>
    <t>Promoção da equidade de gênero</t>
  </si>
  <si>
    <t>Relatório de Sustentabilidade (2023): pg. 122 - portfólio de linhas para o público feminino destinadas, exclusivamente, para a região Centro-Oeste do país, por meio do FCO (Fundo Constitucional de Financiamento do Centro-Oeste). Pronaf Mulher objetiva aumentar a representatividade das mulheres produtoras rurais.</t>
  </si>
  <si>
    <t xml:space="preserve">Planilha excel com lista de indicadores cita percentual no portfólio: mulheres do agronegócio - 2,8%; mulheres empreendedoras - 3,7%; </t>
  </si>
  <si>
    <t>Promoção da equidade étnica</t>
  </si>
  <si>
    <t>Infraestrutura para integração de pessoas com deficiência</t>
  </si>
  <si>
    <t>Relatório de Sustentabilidade (2023): pg. 116 - Crédito acessibilidade, linha de financiamento para a compra de produtos e serviços de tecnologia assistiva, como cadeiras de rodas, destinados a melhorar a qualidade de vida de pessoas com deficiência./ Framework de finanças sustentáveis: pg. 25 -contém indicadores de resultado e impacto para os investimentos em tecnologia e serviços para pessoas com deficiência. Indicadores: número de itens/serviços financiados; número de beneficiários.</t>
  </si>
  <si>
    <t>Proteção do patrimônio cultural</t>
  </si>
  <si>
    <t>Habitação para população de baixa renda</t>
  </si>
  <si>
    <t>Relatório de Sustentabilidade (2023): pg. 116 - Programa de Habitação PróCotista 2023, que tem como público-alvo trabalhadores formais com vínculo com FGTS, que possuem limitação de renda e buscam adquirir seu primeiro imóvel. Relatório de Sustentabilidade (2023): pg. 115 - Financiamento de Construção de Imóvel Verde, uma iniciativa importante para promover práticas sustentáveis no setor de construção civil, oferecendo métodos de construção que minimizam o impacto ambiental e trazendo benefícios para os associados e comunidades./ Framework de finanças sustentáveis: pg. 25 - contém indicadores de resultado e impacto para os investimentos em edificios verdes.</t>
  </si>
  <si>
    <t>Relatório de Sustentabilidade (2023): pg. 116 - nessa linha foram R$ 112 milhões destinados a aquisição e construção. Não especifica porcentagem no portfólio.</t>
  </si>
  <si>
    <t>Água e esgoto para comunidades periféricas</t>
  </si>
  <si>
    <t>Framework de finanças sustentáveis: pg. 25 - contém indicadores de resultado e impacto para operações relativas à gestão sustentável da água e esgoto e infraestrutura básica acessível; Financiamento de: tecnologias e equipamentos para o uso eficiente da água, incluindo sistemas de dosagem inteligente e coletores de água da chuva; sistemas para redução de poluentes em resíduos líquidos, incluindo filtros e outros equipamentos para tratamento de águas residuais, instalação ou manutenção de estações de tratamento de águas residuais para resíduos resultantes de processos industriais. Indicadores: número de sistemas de água financiados; redução no consumo de água (m³); resíduos líquidos tratados (m³); GEE evitados (tCO2 eq.); número de projetos de água potável e saneamento básico financiados;  número estimado de beneficiários (incluindo familiares).</t>
  </si>
  <si>
    <t>Coleta de lixo para comunidades periféricas</t>
  </si>
  <si>
    <t>Percentual no portfólio</t>
  </si>
  <si>
    <t>Categoria da atividade econômica financiada</t>
  </si>
  <si>
    <t>Percentual alto (mais de 40%) no portfólio</t>
  </si>
  <si>
    <t xml:space="preserve">Percentual médio (mais de 20 e até 40%) no portfólio </t>
  </si>
  <si>
    <t>Percentual baixo (0 a 20%) no portfólio</t>
  </si>
  <si>
    <t>Ausente no portfólio</t>
  </si>
  <si>
    <t>Setores econômicos de alto risco socioambiental</t>
  </si>
  <si>
    <t>Relatório de Sustentabilidade (2023): pg. 112 – carteira de crédito: 39% - carteira agro; 61% - carteira de crédito comercial./ Relatório GRSAC (2023): pg. 19 - características da carteira do Sicredi: concentração do público voltada para o agronegócio e com um volume relevante de operações de baixa exposição de saldo, mas que permanecem com risco social, ambiental ou climático elevado devido a sua concentração setorial ou regional.</t>
  </si>
  <si>
    <t xml:space="preserve">Setores econômicos de risco socioambiental médio </t>
  </si>
  <si>
    <t>Setores econômicos de risco socioambiental baixo ou nenhum</t>
  </si>
  <si>
    <t>CATEGORIA DA EMPRESA FINANCIADA E DE SUA CADEIA DE PRODUÇÃO</t>
  </si>
  <si>
    <t>Informação completa (georreferenciada ou microbacia hidrográfica) - 10 pontos</t>
  </si>
  <si>
    <t>Município/bioma - 5 pontos</t>
  </si>
  <si>
    <t>Ausente (informação apenas sobre a sede no caso de empresas com múltiplos estabelecimentos) - 0 pontos</t>
  </si>
  <si>
    <t>Alto risco socioambiental</t>
  </si>
  <si>
    <t>Relatório GRSAC (2023): pg. 27 - é realizado geoprocessamento para avaliação das áreas de maior risco SAC, com captura de coordenadas para operações de crédito rural e garantias oferecidas.</t>
  </si>
  <si>
    <t>Relatório GRSAC (2023): pg. 30 - áreas beneficiadas segmentadas por bioma: 70,45% mata atlântica; 14,22% Pampa; 7,82% Amazônia; 7,2% Cerrado; 0,19% Pantanal; 0,12% Caatinga.</t>
  </si>
  <si>
    <t>Risco socioambiental médio</t>
  </si>
  <si>
    <t>Risco socioambiental baixo ou nenhum risco</t>
  </si>
  <si>
    <t>PERCENTUAL NO PORTFÓLIO</t>
  </si>
  <si>
    <t>Categoria da empresa financiada e de sua cadeia de produção</t>
  </si>
  <si>
    <t>Percentual baixo (até 20%) no portfólio</t>
  </si>
  <si>
    <t>Risco socioambiental baixo ou nenhum</t>
  </si>
  <si>
    <t>Não avaliadas (dentre os setores sujeitos a licenciamento ambiental)</t>
  </si>
  <si>
    <t>Impacto socioambiental positivo</t>
  </si>
  <si>
    <t>Planilha excel com listas de indicadores: 1,72% de financiamento em setores de alta contribuição social e ambiental/ moderada contribuição: 1%</t>
  </si>
  <si>
    <t xml:space="preserve">Riscos socioambientais da cadeia de produção irrelevantes </t>
  </si>
  <si>
    <t xml:space="preserve">Riscos socioambientais da cadeia de produção médios e grau de suficiência do monitoramento </t>
  </si>
  <si>
    <t xml:space="preserve">Riscos socioambientais da cadeia de produção altos e grau de suficiência do monitoramento </t>
  </si>
  <si>
    <t>SITUAÇÃO NA IF</t>
  </si>
  <si>
    <t>Deficiente – 0 ou 1 ponto</t>
  </si>
  <si>
    <t>Médio – 2 a 6 pontos</t>
  </si>
  <si>
    <t>Bom/ótimo – 7 a 10 pontos</t>
  </si>
  <si>
    <t>Tema tratado em Diretoria de área-fim</t>
  </si>
  <si>
    <t>Framework finanças sustentáveis, pg. 7:  possui Diretoria Executiva de Sustentabilidade, Administração e Finanças.</t>
  </si>
  <si>
    <t>Participação feminina na Diretoria</t>
  </si>
  <si>
    <t xml:space="preserve">Relatório de Sustentabilidade (2023): pg. 88 – 13% de mulheres na alta liderança. </t>
  </si>
  <si>
    <t>Participação negra na Diretoria</t>
  </si>
  <si>
    <t xml:space="preserve">PGRSAC (2023): pg. 204 - Alta liderança – 0,02% negros. </t>
  </si>
  <si>
    <t>Dimensão da área de Sustentabilidade (proporcionalidade em relação ao quadro de empregados da área de risco)</t>
  </si>
  <si>
    <t>Dimensão da área de Sustentabilidade (proporcionalidade em relação ao quadro de empregados das áreas de negócios)</t>
  </si>
  <si>
    <t>Treinamentos em sustentabilidade para áreas-fim (média por empregado)</t>
  </si>
  <si>
    <t>Relatório de Sustentabilidade 2023: pg. 67 - Em 2023, 9.573 colaboradores foram capacitados sobre sustentabilidade. (42.183 total de colaboradores) = 22,7% do total de colaboradores, porém não especifica total de colaboradores de áreas-fim.</t>
  </si>
  <si>
    <t>Integração de fatores de sustentabilidade na remuneração da Diretoria</t>
  </si>
  <si>
    <t>PGRSAC (2023): pg. 204 – não possuem metas ESG vinculadas a remuneração dos executivos.</t>
  </si>
  <si>
    <t>Integração de fatores de sustentabilidade na remuneração de gerentes</t>
  </si>
  <si>
    <r>
      <t xml:space="preserve">Frequência de atualização de Políticas, Planos e Manuais de Procedimentos e abrangência do universo de </t>
    </r>
    <r>
      <rPr>
        <i/>
        <sz val="12"/>
        <color rgb="FF000000"/>
        <rFont val="Calibri"/>
        <family val="2"/>
      </rPr>
      <t>stakeholders</t>
    </r>
  </si>
  <si>
    <t>Política de Sustentabilidade – 18/05/22 – vigência 3 anos./ Relatório de Sustentabilidade 2023: Pg. 45 – Delimitação dos stakeholdes bem definido</t>
  </si>
  <si>
    <t>Canal específico para recebimento de reclamações quanto a impactos socioambientais de empreendimentos financiados</t>
  </si>
  <si>
    <t>NÚMERO DE CONTROVÉRSIAS NOS ÚLTIMOS 5 ANOS</t>
  </si>
  <si>
    <t>FONTE DA INFORMAÇÃO</t>
  </si>
  <si>
    <t>Abaixo da média de instituições financeiras de
mesmo porte - não perde pontos</t>
  </si>
  <si>
    <t>Média das instituições de
mesmo porte (até 5% acima ou abaixo) - 1 ponto a menos</t>
  </si>
  <si>
    <t>Acima da média das instituições de mesmo
porte - 2 a 5 pontos a menos</t>
  </si>
  <si>
    <t>Ministério Público do Trabalho (inquéritos civis, TACs e ACPs)</t>
  </si>
  <si>
    <t>Ministério Público Federal (inquéritos civis, TACs e ACPs)</t>
  </si>
  <si>
    <t>Ministério Público Estadual (inquéritos civis, TACs e ACPs)</t>
  </si>
  <si>
    <t>Banco Central do Brasil e CVM</t>
  </si>
  <si>
    <t>Consumidor.gov</t>
  </si>
  <si>
    <t>SINDEC (Base de dados dos PROCONs)</t>
  </si>
  <si>
    <t>Imprensa tradicional</t>
  </si>
  <si>
    <t>ONGs socioambientais e canal para recebimento de denúncias da SIS no que diz respeito ao descumprimento de Políticas e compromissos voluntários</t>
  </si>
  <si>
    <t>Mínimo de -5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</si>
</sst>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00_);_(* \(#,##0.00\);_(* &quot;-&quot;??_);_(@_)"/>
    <numFmt numFmtId="165" formatCode="0.0%"/>
  </numFmts>
  <fonts count="13" x14ac:knownFonts="1">
    <font>
      <sz val="12"/>
      <color theme="1"/>
      <name val="Calibri"/>
      <family val="2"/>
      <scheme val="minor"/>
    </font>
    <font>
      <sz val="11"/>
      <color theme="1"/>
      <name val="Calibri"/>
      <family val="2"/>
      <scheme val="minor"/>
    </font>
    <font>
      <sz val="16"/>
      <color rgb="FFFF0000"/>
      <name val="Calibri"/>
      <family val="2"/>
      <scheme val="minor"/>
    </font>
    <font>
      <sz val="14"/>
      <color theme="1"/>
      <name val="Calibri"/>
      <family val="2"/>
      <scheme val="minor"/>
    </font>
    <font>
      <sz val="12"/>
      <color rgb="FF000000"/>
      <name val="Calibri"/>
      <family val="2"/>
      <scheme val="minor"/>
    </font>
    <font>
      <sz val="12"/>
      <color theme="1"/>
      <name val="Calibri"/>
      <family val="2"/>
      <scheme val="minor"/>
    </font>
    <font>
      <sz val="12"/>
      <color rgb="FFFF0000"/>
      <name val="Calibri"/>
      <family val="2"/>
      <scheme val="minor"/>
    </font>
    <font>
      <b/>
      <sz val="12"/>
      <color theme="1"/>
      <name val="Calibri"/>
      <family val="2"/>
      <scheme val="minor"/>
    </font>
    <font>
      <sz val="12"/>
      <color rgb="FF000000"/>
      <name val="Calibri"/>
      <family val="2"/>
    </font>
    <font>
      <i/>
      <sz val="12"/>
      <color rgb="FF000000"/>
      <name val="Calibri"/>
      <family val="2"/>
    </font>
    <font>
      <sz val="9"/>
      <color indexed="81"/>
      <name val="Segoe UI"/>
      <family val="2"/>
    </font>
    <font>
      <b/>
      <sz val="16"/>
      <color theme="1"/>
      <name val="Calibri"/>
      <family val="2"/>
      <scheme val="minor"/>
    </font>
    <font>
      <sz val="10"/>
      <color theme="1"/>
      <name val="Calibri"/>
      <family val="2"/>
      <scheme val="minor"/>
    </font>
  </fonts>
  <fills count="21">
    <fill>
      <patternFill patternType="none"/>
    </fill>
    <fill>
      <patternFill patternType="gray125"/>
    </fill>
    <fill>
      <patternFill patternType="solid">
        <fgColor theme="5" tint="0.59999389629810485"/>
        <bgColor indexed="64"/>
      </patternFill>
    </fill>
    <fill>
      <patternFill patternType="solid">
        <fgColor rgb="FFFF0000"/>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0"/>
        <bgColor indexed="64"/>
      </patternFill>
    </fill>
    <fill>
      <patternFill patternType="solid">
        <fgColor rgb="FFF8CBAD"/>
        <bgColor rgb="FF000000"/>
      </patternFill>
    </fill>
    <fill>
      <patternFill patternType="solid">
        <fgColor rgb="FFFCE4D6"/>
        <bgColor rgb="FF000000"/>
      </patternFill>
    </fill>
    <fill>
      <patternFill patternType="solid">
        <fgColor theme="8" tint="0.79998168889431442"/>
        <bgColor indexed="64"/>
      </patternFill>
    </fill>
    <fill>
      <patternFill patternType="solid">
        <fgColor theme="8" tint="0.79998168889431442"/>
        <bgColor rgb="FF000000"/>
      </patternFill>
    </fill>
    <fill>
      <patternFill patternType="solid">
        <fgColor theme="2" tint="-9.9978637043366805E-2"/>
        <bgColor indexed="64"/>
      </patternFill>
    </fill>
    <fill>
      <patternFill patternType="solid">
        <fgColor theme="5" tint="0.59999389629810485"/>
        <bgColor rgb="FF000000"/>
      </patternFill>
    </fill>
    <fill>
      <patternFill patternType="solid">
        <fgColor theme="2"/>
        <bgColor indexed="64"/>
      </patternFill>
    </fill>
    <fill>
      <patternFill patternType="solid">
        <fgColor theme="9" tint="0.79998168889431442"/>
        <bgColor rgb="FF000000"/>
      </patternFill>
    </fill>
    <fill>
      <patternFill patternType="solid">
        <fgColor rgb="FFFFCCCC"/>
        <bgColor indexed="64"/>
      </patternFill>
    </fill>
    <fill>
      <patternFill patternType="solid">
        <fgColor theme="8"/>
        <bgColor indexed="64"/>
      </patternFill>
    </fill>
    <fill>
      <patternFill patternType="solid">
        <fgColor theme="8"/>
        <bgColor rgb="FF000000"/>
      </patternFill>
    </fill>
    <fill>
      <patternFill patternType="solid">
        <fgColor rgb="FFFCE4D6"/>
        <bgColor rgb="FFFCE4D6"/>
      </patternFill>
    </fill>
  </fills>
  <borders count="23">
    <border>
      <left/>
      <right/>
      <top/>
      <bottom/>
      <diagonal/>
    </border>
    <border>
      <left style="thick">
        <color indexed="64"/>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dotted">
        <color indexed="64"/>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thin">
        <color indexed="64"/>
      </left>
      <right style="thin">
        <color indexed="64"/>
      </right>
      <top style="thin">
        <color indexed="64"/>
      </top>
      <bottom style="thin">
        <color indexed="64"/>
      </bottom>
      <diagonal/>
    </border>
    <border>
      <left/>
      <right/>
      <top style="hair">
        <color indexed="64"/>
      </top>
      <bottom/>
      <diagonal/>
    </border>
    <border>
      <left style="thin">
        <color indexed="64"/>
      </left>
      <right style="thin">
        <color indexed="64"/>
      </right>
      <top/>
      <bottom style="thin">
        <color indexed="64"/>
      </bottom>
      <diagonal/>
    </border>
    <border>
      <left style="dotted">
        <color indexed="64"/>
      </left>
      <right style="dotted">
        <color indexed="64"/>
      </right>
      <top/>
      <bottom/>
      <diagonal/>
    </border>
    <border>
      <left style="thin">
        <color auto="1"/>
      </left>
      <right style="thin">
        <color auto="1"/>
      </right>
      <top style="thin">
        <color auto="1"/>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dotted">
        <color indexed="64"/>
      </top>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style="dotted">
        <color indexed="64"/>
      </left>
      <right style="dotted">
        <color indexed="64"/>
      </right>
      <top/>
      <bottom style="dotted">
        <color indexed="64"/>
      </bottom>
      <diagonal/>
    </border>
    <border>
      <left style="hair">
        <color rgb="FF000000"/>
      </left>
      <right style="hair">
        <color rgb="FF000000"/>
      </right>
      <top style="hair">
        <color rgb="FF000000"/>
      </top>
      <bottom style="hair">
        <color rgb="FF000000"/>
      </bottom>
      <diagonal/>
    </border>
  </borders>
  <cellStyleXfs count="4">
    <xf numFmtId="0" fontId="0" fillId="0" borderId="0"/>
    <xf numFmtId="164"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cellStyleXfs>
  <cellXfs count="178">
    <xf numFmtId="0" fontId="0" fillId="0" borderId="0" xfId="0"/>
    <xf numFmtId="0" fontId="0" fillId="0" borderId="0" xfId="0" applyAlignment="1">
      <alignment horizontal="center"/>
    </xf>
    <xf numFmtId="0" fontId="0" fillId="2" borderId="0" xfId="0" applyFill="1" applyAlignment="1">
      <alignment horizontal="center"/>
    </xf>
    <xf numFmtId="0" fontId="2" fillId="0" borderId="0" xfId="0" applyFont="1" applyAlignment="1">
      <alignment horizontal="center" vertical="center"/>
    </xf>
    <xf numFmtId="9" fontId="0" fillId="0" borderId="0" xfId="0" applyNumberFormat="1" applyAlignment="1">
      <alignment horizontal="center"/>
    </xf>
    <xf numFmtId="0" fontId="2" fillId="0" borderId="1" xfId="0" applyFont="1" applyBorder="1" applyAlignment="1">
      <alignment horizontal="center" vertical="center"/>
    </xf>
    <xf numFmtId="0" fontId="3" fillId="0" borderId="0" xfId="0" applyFont="1" applyAlignment="1">
      <alignment horizontal="center"/>
    </xf>
    <xf numFmtId="0" fontId="0" fillId="2" borderId="0" xfId="0" applyFill="1" applyAlignment="1">
      <alignment horizontal="center" vertical="center"/>
    </xf>
    <xf numFmtId="0" fontId="0" fillId="0" borderId="0" xfId="0" applyAlignment="1">
      <alignment horizontal="center" vertical="center"/>
    </xf>
    <xf numFmtId="9" fontId="0" fillId="0" borderId="0" xfId="0" applyNumberFormat="1" applyAlignment="1">
      <alignment horizontal="center" vertical="center"/>
    </xf>
    <xf numFmtId="0" fontId="0" fillId="0" borderId="0" xfId="0" applyAlignment="1">
      <alignment horizontal="center" vertical="center" wrapText="1"/>
    </xf>
    <xf numFmtId="0" fontId="6" fillId="0" borderId="0" xfId="0" applyFont="1" applyAlignment="1">
      <alignment horizontal="left"/>
    </xf>
    <xf numFmtId="0" fontId="0" fillId="4" borderId="4" xfId="0" applyFill="1" applyBorder="1" applyAlignment="1">
      <alignment horizontal="center"/>
    </xf>
    <xf numFmtId="0" fontId="0" fillId="4" borderId="4" xfId="0" applyFill="1" applyBorder="1" applyAlignment="1">
      <alignment horizontal="center" wrapText="1"/>
    </xf>
    <xf numFmtId="0" fontId="0" fillId="0" borderId="0" xfId="0" applyAlignment="1">
      <alignment horizontal="left" vertical="center"/>
    </xf>
    <xf numFmtId="0" fontId="0" fillId="0" borderId="0" xfId="0" applyAlignment="1">
      <alignment horizontal="fill" vertical="center"/>
    </xf>
    <xf numFmtId="0" fontId="4" fillId="0" borderId="0" xfId="0" applyFont="1"/>
    <xf numFmtId="0" fontId="4" fillId="0" borderId="0" xfId="0" applyFont="1" applyAlignment="1">
      <alignment horizontal="center" vertical="center"/>
    </xf>
    <xf numFmtId="0" fontId="0" fillId="2" borderId="4" xfId="0" applyFill="1" applyBorder="1" applyAlignment="1">
      <alignment horizontal="center"/>
    </xf>
    <xf numFmtId="0" fontId="0" fillId="2" borderId="4" xfId="0" applyFill="1" applyBorder="1" applyAlignment="1">
      <alignment horizontal="center" vertical="center"/>
    </xf>
    <xf numFmtId="0" fontId="0" fillId="4" borderId="2" xfId="0" applyFill="1" applyBorder="1" applyAlignment="1">
      <alignment horizontal="center"/>
    </xf>
    <xf numFmtId="0" fontId="0" fillId="2" borderId="0" xfId="0" applyFill="1" applyAlignment="1">
      <alignment horizontal="center" vertical="center" wrapText="1"/>
    </xf>
    <xf numFmtId="0" fontId="0" fillId="4" borderId="2" xfId="0" applyFill="1" applyBorder="1" applyAlignment="1">
      <alignment horizontal="center" vertical="center"/>
    </xf>
    <xf numFmtId="0" fontId="0" fillId="4" borderId="2" xfId="0" applyFill="1" applyBorder="1" applyAlignment="1">
      <alignment horizontal="center" vertical="center" wrapText="1"/>
    </xf>
    <xf numFmtId="0" fontId="0" fillId="4" borderId="3" xfId="0" applyFill="1" applyBorder="1" applyAlignment="1">
      <alignment horizontal="center" vertical="center"/>
    </xf>
    <xf numFmtId="0" fontId="0" fillId="4" borderId="3" xfId="0" applyFill="1" applyBorder="1" applyAlignment="1">
      <alignment horizontal="center" vertical="center" wrapText="1"/>
    </xf>
    <xf numFmtId="0" fontId="6" fillId="0" borderId="0" xfId="0" applyFont="1" applyAlignment="1">
      <alignment horizontal="center" vertical="center"/>
    </xf>
    <xf numFmtId="0" fontId="8" fillId="4" borderId="2" xfId="0" applyFont="1" applyFill="1" applyBorder="1" applyAlignment="1">
      <alignment horizontal="center" vertical="center" wrapText="1"/>
    </xf>
    <xf numFmtId="0" fontId="0" fillId="4" borderId="3" xfId="0" applyFill="1" applyBorder="1" applyAlignment="1">
      <alignment horizontal="fill" vertical="center"/>
    </xf>
    <xf numFmtId="0" fontId="0" fillId="2" borderId="4" xfId="0" applyFill="1" applyBorder="1" applyAlignment="1">
      <alignment horizontal="center" vertical="center" wrapText="1"/>
    </xf>
    <xf numFmtId="0" fontId="6" fillId="0" borderId="0" xfId="0" applyFont="1" applyAlignment="1">
      <alignment horizontal="left" vertical="center"/>
    </xf>
    <xf numFmtId="0" fontId="0" fillId="2" borderId="4" xfId="0" applyFill="1" applyBorder="1" applyAlignment="1">
      <alignment vertical="center" wrapText="1"/>
    </xf>
    <xf numFmtId="0" fontId="0" fillId="4" borderId="4" xfId="0" applyFill="1" applyBorder="1" applyAlignment="1">
      <alignment horizontal="center" vertical="center"/>
    </xf>
    <xf numFmtId="0" fontId="0" fillId="2" borderId="2" xfId="0" applyFill="1" applyBorder="1" applyAlignment="1">
      <alignment horizontal="center" vertical="center" wrapText="1"/>
    </xf>
    <xf numFmtId="0" fontId="0" fillId="7" borderId="2" xfId="0" applyFill="1" applyBorder="1" applyAlignment="1">
      <alignment horizontal="center" vertical="center"/>
    </xf>
    <xf numFmtId="0" fontId="0" fillId="0" borderId="8" xfId="0" applyBorder="1" applyAlignment="1">
      <alignment horizontal="center"/>
    </xf>
    <xf numFmtId="0" fontId="0" fillId="7" borderId="4" xfId="0" applyFill="1" applyBorder="1" applyAlignment="1">
      <alignment horizontal="center" vertical="center"/>
    </xf>
    <xf numFmtId="0" fontId="0" fillId="7" borderId="4" xfId="0" applyFill="1" applyBorder="1" applyAlignment="1">
      <alignment horizontal="center"/>
    </xf>
    <xf numFmtId="0" fontId="0" fillId="0" borderId="0" xfId="0" applyAlignment="1">
      <alignment horizontal="right" vertical="center"/>
    </xf>
    <xf numFmtId="0" fontId="0" fillId="11" borderId="2" xfId="0" applyFill="1" applyBorder="1" applyAlignment="1">
      <alignment horizontal="center"/>
    </xf>
    <xf numFmtId="0" fontId="0" fillId="2" borderId="2" xfId="0" applyFill="1" applyBorder="1" applyAlignment="1">
      <alignment horizontal="center" vertical="center"/>
    </xf>
    <xf numFmtId="0" fontId="8" fillId="14" borderId="2" xfId="0" applyFont="1" applyFill="1" applyBorder="1" applyAlignment="1">
      <alignment horizontal="center" vertical="center" wrapText="1"/>
    </xf>
    <xf numFmtId="0" fontId="0" fillId="4" borderId="4" xfId="0" applyFill="1" applyBorder="1" applyAlignment="1">
      <alignment horizontal="center" vertical="center" wrapText="1"/>
    </xf>
    <xf numFmtId="0" fontId="0" fillId="4" borderId="0" xfId="0" applyFill="1" applyAlignment="1">
      <alignment horizontal="center" vertical="center" wrapText="1"/>
    </xf>
    <xf numFmtId="0" fontId="0" fillId="11" borderId="2" xfId="0" applyFill="1" applyBorder="1" applyAlignment="1">
      <alignment horizontal="center" vertical="center"/>
    </xf>
    <xf numFmtId="0" fontId="0" fillId="0" borderId="0" xfId="0" applyAlignment="1">
      <alignment horizontal="right"/>
    </xf>
    <xf numFmtId="0" fontId="4" fillId="9" borderId="2" xfId="0" applyFont="1" applyFill="1" applyBorder="1" applyAlignment="1">
      <alignment horizontal="center" vertical="center"/>
    </xf>
    <xf numFmtId="0" fontId="0" fillId="11" borderId="4" xfId="0" applyFill="1" applyBorder="1" applyAlignment="1">
      <alignment horizontal="center"/>
    </xf>
    <xf numFmtId="0" fontId="0" fillId="11" borderId="4" xfId="0" applyFill="1" applyBorder="1" applyAlignment="1">
      <alignment horizontal="center" vertical="center"/>
    </xf>
    <xf numFmtId="0" fontId="0" fillId="17" borderId="2" xfId="0" applyFill="1" applyBorder="1" applyAlignment="1">
      <alignment horizontal="center" vertical="center"/>
    </xf>
    <xf numFmtId="0" fontId="0" fillId="3" borderId="9" xfId="0" applyFill="1" applyBorder="1" applyAlignment="1">
      <alignment horizontal="center" vertical="center"/>
    </xf>
    <xf numFmtId="0" fontId="7" fillId="0" borderId="0" xfId="0" applyFont="1" applyAlignment="1">
      <alignment horizontal="center"/>
    </xf>
    <xf numFmtId="0" fontId="11" fillId="0" borderId="0" xfId="0" applyFont="1" applyAlignment="1">
      <alignment vertical="center"/>
    </xf>
    <xf numFmtId="0" fontId="0" fillId="0" borderId="0" xfId="0" applyAlignment="1">
      <alignment horizontal="left"/>
    </xf>
    <xf numFmtId="0" fontId="0" fillId="11" borderId="8" xfId="0" applyFill="1" applyBorder="1" applyAlignment="1">
      <alignment horizontal="center"/>
    </xf>
    <xf numFmtId="0" fontId="0" fillId="0" borderId="13" xfId="0" applyBorder="1" applyAlignment="1">
      <alignment horizontal="center"/>
    </xf>
    <xf numFmtId="0" fontId="0" fillId="11" borderId="13" xfId="0" applyFill="1" applyBorder="1" applyAlignment="1">
      <alignment horizontal="center"/>
    </xf>
    <xf numFmtId="14" fontId="0" fillId="0" borderId="0" xfId="0" applyNumberFormat="1" applyAlignment="1">
      <alignment horizontal="center"/>
    </xf>
    <xf numFmtId="0" fontId="0" fillId="4" borderId="2" xfId="0" applyFill="1" applyBorder="1" applyAlignment="1">
      <alignment horizontal="center" wrapText="1"/>
    </xf>
    <xf numFmtId="0" fontId="0" fillId="0" borderId="0" xfId="0" applyAlignment="1">
      <alignment horizontal="center" wrapText="1"/>
    </xf>
    <xf numFmtId="0" fontId="4" fillId="10" borderId="2" xfId="0" applyFont="1" applyFill="1" applyBorder="1" applyAlignment="1">
      <alignment horizontal="center" vertical="center" wrapText="1"/>
    </xf>
    <xf numFmtId="0" fontId="4" fillId="10" borderId="2" xfId="0" applyFont="1" applyFill="1" applyBorder="1" applyAlignment="1">
      <alignment horizontal="center" vertical="center"/>
    </xf>
    <xf numFmtId="0" fontId="0" fillId="2" borderId="2" xfId="0" applyFill="1" applyBorder="1" applyAlignment="1">
      <alignment horizontal="center"/>
    </xf>
    <xf numFmtId="9" fontId="0" fillId="7" borderId="2" xfId="0" applyNumberFormat="1" applyFill="1" applyBorder="1" applyAlignment="1">
      <alignment horizontal="center"/>
    </xf>
    <xf numFmtId="0" fontId="0" fillId="11" borderId="2" xfId="0" applyFill="1" applyBorder="1" applyAlignment="1">
      <alignment horizontal="center" wrapText="1"/>
    </xf>
    <xf numFmtId="165" fontId="0" fillId="7" borderId="2" xfId="0" applyNumberFormat="1" applyFill="1" applyBorder="1" applyAlignment="1">
      <alignment horizontal="center" vertical="center"/>
    </xf>
    <xf numFmtId="165" fontId="0" fillId="7" borderId="2" xfId="0" applyNumberFormat="1" applyFill="1" applyBorder="1" applyAlignment="1">
      <alignment horizontal="fill" vertical="center"/>
    </xf>
    <xf numFmtId="9" fontId="0" fillId="7" borderId="2" xfId="0" applyNumberFormat="1" applyFill="1" applyBorder="1" applyAlignment="1">
      <alignment horizontal="center" vertical="center"/>
    </xf>
    <xf numFmtId="0" fontId="8" fillId="12" borderId="2" xfId="0" applyFont="1" applyFill="1" applyBorder="1" applyAlignment="1">
      <alignment horizontal="center" vertical="center"/>
    </xf>
    <xf numFmtId="9" fontId="0" fillId="7" borderId="4" xfId="0" applyNumberFormat="1" applyFill="1" applyBorder="1" applyAlignment="1">
      <alignment horizontal="center"/>
    </xf>
    <xf numFmtId="9" fontId="0" fillId="7" borderId="0" xfId="0" applyNumberFormat="1" applyFill="1" applyAlignment="1">
      <alignment horizontal="center" vertical="center"/>
    </xf>
    <xf numFmtId="9" fontId="4" fillId="16" borderId="2" xfId="2" applyFont="1" applyFill="1" applyBorder="1" applyAlignment="1">
      <alignment horizontal="center" vertical="center" wrapText="1"/>
    </xf>
    <xf numFmtId="9" fontId="0" fillId="7" borderId="2" xfId="2" applyFont="1" applyFill="1" applyBorder="1" applyAlignment="1">
      <alignment horizontal="center" vertical="center"/>
    </xf>
    <xf numFmtId="10" fontId="0" fillId="7" borderId="19" xfId="0" applyNumberFormat="1" applyFill="1" applyBorder="1" applyAlignment="1">
      <alignment horizontal="center" vertical="center"/>
    </xf>
    <xf numFmtId="9" fontId="0" fillId="7" borderId="4" xfId="0" applyNumberFormat="1" applyFill="1" applyBorder="1" applyAlignment="1">
      <alignment horizontal="center" vertical="center"/>
    </xf>
    <xf numFmtId="9" fontId="0" fillId="7" borderId="2" xfId="0" applyNumberFormat="1" applyFill="1" applyBorder="1" applyAlignment="1">
      <alignment horizontal="center" vertical="center" wrapText="1"/>
    </xf>
    <xf numFmtId="0" fontId="0" fillId="7" borderId="2" xfId="0" applyFill="1" applyBorder="1" applyAlignment="1">
      <alignment horizontal="center" vertical="center" wrapText="1"/>
    </xf>
    <xf numFmtId="9" fontId="0" fillId="7" borderId="11" xfId="0" applyNumberFormat="1" applyFill="1" applyBorder="1" applyAlignment="1">
      <alignment horizontal="center" vertical="center"/>
    </xf>
    <xf numFmtId="10" fontId="0" fillId="7" borderId="2" xfId="0" applyNumberFormat="1" applyFill="1" applyBorder="1" applyAlignment="1">
      <alignment horizontal="center" vertical="center"/>
    </xf>
    <xf numFmtId="0" fontId="0" fillId="18" borderId="0" xfId="0" applyFill="1" applyAlignment="1">
      <alignment horizontal="center" vertical="center"/>
    </xf>
    <xf numFmtId="0" fontId="0" fillId="18" borderId="4" xfId="0" applyFill="1" applyBorder="1" applyAlignment="1">
      <alignment horizontal="center" vertical="center"/>
    </xf>
    <xf numFmtId="0" fontId="0" fillId="18" borderId="2" xfId="0" applyFill="1" applyBorder="1" applyAlignment="1">
      <alignment horizontal="center" vertical="center"/>
    </xf>
    <xf numFmtId="0" fontId="0" fillId="18" borderId="19" xfId="0" applyFill="1" applyBorder="1" applyAlignment="1">
      <alignment horizontal="center" vertical="center"/>
    </xf>
    <xf numFmtId="0" fontId="0" fillId="18" borderId="0" xfId="0" applyFill="1" applyAlignment="1">
      <alignment horizontal="center"/>
    </xf>
    <xf numFmtId="0" fontId="0" fillId="13" borderId="8" xfId="0" applyFill="1" applyBorder="1" applyAlignment="1">
      <alignment horizontal="center" vertical="center" wrapText="1"/>
    </xf>
    <xf numFmtId="0" fontId="0" fillId="5" borderId="2" xfId="0" applyFill="1" applyBorder="1" applyAlignment="1" applyProtection="1">
      <alignment horizontal="center" vertical="center" wrapText="1"/>
      <protection locked="0"/>
    </xf>
    <xf numFmtId="9" fontId="0" fillId="7" borderId="4" xfId="2" applyFont="1" applyFill="1" applyBorder="1" applyAlignment="1">
      <alignment horizontal="center" vertical="center"/>
    </xf>
    <xf numFmtId="0" fontId="0" fillId="4" borderId="18" xfId="0" applyFill="1" applyBorder="1" applyAlignment="1">
      <alignment vertical="center" wrapText="1"/>
    </xf>
    <xf numFmtId="9" fontId="0" fillId="7" borderId="21" xfId="0" applyNumberFormat="1" applyFill="1" applyBorder="1" applyAlignment="1">
      <alignment horizontal="center" vertical="center"/>
    </xf>
    <xf numFmtId="0" fontId="0" fillId="18" borderId="21" xfId="0" applyFill="1" applyBorder="1" applyAlignment="1">
      <alignment horizontal="center" vertical="center"/>
    </xf>
    <xf numFmtId="0" fontId="0" fillId="11" borderId="2" xfId="2" applyNumberFormat="1" applyFont="1" applyFill="1" applyBorder="1" applyAlignment="1">
      <alignment horizontal="center" vertical="center"/>
    </xf>
    <xf numFmtId="0" fontId="0" fillId="11" borderId="2" xfId="2" applyNumberFormat="1" applyFont="1" applyFill="1" applyBorder="1" applyAlignment="1">
      <alignment horizontal="center" vertical="center" wrapText="1"/>
    </xf>
    <xf numFmtId="0" fontId="0" fillId="8" borderId="2" xfId="0" applyFill="1" applyBorder="1" applyAlignment="1" applyProtection="1">
      <alignment horizontal="center" vertical="center" wrapText="1"/>
      <protection locked="0"/>
    </xf>
    <xf numFmtId="0" fontId="0" fillId="0" borderId="4" xfId="0" applyBorder="1" applyAlignment="1" applyProtection="1">
      <alignment horizontal="center" vertical="center" wrapText="1"/>
      <protection locked="0"/>
    </xf>
    <xf numFmtId="0" fontId="0" fillId="15" borderId="4" xfId="0" applyFill="1" applyBorder="1" applyAlignment="1" applyProtection="1">
      <alignment horizontal="center" vertical="center" wrapText="1"/>
      <protection locked="0"/>
    </xf>
    <xf numFmtId="0" fontId="0" fillId="0" borderId="2" xfId="0" applyBorder="1" applyAlignment="1" applyProtection="1">
      <alignment horizontal="center" vertical="center" wrapText="1"/>
      <protection locked="0"/>
    </xf>
    <xf numFmtId="0" fontId="0" fillId="5" borderId="4" xfId="0" applyFill="1" applyBorder="1" applyAlignment="1" applyProtection="1">
      <alignment horizontal="center" vertical="center" wrapText="1"/>
      <protection locked="0"/>
    </xf>
    <xf numFmtId="0" fontId="0" fillId="15" borderId="2" xfId="0"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0" fillId="0" borderId="0" xfId="0" applyProtection="1">
      <protection locked="0"/>
    </xf>
    <xf numFmtId="0" fontId="0" fillId="0" borderId="0" xfId="0" applyAlignment="1" applyProtection="1">
      <alignment horizontal="center" vertical="center"/>
      <protection locked="0"/>
    </xf>
    <xf numFmtId="0" fontId="0" fillId="0" borderId="0" xfId="0" applyAlignment="1" applyProtection="1">
      <alignment horizontal="center"/>
      <protection locked="0"/>
    </xf>
    <xf numFmtId="9" fontId="0" fillId="0" borderId="0" xfId="0" applyNumberFormat="1" applyAlignment="1" applyProtection="1">
      <alignment horizontal="center" vertical="center"/>
      <protection locked="0"/>
    </xf>
    <xf numFmtId="0" fontId="0" fillId="0" borderId="0" xfId="0" applyAlignment="1" applyProtection="1">
      <alignment vertical="top" wrapText="1"/>
      <protection locked="0"/>
    </xf>
    <xf numFmtId="9" fontId="0" fillId="0" borderId="0" xfId="0" applyNumberFormat="1" applyAlignment="1" applyProtection="1">
      <alignment horizontal="center" vertical="center" wrapText="1"/>
      <protection locked="0"/>
    </xf>
    <xf numFmtId="0" fontId="0" fillId="0" borderId="0" xfId="0" applyAlignment="1" applyProtection="1">
      <alignment horizontal="center" wrapText="1"/>
      <protection locked="0"/>
    </xf>
    <xf numFmtId="0" fontId="0" fillId="0" borderId="0" xfId="0" applyAlignment="1" applyProtection="1">
      <alignment wrapText="1"/>
      <protection locked="0"/>
    </xf>
    <xf numFmtId="0" fontId="0" fillId="0" borderId="0" xfId="0" applyAlignment="1" applyProtection="1">
      <alignment horizontal="left" vertical="center" wrapText="1"/>
      <protection locked="0"/>
    </xf>
    <xf numFmtId="0" fontId="0" fillId="0" borderId="18" xfId="0" applyBorder="1" applyAlignment="1" applyProtection="1">
      <alignment wrapText="1"/>
      <protection locked="0"/>
    </xf>
    <xf numFmtId="0" fontId="6" fillId="0" borderId="0" xfId="0" applyFont="1" applyAlignment="1" applyProtection="1">
      <alignment horizontal="left" wrapText="1"/>
      <protection locked="0"/>
    </xf>
    <xf numFmtId="0" fontId="1" fillId="0" borderId="0" xfId="0" applyFont="1" applyAlignment="1" applyProtection="1">
      <alignment vertical="center" wrapText="1"/>
      <protection locked="0"/>
    </xf>
    <xf numFmtId="0" fontId="1" fillId="0" borderId="0" xfId="0" applyFont="1" applyAlignment="1" applyProtection="1">
      <alignment horizontal="center" vertical="center" wrapText="1"/>
      <protection locked="0"/>
    </xf>
    <xf numFmtId="0" fontId="0" fillId="18" borderId="4" xfId="0" applyFill="1" applyBorder="1" applyAlignment="1">
      <alignment horizontal="center" vertical="center" wrapText="1"/>
    </xf>
    <xf numFmtId="0" fontId="0" fillId="0" borderId="0" xfId="0" applyAlignment="1" applyProtection="1">
      <alignment vertical="center" wrapText="1"/>
      <protection locked="0"/>
    </xf>
    <xf numFmtId="0" fontId="0" fillId="0" borderId="0" xfId="0" applyAlignment="1" applyProtection="1">
      <alignment vertical="center"/>
      <protection locked="0"/>
    </xf>
    <xf numFmtId="0" fontId="0" fillId="6" borderId="4" xfId="0" applyFill="1" applyBorder="1" applyAlignment="1">
      <alignment horizontal="center" vertical="center"/>
    </xf>
    <xf numFmtId="1" fontId="0" fillId="11" borderId="2" xfId="1" applyNumberFormat="1" applyFont="1" applyFill="1" applyBorder="1" applyAlignment="1">
      <alignment horizontal="center" vertical="center"/>
    </xf>
    <xf numFmtId="1" fontId="0" fillId="18" borderId="20" xfId="0" applyNumberFormat="1" applyFill="1" applyBorder="1" applyAlignment="1">
      <alignment horizontal="center" vertical="center"/>
    </xf>
    <xf numFmtId="165" fontId="0" fillId="7" borderId="2" xfId="0" applyNumberFormat="1" applyFill="1" applyBorder="1" applyAlignment="1">
      <alignment horizontal="center" vertical="center" wrapText="1"/>
    </xf>
    <xf numFmtId="0" fontId="0" fillId="0" borderId="0" xfId="0" applyAlignment="1">
      <alignment vertical="center"/>
    </xf>
    <xf numFmtId="0" fontId="0" fillId="8" borderId="2" xfId="0" applyFill="1" applyBorder="1" applyAlignment="1" applyProtection="1">
      <alignment horizontal="left" vertical="center" wrapText="1"/>
      <protection locked="0"/>
    </xf>
    <xf numFmtId="0" fontId="4" fillId="9" borderId="2" xfId="0" applyFont="1" applyFill="1" applyBorder="1" applyAlignment="1">
      <alignment horizontal="left" vertical="center"/>
    </xf>
    <xf numFmtId="0" fontId="4" fillId="0" borderId="0" xfId="0" applyFont="1" applyAlignment="1">
      <alignment horizontal="left"/>
    </xf>
    <xf numFmtId="0" fontId="0" fillId="0" borderId="0" xfId="0" applyAlignment="1" applyProtection="1">
      <alignment horizontal="left" vertical="center"/>
      <protection locked="0"/>
    </xf>
    <xf numFmtId="0" fontId="0" fillId="0" borderId="0" xfId="0" applyAlignment="1">
      <alignment wrapText="1"/>
    </xf>
    <xf numFmtId="0" fontId="0" fillId="8" borderId="0" xfId="0" applyFill="1"/>
    <xf numFmtId="0" fontId="7" fillId="0" borderId="0" xfId="0" applyFont="1" applyAlignment="1">
      <alignment vertical="center"/>
    </xf>
    <xf numFmtId="0" fontId="0" fillId="0" borderId="2" xfId="0" applyBorder="1" applyAlignment="1">
      <alignment horizontal="center"/>
    </xf>
    <xf numFmtId="0" fontId="0" fillId="0" borderId="2" xfId="0" applyBorder="1" applyAlignment="1">
      <alignment horizontal="center" vertical="center" wrapText="1"/>
    </xf>
    <xf numFmtId="0" fontId="0" fillId="0" borderId="2" xfId="0" applyBorder="1" applyAlignment="1">
      <alignment horizontal="left" vertical="center" wrapText="1"/>
    </xf>
    <xf numFmtId="0" fontId="0" fillId="0" borderId="2" xfId="0" applyBorder="1" applyAlignment="1">
      <alignment vertical="top" wrapText="1"/>
    </xf>
    <xf numFmtId="0" fontId="0" fillId="2" borderId="2" xfId="0" applyFill="1" applyBorder="1" applyAlignment="1">
      <alignment horizontal="left" vertical="center"/>
    </xf>
    <xf numFmtId="0" fontId="4" fillId="10" borderId="2" xfId="0" applyFont="1" applyFill="1" applyBorder="1" applyAlignment="1">
      <alignment horizontal="left"/>
    </xf>
    <xf numFmtId="0" fontId="4" fillId="10" borderId="2" xfId="0" applyFont="1" applyFill="1" applyBorder="1" applyAlignment="1">
      <alignment horizontal="left" wrapText="1"/>
    </xf>
    <xf numFmtId="0" fontId="0" fillId="0" borderId="0" xfId="0" applyAlignment="1" applyProtection="1">
      <alignment horizontal="left"/>
      <protection locked="0"/>
    </xf>
    <xf numFmtId="0" fontId="1" fillId="0" borderId="0" xfId="0" applyFont="1" applyAlignment="1" applyProtection="1">
      <alignment horizontal="left" vertical="center"/>
      <protection locked="0"/>
    </xf>
    <xf numFmtId="9" fontId="0" fillId="7" borderId="2" xfId="0" applyNumberFormat="1" applyFill="1" applyBorder="1" applyAlignment="1">
      <alignment horizontal="left"/>
    </xf>
    <xf numFmtId="0" fontId="0" fillId="0" borderId="0" xfId="0" applyAlignment="1">
      <alignment horizontal="left" wrapText="1"/>
    </xf>
    <xf numFmtId="0" fontId="4" fillId="10" borderId="0" xfId="0" applyFont="1" applyFill="1" applyAlignment="1">
      <alignment horizontal="left"/>
    </xf>
    <xf numFmtId="0" fontId="0" fillId="8" borderId="0" xfId="0" applyFill="1" applyAlignment="1" applyProtection="1">
      <alignment horizontal="left" vertical="center" wrapText="1"/>
      <protection locked="0"/>
    </xf>
    <xf numFmtId="9" fontId="0" fillId="7" borderId="19" xfId="0" applyNumberFormat="1" applyFill="1" applyBorder="1" applyAlignment="1">
      <alignment horizontal="center" vertical="center"/>
    </xf>
    <xf numFmtId="0" fontId="0" fillId="11" borderId="19" xfId="0" applyFill="1" applyBorder="1" applyAlignment="1">
      <alignment horizontal="center" vertical="center"/>
    </xf>
    <xf numFmtId="9" fontId="7" fillId="0" borderId="0" xfId="0" applyNumberFormat="1" applyFont="1" applyAlignment="1">
      <alignment horizontal="center" vertical="center"/>
    </xf>
    <xf numFmtId="0" fontId="7" fillId="0" borderId="0" xfId="0" applyFont="1" applyAlignment="1">
      <alignment horizontal="center" vertical="center"/>
    </xf>
    <xf numFmtId="0" fontId="12" fillId="15" borderId="4" xfId="0" applyFont="1" applyFill="1" applyBorder="1" applyAlignment="1" applyProtection="1">
      <alignment horizontal="center" vertical="center" wrapText="1"/>
      <protection locked="0"/>
    </xf>
    <xf numFmtId="0" fontId="12" fillId="0" borderId="4" xfId="0" applyFont="1" applyBorder="1" applyAlignment="1" applyProtection="1">
      <alignment horizontal="center" vertical="center" wrapText="1"/>
      <protection locked="0"/>
    </xf>
    <xf numFmtId="10" fontId="0" fillId="0" borderId="0" xfId="0" applyNumberFormat="1" applyAlignment="1" applyProtection="1">
      <alignment horizontal="center" wrapText="1"/>
      <protection locked="0"/>
    </xf>
    <xf numFmtId="0" fontId="8" fillId="19" borderId="2" xfId="0" applyFont="1" applyFill="1" applyBorder="1" applyAlignment="1">
      <alignment horizontal="center" vertical="center"/>
    </xf>
    <xf numFmtId="0" fontId="0" fillId="5" borderId="2" xfId="0" applyFill="1" applyBorder="1" applyAlignment="1" applyProtection="1">
      <alignment horizontal="left" vertical="center" wrapText="1"/>
      <protection locked="0"/>
    </xf>
    <xf numFmtId="0" fontId="0" fillId="15" borderId="4" xfId="0" applyFill="1" applyBorder="1" applyAlignment="1" applyProtection="1">
      <alignment horizontal="left" vertical="center" wrapText="1"/>
      <protection locked="0"/>
    </xf>
    <xf numFmtId="0" fontId="0" fillId="0" borderId="0" xfId="0" applyAlignment="1" applyProtection="1">
      <alignment horizontal="left" wrapText="1"/>
      <protection locked="0"/>
    </xf>
    <xf numFmtId="0" fontId="0" fillId="4" borderId="0" xfId="0" applyFill="1" applyAlignment="1">
      <alignment horizontal="center" vertical="center"/>
    </xf>
    <xf numFmtId="0" fontId="0" fillId="15" borderId="2" xfId="0" applyFill="1" applyBorder="1" applyAlignment="1" applyProtection="1">
      <alignment horizontal="left" vertical="center" wrapText="1"/>
      <protection locked="0"/>
    </xf>
    <xf numFmtId="0" fontId="8" fillId="20" borderId="22" xfId="0" applyFont="1" applyFill="1" applyBorder="1" applyAlignment="1">
      <alignment horizontal="center" vertical="center" wrapText="1"/>
    </xf>
    <xf numFmtId="0" fontId="0" fillId="8" borderId="2" xfId="0" applyFill="1" applyBorder="1" applyAlignment="1" applyProtection="1">
      <alignment horizontal="center" vertical="center"/>
      <protection locked="0"/>
    </xf>
    <xf numFmtId="0" fontId="0" fillId="15" borderId="2" xfId="0" applyFill="1" applyBorder="1" applyAlignment="1" applyProtection="1">
      <alignment horizontal="center" vertical="center"/>
      <protection locked="0"/>
    </xf>
    <xf numFmtId="0" fontId="0" fillId="13" borderId="8" xfId="0" applyFill="1" applyBorder="1" applyAlignment="1">
      <alignment horizontal="center"/>
    </xf>
    <xf numFmtId="0" fontId="7" fillId="13" borderId="14" xfId="0" applyFont="1" applyFill="1" applyBorder="1" applyAlignment="1">
      <alignment horizontal="center" vertical="center"/>
    </xf>
    <xf numFmtId="0" fontId="7" fillId="13" borderId="15" xfId="0" applyFont="1" applyFill="1" applyBorder="1" applyAlignment="1">
      <alignment horizontal="center" vertical="center"/>
    </xf>
    <xf numFmtId="0" fontId="7" fillId="13" borderId="16" xfId="0" applyFont="1" applyFill="1" applyBorder="1" applyAlignment="1">
      <alignment horizontal="center" vertical="center"/>
    </xf>
    <xf numFmtId="0" fontId="7" fillId="13" borderId="17" xfId="0" applyFont="1" applyFill="1" applyBorder="1" applyAlignment="1">
      <alignment horizontal="center" vertical="center"/>
    </xf>
    <xf numFmtId="0" fontId="7" fillId="0" borderId="12" xfId="0" applyFont="1" applyBorder="1" applyAlignment="1">
      <alignment horizontal="center" vertical="center"/>
    </xf>
    <xf numFmtId="0" fontId="7" fillId="0" borderId="10" xfId="0" applyFont="1" applyBorder="1" applyAlignment="1">
      <alignment horizontal="center" vertical="center"/>
    </xf>
    <xf numFmtId="0" fontId="0" fillId="0" borderId="0" xfId="0" applyAlignment="1" applyProtection="1">
      <alignment horizontal="center" vertical="center" wrapText="1"/>
      <protection locked="0"/>
    </xf>
    <xf numFmtId="0" fontId="0" fillId="2" borderId="4" xfId="0" applyFill="1" applyBorder="1" applyAlignment="1">
      <alignment horizontal="center"/>
    </xf>
    <xf numFmtId="0" fontId="0" fillId="0" borderId="18" xfId="0" applyBorder="1" applyAlignment="1" applyProtection="1">
      <alignment horizontal="center" vertical="center" wrapText="1"/>
      <protection locked="0"/>
    </xf>
    <xf numFmtId="0" fontId="0" fillId="2" borderId="5" xfId="0"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0" borderId="0" xfId="0" applyAlignment="1" applyProtection="1">
      <alignment horizontal="left" vertical="center" wrapText="1"/>
      <protection locked="0"/>
    </xf>
    <xf numFmtId="0" fontId="0" fillId="2" borderId="2" xfId="0" applyFill="1" applyBorder="1" applyAlignment="1">
      <alignment horizontal="center" vertical="center"/>
    </xf>
    <xf numFmtId="0" fontId="0" fillId="2" borderId="0" xfId="0" applyFill="1" applyAlignment="1">
      <alignment horizontal="center" vertical="center"/>
    </xf>
    <xf numFmtId="0" fontId="0" fillId="0" borderId="18" xfId="0" applyBorder="1" applyAlignment="1">
      <alignment horizontal="left" vertical="center"/>
    </xf>
    <xf numFmtId="0" fontId="0" fillId="0" borderId="0" xfId="0" applyAlignment="1">
      <alignment horizontal="left" vertical="center"/>
    </xf>
    <xf numFmtId="0" fontId="0" fillId="4" borderId="5" xfId="0" applyFill="1" applyBorder="1" applyAlignment="1">
      <alignment horizontal="center" vertical="center" wrapText="1"/>
    </xf>
    <xf numFmtId="0" fontId="0" fillId="4" borderId="6" xfId="0" applyFill="1" applyBorder="1" applyAlignment="1">
      <alignment horizontal="center" vertical="center" wrapText="1"/>
    </xf>
    <xf numFmtId="0" fontId="0" fillId="4" borderId="7" xfId="0" applyFill="1" applyBorder="1" applyAlignment="1">
      <alignment horizontal="center" vertical="center" wrapText="1"/>
    </xf>
    <xf numFmtId="0" fontId="0" fillId="4" borderId="0" xfId="0" applyFill="1" applyAlignment="1">
      <alignment horizontal="center" vertical="center"/>
    </xf>
  </cellXfs>
  <cellStyles count="4">
    <cellStyle name="Comma" xfId="1" builtinId="3"/>
    <cellStyle name="Komma 2" xfId="3" xr:uid="{19D53BAF-5F57-441D-8A82-4FF11912334A}"/>
    <cellStyle name="Normal" xfId="0" builtinId="0"/>
    <cellStyle name="Percent" xfId="2" builtinId="5"/>
  </cellStyles>
  <dxfs count="3">
    <dxf>
      <font>
        <b/>
        <i/>
      </font>
      <fill>
        <patternFill>
          <bgColor theme="5"/>
        </patternFill>
      </fill>
    </dxf>
    <dxf>
      <font>
        <b/>
        <i/>
      </font>
      <fill>
        <patternFill>
          <bgColor theme="5"/>
        </patternFill>
      </fill>
    </dxf>
    <dxf>
      <fill>
        <patternFill>
          <bgColor rgb="FFFF0000"/>
        </patternFill>
      </fill>
    </dxf>
  </dxfs>
  <tableStyles count="0" defaultTableStyle="TableStyleMedium2" defaultPivotStyle="PivotStyleLight16"/>
  <colors>
    <mruColors>
      <color rgb="FFFFCCCC"/>
      <color rgb="FFFF99CC"/>
      <color rgb="FFE2584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693D6D-772C-4DC5-B928-9AFAB5038865}">
  <dimension ref="A2:O70"/>
  <sheetViews>
    <sheetView zoomScale="70" zoomScaleNormal="70" workbookViewId="0">
      <selection activeCell="H28" sqref="H28"/>
    </sheetView>
  </sheetViews>
  <sheetFormatPr defaultColWidth="8.58203125" defaultRowHeight="15.5" x14ac:dyDescent="0.35"/>
  <cols>
    <col min="1" max="1" width="12.58203125" bestFit="1" customWidth="1"/>
    <col min="2" max="15" width="16.58203125" customWidth="1"/>
  </cols>
  <sheetData>
    <row r="2" spans="1:15" ht="21" x14ac:dyDescent="0.35">
      <c r="B2" s="52" t="s">
        <v>0</v>
      </c>
      <c r="C2" s="52"/>
    </row>
    <row r="7" spans="1:15" x14ac:dyDescent="0.35">
      <c r="A7" s="4"/>
      <c r="B7" s="1"/>
      <c r="C7" s="1"/>
    </row>
    <row r="8" spans="1:15" ht="45.65" customHeight="1" x14ac:dyDescent="0.35">
      <c r="A8" s="1"/>
      <c r="B8" s="1"/>
      <c r="C8" s="1"/>
      <c r="D8" s="84" t="s">
        <v>1</v>
      </c>
      <c r="E8" s="84" t="s">
        <v>2</v>
      </c>
      <c r="F8" s="84" t="s">
        <v>3</v>
      </c>
      <c r="G8" s="84" t="s">
        <v>4</v>
      </c>
      <c r="H8" s="84" t="s">
        <v>5</v>
      </c>
      <c r="I8" s="84" t="s">
        <v>6</v>
      </c>
      <c r="J8" s="84" t="s">
        <v>7</v>
      </c>
      <c r="K8" s="84" t="s">
        <v>8</v>
      </c>
      <c r="L8" s="84" t="s">
        <v>9</v>
      </c>
      <c r="M8" s="84" t="s">
        <v>10</v>
      </c>
      <c r="N8" s="84" t="s">
        <v>11</v>
      </c>
      <c r="O8" s="84" t="s">
        <v>12</v>
      </c>
    </row>
    <row r="9" spans="1:15" x14ac:dyDescent="0.35">
      <c r="A9" s="1"/>
      <c r="B9" s="156" t="s">
        <v>13</v>
      </c>
      <c r="C9" s="156"/>
      <c r="D9" s="55">
        <f>'Temas nas políticas gerais'!D58</f>
        <v>0.55000000000000004</v>
      </c>
      <c r="E9" s="35">
        <f>'Temas nas políticas setoriais'!D58</f>
        <v>3.7900000000000005</v>
      </c>
      <c r="F9" s="35">
        <f>'Bases de dados'!J92</f>
        <v>7.35</v>
      </c>
      <c r="G9" s="35">
        <f>'Monitoramento de riscos'!E15</f>
        <v>4</v>
      </c>
      <c r="H9" s="35">
        <f>'Relevância processo decisório'!E5</f>
        <v>0</v>
      </c>
      <c r="I9" s="35">
        <f>'Ações de mitigação de riscos'!H16</f>
        <v>2</v>
      </c>
      <c r="J9" s="35">
        <f>'Prod fin imp positivo'!E70</f>
        <v>1.905</v>
      </c>
      <c r="K9" s="35">
        <f>'Portfólio (setor)'!F9</f>
        <v>9</v>
      </c>
      <c r="L9" s="35">
        <f>'Portfólio (localização)'!F9</f>
        <v>6.75</v>
      </c>
      <c r="M9" s="35">
        <f>'Portfólio (empresa)'!H19</f>
        <v>0.2</v>
      </c>
      <c r="N9" s="35">
        <f>Governança!G22</f>
        <v>2.13</v>
      </c>
      <c r="O9" s="35">
        <f>' Controvérsias socioambientais'!G15</f>
        <v>0</v>
      </c>
    </row>
    <row r="10" spans="1:15" x14ac:dyDescent="0.35">
      <c r="A10" s="1"/>
      <c r="B10" s="156" t="s">
        <v>14</v>
      </c>
      <c r="C10" s="156"/>
      <c r="D10" s="56">
        <v>3</v>
      </c>
      <c r="E10" s="54">
        <v>7</v>
      </c>
      <c r="F10" s="54">
        <v>20</v>
      </c>
      <c r="G10" s="54">
        <v>10</v>
      </c>
      <c r="H10" s="54">
        <v>5</v>
      </c>
      <c r="I10" s="54">
        <v>10</v>
      </c>
      <c r="J10" s="54">
        <v>10</v>
      </c>
      <c r="K10" s="54">
        <v>10</v>
      </c>
      <c r="L10" s="54">
        <v>10</v>
      </c>
      <c r="M10" s="54">
        <v>5</v>
      </c>
      <c r="N10" s="54">
        <v>10</v>
      </c>
      <c r="O10" s="54">
        <v>0</v>
      </c>
    </row>
    <row r="11" spans="1:15" x14ac:dyDescent="0.35">
      <c r="A11" s="1"/>
      <c r="B11" s="1"/>
    </row>
    <row r="12" spans="1:15" x14ac:dyDescent="0.35">
      <c r="A12" s="1"/>
      <c r="B12" s="1"/>
      <c r="C12" s="1"/>
    </row>
    <row r="13" spans="1:15" x14ac:dyDescent="0.35">
      <c r="A13" s="1"/>
      <c r="B13" s="157" t="s">
        <v>15</v>
      </c>
      <c r="C13" s="158"/>
      <c r="D13" s="161">
        <f>SUM(D9:O9)</f>
        <v>37.675000000000004</v>
      </c>
    </row>
    <row r="14" spans="1:15" x14ac:dyDescent="0.35">
      <c r="A14" s="1"/>
      <c r="B14" s="159"/>
      <c r="C14" s="160"/>
      <c r="D14" s="162"/>
    </row>
    <row r="15" spans="1:15" x14ac:dyDescent="0.35">
      <c r="A15" s="1"/>
      <c r="B15" s="1"/>
      <c r="C15" s="1"/>
    </row>
    <row r="16" spans="1:15" x14ac:dyDescent="0.35">
      <c r="A16" s="1"/>
      <c r="B16" s="1"/>
      <c r="C16" s="1"/>
    </row>
    <row r="17" spans="1:3" x14ac:dyDescent="0.35">
      <c r="A17" s="1"/>
      <c r="B17" s="1"/>
      <c r="C17" s="1"/>
    </row>
    <row r="18" spans="1:3" x14ac:dyDescent="0.35">
      <c r="A18" s="1"/>
      <c r="B18" s="1"/>
      <c r="C18" s="1"/>
    </row>
    <row r="19" spans="1:3" x14ac:dyDescent="0.35">
      <c r="A19" s="1"/>
      <c r="B19" s="1"/>
      <c r="C19" s="1"/>
    </row>
    <row r="20" spans="1:3" x14ac:dyDescent="0.35">
      <c r="A20" s="1"/>
      <c r="B20" s="1"/>
      <c r="C20" s="1"/>
    </row>
    <row r="21" spans="1:3" x14ac:dyDescent="0.35">
      <c r="A21" s="1"/>
      <c r="B21" s="1"/>
      <c r="C21" s="1"/>
    </row>
    <row r="22" spans="1:3" x14ac:dyDescent="0.35">
      <c r="A22" s="1"/>
      <c r="B22" s="1"/>
      <c r="C22" s="1"/>
    </row>
    <row r="23" spans="1:3" x14ac:dyDescent="0.35">
      <c r="A23" s="1"/>
      <c r="B23" s="1"/>
      <c r="C23" s="1"/>
    </row>
    <row r="24" spans="1:3" x14ac:dyDescent="0.35">
      <c r="A24" s="1"/>
      <c r="B24" s="1"/>
      <c r="C24" s="1"/>
    </row>
    <row r="25" spans="1:3" x14ac:dyDescent="0.35">
      <c r="A25" s="1"/>
      <c r="B25" s="1"/>
      <c r="C25" s="1"/>
    </row>
    <row r="26" spans="1:3" x14ac:dyDescent="0.35">
      <c r="A26" s="1"/>
      <c r="B26" s="1"/>
      <c r="C26" s="1"/>
    </row>
    <row r="27" spans="1:3" x14ac:dyDescent="0.35">
      <c r="A27" s="1"/>
      <c r="B27" s="1"/>
      <c r="C27" s="1"/>
    </row>
    <row r="28" spans="1:3" x14ac:dyDescent="0.35">
      <c r="A28" s="1"/>
      <c r="B28" s="1"/>
      <c r="C28" s="1"/>
    </row>
    <row r="29" spans="1:3" x14ac:dyDescent="0.35">
      <c r="A29" s="1"/>
      <c r="B29" s="1"/>
      <c r="C29" s="1"/>
    </row>
    <row r="30" spans="1:3" x14ac:dyDescent="0.35">
      <c r="A30" s="1"/>
      <c r="B30" s="1"/>
      <c r="C30" s="1"/>
    </row>
    <row r="31" spans="1:3" x14ac:dyDescent="0.35">
      <c r="A31" s="1"/>
      <c r="B31" s="1"/>
      <c r="C31" s="1"/>
    </row>
    <row r="32" spans="1:3" x14ac:dyDescent="0.35">
      <c r="A32" s="1"/>
      <c r="B32" s="1"/>
      <c r="C32" s="1"/>
    </row>
    <row r="33" spans="1:3" x14ac:dyDescent="0.35">
      <c r="A33" s="1"/>
      <c r="B33" s="1"/>
      <c r="C33" s="1"/>
    </row>
    <row r="34" spans="1:3" x14ac:dyDescent="0.35">
      <c r="A34" s="1"/>
      <c r="B34" s="1"/>
      <c r="C34" s="1"/>
    </row>
    <row r="35" spans="1:3" x14ac:dyDescent="0.35">
      <c r="A35" s="1"/>
      <c r="B35" s="1"/>
      <c r="C35" s="1"/>
    </row>
    <row r="36" spans="1:3" x14ac:dyDescent="0.35">
      <c r="A36" s="1"/>
      <c r="B36" s="1"/>
      <c r="C36" s="1"/>
    </row>
    <row r="37" spans="1:3" x14ac:dyDescent="0.35">
      <c r="A37" s="1"/>
      <c r="B37" s="1"/>
      <c r="C37" s="1"/>
    </row>
    <row r="38" spans="1:3" x14ac:dyDescent="0.35">
      <c r="A38" s="1"/>
      <c r="B38" s="1"/>
      <c r="C38" s="1"/>
    </row>
    <row r="39" spans="1:3" x14ac:dyDescent="0.35">
      <c r="A39" s="1"/>
      <c r="B39" s="1"/>
      <c r="C39" s="1"/>
    </row>
    <row r="40" spans="1:3" x14ac:dyDescent="0.35">
      <c r="A40" s="1"/>
      <c r="B40" s="1"/>
      <c r="C40" s="1"/>
    </row>
    <row r="41" spans="1:3" x14ac:dyDescent="0.35">
      <c r="A41" s="1"/>
      <c r="B41" s="1"/>
      <c r="C41" s="1"/>
    </row>
    <row r="42" spans="1:3" x14ac:dyDescent="0.35">
      <c r="A42" s="1"/>
      <c r="B42" s="1"/>
      <c r="C42" s="1"/>
    </row>
    <row r="43" spans="1:3" x14ac:dyDescent="0.35">
      <c r="A43" s="1"/>
      <c r="B43" s="1"/>
      <c r="C43" s="1"/>
    </row>
    <row r="44" spans="1:3" x14ac:dyDescent="0.35">
      <c r="A44" s="1"/>
      <c r="B44" s="1"/>
      <c r="C44" s="1"/>
    </row>
    <row r="45" spans="1:3" x14ac:dyDescent="0.35">
      <c r="A45" s="1"/>
      <c r="B45" s="1"/>
      <c r="C45" s="1"/>
    </row>
    <row r="46" spans="1:3" x14ac:dyDescent="0.35">
      <c r="A46" s="1"/>
      <c r="B46" s="1"/>
      <c r="C46" s="1"/>
    </row>
    <row r="47" spans="1:3" x14ac:dyDescent="0.35">
      <c r="A47" s="1"/>
      <c r="B47" s="1"/>
      <c r="C47" s="1"/>
    </row>
    <row r="48" spans="1:3" x14ac:dyDescent="0.35">
      <c r="A48" s="1"/>
      <c r="B48" s="1"/>
      <c r="C48" s="1"/>
    </row>
    <row r="49" spans="1:3" x14ac:dyDescent="0.35">
      <c r="A49" s="1"/>
      <c r="B49" s="1"/>
      <c r="C49" s="1"/>
    </row>
    <row r="50" spans="1:3" x14ac:dyDescent="0.35">
      <c r="A50" s="1"/>
      <c r="B50" s="1"/>
      <c r="C50" s="1"/>
    </row>
    <row r="51" spans="1:3" x14ac:dyDescent="0.35">
      <c r="A51" s="1"/>
      <c r="B51" s="1"/>
      <c r="C51" s="1"/>
    </row>
    <row r="52" spans="1:3" x14ac:dyDescent="0.35">
      <c r="A52" s="1"/>
      <c r="B52" s="1"/>
      <c r="C52" s="1"/>
    </row>
    <row r="53" spans="1:3" x14ac:dyDescent="0.35">
      <c r="A53" s="1"/>
      <c r="B53" s="1"/>
      <c r="C53" s="1"/>
    </row>
    <row r="54" spans="1:3" x14ac:dyDescent="0.35">
      <c r="A54" s="1"/>
      <c r="B54" s="1"/>
      <c r="C54" s="1"/>
    </row>
    <row r="55" spans="1:3" x14ac:dyDescent="0.35">
      <c r="A55" s="1"/>
      <c r="B55" s="1"/>
      <c r="C55" s="1"/>
    </row>
    <row r="56" spans="1:3" x14ac:dyDescent="0.35">
      <c r="A56" s="1"/>
      <c r="B56" s="1"/>
      <c r="C56" s="1"/>
    </row>
    <row r="57" spans="1:3" x14ac:dyDescent="0.35">
      <c r="A57" s="1"/>
      <c r="B57" s="1"/>
      <c r="C57" s="1"/>
    </row>
    <row r="58" spans="1:3" x14ac:dyDescent="0.35">
      <c r="A58" s="1"/>
      <c r="B58" s="1"/>
      <c r="C58" s="1"/>
    </row>
    <row r="59" spans="1:3" x14ac:dyDescent="0.35">
      <c r="A59" s="1"/>
      <c r="B59" s="1"/>
      <c r="C59" s="1"/>
    </row>
    <row r="60" spans="1:3" x14ac:dyDescent="0.35">
      <c r="A60" s="1"/>
      <c r="B60" s="1"/>
      <c r="C60" s="1"/>
    </row>
    <row r="61" spans="1:3" x14ac:dyDescent="0.35">
      <c r="A61" s="1"/>
      <c r="B61" s="1"/>
      <c r="C61" s="1"/>
    </row>
    <row r="62" spans="1:3" x14ac:dyDescent="0.35">
      <c r="A62" s="1"/>
      <c r="B62" s="1"/>
      <c r="C62" s="1"/>
    </row>
    <row r="63" spans="1:3" ht="18.5" x14ac:dyDescent="0.45">
      <c r="A63" s="6"/>
      <c r="B63" s="6"/>
      <c r="C63" s="6"/>
    </row>
    <row r="64" spans="1:3" ht="18.5" x14ac:dyDescent="0.45">
      <c r="A64" s="6"/>
      <c r="B64" s="6"/>
      <c r="C64" s="6"/>
    </row>
    <row r="65" spans="1:3" ht="21" x14ac:dyDescent="0.35">
      <c r="A65" s="3"/>
      <c r="B65" s="3"/>
      <c r="C65" s="3"/>
    </row>
    <row r="66" spans="1:3" ht="21" x14ac:dyDescent="0.35">
      <c r="A66" s="3"/>
      <c r="B66" s="3"/>
      <c r="C66" s="3"/>
    </row>
    <row r="67" spans="1:3" ht="21" x14ac:dyDescent="0.35">
      <c r="A67" s="3"/>
      <c r="B67" s="3"/>
      <c r="C67" s="3"/>
    </row>
    <row r="68" spans="1:3" ht="21" x14ac:dyDescent="0.35">
      <c r="A68" s="3"/>
      <c r="B68" s="3"/>
      <c r="C68" s="3"/>
    </row>
    <row r="69" spans="1:3" ht="21" x14ac:dyDescent="0.35">
      <c r="A69" s="5"/>
      <c r="B69" s="3"/>
      <c r="C69" s="3"/>
    </row>
    <row r="70" spans="1:3" ht="62" x14ac:dyDescent="0.35">
      <c r="A70" s="10" t="s">
        <v>16</v>
      </c>
      <c r="B70" s="10" t="s">
        <v>17</v>
      </c>
      <c r="C70" s="10"/>
    </row>
  </sheetData>
  <mergeCells count="4">
    <mergeCell ref="B9:C9"/>
    <mergeCell ref="B10:C10"/>
    <mergeCell ref="B13:C14"/>
    <mergeCell ref="D13:D14"/>
  </mergeCells>
  <conditionalFormatting sqref="A1">
    <cfRule type="expression" dxfId="2" priority="1">
      <formula>"ZELLE(""Schutz"";A1)=1"</formula>
    </cfRule>
  </conditionalFormatting>
  <conditionalFormatting sqref="A1:P1">
    <cfRule type="expression" dxfId="1" priority="3">
      <formula>"ZELLE(""Schutz"",A1)=1"</formula>
    </cfRule>
  </conditionalFormatting>
  <conditionalFormatting sqref="A3:P3">
    <cfRule type="expression" dxfId="0" priority="2">
      <formula>"ZELLE(""Schutz"",A1)=1"</formula>
    </cfRule>
  </conditionalFormatting>
  <conditionalFormatting sqref="D9">
    <cfRule type="colorScale" priority="15">
      <colorScale>
        <cfvo type="num" val="0"/>
        <cfvo type="num" val="3"/>
        <color rgb="FFFFCCCC"/>
        <color theme="9" tint="0.79998168889431442"/>
      </colorScale>
    </cfRule>
  </conditionalFormatting>
  <conditionalFormatting sqref="D13:D14">
    <cfRule type="colorScale" priority="7">
      <colorScale>
        <cfvo type="num" val="0"/>
        <cfvo type="num" val="100"/>
        <color rgb="FFFFCCCC"/>
        <color theme="9" tint="0.79998168889431442"/>
      </colorScale>
    </cfRule>
  </conditionalFormatting>
  <conditionalFormatting sqref="E9">
    <cfRule type="colorScale" priority="16">
      <colorScale>
        <cfvo type="num" val="0"/>
        <cfvo type="num" val="7"/>
        <color rgb="FFFFCCCC"/>
        <color theme="9" tint="0.79998168889431442"/>
      </colorScale>
    </cfRule>
  </conditionalFormatting>
  <conditionalFormatting sqref="F9">
    <cfRule type="colorScale" priority="14">
      <colorScale>
        <cfvo type="num" val="0"/>
        <cfvo type="num" val="20"/>
        <color rgb="FFFFCCCC"/>
        <color theme="9" tint="0.79998168889431442"/>
      </colorScale>
    </cfRule>
  </conditionalFormatting>
  <conditionalFormatting sqref="G9:L9">
    <cfRule type="colorScale" priority="12">
      <colorScale>
        <cfvo type="num" val="0"/>
        <cfvo type="num" val="10"/>
        <color rgb="FFFFCCCC"/>
        <color theme="9" tint="0.79998168889431442"/>
      </colorScale>
    </cfRule>
  </conditionalFormatting>
  <conditionalFormatting sqref="M9">
    <cfRule type="colorScale" priority="9">
      <colorScale>
        <cfvo type="num" val="0"/>
        <cfvo type="num" val="5"/>
        <color rgb="FFFFCCCC"/>
        <color theme="9" tint="0.79998168889431442"/>
      </colorScale>
    </cfRule>
  </conditionalFormatting>
  <conditionalFormatting sqref="N9">
    <cfRule type="colorScale" priority="11">
      <colorScale>
        <cfvo type="num" val="0"/>
        <cfvo type="num" val="10"/>
        <color rgb="FFFFCCCC"/>
        <color theme="9" tint="0.79998168889431442"/>
      </colorScale>
    </cfRule>
  </conditionalFormatting>
  <conditionalFormatting sqref="O9">
    <cfRule type="colorScale" priority="8">
      <colorScale>
        <cfvo type="num" val="-5"/>
        <cfvo type="num" val="0"/>
        <color rgb="FFFFCCCC"/>
        <color theme="9" tint="0.79998168889431442"/>
      </colorScale>
    </cfRule>
  </conditionalFormatting>
  <pageMargins left="0.7" right="0.7" top="0.75" bottom="0.75" header="0.3" footer="0.3"/>
  <legacy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A20D40-097A-1F4A-B273-D5D5BE667EE7}">
  <dimension ref="A1:G15"/>
  <sheetViews>
    <sheetView zoomScale="70" zoomScaleNormal="70" workbookViewId="0">
      <pane xSplit="1" ySplit="2" topLeftCell="B3" activePane="bottomRight" state="frozen"/>
      <selection pane="topRight" activeCell="B1" sqref="B1"/>
      <selection pane="bottomLeft" activeCell="A3" sqref="A3"/>
      <selection pane="bottomRight" activeCell="F9" sqref="F9"/>
    </sheetView>
  </sheetViews>
  <sheetFormatPr defaultColWidth="10.75" defaultRowHeight="15.5" x14ac:dyDescent="0.35"/>
  <cols>
    <col min="1" max="1" width="45.25" style="101" customWidth="1"/>
    <col min="2" max="5" width="32.58203125" style="101" customWidth="1"/>
    <col min="6" max="6" width="15" style="101" customWidth="1"/>
    <col min="7" max="7" width="17" style="101" customWidth="1"/>
    <col min="8" max="16384" width="10.75" style="1"/>
  </cols>
  <sheetData>
    <row r="1" spans="1:7" ht="16.149999999999999" customHeight="1" x14ac:dyDescent="0.35">
      <c r="A1" s="62"/>
      <c r="B1" s="170" t="s">
        <v>252</v>
      </c>
      <c r="C1" s="170"/>
      <c r="D1" s="170"/>
      <c r="E1" s="170"/>
      <c r="F1" s="40" t="s">
        <v>58</v>
      </c>
      <c r="G1" s="30"/>
    </row>
    <row r="2" spans="1:7" ht="31" x14ac:dyDescent="0.35">
      <c r="A2" s="33" t="s">
        <v>253</v>
      </c>
      <c r="B2" s="23" t="s">
        <v>254</v>
      </c>
      <c r="C2" s="23" t="s">
        <v>255</v>
      </c>
      <c r="D2" s="23" t="s">
        <v>256</v>
      </c>
      <c r="E2" s="23" t="s">
        <v>257</v>
      </c>
      <c r="F2" s="40"/>
      <c r="G2" s="1"/>
    </row>
    <row r="3" spans="1:7" x14ac:dyDescent="0.35">
      <c r="A3" s="20" t="s">
        <v>258</v>
      </c>
      <c r="B3" s="95"/>
      <c r="C3" s="95">
        <v>2</v>
      </c>
      <c r="D3" s="95"/>
      <c r="E3" s="95"/>
      <c r="F3" s="39">
        <f>SUM(B3:E3)</f>
        <v>2</v>
      </c>
      <c r="G3" s="1"/>
    </row>
    <row r="4" spans="1:7" ht="201.5" x14ac:dyDescent="0.35">
      <c r="A4" s="20"/>
      <c r="C4" s="150" t="s">
        <v>259</v>
      </c>
      <c r="D4" s="95"/>
      <c r="E4" s="95"/>
      <c r="F4" s="39"/>
      <c r="G4" s="1"/>
    </row>
    <row r="5" spans="1:7" x14ac:dyDescent="0.35">
      <c r="A5" s="20" t="s">
        <v>260</v>
      </c>
      <c r="B5" s="85"/>
      <c r="C5" s="85"/>
      <c r="D5" s="85">
        <v>3</v>
      </c>
      <c r="E5" s="85"/>
      <c r="F5" s="39">
        <f t="shared" ref="F5:F7" si="0">SUM(B5:E5)</f>
        <v>3</v>
      </c>
      <c r="G5" s="1"/>
    </row>
    <row r="6" spans="1:7" x14ac:dyDescent="0.35">
      <c r="A6" s="20"/>
      <c r="B6" s="85"/>
      <c r="C6" s="85"/>
      <c r="D6" s="85"/>
      <c r="E6" s="85"/>
      <c r="F6" s="39"/>
      <c r="G6" s="1"/>
    </row>
    <row r="7" spans="1:7" ht="31" x14ac:dyDescent="0.35">
      <c r="A7" s="58" t="s">
        <v>261</v>
      </c>
      <c r="B7" s="95">
        <v>4</v>
      </c>
      <c r="C7" s="95"/>
      <c r="D7" s="95"/>
      <c r="E7" s="95"/>
      <c r="F7" s="39">
        <f t="shared" si="0"/>
        <v>4</v>
      </c>
      <c r="G7" s="1"/>
    </row>
    <row r="8" spans="1:7" ht="14.65" customHeight="1" x14ac:dyDescent="0.35">
      <c r="A8" s="20"/>
      <c r="B8" s="95"/>
      <c r="C8" s="95"/>
      <c r="D8" s="95"/>
      <c r="E8" s="95"/>
      <c r="F8" s="39"/>
      <c r="G8" s="1"/>
    </row>
    <row r="9" spans="1:7" x14ac:dyDescent="0.35">
      <c r="A9" s="33" t="s">
        <v>58</v>
      </c>
      <c r="B9" s="44">
        <f>B3+B5+B7</f>
        <v>4</v>
      </c>
      <c r="C9" s="44">
        <f t="shared" ref="C9:E9" si="1">C3+C5+C7</f>
        <v>2</v>
      </c>
      <c r="D9" s="44">
        <f t="shared" si="1"/>
        <v>3</v>
      </c>
      <c r="E9" s="44">
        <f t="shared" si="1"/>
        <v>0</v>
      </c>
      <c r="F9" s="81">
        <v>9</v>
      </c>
      <c r="G9" s="14" t="s">
        <v>169</v>
      </c>
    </row>
    <row r="10" spans="1:7" x14ac:dyDescent="0.35">
      <c r="A10" s="106"/>
      <c r="B10" s="106"/>
      <c r="C10" s="105"/>
      <c r="D10" s="105"/>
      <c r="E10" s="105"/>
      <c r="F10" s="105"/>
    </row>
    <row r="11" spans="1:7" x14ac:dyDescent="0.35">
      <c r="B11" s="105"/>
      <c r="C11" s="105"/>
      <c r="D11" s="105"/>
      <c r="E11" s="105"/>
      <c r="F11" s="105"/>
    </row>
    <row r="12" spans="1:7" x14ac:dyDescent="0.35">
      <c r="A12" s="105"/>
      <c r="B12" s="111"/>
      <c r="C12" s="105"/>
      <c r="D12" s="105"/>
      <c r="E12" s="105"/>
      <c r="F12" s="105"/>
    </row>
    <row r="13" spans="1:7" x14ac:dyDescent="0.35">
      <c r="B13" s="105"/>
      <c r="C13" s="105"/>
      <c r="D13" s="105"/>
      <c r="E13" s="105"/>
      <c r="F13" s="98"/>
      <c r="G13" s="98"/>
    </row>
    <row r="14" spans="1:7" x14ac:dyDescent="0.35">
      <c r="A14" s="105"/>
      <c r="B14" s="105"/>
      <c r="C14" s="105"/>
      <c r="D14" s="105"/>
      <c r="E14" s="105"/>
      <c r="F14" s="105"/>
    </row>
    <row r="15" spans="1:7" x14ac:dyDescent="0.35">
      <c r="A15" s="105"/>
      <c r="B15" s="105"/>
      <c r="C15" s="105"/>
      <c r="D15" s="105"/>
      <c r="E15" s="105"/>
      <c r="F15" s="105"/>
    </row>
  </sheetData>
  <sheetProtection formatRows="0"/>
  <mergeCells count="1">
    <mergeCell ref="B1:E1"/>
  </mergeCells>
  <pageMargins left="0.7" right="0.7" top="0.75" bottom="0.75" header="0.3" footer="0.3"/>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672F38-DC1A-5E42-AD4D-1D808F707F90}">
  <dimension ref="A1:G27"/>
  <sheetViews>
    <sheetView zoomScale="70" zoomScaleNormal="70" workbookViewId="0">
      <pane xSplit="1" ySplit="2" topLeftCell="B3" activePane="bottomRight" state="frozen"/>
      <selection pane="topRight" activeCell="B1" sqref="B1"/>
      <selection pane="bottomLeft" activeCell="A3" sqref="A3"/>
      <selection pane="bottomRight" activeCell="H7" sqref="H7"/>
    </sheetView>
  </sheetViews>
  <sheetFormatPr defaultColWidth="10.75" defaultRowHeight="15.5" x14ac:dyDescent="0.35"/>
  <cols>
    <col min="1" max="1" width="38.75" style="101" customWidth="1"/>
    <col min="2" max="4" width="32.58203125" style="101" customWidth="1"/>
    <col min="5" max="5" width="15" style="101" customWidth="1"/>
    <col min="6" max="6" width="12.5" style="101" customWidth="1"/>
    <col min="7" max="7" width="15" style="101" customWidth="1"/>
    <col min="8" max="16384" width="10.75" style="1"/>
  </cols>
  <sheetData>
    <row r="1" spans="1:7" x14ac:dyDescent="0.35">
      <c r="A1" s="2"/>
      <c r="B1" s="171" t="s">
        <v>252</v>
      </c>
      <c r="C1" s="171"/>
      <c r="D1" s="171"/>
      <c r="E1" s="2"/>
      <c r="F1" s="2"/>
      <c r="G1" s="1"/>
    </row>
    <row r="2" spans="1:7" ht="89.15" customHeight="1" x14ac:dyDescent="0.35">
      <c r="A2" s="29" t="s">
        <v>262</v>
      </c>
      <c r="B2" s="42" t="s">
        <v>263</v>
      </c>
      <c r="C2" s="42" t="s">
        <v>264</v>
      </c>
      <c r="D2" s="42" t="s">
        <v>265</v>
      </c>
      <c r="E2" s="19" t="s">
        <v>23</v>
      </c>
      <c r="F2" s="19" t="s">
        <v>58</v>
      </c>
      <c r="G2" s="30"/>
    </row>
    <row r="3" spans="1:7" ht="16.149999999999999" customHeight="1" x14ac:dyDescent="0.35">
      <c r="A3" s="12" t="s">
        <v>266</v>
      </c>
      <c r="B3" s="93">
        <v>10</v>
      </c>
      <c r="C3" s="93">
        <v>5</v>
      </c>
      <c r="D3" s="93"/>
      <c r="E3" s="69">
        <v>0.45</v>
      </c>
      <c r="F3" s="47">
        <f>SUM(B3:D3)*E3</f>
        <v>6.75</v>
      </c>
      <c r="G3" s="1"/>
    </row>
    <row r="4" spans="1:7" ht="93" x14ac:dyDescent="0.35">
      <c r="A4" s="12"/>
      <c r="B4" s="93" t="s">
        <v>267</v>
      </c>
      <c r="C4" s="93" t="s">
        <v>268</v>
      </c>
      <c r="D4" s="93"/>
      <c r="E4" s="37"/>
      <c r="F4" s="47"/>
      <c r="G4" s="1"/>
    </row>
    <row r="5" spans="1:7" ht="16.149999999999999" customHeight="1" x14ac:dyDescent="0.35">
      <c r="A5" s="12" t="s">
        <v>269</v>
      </c>
      <c r="B5" s="96"/>
      <c r="C5" s="96"/>
      <c r="D5" s="96"/>
      <c r="E5" s="69">
        <v>0.3</v>
      </c>
      <c r="F5" s="47">
        <f t="shared" ref="F5:F7" si="0">SUM(B5:D5)*E5</f>
        <v>0</v>
      </c>
      <c r="G5" s="1"/>
    </row>
    <row r="6" spans="1:7" ht="16.149999999999999" customHeight="1" x14ac:dyDescent="0.35">
      <c r="A6" s="12"/>
      <c r="B6" s="96"/>
      <c r="C6" s="96"/>
      <c r="D6" s="96"/>
      <c r="E6" s="37"/>
      <c r="F6" s="47"/>
      <c r="G6" s="1"/>
    </row>
    <row r="7" spans="1:7" ht="16.149999999999999" customHeight="1" x14ac:dyDescent="0.35">
      <c r="A7" s="13" t="s">
        <v>270</v>
      </c>
      <c r="B7" s="93"/>
      <c r="C7" s="93"/>
      <c r="D7" s="93"/>
      <c r="E7" s="69">
        <v>0.25</v>
      </c>
      <c r="F7" s="47">
        <f t="shared" si="0"/>
        <v>0</v>
      </c>
      <c r="G7" s="1"/>
    </row>
    <row r="8" spans="1:7" ht="16.149999999999999" customHeight="1" x14ac:dyDescent="0.35">
      <c r="A8" s="12"/>
      <c r="B8" s="93"/>
      <c r="C8" s="93"/>
      <c r="D8" s="93"/>
      <c r="E8" s="37"/>
      <c r="F8" s="47"/>
      <c r="G8" s="1"/>
    </row>
    <row r="9" spans="1:7" ht="16.149999999999999" customHeight="1" x14ac:dyDescent="0.35">
      <c r="A9" s="29" t="s">
        <v>168</v>
      </c>
      <c r="B9" s="36">
        <f>B3+B5+B7</f>
        <v>10</v>
      </c>
      <c r="C9" s="36">
        <f t="shared" ref="C9:D9" si="1">C3+C5+C7</f>
        <v>5</v>
      </c>
      <c r="D9" s="36">
        <f t="shared" si="1"/>
        <v>0</v>
      </c>
      <c r="E9" s="86">
        <f>SUM(E3:E8)</f>
        <v>1</v>
      </c>
      <c r="F9" s="80">
        <f>MIN(SUM(F3:F7),10)</f>
        <v>6.75</v>
      </c>
      <c r="G9" s="14" t="s">
        <v>169</v>
      </c>
    </row>
    <row r="10" spans="1:7" x14ac:dyDescent="0.35">
      <c r="A10" s="108"/>
      <c r="B10" s="108"/>
      <c r="C10" s="105"/>
      <c r="D10" s="105"/>
      <c r="E10" s="105"/>
      <c r="F10" s="105"/>
    </row>
    <row r="11" spans="1:7" x14ac:dyDescent="0.35">
      <c r="A11" s="105"/>
      <c r="B11" s="111"/>
      <c r="C11" s="105"/>
      <c r="D11" s="105"/>
      <c r="E11" s="105"/>
      <c r="F11" s="105"/>
    </row>
    <row r="12" spans="1:7" x14ac:dyDescent="0.35">
      <c r="B12" s="105"/>
      <c r="C12" s="105"/>
      <c r="D12" s="105"/>
      <c r="E12" s="105"/>
      <c r="F12" s="105"/>
    </row>
    <row r="13" spans="1:7" ht="17.149999999999999" customHeight="1" x14ac:dyDescent="0.35">
      <c r="A13" s="105"/>
      <c r="B13" s="105"/>
      <c r="C13" s="105"/>
      <c r="D13" s="105"/>
      <c r="E13" s="98"/>
      <c r="F13" s="98"/>
    </row>
    <row r="14" spans="1:7" x14ac:dyDescent="0.35">
      <c r="A14" s="105"/>
      <c r="B14" s="105"/>
      <c r="C14" s="105"/>
      <c r="D14" s="105"/>
      <c r="E14" s="105"/>
      <c r="F14" s="105"/>
    </row>
    <row r="15" spans="1:7" x14ac:dyDescent="0.35">
      <c r="A15" s="105"/>
      <c r="B15" s="105"/>
      <c r="C15" s="105"/>
      <c r="D15" s="105"/>
      <c r="E15" s="105"/>
      <c r="F15" s="105"/>
    </row>
    <row r="16" spans="1:7" x14ac:dyDescent="0.35">
      <c r="A16" s="105"/>
      <c r="B16" s="105"/>
      <c r="C16" s="105"/>
      <c r="D16" s="105"/>
      <c r="E16" s="105"/>
      <c r="F16" s="105"/>
    </row>
    <row r="17" spans="1:1" x14ac:dyDescent="0.35">
      <c r="A17" s="105"/>
    </row>
    <row r="18" spans="1:1" x14ac:dyDescent="0.35">
      <c r="A18" s="105"/>
    </row>
    <row r="19" spans="1:1" x14ac:dyDescent="0.35">
      <c r="A19" s="105"/>
    </row>
    <row r="20" spans="1:1" x14ac:dyDescent="0.35">
      <c r="A20" s="105"/>
    </row>
    <row r="21" spans="1:1" x14ac:dyDescent="0.35">
      <c r="A21" s="105"/>
    </row>
    <row r="22" spans="1:1" x14ac:dyDescent="0.35">
      <c r="A22" s="105"/>
    </row>
    <row r="23" spans="1:1" x14ac:dyDescent="0.35">
      <c r="A23" s="105"/>
    </row>
    <row r="24" spans="1:1" x14ac:dyDescent="0.35">
      <c r="A24" s="105"/>
    </row>
    <row r="25" spans="1:1" x14ac:dyDescent="0.35">
      <c r="A25" s="105"/>
    </row>
    <row r="26" spans="1:1" x14ac:dyDescent="0.35">
      <c r="A26" s="105"/>
    </row>
    <row r="27" spans="1:1" x14ac:dyDescent="0.35">
      <c r="A27" s="105"/>
    </row>
  </sheetData>
  <sheetProtection formatRows="0"/>
  <mergeCells count="1">
    <mergeCell ref="B1:D1"/>
  </mergeCells>
  <pageMargins left="0.7" right="0.7" top="0.75" bottom="0.75" header="0.3" footer="0.3"/>
  <legacy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404460-0317-5644-BBC4-C01BCDA37074}">
  <dimension ref="A1:I28"/>
  <sheetViews>
    <sheetView zoomScale="60" zoomScaleNormal="60" workbookViewId="0">
      <pane xSplit="1" ySplit="2" topLeftCell="D14" activePane="bottomRight" state="frozen"/>
      <selection pane="topRight" activeCell="B1" sqref="B1"/>
      <selection pane="bottomLeft" activeCell="A3" sqref="A3"/>
      <selection pane="bottomRight" activeCell="G22" sqref="F22:G22"/>
    </sheetView>
  </sheetViews>
  <sheetFormatPr defaultColWidth="10.75" defaultRowHeight="15.5" x14ac:dyDescent="0.35"/>
  <cols>
    <col min="1" max="5" width="32.58203125" style="101" customWidth="1"/>
    <col min="6" max="6" width="29.5" style="101" customWidth="1"/>
    <col min="7" max="7" width="15" style="101" customWidth="1"/>
    <col min="8" max="8" width="17" style="101" customWidth="1"/>
    <col min="9" max="9" width="16.5" style="101" customWidth="1"/>
    <col min="10" max="16384" width="10.75" style="1"/>
  </cols>
  <sheetData>
    <row r="1" spans="1:9" x14ac:dyDescent="0.35">
      <c r="A1" s="29"/>
      <c r="B1" s="174" t="s">
        <v>271</v>
      </c>
      <c r="C1" s="175"/>
      <c r="D1" s="175"/>
      <c r="E1" s="176"/>
      <c r="F1" s="29"/>
      <c r="G1" s="29"/>
      <c r="H1" s="29"/>
      <c r="I1" s="1"/>
    </row>
    <row r="2" spans="1:9" ht="92.65" customHeight="1" x14ac:dyDescent="0.35">
      <c r="A2" s="29" t="s">
        <v>272</v>
      </c>
      <c r="B2" s="42" t="s">
        <v>254</v>
      </c>
      <c r="C2" s="42" t="s">
        <v>255</v>
      </c>
      <c r="D2" s="42" t="s">
        <v>273</v>
      </c>
      <c r="E2" s="42" t="s">
        <v>257</v>
      </c>
      <c r="F2" s="29" t="s">
        <v>168</v>
      </c>
      <c r="G2" s="29" t="s">
        <v>23</v>
      </c>
      <c r="H2" s="29" t="s">
        <v>24</v>
      </c>
      <c r="I2" s="30"/>
    </row>
    <row r="3" spans="1:9" ht="32.15" customHeight="1" x14ac:dyDescent="0.35">
      <c r="A3" s="32" t="s">
        <v>266</v>
      </c>
      <c r="B3" s="93"/>
      <c r="C3" s="93"/>
      <c r="D3" s="93"/>
      <c r="E3" s="93"/>
      <c r="F3" s="47">
        <f>SUM(B3:E3)</f>
        <v>0</v>
      </c>
      <c r="G3" s="74">
        <v>0.2</v>
      </c>
      <c r="H3" s="47">
        <f>SUM(B3:E3)*G3</f>
        <v>0</v>
      </c>
      <c r="I3" s="1"/>
    </row>
    <row r="4" spans="1:9" ht="32.15" customHeight="1" x14ac:dyDescent="0.35">
      <c r="A4" s="32"/>
      <c r="B4" s="93"/>
      <c r="C4" s="93"/>
      <c r="D4" s="93"/>
      <c r="E4" s="93"/>
      <c r="F4" s="47"/>
      <c r="G4" s="36"/>
      <c r="H4" s="47"/>
      <c r="I4" s="1"/>
    </row>
    <row r="5" spans="1:9" ht="32.15" customHeight="1" x14ac:dyDescent="0.35">
      <c r="A5" s="32" t="s">
        <v>269</v>
      </c>
      <c r="B5" s="94"/>
      <c r="C5" s="94"/>
      <c r="D5" s="94"/>
      <c r="E5" s="94"/>
      <c r="F5" s="47">
        <f t="shared" ref="F5:F18" si="0">SUM(B5:E5)</f>
        <v>0</v>
      </c>
      <c r="G5" s="74">
        <v>0.1</v>
      </c>
      <c r="H5" s="47">
        <f t="shared" ref="H5:H17" si="1">SUM(B5:E5)*G5</f>
        <v>0</v>
      </c>
      <c r="I5" s="1"/>
    </row>
    <row r="6" spans="1:9" ht="32.15" customHeight="1" x14ac:dyDescent="0.35">
      <c r="A6" s="12"/>
      <c r="B6" s="94"/>
      <c r="C6" s="94"/>
      <c r="D6" s="94"/>
      <c r="E6" s="94"/>
      <c r="F6" s="47"/>
      <c r="G6" s="36"/>
      <c r="H6" s="47"/>
      <c r="I6" s="1"/>
    </row>
    <row r="7" spans="1:9" ht="32.15" customHeight="1" x14ac:dyDescent="0.35">
      <c r="A7" s="13" t="s">
        <v>274</v>
      </c>
      <c r="B7" s="93"/>
      <c r="C7" s="93"/>
      <c r="D7" s="93"/>
      <c r="E7" s="93"/>
      <c r="F7" s="47">
        <f t="shared" si="0"/>
        <v>0</v>
      </c>
      <c r="G7" s="74">
        <v>0.05</v>
      </c>
      <c r="H7" s="47">
        <f t="shared" si="1"/>
        <v>0</v>
      </c>
      <c r="I7" s="1"/>
    </row>
    <row r="8" spans="1:9" ht="32.15" customHeight="1" x14ac:dyDescent="0.35">
      <c r="A8" s="12"/>
      <c r="B8" s="93"/>
      <c r="C8" s="93"/>
      <c r="D8" s="93"/>
      <c r="E8" s="93"/>
      <c r="F8" s="47"/>
      <c r="G8" s="36"/>
      <c r="H8" s="47"/>
      <c r="I8" s="1"/>
    </row>
    <row r="9" spans="1:9" ht="32.15" customHeight="1" x14ac:dyDescent="0.35">
      <c r="A9" s="13" t="s">
        <v>275</v>
      </c>
      <c r="B9" s="94"/>
      <c r="C9" s="94"/>
      <c r="D9" s="94"/>
      <c r="E9" s="94"/>
      <c r="F9" s="47">
        <f t="shared" si="0"/>
        <v>0</v>
      </c>
      <c r="G9" s="74">
        <v>0.25</v>
      </c>
      <c r="H9" s="47">
        <f t="shared" si="1"/>
        <v>0</v>
      </c>
      <c r="I9" s="1"/>
    </row>
    <row r="10" spans="1:9" ht="32.15" customHeight="1" x14ac:dyDescent="0.35">
      <c r="A10" s="12"/>
      <c r="B10" s="94"/>
      <c r="C10" s="94"/>
      <c r="D10" s="94"/>
      <c r="E10" s="94"/>
      <c r="F10" s="47"/>
      <c r="G10" s="36"/>
      <c r="H10" s="47"/>
      <c r="I10" s="1"/>
    </row>
    <row r="11" spans="1:9" ht="32.15" customHeight="1" x14ac:dyDescent="0.35">
      <c r="A11" s="32" t="s">
        <v>276</v>
      </c>
      <c r="B11" s="93"/>
      <c r="C11" s="93"/>
      <c r="D11" s="93">
        <v>2</v>
      </c>
      <c r="E11" s="93"/>
      <c r="F11" s="47">
        <f t="shared" si="0"/>
        <v>2</v>
      </c>
      <c r="G11" s="74">
        <v>0.1</v>
      </c>
      <c r="H11" s="47">
        <f t="shared" si="1"/>
        <v>0.2</v>
      </c>
      <c r="I11" s="1"/>
    </row>
    <row r="12" spans="1:9" ht="62.15" customHeight="1" x14ac:dyDescent="0.35">
      <c r="A12" s="12"/>
      <c r="B12" s="93"/>
      <c r="C12" s="93"/>
      <c r="D12" s="93" t="s">
        <v>277</v>
      </c>
      <c r="E12" s="93"/>
      <c r="F12" s="47"/>
      <c r="G12" s="36"/>
      <c r="H12" s="47"/>
      <c r="I12" s="1"/>
    </row>
    <row r="13" spans="1:9" ht="32.15" customHeight="1" x14ac:dyDescent="0.35">
      <c r="A13" s="13" t="s">
        <v>278</v>
      </c>
      <c r="B13" s="94"/>
      <c r="C13" s="94"/>
      <c r="D13" s="94"/>
      <c r="E13" s="94"/>
      <c r="F13" s="47">
        <f t="shared" si="0"/>
        <v>0</v>
      </c>
      <c r="G13" s="74">
        <v>0.05</v>
      </c>
      <c r="H13" s="47">
        <f t="shared" si="1"/>
        <v>0</v>
      </c>
      <c r="I13" s="1"/>
    </row>
    <row r="14" spans="1:9" ht="32.15" customHeight="1" x14ac:dyDescent="0.35">
      <c r="A14" s="12"/>
      <c r="B14" s="94"/>
      <c r="C14" s="94"/>
      <c r="D14" s="94"/>
      <c r="E14" s="94"/>
      <c r="F14" s="47"/>
      <c r="G14" s="36"/>
      <c r="H14" s="47"/>
      <c r="I14" s="1"/>
    </row>
    <row r="15" spans="1:9" ht="62.65" customHeight="1" x14ac:dyDescent="0.35">
      <c r="A15" s="13" t="s">
        <v>279</v>
      </c>
      <c r="B15" s="93"/>
      <c r="C15" s="93"/>
      <c r="D15" s="93"/>
      <c r="E15" s="93"/>
      <c r="F15" s="47">
        <f t="shared" si="0"/>
        <v>0</v>
      </c>
      <c r="G15" s="74">
        <v>0.1</v>
      </c>
      <c r="H15" s="47">
        <f t="shared" si="1"/>
        <v>0</v>
      </c>
      <c r="I15" s="1"/>
    </row>
    <row r="16" spans="1:9" ht="32.15" customHeight="1" x14ac:dyDescent="0.35">
      <c r="A16" s="12"/>
      <c r="B16" s="93"/>
      <c r="C16" s="93"/>
      <c r="D16" s="93"/>
      <c r="E16" s="93"/>
      <c r="F16" s="47"/>
      <c r="G16" s="36"/>
      <c r="H16" s="47"/>
      <c r="I16" s="1"/>
    </row>
    <row r="17" spans="1:9" ht="57.65" customHeight="1" x14ac:dyDescent="0.35">
      <c r="A17" s="13" t="s">
        <v>280</v>
      </c>
      <c r="B17" s="94"/>
      <c r="C17" s="94"/>
      <c r="D17" s="94"/>
      <c r="E17" s="94"/>
      <c r="F17" s="47">
        <f t="shared" si="0"/>
        <v>0</v>
      </c>
      <c r="G17" s="74">
        <v>0.15</v>
      </c>
      <c r="H17" s="47">
        <f t="shared" si="1"/>
        <v>0</v>
      </c>
      <c r="I17" s="1"/>
    </row>
    <row r="18" spans="1:9" ht="57.65" customHeight="1" x14ac:dyDescent="0.35">
      <c r="A18" s="87"/>
      <c r="B18" s="94"/>
      <c r="C18" s="94"/>
      <c r="D18" s="94"/>
      <c r="E18" s="94"/>
      <c r="F18" s="47">
        <f t="shared" si="0"/>
        <v>0</v>
      </c>
      <c r="G18" s="74"/>
      <c r="H18" s="47"/>
      <c r="I18" s="1"/>
    </row>
    <row r="19" spans="1:9" ht="26.15" customHeight="1" x14ac:dyDescent="0.35">
      <c r="A19" s="172"/>
      <c r="B19" s="173"/>
      <c r="C19" s="11"/>
      <c r="D19" s="11"/>
      <c r="E19" s="11"/>
      <c r="F19" s="38" t="s">
        <v>58</v>
      </c>
      <c r="G19" s="88">
        <f>SUM(G3:G17)</f>
        <v>1</v>
      </c>
      <c r="H19" s="89">
        <f>SUM(H3:H17)</f>
        <v>0.2</v>
      </c>
      <c r="I19" s="14" t="s">
        <v>178</v>
      </c>
    </row>
    <row r="20" spans="1:9" x14ac:dyDescent="0.35">
      <c r="A20" s="105"/>
      <c r="B20" s="105"/>
      <c r="C20" s="111"/>
      <c r="D20" s="105"/>
      <c r="E20" s="105"/>
      <c r="F20" s="105"/>
      <c r="G20" s="105"/>
      <c r="H20" s="105"/>
    </row>
    <row r="21" spans="1:9" ht="60" customHeight="1" x14ac:dyDescent="0.35">
      <c r="A21" s="146"/>
      <c r="B21" s="105"/>
      <c r="C21" s="105"/>
      <c r="D21" s="105"/>
      <c r="E21" s="105"/>
      <c r="F21" s="105"/>
      <c r="G21" s="105"/>
      <c r="H21" s="105"/>
    </row>
    <row r="22" spans="1:9" x14ac:dyDescent="0.35">
      <c r="A22" s="105"/>
      <c r="B22" s="105"/>
      <c r="C22" s="109"/>
      <c r="D22" s="105"/>
      <c r="E22" s="105"/>
      <c r="F22" s="105"/>
      <c r="G22" s="105"/>
      <c r="H22" s="105"/>
    </row>
    <row r="23" spans="1:9" x14ac:dyDescent="0.35">
      <c r="A23" s="105"/>
      <c r="B23" s="105"/>
      <c r="C23" s="105"/>
      <c r="D23" s="105"/>
      <c r="E23" s="105"/>
      <c r="F23" s="105"/>
      <c r="G23" s="105"/>
      <c r="H23" s="105"/>
    </row>
    <row r="24" spans="1:9" x14ac:dyDescent="0.35">
      <c r="A24" s="105"/>
      <c r="B24" s="105"/>
      <c r="C24" s="105"/>
      <c r="D24" s="105"/>
      <c r="E24" s="105"/>
      <c r="F24" s="105"/>
      <c r="G24" s="105"/>
      <c r="H24" s="105"/>
    </row>
    <row r="25" spans="1:9" x14ac:dyDescent="0.35">
      <c r="A25" s="105"/>
      <c r="B25" s="105"/>
      <c r="C25" s="105"/>
      <c r="D25" s="105"/>
      <c r="E25" s="105"/>
      <c r="F25" s="105"/>
      <c r="G25" s="105"/>
      <c r="H25" s="105"/>
    </row>
    <row r="26" spans="1:9" x14ac:dyDescent="0.35">
      <c r="A26" s="105"/>
      <c r="B26" s="105"/>
      <c r="C26" s="105"/>
      <c r="D26" s="105"/>
      <c r="E26" s="105"/>
      <c r="F26" s="105"/>
      <c r="G26" s="105"/>
      <c r="H26" s="105"/>
    </row>
    <row r="27" spans="1:9" x14ac:dyDescent="0.35">
      <c r="A27" s="105"/>
      <c r="B27" s="105"/>
      <c r="C27" s="105"/>
      <c r="D27" s="105"/>
      <c r="E27" s="105"/>
      <c r="F27" s="105"/>
      <c r="G27" s="105"/>
      <c r="H27" s="105"/>
    </row>
    <row r="28" spans="1:9" x14ac:dyDescent="0.35">
      <c r="A28" s="105"/>
      <c r="B28" s="105"/>
      <c r="C28" s="105"/>
      <c r="D28" s="105"/>
      <c r="E28" s="105"/>
      <c r="F28" s="105"/>
      <c r="G28" s="105"/>
      <c r="H28" s="105"/>
    </row>
  </sheetData>
  <sheetProtection formatRows="0"/>
  <mergeCells count="2">
    <mergeCell ref="A19:B19"/>
    <mergeCell ref="B1:E1"/>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8221AC-B78D-B747-9C63-6B77AFABAB08}">
  <dimension ref="A1:H30"/>
  <sheetViews>
    <sheetView zoomScale="60" zoomScaleNormal="60" workbookViewId="0">
      <pane xSplit="1" ySplit="1" topLeftCell="B2" activePane="bottomRight" state="frozen"/>
      <selection pane="topRight" activeCell="B1" sqref="B1"/>
      <selection pane="bottomLeft" activeCell="A2" sqref="A2"/>
      <selection pane="bottomRight" activeCell="D3" sqref="D3"/>
    </sheetView>
  </sheetViews>
  <sheetFormatPr defaultColWidth="10.75" defaultRowHeight="15.5" x14ac:dyDescent="0.35"/>
  <cols>
    <col min="1" max="1" width="48.58203125" style="100" customWidth="1"/>
    <col min="2" max="4" width="32.58203125" style="100" customWidth="1"/>
    <col min="5" max="5" width="21.5" style="100" customWidth="1"/>
    <col min="6" max="6" width="15.25" style="100" customWidth="1"/>
    <col min="7" max="7" width="15.5" style="100" customWidth="1"/>
    <col min="8" max="8" width="21.75" style="100" customWidth="1"/>
    <col min="9" max="16384" width="10.75" style="8"/>
  </cols>
  <sheetData>
    <row r="1" spans="1:7" s="8" customFormat="1" ht="67.5" customHeight="1" x14ac:dyDescent="0.35">
      <c r="A1" s="40" t="s">
        <v>281</v>
      </c>
      <c r="B1" s="23" t="s">
        <v>282</v>
      </c>
      <c r="C1" s="23" t="s">
        <v>283</v>
      </c>
      <c r="D1" s="23" t="s">
        <v>284</v>
      </c>
      <c r="E1" s="33" t="s">
        <v>168</v>
      </c>
      <c r="F1" s="33" t="s">
        <v>23</v>
      </c>
      <c r="G1" s="33" t="s">
        <v>24</v>
      </c>
    </row>
    <row r="2" spans="1:7" s="8" customFormat="1" ht="32.15" customHeight="1" x14ac:dyDescent="0.35">
      <c r="A2" s="22" t="s">
        <v>285</v>
      </c>
      <c r="B2" s="92"/>
      <c r="C2" s="92"/>
      <c r="D2" s="92">
        <v>10</v>
      </c>
      <c r="E2" s="90">
        <f>SUM(B2:D2)</f>
        <v>10</v>
      </c>
      <c r="F2" s="67">
        <v>0.15</v>
      </c>
      <c r="G2" s="44">
        <f>(B2*F2)+(C2*F2)+(D2*F2)</f>
        <v>1.5</v>
      </c>
    </row>
    <row r="3" spans="1:7" s="8" customFormat="1" ht="62" x14ac:dyDescent="0.35">
      <c r="A3" s="22"/>
      <c r="B3" s="92"/>
      <c r="C3" s="92"/>
      <c r="D3" s="92" t="s">
        <v>286</v>
      </c>
      <c r="E3" s="90"/>
      <c r="F3" s="34"/>
      <c r="G3" s="44"/>
    </row>
    <row r="4" spans="1:7" s="8" customFormat="1" ht="32.15" customHeight="1" x14ac:dyDescent="0.35">
      <c r="A4" s="22" t="s">
        <v>287</v>
      </c>
      <c r="B4" s="85"/>
      <c r="C4" s="85">
        <v>2</v>
      </c>
      <c r="D4" s="85"/>
      <c r="E4" s="90">
        <f t="shared" ref="E4:E20" si="0">SUM(B4:D4)</f>
        <v>2</v>
      </c>
      <c r="F4" s="78">
        <v>7.4999999999999997E-2</v>
      </c>
      <c r="G4" s="44">
        <f>(B4*F4)+(C4*F4)+(D4*F4)</f>
        <v>0.15</v>
      </c>
    </row>
    <row r="5" spans="1:7" s="8" customFormat="1" ht="46.5" x14ac:dyDescent="0.35">
      <c r="A5" s="22"/>
      <c r="B5" s="85"/>
      <c r="C5" s="85" t="s">
        <v>288</v>
      </c>
      <c r="D5" s="85"/>
      <c r="E5" s="90"/>
      <c r="F5" s="34"/>
      <c r="G5" s="44"/>
    </row>
    <row r="6" spans="1:7" s="8" customFormat="1" ht="32.15" customHeight="1" x14ac:dyDescent="0.35">
      <c r="A6" s="22" t="s">
        <v>289</v>
      </c>
      <c r="B6" s="92">
        <v>0</v>
      </c>
      <c r="C6" s="92"/>
      <c r="D6" s="92"/>
      <c r="E6" s="90">
        <f t="shared" si="0"/>
        <v>0</v>
      </c>
      <c r="F6" s="78">
        <v>7.4999999999999997E-2</v>
      </c>
      <c r="G6" s="44">
        <f>(B6*F6)+(C6*F6)+(D6*F6)</f>
        <v>0</v>
      </c>
    </row>
    <row r="7" spans="1:7" s="8" customFormat="1" ht="31" x14ac:dyDescent="0.35">
      <c r="A7" s="22"/>
      <c r="B7" s="92" t="s">
        <v>290</v>
      </c>
      <c r="D7" s="92"/>
      <c r="E7" s="90"/>
      <c r="F7" s="34"/>
      <c r="G7" s="44"/>
    </row>
    <row r="8" spans="1:7" s="8" customFormat="1" ht="53.15" customHeight="1" x14ac:dyDescent="0.35">
      <c r="A8" s="23" t="s">
        <v>291</v>
      </c>
      <c r="B8" s="85"/>
      <c r="C8" s="85"/>
      <c r="D8" s="85"/>
      <c r="E8" s="91">
        <f t="shared" si="0"/>
        <v>0</v>
      </c>
      <c r="F8" s="75">
        <v>0.15</v>
      </c>
      <c r="G8" s="44">
        <f>(B8*F8)+(C8*F8)+(D8*F8)</f>
        <v>0</v>
      </c>
    </row>
    <row r="9" spans="1:7" s="8" customFormat="1" ht="32.15" customHeight="1" x14ac:dyDescent="0.35">
      <c r="A9" s="23"/>
      <c r="B9" s="85"/>
      <c r="C9" s="85"/>
      <c r="D9" s="85"/>
      <c r="E9" s="91"/>
      <c r="F9" s="76"/>
      <c r="G9" s="44"/>
    </row>
    <row r="10" spans="1:7" s="8" customFormat="1" ht="47.15" customHeight="1" x14ac:dyDescent="0.35">
      <c r="A10" s="23" t="s">
        <v>292</v>
      </c>
      <c r="B10" s="92"/>
      <c r="C10" s="92"/>
      <c r="D10" s="92"/>
      <c r="E10" s="91">
        <f t="shared" si="0"/>
        <v>0</v>
      </c>
      <c r="F10" s="75">
        <v>0.1</v>
      </c>
      <c r="G10" s="44">
        <f>(B10*F10)+(C10*F10)+(D10*F10)</f>
        <v>0</v>
      </c>
    </row>
    <row r="11" spans="1:7" s="8" customFormat="1" ht="32.15" customHeight="1" x14ac:dyDescent="0.35">
      <c r="A11" s="23"/>
      <c r="B11" s="92"/>
      <c r="C11" s="92"/>
      <c r="D11" s="92"/>
      <c r="E11" s="91"/>
      <c r="F11" s="76"/>
      <c r="G11" s="44"/>
    </row>
    <row r="12" spans="1:7" s="8" customFormat="1" ht="32.15" customHeight="1" x14ac:dyDescent="0.35">
      <c r="A12" s="23" t="s">
        <v>293</v>
      </c>
      <c r="B12" s="85">
        <v>0</v>
      </c>
      <c r="C12" s="85"/>
      <c r="D12" s="85"/>
      <c r="E12" s="91">
        <f t="shared" si="0"/>
        <v>0</v>
      </c>
      <c r="F12" s="75">
        <v>0.1</v>
      </c>
      <c r="G12" s="44">
        <f>(B12*F12)+(C12*F12)+(D12*F12)</f>
        <v>0</v>
      </c>
    </row>
    <row r="13" spans="1:7" s="8" customFormat="1" ht="138" customHeight="1" x14ac:dyDescent="0.35">
      <c r="A13" s="23"/>
      <c r="B13" s="85" t="s">
        <v>294</v>
      </c>
      <c r="C13" s="85"/>
      <c r="D13" s="85"/>
      <c r="E13" s="91"/>
      <c r="F13" s="76"/>
      <c r="G13" s="44"/>
    </row>
    <row r="14" spans="1:7" s="8" customFormat="1" ht="32.15" customHeight="1" x14ac:dyDescent="0.35">
      <c r="A14" s="23" t="s">
        <v>295</v>
      </c>
      <c r="B14" s="92">
        <v>0</v>
      </c>
      <c r="C14" s="92"/>
      <c r="D14" s="92"/>
      <c r="E14" s="91">
        <f t="shared" si="0"/>
        <v>0</v>
      </c>
      <c r="F14" s="75">
        <v>0.1</v>
      </c>
      <c r="G14" s="44">
        <f>(B14*F14)+(C14*F14)+(D14*F14)</f>
        <v>0</v>
      </c>
    </row>
    <row r="15" spans="1:7" s="8" customFormat="1" ht="46.5" x14ac:dyDescent="0.35">
      <c r="A15" s="22"/>
      <c r="B15" s="92" t="s">
        <v>296</v>
      </c>
      <c r="C15" s="92"/>
      <c r="D15" s="92"/>
      <c r="E15" s="90"/>
      <c r="F15" s="34"/>
      <c r="G15" s="44"/>
    </row>
    <row r="16" spans="1:7" s="8" customFormat="1" ht="32.15" customHeight="1" x14ac:dyDescent="0.35">
      <c r="A16" s="23" t="s">
        <v>297</v>
      </c>
      <c r="B16" s="85">
        <v>0</v>
      </c>
      <c r="C16" s="85"/>
      <c r="D16" s="85"/>
      <c r="E16" s="91">
        <f t="shared" si="0"/>
        <v>0</v>
      </c>
      <c r="F16" s="75">
        <v>0.1</v>
      </c>
      <c r="G16" s="44">
        <f>(B16*F16)+(C16*F16)+(D16*F16)</f>
        <v>0</v>
      </c>
    </row>
    <row r="17" spans="1:8" ht="46.5" x14ac:dyDescent="0.35">
      <c r="A17" s="22"/>
      <c r="B17" s="85" t="s">
        <v>296</v>
      </c>
      <c r="C17" s="85"/>
      <c r="D17" s="85"/>
      <c r="E17" s="90"/>
      <c r="F17" s="34"/>
      <c r="G17" s="44"/>
      <c r="H17" s="8"/>
    </row>
    <row r="18" spans="1:8" ht="57.65" customHeight="1" x14ac:dyDescent="0.35">
      <c r="A18" s="27" t="s">
        <v>298</v>
      </c>
      <c r="B18" s="92"/>
      <c r="C18" s="92">
        <v>6</v>
      </c>
      <c r="D18" s="92"/>
      <c r="E18" s="91">
        <f t="shared" si="0"/>
        <v>6</v>
      </c>
      <c r="F18" s="75">
        <v>0.08</v>
      </c>
      <c r="G18" s="44">
        <f>(B18*F18)+(C18*F18)+(D18*F18)</f>
        <v>0.48</v>
      </c>
      <c r="H18" s="8"/>
    </row>
    <row r="19" spans="1:8" ht="83.5" customHeight="1" x14ac:dyDescent="0.35">
      <c r="A19" s="22"/>
      <c r="B19" s="92"/>
      <c r="C19" s="92" t="s">
        <v>299</v>
      </c>
      <c r="D19" s="92"/>
      <c r="E19" s="90"/>
      <c r="F19" s="34"/>
      <c r="G19" s="44"/>
      <c r="H19" s="8"/>
    </row>
    <row r="20" spans="1:8" ht="54.65" customHeight="1" x14ac:dyDescent="0.35">
      <c r="A20" s="23" t="s">
        <v>300</v>
      </c>
      <c r="B20" s="85"/>
      <c r="C20" s="85"/>
      <c r="D20" s="85"/>
      <c r="E20" s="91">
        <f t="shared" si="0"/>
        <v>0</v>
      </c>
      <c r="F20" s="75">
        <v>7.0000000000000007E-2</v>
      </c>
      <c r="G20" s="44">
        <f>(B20*F20)+(C20*F20)+(D20*F20)</f>
        <v>0</v>
      </c>
      <c r="H20" s="8"/>
    </row>
    <row r="21" spans="1:8" ht="32.15" customHeight="1" x14ac:dyDescent="0.35">
      <c r="A21" s="22"/>
      <c r="B21" s="85"/>
      <c r="C21" s="85"/>
      <c r="D21" s="85"/>
      <c r="E21" s="90"/>
      <c r="F21" s="67"/>
      <c r="G21" s="44"/>
      <c r="H21" s="8"/>
    </row>
    <row r="22" spans="1:8" x14ac:dyDescent="0.35">
      <c r="A22" s="8"/>
      <c r="B22" s="8"/>
      <c r="C22" s="8"/>
      <c r="D22" s="8"/>
      <c r="E22" s="38" t="s">
        <v>58</v>
      </c>
      <c r="F22" s="77">
        <f>SUM(F2:F21)</f>
        <v>0.99999999999999978</v>
      </c>
      <c r="G22" s="79">
        <f>SUM(G2:G20)</f>
        <v>2.13</v>
      </c>
      <c r="H22" s="14" t="s">
        <v>169</v>
      </c>
    </row>
    <row r="23" spans="1:8" ht="47.5" customHeight="1" x14ac:dyDescent="0.35">
      <c r="A23" s="98"/>
      <c r="B23" s="98"/>
      <c r="C23" s="98"/>
      <c r="D23" s="98"/>
      <c r="E23" s="98"/>
      <c r="F23" s="98"/>
      <c r="G23" s="98"/>
    </row>
    <row r="24" spans="1:8" x14ac:dyDescent="0.35">
      <c r="A24" s="98"/>
      <c r="B24" s="98"/>
      <c r="C24" s="98"/>
      <c r="D24" s="98"/>
      <c r="E24" s="98"/>
      <c r="F24" s="98"/>
      <c r="G24" s="98"/>
    </row>
    <row r="25" spans="1:8" x14ac:dyDescent="0.35">
      <c r="A25" s="98"/>
      <c r="B25" s="111"/>
      <c r="C25" s="98"/>
      <c r="D25" s="98"/>
      <c r="E25" s="98"/>
      <c r="F25" s="98"/>
      <c r="G25" s="98"/>
    </row>
    <row r="26" spans="1:8" x14ac:dyDescent="0.35">
      <c r="A26" s="98"/>
      <c r="B26" s="98"/>
      <c r="C26" s="98"/>
      <c r="D26" s="98"/>
      <c r="E26" s="98"/>
      <c r="F26" s="98"/>
      <c r="G26" s="98"/>
    </row>
    <row r="27" spans="1:8" x14ac:dyDescent="0.35">
      <c r="A27" s="98"/>
      <c r="B27" s="98"/>
      <c r="C27" s="98"/>
      <c r="D27" s="98"/>
      <c r="E27" s="98"/>
      <c r="F27" s="98"/>
      <c r="G27" s="98"/>
    </row>
    <row r="28" spans="1:8" x14ac:dyDescent="0.35">
      <c r="A28" s="98"/>
      <c r="B28" s="98"/>
      <c r="C28" s="98"/>
      <c r="D28" s="98"/>
      <c r="E28" s="98"/>
      <c r="F28" s="98"/>
      <c r="G28" s="98"/>
    </row>
    <row r="29" spans="1:8" x14ac:dyDescent="0.35">
      <c r="A29" s="98"/>
      <c r="B29" s="98"/>
      <c r="C29" s="98"/>
      <c r="D29" s="98"/>
      <c r="E29" s="98"/>
      <c r="F29" s="98"/>
      <c r="G29" s="98"/>
    </row>
    <row r="30" spans="1:8" x14ac:dyDescent="0.35">
      <c r="A30" s="98"/>
      <c r="B30" s="98"/>
      <c r="C30" s="98"/>
      <c r="D30" s="98"/>
      <c r="E30" s="98"/>
      <c r="F30" s="98"/>
      <c r="G30" s="98"/>
    </row>
  </sheetData>
  <sheetProtection formatRows="0"/>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0EB651-E7BE-A64C-89E6-706E2FD0EF0E}">
  <dimension ref="A1:T23"/>
  <sheetViews>
    <sheetView tabSelected="1" zoomScale="70" zoomScaleNormal="70" workbookViewId="0">
      <pane xSplit="1" ySplit="2" topLeftCell="B3" activePane="bottomRight" state="frozen"/>
      <selection pane="topRight" activeCell="B1" sqref="B1"/>
      <selection pane="bottomLeft" activeCell="A3" sqref="A3"/>
      <selection pane="bottomRight" activeCell="A2" sqref="A2"/>
    </sheetView>
  </sheetViews>
  <sheetFormatPr defaultColWidth="10.75" defaultRowHeight="15.5" x14ac:dyDescent="0.35"/>
  <cols>
    <col min="1" max="1" width="64.58203125" style="100" customWidth="1"/>
    <col min="2" max="4" width="25" style="100" customWidth="1"/>
    <col min="5" max="7" width="16.58203125" style="100" customWidth="1"/>
    <col min="8" max="8" width="16.5" style="100" customWidth="1"/>
    <col min="9" max="16384" width="10.75" style="8"/>
  </cols>
  <sheetData>
    <row r="1" spans="1:20" x14ac:dyDescent="0.35">
      <c r="A1" s="7"/>
      <c r="B1" s="177" t="s">
        <v>301</v>
      </c>
      <c r="C1" s="177"/>
      <c r="D1" s="177"/>
      <c r="E1" s="7"/>
      <c r="F1" s="7"/>
      <c r="G1" s="7"/>
      <c r="H1" s="8"/>
    </row>
    <row r="2" spans="1:20" ht="89" customHeight="1" x14ac:dyDescent="0.35">
      <c r="A2" s="40" t="s">
        <v>302</v>
      </c>
      <c r="B2" s="23" t="s">
        <v>303</v>
      </c>
      <c r="C2" s="23" t="s">
        <v>304</v>
      </c>
      <c r="D2" s="23" t="s">
        <v>305</v>
      </c>
      <c r="E2" s="33" t="s">
        <v>168</v>
      </c>
      <c r="F2" s="33" t="s">
        <v>23</v>
      </c>
      <c r="G2" s="33" t="s">
        <v>24</v>
      </c>
      <c r="H2" s="8"/>
    </row>
    <row r="3" spans="1:20" ht="32.15" customHeight="1" x14ac:dyDescent="0.35">
      <c r="A3" s="22" t="s">
        <v>306</v>
      </c>
      <c r="B3" s="154">
        <v>0</v>
      </c>
      <c r="C3" s="154"/>
      <c r="D3" s="154"/>
      <c r="E3" s="49">
        <f>SUM(B3:D3)</f>
        <v>0</v>
      </c>
      <c r="F3" s="67">
        <v>-0.15</v>
      </c>
      <c r="G3" s="49">
        <f>(B3*F3)+(C3*F3)+(D3*F3)</f>
        <v>0</v>
      </c>
      <c r="H3" s="8"/>
      <c r="T3" s="8">
        <v>-2</v>
      </c>
    </row>
    <row r="4" spans="1:20" ht="32.15" customHeight="1" x14ac:dyDescent="0.35">
      <c r="A4" s="22"/>
      <c r="B4" s="154"/>
      <c r="C4" s="154"/>
      <c r="D4" s="154"/>
      <c r="E4" s="49"/>
      <c r="F4" s="67"/>
      <c r="G4" s="49"/>
      <c r="H4" s="8"/>
    </row>
    <row r="5" spans="1:20" ht="32.15" customHeight="1" x14ac:dyDescent="0.35">
      <c r="A5" s="22" t="s">
        <v>307</v>
      </c>
      <c r="B5" s="155">
        <v>0</v>
      </c>
      <c r="C5" s="155"/>
      <c r="D5" s="155"/>
      <c r="E5" s="49">
        <f t="shared" ref="E5:E13" si="0">SUM(B5:D5)</f>
        <v>0</v>
      </c>
      <c r="F5" s="67">
        <v>-0.2</v>
      </c>
      <c r="G5" s="49">
        <f>(B5*F5)+(C5*F5)+(D5*F5)</f>
        <v>0</v>
      </c>
      <c r="H5" s="8"/>
    </row>
    <row r="6" spans="1:20" ht="32.15" customHeight="1" x14ac:dyDescent="0.35">
      <c r="A6" s="22"/>
      <c r="B6" s="155"/>
      <c r="C6" s="155"/>
      <c r="D6" s="155"/>
      <c r="E6" s="49"/>
      <c r="F6" s="67"/>
      <c r="G6" s="49"/>
      <c r="H6" s="8"/>
    </row>
    <row r="7" spans="1:20" ht="32.15" customHeight="1" x14ac:dyDescent="0.35">
      <c r="A7" s="23" t="s">
        <v>308</v>
      </c>
      <c r="B7" s="154">
        <v>0</v>
      </c>
      <c r="C7" s="154"/>
      <c r="D7" s="154"/>
      <c r="E7" s="49">
        <f t="shared" si="0"/>
        <v>0</v>
      </c>
      <c r="F7" s="67">
        <v>-0.2</v>
      </c>
      <c r="G7" s="49">
        <f>(B7*F7)+(C7*F7)+(D7*F7)</f>
        <v>0</v>
      </c>
      <c r="H7" s="8"/>
    </row>
    <row r="8" spans="1:20" ht="32.15" customHeight="1" x14ac:dyDescent="0.35">
      <c r="A8" s="22"/>
      <c r="B8" s="154"/>
      <c r="C8" s="154"/>
      <c r="D8" s="154"/>
      <c r="E8" s="49"/>
      <c r="F8" s="67"/>
      <c r="G8" s="49"/>
      <c r="H8" s="8"/>
    </row>
    <row r="9" spans="1:20" ht="32.15" customHeight="1" x14ac:dyDescent="0.35">
      <c r="A9" s="23" t="s">
        <v>309</v>
      </c>
      <c r="B9" s="155">
        <v>0</v>
      </c>
      <c r="C9" s="155"/>
      <c r="D9" s="155"/>
      <c r="E9" s="49">
        <f t="shared" si="0"/>
        <v>0</v>
      </c>
      <c r="F9" s="75">
        <v>-0.1</v>
      </c>
      <c r="G9" s="49">
        <f>(B9*F9)+(C9*F9)+(D9*F9)</f>
        <v>0</v>
      </c>
      <c r="H9" s="8"/>
    </row>
    <row r="10" spans="1:20" ht="32.15" customHeight="1" x14ac:dyDescent="0.35">
      <c r="A10" s="23"/>
      <c r="B10" s="155"/>
      <c r="C10" s="155"/>
      <c r="D10" s="155"/>
      <c r="E10" s="49"/>
      <c r="F10" s="75"/>
      <c r="G10" s="49"/>
      <c r="H10" s="8"/>
    </row>
    <row r="11" spans="1:20" ht="32.15" customHeight="1" x14ac:dyDescent="0.35">
      <c r="A11" s="23" t="s">
        <v>310</v>
      </c>
      <c r="B11" s="154">
        <v>0</v>
      </c>
      <c r="C11" s="154"/>
      <c r="D11" s="154"/>
      <c r="E11" s="49">
        <f t="shared" si="0"/>
        <v>0</v>
      </c>
      <c r="F11" s="75">
        <v>-0.1</v>
      </c>
      <c r="G11" s="49">
        <f>(B11*F11)+(C11*F11)+(D11*F11)</f>
        <v>0</v>
      </c>
      <c r="H11" s="8"/>
    </row>
    <row r="12" spans="1:20" ht="32.15" customHeight="1" x14ac:dyDescent="0.35">
      <c r="A12" s="22"/>
      <c r="B12" s="154"/>
      <c r="C12" s="154"/>
      <c r="D12" s="154"/>
      <c r="E12" s="49"/>
      <c r="F12" s="67"/>
      <c r="G12" s="49"/>
      <c r="H12" s="8"/>
    </row>
    <row r="13" spans="1:20" ht="32.15" customHeight="1" x14ac:dyDescent="0.35">
      <c r="A13" s="23" t="s">
        <v>311</v>
      </c>
      <c r="B13" s="155">
        <v>0</v>
      </c>
      <c r="C13" s="155"/>
      <c r="D13" s="155"/>
      <c r="E13" s="49">
        <f t="shared" si="0"/>
        <v>0</v>
      </c>
      <c r="F13" s="75">
        <v>-0.1</v>
      </c>
      <c r="G13" s="49">
        <f>(B13*F13)+(C13*F13)+(D13*F13)</f>
        <v>0</v>
      </c>
      <c r="H13" s="8"/>
    </row>
    <row r="14" spans="1:20" ht="32.15" customHeight="1" x14ac:dyDescent="0.35">
      <c r="A14" s="23"/>
      <c r="B14" s="155"/>
      <c r="C14" s="155"/>
      <c r="D14" s="155"/>
      <c r="E14" s="49"/>
      <c r="F14" s="75"/>
      <c r="G14" s="49"/>
      <c r="H14" s="8"/>
    </row>
    <row r="15" spans="1:20" ht="32.15" customHeight="1" x14ac:dyDescent="0.35">
      <c r="A15" s="23" t="s">
        <v>312</v>
      </c>
      <c r="B15" s="154">
        <v>0</v>
      </c>
      <c r="C15" s="154"/>
      <c r="D15" s="154"/>
      <c r="E15" s="49">
        <f t="shared" ref="E15" si="1">SUM(B15:D15)</f>
        <v>0</v>
      </c>
      <c r="F15" s="75">
        <v>-0.1</v>
      </c>
      <c r="G15" s="49">
        <f>(B15*F15)+(C15*F15)+(D15*F15)</f>
        <v>0</v>
      </c>
      <c r="H15" s="8"/>
    </row>
    <row r="16" spans="1:20" ht="32.15" customHeight="1" x14ac:dyDescent="0.35">
      <c r="A16" s="22"/>
      <c r="B16" s="154"/>
      <c r="C16" s="154"/>
      <c r="D16" s="154"/>
      <c r="E16" s="49"/>
      <c r="F16" s="67"/>
      <c r="G16" s="49"/>
      <c r="H16" s="8"/>
    </row>
    <row r="17" spans="1:8" ht="32.15" customHeight="1" x14ac:dyDescent="0.35">
      <c r="A17" s="23" t="s">
        <v>313</v>
      </c>
      <c r="B17" s="155">
        <v>0</v>
      </c>
      <c r="C17" s="155"/>
      <c r="D17" s="155"/>
      <c r="E17" s="49">
        <f t="shared" ref="E17" si="2">SUM(B17:D17)</f>
        <v>0</v>
      </c>
      <c r="F17" s="75">
        <v>-0.05</v>
      </c>
      <c r="G17" s="49">
        <f>(B17*F17)+(C17*F17)+(D17*F17)</f>
        <v>0</v>
      </c>
      <c r="H17" s="8"/>
    </row>
    <row r="18" spans="1:8" ht="32.15" customHeight="1" x14ac:dyDescent="0.35">
      <c r="A18" s="23"/>
      <c r="B18" s="155"/>
      <c r="C18" s="155"/>
      <c r="D18" s="155"/>
      <c r="E18" s="49"/>
      <c r="F18" s="75"/>
      <c r="G18" s="49"/>
      <c r="H18" s="8"/>
    </row>
    <row r="19" spans="1:8" x14ac:dyDescent="0.35">
      <c r="A19" s="151"/>
      <c r="B19" s="8"/>
      <c r="C19" s="8"/>
      <c r="D19" s="8"/>
      <c r="E19" s="38" t="s">
        <v>58</v>
      </c>
      <c r="F19" s="67">
        <f>SUM(F3:F18)</f>
        <v>-1</v>
      </c>
      <c r="G19" s="50">
        <f>SUM(G3:G18)</f>
        <v>0</v>
      </c>
      <c r="H19" s="8" t="s">
        <v>314</v>
      </c>
    </row>
    <row r="20" spans="1:8" x14ac:dyDescent="0.35">
      <c r="A20" s="98"/>
      <c r="B20" s="98"/>
      <c r="C20" s="98"/>
      <c r="D20" s="98"/>
      <c r="E20" s="98"/>
      <c r="F20" s="98"/>
      <c r="G20" s="98"/>
    </row>
    <row r="21" spans="1:8" x14ac:dyDescent="0.35">
      <c r="A21" s="98"/>
      <c r="B21" s="98"/>
      <c r="C21" s="98"/>
      <c r="D21" s="98"/>
      <c r="E21" s="98"/>
      <c r="F21" s="98"/>
      <c r="G21" s="98"/>
    </row>
    <row r="22" spans="1:8" x14ac:dyDescent="0.35">
      <c r="A22" s="98"/>
      <c r="B22" s="98"/>
      <c r="C22" s="98"/>
      <c r="D22" s="98"/>
      <c r="E22" s="98"/>
      <c r="F22" s="98"/>
      <c r="G22" s="98"/>
    </row>
    <row r="23" spans="1:8" x14ac:dyDescent="0.35">
      <c r="A23" s="98"/>
      <c r="B23" s="98"/>
      <c r="C23" s="98"/>
      <c r="D23" s="98"/>
      <c r="E23" s="98"/>
      <c r="F23" s="98"/>
      <c r="G23" s="98"/>
    </row>
  </sheetData>
  <sheetProtection formatRows="0"/>
  <mergeCells count="1">
    <mergeCell ref="B1:D1"/>
  </mergeCell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7F4E62-A3CA-46AD-998A-56BDAAA7EC34}">
  <dimension ref="B2:D3"/>
  <sheetViews>
    <sheetView workbookViewId="0">
      <selection activeCell="D3" sqref="D2:D3"/>
    </sheetView>
  </sheetViews>
  <sheetFormatPr defaultColWidth="10.58203125" defaultRowHeight="15.5" x14ac:dyDescent="0.35"/>
  <cols>
    <col min="2" max="4" width="16.58203125" customWidth="1"/>
  </cols>
  <sheetData>
    <row r="2" spans="2:4" x14ac:dyDescent="0.35">
      <c r="B2" s="51" t="s">
        <v>18</v>
      </c>
      <c r="C2" s="51" t="s">
        <v>19</v>
      </c>
      <c r="D2" s="51"/>
    </row>
    <row r="3" spans="2:4" x14ac:dyDescent="0.35">
      <c r="B3" s="1" t="s">
        <v>20</v>
      </c>
      <c r="C3" s="57">
        <v>44946</v>
      </c>
      <c r="D3" s="1"/>
    </row>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EB9F7-4B6D-9A42-A866-4306FA3D07F1}">
  <dimension ref="A1:E67"/>
  <sheetViews>
    <sheetView zoomScale="70" zoomScaleNormal="70" workbookViewId="0">
      <pane xSplit="1" ySplit="1" topLeftCell="B41" activePane="bottomRight" state="frozen"/>
      <selection pane="topRight" activeCell="B1" sqref="B1"/>
      <selection pane="bottomLeft" activeCell="A2" sqref="A2"/>
      <selection pane="bottomRight" activeCell="B70" sqref="B70"/>
    </sheetView>
  </sheetViews>
  <sheetFormatPr defaultColWidth="10.5" defaultRowHeight="15.5" x14ac:dyDescent="0.35"/>
  <cols>
    <col min="1" max="1" width="48.5" style="99" bestFit="1" customWidth="1"/>
    <col min="2" max="2" width="64.58203125" style="123" customWidth="1"/>
    <col min="3" max="4" width="16.58203125" style="99" customWidth="1"/>
    <col min="5" max="5" width="12.25" customWidth="1"/>
  </cols>
  <sheetData>
    <row r="1" spans="1:4" x14ac:dyDescent="0.35">
      <c r="A1" s="46" t="s">
        <v>21</v>
      </c>
      <c r="B1" s="121" t="s">
        <v>22</v>
      </c>
      <c r="C1" s="46" t="s">
        <v>23</v>
      </c>
      <c r="D1" s="46" t="s">
        <v>24</v>
      </c>
    </row>
    <row r="2" spans="1:4" x14ac:dyDescent="0.35">
      <c r="A2" s="132" t="s">
        <v>25</v>
      </c>
      <c r="B2" s="92">
        <v>2</v>
      </c>
      <c r="C2" s="136">
        <v>0.05</v>
      </c>
      <c r="D2" s="39">
        <f>B2*C2</f>
        <v>0.1</v>
      </c>
    </row>
    <row r="3" spans="1:4" ht="46.5" x14ac:dyDescent="0.35">
      <c r="A3" s="132"/>
      <c r="B3" s="120" t="s">
        <v>26</v>
      </c>
      <c r="C3" s="136"/>
      <c r="D3" s="39"/>
    </row>
    <row r="4" spans="1:4" x14ac:dyDescent="0.35">
      <c r="A4" s="132" t="s">
        <v>27</v>
      </c>
      <c r="B4" s="92">
        <v>1.5</v>
      </c>
      <c r="C4" s="136">
        <v>0.05</v>
      </c>
      <c r="D4" s="39">
        <f>B4*C4</f>
        <v>7.5000000000000011E-2</v>
      </c>
    </row>
    <row r="5" spans="1:4" x14ac:dyDescent="0.35">
      <c r="A5" s="132"/>
      <c r="B5" s="120" t="s">
        <v>28</v>
      </c>
      <c r="C5" s="136"/>
      <c r="D5" s="39"/>
    </row>
    <row r="6" spans="1:4" x14ac:dyDescent="0.35">
      <c r="A6" s="132" t="s">
        <v>29</v>
      </c>
      <c r="B6" s="92">
        <v>1.5</v>
      </c>
      <c r="C6" s="136">
        <v>0.05</v>
      </c>
      <c r="D6" s="39">
        <f>B6*C6</f>
        <v>7.5000000000000011E-2</v>
      </c>
    </row>
    <row r="7" spans="1:4" x14ac:dyDescent="0.35">
      <c r="A7" s="132"/>
      <c r="B7" s="120" t="s">
        <v>28</v>
      </c>
      <c r="C7" s="136"/>
      <c r="D7" s="39"/>
    </row>
    <row r="8" spans="1:4" x14ac:dyDescent="0.35">
      <c r="A8" s="132" t="s">
        <v>30</v>
      </c>
      <c r="B8" s="92">
        <v>0</v>
      </c>
      <c r="C8" s="136">
        <v>0.05</v>
      </c>
      <c r="D8" s="39">
        <f>B8*C8</f>
        <v>0</v>
      </c>
    </row>
    <row r="9" spans="1:4" x14ac:dyDescent="0.35">
      <c r="A9" s="132"/>
      <c r="B9" s="92"/>
      <c r="C9" s="136"/>
      <c r="D9" s="39"/>
    </row>
    <row r="10" spans="1:4" x14ac:dyDescent="0.35">
      <c r="A10" s="132" t="s">
        <v>31</v>
      </c>
      <c r="B10" s="92">
        <v>0</v>
      </c>
      <c r="C10" s="136">
        <v>0.05</v>
      </c>
      <c r="D10" s="39">
        <f>B10*C10</f>
        <v>0</v>
      </c>
    </row>
    <row r="11" spans="1:4" x14ac:dyDescent="0.35">
      <c r="A11" s="132"/>
      <c r="B11" s="92"/>
      <c r="C11" s="136"/>
      <c r="D11" s="39"/>
    </row>
    <row r="12" spans="1:4" x14ac:dyDescent="0.35">
      <c r="A12" s="132" t="s">
        <v>32</v>
      </c>
      <c r="B12" s="92">
        <v>0</v>
      </c>
      <c r="C12" s="136">
        <v>0.05</v>
      </c>
      <c r="D12" s="39">
        <f>B12*C12</f>
        <v>0</v>
      </c>
    </row>
    <row r="13" spans="1:4" x14ac:dyDescent="0.35">
      <c r="A13" s="132"/>
      <c r="B13" s="92"/>
      <c r="C13" s="136"/>
      <c r="D13" s="39"/>
    </row>
    <row r="14" spans="1:4" x14ac:dyDescent="0.35">
      <c r="A14" s="132" t="s">
        <v>33</v>
      </c>
      <c r="B14" s="92">
        <v>0</v>
      </c>
      <c r="C14" s="136">
        <v>0.05</v>
      </c>
      <c r="D14" s="39">
        <f>B14*C14</f>
        <v>0</v>
      </c>
    </row>
    <row r="15" spans="1:4" x14ac:dyDescent="0.35">
      <c r="A15" s="132"/>
      <c r="B15" s="92"/>
      <c r="C15" s="136"/>
      <c r="D15" s="39"/>
    </row>
    <row r="16" spans="1:4" x14ac:dyDescent="0.35">
      <c r="A16" s="132" t="s">
        <v>34</v>
      </c>
      <c r="B16" s="92">
        <v>0</v>
      </c>
      <c r="C16" s="136">
        <v>0.03</v>
      </c>
      <c r="D16" s="39">
        <f>B16*C16</f>
        <v>0</v>
      </c>
    </row>
    <row r="17" spans="1:4" x14ac:dyDescent="0.35">
      <c r="A17" s="132"/>
      <c r="B17" s="92"/>
      <c r="C17" s="136"/>
      <c r="D17" s="39"/>
    </row>
    <row r="18" spans="1:4" x14ac:dyDescent="0.35">
      <c r="A18" s="132" t="s">
        <v>35</v>
      </c>
      <c r="B18" s="92">
        <v>0</v>
      </c>
      <c r="C18" s="136">
        <v>0.02</v>
      </c>
      <c r="D18" s="39">
        <f>B18*C18</f>
        <v>0</v>
      </c>
    </row>
    <row r="19" spans="1:4" x14ac:dyDescent="0.35">
      <c r="A19" s="132"/>
      <c r="B19" s="59"/>
      <c r="C19" s="136"/>
      <c r="D19" s="39"/>
    </row>
    <row r="20" spans="1:4" x14ac:dyDescent="0.35">
      <c r="A20" s="132" t="s">
        <v>36</v>
      </c>
      <c r="B20" s="92">
        <v>0</v>
      </c>
      <c r="C20" s="136">
        <v>0.03</v>
      </c>
      <c r="D20" s="39">
        <f>B20*C20</f>
        <v>0</v>
      </c>
    </row>
    <row r="21" spans="1:4" x14ac:dyDescent="0.35">
      <c r="A21" s="132"/>
      <c r="B21" s="92"/>
      <c r="C21" s="136"/>
      <c r="D21" s="39"/>
    </row>
    <row r="22" spans="1:4" x14ac:dyDescent="0.35">
      <c r="A22" s="132" t="s">
        <v>37</v>
      </c>
      <c r="B22" s="92">
        <v>0</v>
      </c>
      <c r="C22" s="136">
        <v>0.03</v>
      </c>
      <c r="D22" s="39">
        <f>B22*C22</f>
        <v>0</v>
      </c>
    </row>
    <row r="23" spans="1:4" x14ac:dyDescent="0.35">
      <c r="A23" s="132"/>
      <c r="B23" s="92"/>
      <c r="C23" s="136"/>
      <c r="D23" s="39"/>
    </row>
    <row r="24" spans="1:4" ht="31" x14ac:dyDescent="0.35">
      <c r="A24" s="133" t="s">
        <v>38</v>
      </c>
      <c r="B24" s="92">
        <v>0</v>
      </c>
      <c r="C24" s="136">
        <v>0.03</v>
      </c>
      <c r="D24" s="39">
        <f>B24*C24</f>
        <v>0</v>
      </c>
    </row>
    <row r="25" spans="1:4" x14ac:dyDescent="0.35">
      <c r="A25" s="132"/>
      <c r="B25" s="120"/>
      <c r="C25" s="136"/>
      <c r="D25" s="39"/>
    </row>
    <row r="26" spans="1:4" x14ac:dyDescent="0.35">
      <c r="A26" s="132" t="s">
        <v>39</v>
      </c>
      <c r="B26" s="92">
        <v>3</v>
      </c>
      <c r="C26" s="136">
        <v>0.04</v>
      </c>
      <c r="D26" s="39">
        <f>B26*C26</f>
        <v>0.12</v>
      </c>
    </row>
    <row r="27" spans="1:4" ht="62" x14ac:dyDescent="0.35">
      <c r="A27" s="132"/>
      <c r="B27" s="120" t="s">
        <v>40</v>
      </c>
      <c r="C27" s="136"/>
      <c r="D27" s="39"/>
    </row>
    <row r="28" spans="1:4" x14ac:dyDescent="0.35">
      <c r="A28" s="132" t="s">
        <v>41</v>
      </c>
      <c r="B28" s="92">
        <v>1</v>
      </c>
      <c r="C28" s="136">
        <v>0.03</v>
      </c>
      <c r="D28" s="39">
        <f>B28*C28</f>
        <v>0.03</v>
      </c>
    </row>
    <row r="29" spans="1:4" x14ac:dyDescent="0.35">
      <c r="A29" s="132"/>
      <c r="B29" s="137" t="s">
        <v>42</v>
      </c>
      <c r="C29" s="136"/>
      <c r="D29" s="39"/>
    </row>
    <row r="30" spans="1:4" x14ac:dyDescent="0.35">
      <c r="A30" s="132" t="s">
        <v>43</v>
      </c>
      <c r="B30" s="92">
        <v>0</v>
      </c>
      <c r="C30" s="136">
        <v>0.04</v>
      </c>
      <c r="D30" s="39">
        <f>B30*C30</f>
        <v>0</v>
      </c>
    </row>
    <row r="31" spans="1:4" x14ac:dyDescent="0.35">
      <c r="A31" s="132"/>
      <c r="B31" s="92"/>
      <c r="C31" s="136"/>
      <c r="D31" s="39"/>
    </row>
    <row r="32" spans="1:4" x14ac:dyDescent="0.35">
      <c r="A32" s="132" t="s">
        <v>44</v>
      </c>
      <c r="B32" s="92">
        <v>0</v>
      </c>
      <c r="C32" s="136">
        <v>0.04</v>
      </c>
      <c r="D32" s="39">
        <f>B32*C32</f>
        <v>0</v>
      </c>
    </row>
    <row r="33" spans="1:5" x14ac:dyDescent="0.35">
      <c r="A33" s="132"/>
      <c r="B33" s="137"/>
      <c r="C33" s="136"/>
      <c r="D33" s="39"/>
    </row>
    <row r="34" spans="1:5" x14ac:dyDescent="0.35">
      <c r="A34" s="132" t="s">
        <v>45</v>
      </c>
      <c r="B34" s="92">
        <v>0</v>
      </c>
      <c r="C34" s="136">
        <v>0.03</v>
      </c>
      <c r="D34" s="39">
        <f>B34*C34</f>
        <v>0</v>
      </c>
    </row>
    <row r="35" spans="1:5" x14ac:dyDescent="0.35">
      <c r="A35" s="132"/>
      <c r="B35" s="120"/>
      <c r="C35" s="136"/>
      <c r="D35" s="39"/>
    </row>
    <row r="36" spans="1:5" x14ac:dyDescent="0.35">
      <c r="A36" s="132" t="s">
        <v>46</v>
      </c>
      <c r="B36" s="92">
        <v>0</v>
      </c>
      <c r="C36" s="136">
        <v>0.05</v>
      </c>
      <c r="D36" s="39">
        <f>B36*C36</f>
        <v>0</v>
      </c>
    </row>
    <row r="37" spans="1:5" x14ac:dyDescent="0.35">
      <c r="A37" s="132"/>
      <c r="B37" s="120"/>
      <c r="C37" s="136"/>
      <c r="D37" s="39"/>
    </row>
    <row r="38" spans="1:5" x14ac:dyDescent="0.35">
      <c r="A38" s="132" t="s">
        <v>47</v>
      </c>
      <c r="B38" s="92">
        <v>0</v>
      </c>
      <c r="C38" s="136">
        <v>0.05</v>
      </c>
      <c r="D38" s="39">
        <f>B38*C38</f>
        <v>0</v>
      </c>
    </row>
    <row r="39" spans="1:5" x14ac:dyDescent="0.35">
      <c r="A39" s="132"/>
      <c r="B39" s="120"/>
      <c r="C39" s="136"/>
      <c r="D39" s="39"/>
    </row>
    <row r="40" spans="1:5" x14ac:dyDescent="0.35">
      <c r="A40" s="133" t="s">
        <v>48</v>
      </c>
      <c r="B40" s="92">
        <v>0</v>
      </c>
      <c r="C40" s="136">
        <v>0.04</v>
      </c>
      <c r="D40" s="39">
        <f>B40*C40</f>
        <v>0</v>
      </c>
    </row>
    <row r="41" spans="1:5" x14ac:dyDescent="0.35">
      <c r="A41" s="132"/>
      <c r="B41" s="137"/>
      <c r="C41" s="136"/>
      <c r="D41" s="39"/>
    </row>
    <row r="42" spans="1:5" x14ac:dyDescent="0.35">
      <c r="A42" s="132" t="s">
        <v>49</v>
      </c>
      <c r="B42" s="92">
        <v>0</v>
      </c>
      <c r="C42" s="136">
        <v>0.02</v>
      </c>
      <c r="D42" s="39">
        <f>B42*C42</f>
        <v>0</v>
      </c>
    </row>
    <row r="43" spans="1:5" x14ac:dyDescent="0.35">
      <c r="A43" s="132"/>
      <c r="B43" s="120"/>
      <c r="C43" s="136"/>
      <c r="D43" s="39"/>
    </row>
    <row r="44" spans="1:5" x14ac:dyDescent="0.35">
      <c r="A44" s="132" t="s">
        <v>50</v>
      </c>
      <c r="B44" s="92">
        <v>1</v>
      </c>
      <c r="C44" s="136">
        <v>0.03</v>
      </c>
      <c r="D44" s="39">
        <f>B44*C44</f>
        <v>0.03</v>
      </c>
    </row>
    <row r="45" spans="1:5" x14ac:dyDescent="0.35">
      <c r="A45" s="132"/>
      <c r="B45" s="137" t="s">
        <v>42</v>
      </c>
      <c r="C45" s="136"/>
      <c r="D45" s="39"/>
    </row>
    <row r="46" spans="1:5" x14ac:dyDescent="0.35">
      <c r="A46" s="132" t="s">
        <v>51</v>
      </c>
      <c r="B46" s="92">
        <v>1</v>
      </c>
      <c r="C46" s="136">
        <v>0.03</v>
      </c>
      <c r="D46" s="39">
        <f>B46*C46</f>
        <v>0.03</v>
      </c>
      <c r="E46" s="125"/>
    </row>
    <row r="47" spans="1:5" x14ac:dyDescent="0.35">
      <c r="A47" s="132"/>
      <c r="B47" s="137" t="s">
        <v>42</v>
      </c>
      <c r="C47" s="136"/>
      <c r="D47" s="39"/>
    </row>
    <row r="48" spans="1:5" x14ac:dyDescent="0.35">
      <c r="A48" s="132" t="s">
        <v>52</v>
      </c>
      <c r="B48" s="92">
        <v>0</v>
      </c>
      <c r="C48" s="136">
        <v>0.02</v>
      </c>
      <c r="D48" s="39">
        <f>B48*C48</f>
        <v>0</v>
      </c>
    </row>
    <row r="49" spans="1:5" x14ac:dyDescent="0.35">
      <c r="A49" s="132"/>
      <c r="B49" s="120"/>
      <c r="C49" s="136"/>
      <c r="D49" s="39"/>
    </row>
    <row r="50" spans="1:5" x14ac:dyDescent="0.35">
      <c r="A50" s="132" t="s">
        <v>53</v>
      </c>
      <c r="B50" s="92">
        <v>0</v>
      </c>
      <c r="C50" s="136">
        <v>0.02</v>
      </c>
      <c r="D50" s="39">
        <f>B50*C50</f>
        <v>0</v>
      </c>
    </row>
    <row r="51" spans="1:5" x14ac:dyDescent="0.35">
      <c r="A51" s="132"/>
      <c r="B51" s="120"/>
      <c r="C51" s="136"/>
      <c r="D51" s="39"/>
    </row>
    <row r="52" spans="1:5" x14ac:dyDescent="0.35">
      <c r="A52" s="132" t="s">
        <v>54</v>
      </c>
      <c r="B52" s="92">
        <v>0</v>
      </c>
      <c r="C52" s="136">
        <v>0.02</v>
      </c>
      <c r="D52" s="39">
        <f>B52*C52</f>
        <v>0</v>
      </c>
    </row>
    <row r="53" spans="1:5" x14ac:dyDescent="0.35">
      <c r="A53" s="132"/>
      <c r="B53" s="120"/>
      <c r="C53" s="136"/>
      <c r="D53" s="39"/>
    </row>
    <row r="54" spans="1:5" x14ac:dyDescent="0.35">
      <c r="A54" s="132" t="s">
        <v>55</v>
      </c>
      <c r="B54" s="92">
        <v>0</v>
      </c>
      <c r="C54" s="136">
        <v>0.02</v>
      </c>
      <c r="D54" s="39">
        <f>B54*C54</f>
        <v>0</v>
      </c>
    </row>
    <row r="55" spans="1:5" x14ac:dyDescent="0.35">
      <c r="A55" s="132"/>
      <c r="B55" s="137"/>
      <c r="C55" s="136"/>
      <c r="D55" s="39"/>
    </row>
    <row r="56" spans="1:5" x14ac:dyDescent="0.35">
      <c r="A56" s="132" t="s">
        <v>56</v>
      </c>
      <c r="B56" s="92">
        <v>3</v>
      </c>
      <c r="C56" s="136">
        <v>0.03</v>
      </c>
      <c r="D56" s="39">
        <f>B56*C56</f>
        <v>0.09</v>
      </c>
    </row>
    <row r="57" spans="1:5" x14ac:dyDescent="0.35">
      <c r="A57" s="138"/>
      <c r="B57" s="139" t="s">
        <v>57</v>
      </c>
      <c r="C57" s="136"/>
      <c r="D57" s="39"/>
    </row>
    <row r="58" spans="1:5" x14ac:dyDescent="0.35">
      <c r="A58"/>
      <c r="B58" s="122" t="s">
        <v>58</v>
      </c>
      <c r="C58" s="63">
        <f>SUM(C2:C56)</f>
        <v>1.0000000000000004</v>
      </c>
      <c r="D58" s="83">
        <f>SUM(D2:D56)</f>
        <v>0.55000000000000004</v>
      </c>
      <c r="E58" s="53" t="s">
        <v>59</v>
      </c>
    </row>
    <row r="59" spans="1:5" x14ac:dyDescent="0.35">
      <c r="A59" s="163"/>
      <c r="B59" s="163"/>
      <c r="C59" s="113"/>
      <c r="D59" s="106"/>
    </row>
    <row r="60" spans="1:5" x14ac:dyDescent="0.35">
      <c r="A60" s="163"/>
      <c r="B60" s="163"/>
      <c r="C60" s="113"/>
      <c r="D60" s="106"/>
    </row>
    <row r="61" spans="1:5" x14ac:dyDescent="0.35">
      <c r="A61" s="163"/>
      <c r="B61" s="163"/>
      <c r="C61" s="110"/>
      <c r="D61" s="106"/>
    </row>
    <row r="62" spans="1:5" x14ac:dyDescent="0.35">
      <c r="A62" s="163"/>
      <c r="B62" s="163"/>
      <c r="C62" s="113"/>
      <c r="D62" s="106"/>
    </row>
    <row r="63" spans="1:5" x14ac:dyDescent="0.35">
      <c r="A63" s="163"/>
      <c r="B63" s="163"/>
      <c r="C63" s="113"/>
      <c r="D63" s="106"/>
    </row>
    <row r="64" spans="1:5" x14ac:dyDescent="0.35">
      <c r="A64" s="113"/>
      <c r="B64" s="163"/>
      <c r="C64" s="163"/>
      <c r="D64" s="106"/>
    </row>
    <row r="65" spans="1:3" x14ac:dyDescent="0.35">
      <c r="A65" s="114"/>
      <c r="C65" s="114"/>
    </row>
    <row r="66" spans="1:3" x14ac:dyDescent="0.35">
      <c r="A66" s="114"/>
      <c r="C66" s="114"/>
    </row>
    <row r="67" spans="1:3" x14ac:dyDescent="0.35">
      <c r="A67" s="114"/>
      <c r="C67" s="114"/>
    </row>
  </sheetData>
  <sheetProtection formatRows="0"/>
  <mergeCells count="6">
    <mergeCell ref="B64:C64"/>
    <mergeCell ref="A59:B59"/>
    <mergeCell ref="A60:B60"/>
    <mergeCell ref="A61:B61"/>
    <mergeCell ref="A62:B62"/>
    <mergeCell ref="A63:B63"/>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1CD614-DA37-BE45-8396-EA5DF8BDFA25}">
  <dimension ref="A1:I82"/>
  <sheetViews>
    <sheetView zoomScale="70" zoomScaleNormal="70" workbookViewId="0">
      <pane xSplit="1" ySplit="1" topLeftCell="B38" activePane="bottomRight" state="frozen"/>
      <selection pane="topRight" activeCell="B1" sqref="B1"/>
      <selection pane="bottomLeft" activeCell="A2" sqref="A2"/>
      <selection pane="bottomRight" activeCell="B39" sqref="B39"/>
    </sheetView>
  </sheetViews>
  <sheetFormatPr defaultColWidth="10.75" defaultRowHeight="15.5" x14ac:dyDescent="0.35"/>
  <cols>
    <col min="1" max="1" width="49.58203125" style="134" bestFit="1" customWidth="1"/>
    <col min="2" max="2" width="64.58203125" style="100" customWidth="1"/>
    <col min="3" max="4" width="16.58203125" style="101" customWidth="1"/>
    <col min="5" max="5" width="15.25" style="1" customWidth="1"/>
    <col min="6" max="7" width="10.75" style="1" customWidth="1"/>
    <col min="8" max="8" width="51.83203125" style="1" customWidth="1"/>
    <col min="9" max="9" width="77.75" style="1" bestFit="1" customWidth="1"/>
    <col min="10" max="16384" width="10.75" style="1"/>
  </cols>
  <sheetData>
    <row r="1" spans="1:9" x14ac:dyDescent="0.35">
      <c r="A1" s="131" t="s">
        <v>21</v>
      </c>
      <c r="B1" s="33" t="s">
        <v>60</v>
      </c>
      <c r="C1" s="40" t="s">
        <v>23</v>
      </c>
      <c r="D1" s="40" t="s">
        <v>24</v>
      </c>
    </row>
    <row r="2" spans="1:9" x14ac:dyDescent="0.35">
      <c r="A2" s="132" t="s">
        <v>25</v>
      </c>
      <c r="B2" s="92">
        <v>7</v>
      </c>
      <c r="C2" s="63">
        <v>0.05</v>
      </c>
      <c r="D2" s="39">
        <f>B2*C2</f>
        <v>0.35000000000000003</v>
      </c>
      <c r="H2" s="127"/>
      <c r="I2" s="128"/>
    </row>
    <row r="3" spans="1:9" ht="124" x14ac:dyDescent="0.35">
      <c r="A3" s="132"/>
      <c r="B3" s="120" t="s">
        <v>61</v>
      </c>
      <c r="C3" s="63"/>
      <c r="D3" s="39"/>
      <c r="H3" s="127"/>
      <c r="I3" s="129"/>
    </row>
    <row r="4" spans="1:9" x14ac:dyDescent="0.35">
      <c r="A4" s="132" t="s">
        <v>27</v>
      </c>
      <c r="B4" s="92">
        <v>0</v>
      </c>
      <c r="C4" s="63">
        <v>0.05</v>
      </c>
      <c r="D4" s="39">
        <f>B4*C4</f>
        <v>0</v>
      </c>
      <c r="E4" s="126"/>
      <c r="H4" s="127"/>
      <c r="I4" s="128"/>
    </row>
    <row r="5" spans="1:9" x14ac:dyDescent="0.35">
      <c r="A5" s="132"/>
      <c r="B5" s="92"/>
      <c r="C5" s="63"/>
      <c r="D5" s="39"/>
      <c r="H5" s="127"/>
      <c r="I5" s="129"/>
    </row>
    <row r="6" spans="1:9" x14ac:dyDescent="0.35">
      <c r="A6" s="132" t="s">
        <v>29</v>
      </c>
      <c r="B6" s="92">
        <v>0</v>
      </c>
      <c r="C6" s="63">
        <v>0.05</v>
      </c>
      <c r="D6" s="39">
        <f>B6*C6</f>
        <v>0</v>
      </c>
      <c r="E6" s="126"/>
      <c r="H6" s="127"/>
      <c r="I6" s="128"/>
    </row>
    <row r="7" spans="1:9" x14ac:dyDescent="0.35">
      <c r="A7" s="132"/>
      <c r="B7" s="92"/>
      <c r="C7" s="63"/>
      <c r="D7" s="39"/>
      <c r="H7" s="127"/>
      <c r="I7" s="130"/>
    </row>
    <row r="8" spans="1:9" x14ac:dyDescent="0.35">
      <c r="A8" s="132" t="s">
        <v>30</v>
      </c>
      <c r="B8" s="92">
        <v>7</v>
      </c>
      <c r="C8" s="63">
        <v>0.05</v>
      </c>
      <c r="D8" s="39">
        <f>B8*C8</f>
        <v>0.35000000000000003</v>
      </c>
      <c r="E8" s="126"/>
      <c r="H8" s="127"/>
      <c r="I8" s="128"/>
    </row>
    <row r="9" spans="1:9" ht="108.5" x14ac:dyDescent="0.35">
      <c r="A9" s="132"/>
      <c r="B9" s="120" t="s">
        <v>62</v>
      </c>
      <c r="C9" s="63"/>
      <c r="D9" s="39"/>
      <c r="H9" s="127"/>
      <c r="I9" s="128"/>
    </row>
    <row r="10" spans="1:9" x14ac:dyDescent="0.35">
      <c r="A10" s="132" t="s">
        <v>31</v>
      </c>
      <c r="B10" s="92">
        <v>5</v>
      </c>
      <c r="C10" s="63">
        <v>0.05</v>
      </c>
      <c r="D10" s="39">
        <f>B10*C10</f>
        <v>0.25</v>
      </c>
      <c r="E10" s="126"/>
      <c r="H10" s="127"/>
      <c r="I10" s="128"/>
    </row>
    <row r="11" spans="1:9" ht="77.5" x14ac:dyDescent="0.35">
      <c r="A11" s="132"/>
      <c r="B11" s="120" t="s">
        <v>63</v>
      </c>
      <c r="C11" s="63"/>
      <c r="D11" s="39"/>
      <c r="H11" s="127"/>
      <c r="I11" s="129"/>
    </row>
    <row r="12" spans="1:9" x14ac:dyDescent="0.35">
      <c r="A12" s="132" t="s">
        <v>32</v>
      </c>
      <c r="B12" s="92">
        <v>0</v>
      </c>
      <c r="C12" s="63">
        <v>0.05</v>
      </c>
      <c r="D12" s="39">
        <f>B12*C12</f>
        <v>0</v>
      </c>
      <c r="E12" s="126"/>
      <c r="H12" s="127"/>
      <c r="I12" s="128"/>
    </row>
    <row r="13" spans="1:9" x14ac:dyDescent="0.35">
      <c r="A13" s="132"/>
      <c r="B13" s="92"/>
      <c r="C13" s="63"/>
      <c r="D13" s="39"/>
      <c r="H13" s="127"/>
      <c r="I13" s="129"/>
    </row>
    <row r="14" spans="1:9" x14ac:dyDescent="0.35">
      <c r="A14" s="132" t="s">
        <v>33</v>
      </c>
      <c r="B14" s="92">
        <v>0</v>
      </c>
      <c r="C14" s="63">
        <v>0.05</v>
      </c>
      <c r="D14" s="39">
        <f>B14*C14</f>
        <v>0</v>
      </c>
      <c r="E14" s="126"/>
      <c r="H14" s="127"/>
      <c r="I14" s="128"/>
    </row>
    <row r="15" spans="1:9" x14ac:dyDescent="0.35">
      <c r="A15" s="132"/>
      <c r="B15" s="120"/>
      <c r="C15" s="63"/>
      <c r="D15" s="39"/>
      <c r="H15" s="127"/>
      <c r="I15" s="129"/>
    </row>
    <row r="16" spans="1:9" x14ac:dyDescent="0.35">
      <c r="A16" s="132" t="s">
        <v>34</v>
      </c>
      <c r="B16" s="92">
        <v>4</v>
      </c>
      <c r="C16" s="63">
        <v>0.03</v>
      </c>
      <c r="D16" s="39">
        <f>B16*C16</f>
        <v>0.12</v>
      </c>
      <c r="E16" s="126"/>
      <c r="H16" s="127"/>
      <c r="I16" s="128"/>
    </row>
    <row r="17" spans="1:9" ht="77.5" x14ac:dyDescent="0.35">
      <c r="A17" s="132"/>
      <c r="B17" s="120" t="s">
        <v>63</v>
      </c>
      <c r="C17" s="63"/>
      <c r="D17" s="39"/>
      <c r="H17" s="127"/>
      <c r="I17" s="129"/>
    </row>
    <row r="18" spans="1:9" x14ac:dyDescent="0.35">
      <c r="A18" s="132" t="s">
        <v>35</v>
      </c>
      <c r="B18" s="92">
        <v>0</v>
      </c>
      <c r="C18" s="63">
        <v>0.02</v>
      </c>
      <c r="D18" s="39">
        <f>B18*C18</f>
        <v>0</v>
      </c>
      <c r="E18" s="126"/>
      <c r="H18" s="127"/>
      <c r="I18" s="128"/>
    </row>
    <row r="19" spans="1:9" x14ac:dyDescent="0.35">
      <c r="A19" s="132"/>
      <c r="B19" s="124"/>
      <c r="C19" s="63"/>
      <c r="D19" s="39"/>
      <c r="H19" s="127"/>
      <c r="I19" s="129"/>
    </row>
    <row r="20" spans="1:9" x14ac:dyDescent="0.35">
      <c r="A20" s="132" t="s">
        <v>36</v>
      </c>
      <c r="B20" s="92">
        <v>4</v>
      </c>
      <c r="C20" s="63">
        <v>0.03</v>
      </c>
      <c r="D20" s="39">
        <f>B20*C20</f>
        <v>0.12</v>
      </c>
      <c r="E20" s="126"/>
      <c r="H20" s="127"/>
      <c r="I20" s="128"/>
    </row>
    <row r="21" spans="1:9" ht="77.5" x14ac:dyDescent="0.35">
      <c r="A21" s="132"/>
      <c r="B21" s="120" t="s">
        <v>64</v>
      </c>
      <c r="C21" s="63"/>
      <c r="D21" s="39"/>
      <c r="H21" s="127"/>
      <c r="I21" s="129"/>
    </row>
    <row r="22" spans="1:9" x14ac:dyDescent="0.35">
      <c r="A22" s="132" t="s">
        <v>37</v>
      </c>
      <c r="B22" s="92">
        <v>0</v>
      </c>
      <c r="C22" s="63">
        <v>0.03</v>
      </c>
      <c r="D22" s="39">
        <f>B22*C22</f>
        <v>0</v>
      </c>
      <c r="H22" s="127"/>
      <c r="I22" s="128"/>
    </row>
    <row r="23" spans="1:9" x14ac:dyDescent="0.35">
      <c r="A23" s="132"/>
      <c r="B23" s="92"/>
      <c r="C23" s="63"/>
      <c r="D23" s="39"/>
      <c r="H23" s="127"/>
      <c r="I23" s="128"/>
    </row>
    <row r="24" spans="1:9" ht="31" x14ac:dyDescent="0.35">
      <c r="A24" s="133" t="s">
        <v>38</v>
      </c>
      <c r="B24" s="92">
        <v>0</v>
      </c>
      <c r="C24" s="63">
        <v>0.03</v>
      </c>
      <c r="D24" s="39">
        <f>B24*C24</f>
        <v>0</v>
      </c>
      <c r="H24" s="127"/>
      <c r="I24" s="128"/>
    </row>
    <row r="25" spans="1:9" x14ac:dyDescent="0.35">
      <c r="A25" s="132"/>
      <c r="B25" s="92"/>
      <c r="C25" s="63"/>
      <c r="D25" s="39"/>
      <c r="H25" s="127"/>
      <c r="I25" s="128"/>
    </row>
    <row r="26" spans="1:9" x14ac:dyDescent="0.35">
      <c r="A26" s="132" t="s">
        <v>39</v>
      </c>
      <c r="B26" s="92">
        <v>7</v>
      </c>
      <c r="C26" s="63">
        <v>0.04</v>
      </c>
      <c r="D26" s="39">
        <f>B26*C26</f>
        <v>0.28000000000000003</v>
      </c>
      <c r="H26" s="127"/>
      <c r="I26" s="128"/>
    </row>
    <row r="27" spans="1:9" ht="108.5" x14ac:dyDescent="0.35">
      <c r="A27" s="132"/>
      <c r="B27" s="120" t="s">
        <v>65</v>
      </c>
      <c r="C27" s="63"/>
      <c r="D27" s="39"/>
      <c r="H27" s="127"/>
      <c r="I27" s="128"/>
    </row>
    <row r="28" spans="1:9" x14ac:dyDescent="0.35">
      <c r="A28" s="132" t="s">
        <v>41</v>
      </c>
      <c r="B28" s="92">
        <v>7</v>
      </c>
      <c r="C28" s="63">
        <v>0.03</v>
      </c>
      <c r="D28" s="39">
        <f>B28*C28</f>
        <v>0.21</v>
      </c>
      <c r="H28" s="127"/>
      <c r="I28" s="128"/>
    </row>
    <row r="29" spans="1:9" ht="31" x14ac:dyDescent="0.35">
      <c r="A29" s="132"/>
      <c r="B29" s="124" t="s">
        <v>66</v>
      </c>
      <c r="C29" s="63"/>
      <c r="D29" s="39"/>
      <c r="H29" s="127"/>
      <c r="I29" s="128"/>
    </row>
    <row r="30" spans="1:9" x14ac:dyDescent="0.35">
      <c r="A30" s="132" t="s">
        <v>43</v>
      </c>
      <c r="B30" s="92">
        <v>7</v>
      </c>
      <c r="C30" s="63">
        <v>0.04</v>
      </c>
      <c r="D30" s="39">
        <f>B30*C30</f>
        <v>0.28000000000000003</v>
      </c>
      <c r="H30" s="127"/>
      <c r="I30" s="128"/>
    </row>
    <row r="31" spans="1:9" ht="108.5" x14ac:dyDescent="0.35">
      <c r="A31" s="132"/>
      <c r="B31" s="107" t="s">
        <v>67</v>
      </c>
      <c r="C31" s="63"/>
      <c r="D31" s="39"/>
      <c r="H31" s="127"/>
      <c r="I31" s="128"/>
    </row>
    <row r="32" spans="1:9" x14ac:dyDescent="0.35">
      <c r="A32" s="132" t="s">
        <v>44</v>
      </c>
      <c r="B32" s="92">
        <v>7</v>
      </c>
      <c r="C32" s="63">
        <v>0.04</v>
      </c>
      <c r="D32" s="39">
        <f>B32*C32</f>
        <v>0.28000000000000003</v>
      </c>
      <c r="H32" s="127"/>
      <c r="I32" s="128"/>
    </row>
    <row r="33" spans="1:9" ht="108.5" x14ac:dyDescent="0.35">
      <c r="A33" s="132"/>
      <c r="B33" s="107" t="s">
        <v>67</v>
      </c>
      <c r="C33" s="63"/>
      <c r="D33" s="39"/>
      <c r="H33" s="127"/>
      <c r="I33" s="128"/>
    </row>
    <row r="34" spans="1:9" x14ac:dyDescent="0.35">
      <c r="A34" s="132" t="s">
        <v>45</v>
      </c>
      <c r="B34" s="92">
        <v>0</v>
      </c>
      <c r="C34" s="63">
        <v>0.03</v>
      </c>
      <c r="D34" s="39">
        <f>B34*C34</f>
        <v>0</v>
      </c>
      <c r="H34" s="127"/>
      <c r="I34" s="128"/>
    </row>
    <row r="35" spans="1:9" x14ac:dyDescent="0.35">
      <c r="A35" s="132"/>
      <c r="B35" s="120"/>
      <c r="C35" s="63"/>
      <c r="D35" s="39"/>
      <c r="H35" s="127"/>
      <c r="I35" s="128"/>
    </row>
    <row r="36" spans="1:9" x14ac:dyDescent="0.35">
      <c r="A36" s="132" t="s">
        <v>46</v>
      </c>
      <c r="B36" s="92">
        <v>3</v>
      </c>
      <c r="C36" s="63">
        <v>0.05</v>
      </c>
      <c r="D36" s="39">
        <f>B36*C36</f>
        <v>0.15000000000000002</v>
      </c>
      <c r="H36" s="127"/>
      <c r="I36" s="128"/>
    </row>
    <row r="37" spans="1:9" ht="77.5" x14ac:dyDescent="0.35">
      <c r="A37" s="132"/>
      <c r="B37" s="107" t="s">
        <v>68</v>
      </c>
      <c r="C37" s="63"/>
      <c r="D37" s="39"/>
      <c r="H37" s="127"/>
      <c r="I37" s="129"/>
    </row>
    <row r="38" spans="1:9" x14ac:dyDescent="0.35">
      <c r="A38" s="132" t="s">
        <v>47</v>
      </c>
      <c r="B38" s="92">
        <v>7</v>
      </c>
      <c r="C38" s="63">
        <v>0.05</v>
      </c>
      <c r="D38" s="39">
        <f>B38*C38</f>
        <v>0.35000000000000003</v>
      </c>
      <c r="H38" s="127"/>
      <c r="I38" s="128"/>
    </row>
    <row r="39" spans="1:9" ht="31" x14ac:dyDescent="0.35">
      <c r="A39" s="132"/>
      <c r="B39" s="120" t="s">
        <v>69</v>
      </c>
      <c r="C39" s="63"/>
      <c r="D39" s="39"/>
      <c r="H39" s="127"/>
      <c r="I39" s="129"/>
    </row>
    <row r="40" spans="1:9" s="59" customFormat="1" x14ac:dyDescent="0.35">
      <c r="A40" s="133" t="s">
        <v>48</v>
      </c>
      <c r="B40" s="92">
        <v>3</v>
      </c>
      <c r="C40" s="63">
        <v>0.04</v>
      </c>
      <c r="D40" s="64">
        <f>B40*C40</f>
        <v>0.12</v>
      </c>
      <c r="H40" s="127"/>
      <c r="I40" s="128"/>
    </row>
    <row r="41" spans="1:9" ht="77.5" x14ac:dyDescent="0.35">
      <c r="A41" s="132"/>
      <c r="B41" s="107" t="s">
        <v>70</v>
      </c>
      <c r="C41" s="63"/>
      <c r="D41" s="64"/>
      <c r="H41" s="127"/>
      <c r="I41" s="128"/>
    </row>
    <row r="42" spans="1:9" x14ac:dyDescent="0.35">
      <c r="A42" s="132" t="s">
        <v>49</v>
      </c>
      <c r="B42" s="59">
        <v>4</v>
      </c>
      <c r="C42" s="63">
        <v>0.02</v>
      </c>
      <c r="D42" s="64">
        <f t="shared" ref="D42" si="0">B42*C42</f>
        <v>0.08</v>
      </c>
      <c r="H42" s="127"/>
      <c r="I42" s="128"/>
    </row>
    <row r="43" spans="1:9" ht="93" x14ac:dyDescent="0.35">
      <c r="A43" s="132"/>
      <c r="B43" s="120" t="s">
        <v>71</v>
      </c>
      <c r="C43" s="63"/>
      <c r="D43" s="39"/>
      <c r="H43" s="127"/>
      <c r="I43" s="129"/>
    </row>
    <row r="44" spans="1:9" x14ac:dyDescent="0.35">
      <c r="A44" s="132" t="s">
        <v>50</v>
      </c>
      <c r="B44" s="92">
        <v>7</v>
      </c>
      <c r="C44" s="63">
        <v>0.03</v>
      </c>
      <c r="D44" s="39">
        <f>B44*C44</f>
        <v>0.21</v>
      </c>
      <c r="H44" s="127"/>
      <c r="I44" s="128"/>
    </row>
    <row r="45" spans="1:9" ht="93" x14ac:dyDescent="0.35">
      <c r="A45" s="132"/>
      <c r="B45" s="120" t="s">
        <v>72</v>
      </c>
      <c r="C45" s="63"/>
      <c r="D45" s="39"/>
      <c r="H45" s="127"/>
      <c r="I45" s="129"/>
    </row>
    <row r="46" spans="1:9" x14ac:dyDescent="0.35">
      <c r="A46" s="132" t="s">
        <v>51</v>
      </c>
      <c r="B46" s="92">
        <v>7</v>
      </c>
      <c r="C46" s="63">
        <v>0.03</v>
      </c>
      <c r="D46" s="39">
        <f>B46*C46</f>
        <v>0.21</v>
      </c>
      <c r="H46" s="127"/>
      <c r="I46" s="128"/>
    </row>
    <row r="47" spans="1:9" ht="62" x14ac:dyDescent="0.35">
      <c r="A47" s="132"/>
      <c r="B47" s="120" t="s">
        <v>73</v>
      </c>
      <c r="C47" s="63"/>
      <c r="D47" s="39"/>
      <c r="H47" s="127"/>
      <c r="I47" s="128"/>
    </row>
    <row r="48" spans="1:9" x14ac:dyDescent="0.35">
      <c r="A48" s="132" t="s">
        <v>52</v>
      </c>
      <c r="B48" s="92">
        <v>7</v>
      </c>
      <c r="C48" s="63">
        <v>0.02</v>
      </c>
      <c r="D48" s="39">
        <f>B48*C48</f>
        <v>0.14000000000000001</v>
      </c>
      <c r="H48" s="127"/>
      <c r="I48" s="128"/>
    </row>
    <row r="49" spans="1:9" ht="77.5" x14ac:dyDescent="0.35">
      <c r="A49" s="132"/>
      <c r="B49" s="120" t="s">
        <v>74</v>
      </c>
      <c r="C49" s="63"/>
      <c r="D49" s="39"/>
      <c r="H49" s="127"/>
      <c r="I49" s="128"/>
    </row>
    <row r="50" spans="1:9" x14ac:dyDescent="0.35">
      <c r="A50" s="132" t="s">
        <v>53</v>
      </c>
      <c r="B50" s="92">
        <v>4</v>
      </c>
      <c r="C50" s="63">
        <v>0.02</v>
      </c>
      <c r="D50" s="39">
        <f>B50*C50</f>
        <v>0.08</v>
      </c>
      <c r="H50" s="127"/>
      <c r="I50" s="128"/>
    </row>
    <row r="51" spans="1:9" ht="46.5" x14ac:dyDescent="0.35">
      <c r="A51" s="132"/>
      <c r="B51" s="120" t="s">
        <v>75</v>
      </c>
      <c r="C51" s="63"/>
      <c r="D51" s="39"/>
      <c r="H51" s="127"/>
      <c r="I51" s="128"/>
    </row>
    <row r="52" spans="1:9" x14ac:dyDescent="0.35">
      <c r="A52" s="132" t="s">
        <v>54</v>
      </c>
      <c r="B52" s="92">
        <v>0</v>
      </c>
      <c r="C52" s="63">
        <v>0.02</v>
      </c>
      <c r="D52" s="39">
        <f>B52*C52</f>
        <v>0</v>
      </c>
      <c r="H52" s="127"/>
      <c r="I52" s="128"/>
    </row>
    <row r="53" spans="1:9" x14ac:dyDescent="0.35">
      <c r="A53" s="132"/>
      <c r="B53" s="92"/>
      <c r="C53" s="63"/>
      <c r="D53" s="39"/>
      <c r="H53" s="127"/>
      <c r="I53" s="128"/>
    </row>
    <row r="54" spans="1:9" x14ac:dyDescent="0.35">
      <c r="A54" s="132" t="s">
        <v>55</v>
      </c>
      <c r="B54" s="92">
        <v>0</v>
      </c>
      <c r="C54" s="63">
        <v>0.02</v>
      </c>
      <c r="D54" s="39">
        <f>B54*C54</f>
        <v>0</v>
      </c>
      <c r="H54" s="127"/>
      <c r="I54" s="128"/>
    </row>
    <row r="55" spans="1:9" x14ac:dyDescent="0.35">
      <c r="A55" s="132"/>
      <c r="B55" s="137"/>
      <c r="C55" s="63"/>
      <c r="D55" s="39"/>
      <c r="H55" s="127"/>
      <c r="I55" s="128"/>
    </row>
    <row r="56" spans="1:9" x14ac:dyDescent="0.35">
      <c r="A56" s="132" t="s">
        <v>56</v>
      </c>
      <c r="B56" s="92">
        <v>7</v>
      </c>
      <c r="C56" s="63">
        <v>0.03</v>
      </c>
      <c r="D56" s="39">
        <f>B56*C56</f>
        <v>0.21</v>
      </c>
      <c r="H56" s="127"/>
      <c r="I56" s="128"/>
    </row>
    <row r="57" spans="1:9" ht="108.5" x14ac:dyDescent="0.35">
      <c r="A57" s="138"/>
      <c r="B57" s="120" t="s">
        <v>76</v>
      </c>
      <c r="C57" s="63"/>
      <c r="D57" s="39"/>
      <c r="I57" s="10"/>
    </row>
    <row r="58" spans="1:9" x14ac:dyDescent="0.35">
      <c r="A58" s="53"/>
      <c r="B58" s="45" t="s">
        <v>58</v>
      </c>
      <c r="C58" s="63">
        <f>SUM(C2:C56)</f>
        <v>1.0000000000000004</v>
      </c>
      <c r="D58" s="83">
        <f>SUM(D2:D56)</f>
        <v>3.7900000000000005</v>
      </c>
      <c r="E58" s="53" t="s">
        <v>77</v>
      </c>
    </row>
    <row r="59" spans="1:9" ht="67.5" customHeight="1" x14ac:dyDescent="0.35">
      <c r="A59" s="163"/>
      <c r="B59" s="163"/>
      <c r="C59" s="105"/>
      <c r="D59" s="105"/>
      <c r="H59" s="59"/>
    </row>
    <row r="60" spans="1:9" x14ac:dyDescent="0.35">
      <c r="A60" s="163"/>
      <c r="B60" s="163"/>
      <c r="C60" s="105"/>
      <c r="D60" s="105"/>
    </row>
    <row r="61" spans="1:9" x14ac:dyDescent="0.35">
      <c r="A61" s="163"/>
      <c r="B61" s="163"/>
      <c r="C61" s="105"/>
      <c r="D61" s="105"/>
    </row>
    <row r="62" spans="1:9" x14ac:dyDescent="0.35">
      <c r="A62" s="163"/>
      <c r="B62" s="163"/>
      <c r="C62" s="105"/>
      <c r="D62" s="105"/>
    </row>
    <row r="63" spans="1:9" x14ac:dyDescent="0.35">
      <c r="A63" s="163"/>
      <c r="B63" s="163"/>
      <c r="C63" s="105"/>
      <c r="D63" s="105"/>
    </row>
    <row r="64" spans="1:9" x14ac:dyDescent="0.35">
      <c r="A64" s="123"/>
    </row>
    <row r="65" spans="1:2" x14ac:dyDescent="0.35">
      <c r="A65" s="123"/>
    </row>
    <row r="66" spans="1:2" x14ac:dyDescent="0.35">
      <c r="B66" s="101"/>
    </row>
    <row r="67" spans="1:2" x14ac:dyDescent="0.35">
      <c r="B67" s="101"/>
    </row>
    <row r="68" spans="1:2" x14ac:dyDescent="0.35">
      <c r="B68" s="101"/>
    </row>
    <row r="69" spans="1:2" x14ac:dyDescent="0.35">
      <c r="B69" s="101"/>
    </row>
    <row r="82" spans="1:1" x14ac:dyDescent="0.35">
      <c r="A82" s="135"/>
    </row>
  </sheetData>
  <sheetProtection formatRows="0"/>
  <mergeCells count="5">
    <mergeCell ref="A59:B59"/>
    <mergeCell ref="A60:B60"/>
    <mergeCell ref="A61:B61"/>
    <mergeCell ref="A62:B62"/>
    <mergeCell ref="A63:B63"/>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299EF4-12C7-4365-A997-D2AA0760E565}">
  <dimension ref="A1:K139"/>
  <sheetViews>
    <sheetView zoomScale="60" zoomScaleNormal="60" workbookViewId="0">
      <pane xSplit="1" ySplit="1" topLeftCell="E79" activePane="bottomRight" state="frozen"/>
      <selection pane="topRight" activeCell="B1" sqref="B1"/>
      <selection pane="bottomLeft" activeCell="A2" sqref="A2"/>
      <selection pane="bottomRight" activeCell="H97" sqref="H97"/>
    </sheetView>
  </sheetViews>
  <sheetFormatPr defaultColWidth="10.75" defaultRowHeight="15.5" x14ac:dyDescent="0.35"/>
  <cols>
    <col min="1" max="1" width="80.58203125" style="100" customWidth="1"/>
    <col min="2" max="2" width="64.58203125" style="100" customWidth="1"/>
    <col min="3" max="3" width="8.58203125" style="100" customWidth="1"/>
    <col min="4" max="4" width="64.58203125" style="100" customWidth="1"/>
    <col min="5" max="5" width="8.58203125" style="100" customWidth="1"/>
    <col min="6" max="6" width="64.58203125" style="100" customWidth="1"/>
    <col min="7" max="7" width="8.58203125" style="100" customWidth="1"/>
    <col min="8" max="8" width="64.58203125" style="100" customWidth="1"/>
    <col min="9" max="9" width="8.58203125" style="100" customWidth="1"/>
    <col min="10" max="10" width="16.58203125" style="100" customWidth="1"/>
    <col min="11" max="11" width="15.25" style="8" customWidth="1"/>
    <col min="12" max="12" width="15.5" style="8" customWidth="1"/>
    <col min="13" max="16384" width="10.75" style="8"/>
  </cols>
  <sheetData>
    <row r="1" spans="1:11" ht="77.5" x14ac:dyDescent="0.35">
      <c r="A1" s="7" t="s">
        <v>78</v>
      </c>
      <c r="B1" s="23" t="s">
        <v>79</v>
      </c>
      <c r="C1" s="33" t="s">
        <v>80</v>
      </c>
      <c r="D1" s="23" t="s">
        <v>81</v>
      </c>
      <c r="E1" s="33" t="s">
        <v>82</v>
      </c>
      <c r="F1" s="23" t="s">
        <v>83</v>
      </c>
      <c r="G1" s="33" t="s">
        <v>80</v>
      </c>
      <c r="H1" s="23" t="s">
        <v>84</v>
      </c>
      <c r="I1" s="33" t="s">
        <v>82</v>
      </c>
      <c r="J1" s="41" t="s">
        <v>24</v>
      </c>
      <c r="K1" s="10"/>
    </row>
    <row r="2" spans="1:11" x14ac:dyDescent="0.35">
      <c r="A2" s="25" t="s">
        <v>85</v>
      </c>
      <c r="B2" s="92"/>
      <c r="C2" s="118">
        <v>0.05</v>
      </c>
      <c r="D2" s="92">
        <v>15</v>
      </c>
      <c r="E2" s="118">
        <v>0.04</v>
      </c>
      <c r="F2" s="92"/>
      <c r="G2" s="118">
        <v>0.04</v>
      </c>
      <c r="H2" s="92"/>
      <c r="I2" s="65">
        <v>0.02</v>
      </c>
      <c r="J2" s="68">
        <f>B2*C2+D2*E2+F2*G2+H2*I2</f>
        <v>0.6</v>
      </c>
    </row>
    <row r="3" spans="1:11" s="15" customFormat="1" ht="112.5" customHeight="1" x14ac:dyDescent="0.35">
      <c r="A3" s="28"/>
      <c r="B3" s="92"/>
      <c r="C3" s="118"/>
      <c r="D3" s="92" t="s">
        <v>86</v>
      </c>
      <c r="E3" s="118"/>
      <c r="F3" s="92"/>
      <c r="G3" s="118"/>
      <c r="H3" s="92"/>
      <c r="I3" s="66"/>
      <c r="J3" s="68"/>
    </row>
    <row r="4" spans="1:11" ht="31" x14ac:dyDescent="0.35">
      <c r="A4" s="25" t="s">
        <v>87</v>
      </c>
      <c r="B4" s="85"/>
      <c r="C4" s="118">
        <v>0.03</v>
      </c>
      <c r="D4" s="85">
        <v>0</v>
      </c>
      <c r="E4" s="118">
        <v>3.5000000000000003E-2</v>
      </c>
      <c r="F4" s="85"/>
      <c r="G4" s="118">
        <v>3.5000000000000003E-2</v>
      </c>
      <c r="H4" s="85"/>
      <c r="I4" s="65">
        <v>0.02</v>
      </c>
      <c r="J4" s="68">
        <f t="shared" ref="J4:J70" si="0">B4*C4+D4*E4+F4*G4+H4*I4</f>
        <v>0</v>
      </c>
    </row>
    <row r="5" spans="1:11" x14ac:dyDescent="0.35">
      <c r="A5" s="24"/>
      <c r="B5" s="85"/>
      <c r="C5" s="118"/>
      <c r="D5" s="85"/>
      <c r="E5" s="118"/>
      <c r="F5" s="85"/>
      <c r="G5" s="118"/>
      <c r="H5" s="85"/>
      <c r="I5" s="65"/>
      <c r="J5" s="68"/>
    </row>
    <row r="6" spans="1:11" x14ac:dyDescent="0.35">
      <c r="A6" s="25" t="s">
        <v>88</v>
      </c>
      <c r="B6" s="92"/>
      <c r="C6" s="118">
        <v>0.04</v>
      </c>
      <c r="D6" s="92">
        <v>15</v>
      </c>
      <c r="E6" s="118">
        <v>0.04</v>
      </c>
      <c r="F6" s="92"/>
      <c r="G6" s="118">
        <v>0.04</v>
      </c>
      <c r="H6" s="92"/>
      <c r="I6" s="65">
        <v>0.02</v>
      </c>
      <c r="J6" s="68">
        <f t="shared" si="0"/>
        <v>0.6</v>
      </c>
    </row>
    <row r="7" spans="1:11" ht="122.15" customHeight="1" x14ac:dyDescent="0.35">
      <c r="A7" s="24"/>
      <c r="B7" s="92"/>
      <c r="C7" s="118"/>
      <c r="D7" s="92" t="s">
        <v>89</v>
      </c>
      <c r="E7" s="118"/>
      <c r="F7" s="92"/>
      <c r="G7" s="118"/>
      <c r="H7" s="92"/>
      <c r="I7" s="65"/>
      <c r="J7" s="68"/>
    </row>
    <row r="8" spans="1:11" x14ac:dyDescent="0.35">
      <c r="A8" s="25" t="s">
        <v>90</v>
      </c>
      <c r="B8" s="85"/>
      <c r="C8" s="118">
        <v>0.04</v>
      </c>
      <c r="D8" s="85">
        <v>10</v>
      </c>
      <c r="E8" s="118">
        <v>0.03</v>
      </c>
      <c r="F8" s="85"/>
      <c r="G8" s="118">
        <v>0.03</v>
      </c>
      <c r="H8" s="85"/>
      <c r="I8" s="65">
        <v>1.4999999999999999E-2</v>
      </c>
      <c r="J8" s="68">
        <f t="shared" si="0"/>
        <v>0.3</v>
      </c>
    </row>
    <row r="9" spans="1:11" ht="31" x14ac:dyDescent="0.35">
      <c r="A9" s="25"/>
      <c r="B9" s="85"/>
      <c r="C9" s="118"/>
      <c r="D9" s="85" t="s">
        <v>91</v>
      </c>
      <c r="E9" s="118"/>
      <c r="F9" s="85"/>
      <c r="G9" s="118"/>
      <c r="H9" s="85"/>
      <c r="I9" s="65"/>
      <c r="J9" s="68"/>
    </row>
    <row r="10" spans="1:11" x14ac:dyDescent="0.35">
      <c r="A10" s="25" t="s">
        <v>92</v>
      </c>
      <c r="B10" s="92"/>
      <c r="C10" s="118">
        <v>0.04</v>
      </c>
      <c r="D10" s="92">
        <v>15</v>
      </c>
      <c r="E10" s="118">
        <v>0.04</v>
      </c>
      <c r="F10" s="92"/>
      <c r="G10" s="118">
        <v>0.04</v>
      </c>
      <c r="H10" s="92"/>
      <c r="I10" s="65">
        <v>0</v>
      </c>
      <c r="J10" s="68">
        <f t="shared" si="0"/>
        <v>0.6</v>
      </c>
    </row>
    <row r="11" spans="1:11" ht="31" x14ac:dyDescent="0.35">
      <c r="A11" s="25"/>
      <c r="B11" s="92"/>
      <c r="C11" s="118"/>
      <c r="D11" s="92" t="s">
        <v>93</v>
      </c>
      <c r="E11" s="118"/>
      <c r="F11" s="92"/>
      <c r="G11" s="118"/>
      <c r="H11" s="92"/>
      <c r="I11" s="65"/>
      <c r="J11" s="68"/>
    </row>
    <row r="12" spans="1:11" x14ac:dyDescent="0.35">
      <c r="A12" s="25" t="s">
        <v>94</v>
      </c>
      <c r="B12" s="85"/>
      <c r="C12" s="118">
        <v>0.02</v>
      </c>
      <c r="D12" s="85">
        <v>15</v>
      </c>
      <c r="E12" s="118">
        <v>1.4999999999999999E-2</v>
      </c>
      <c r="F12" s="85"/>
      <c r="G12" s="118">
        <v>1.4999999999999999E-2</v>
      </c>
      <c r="H12" s="85"/>
      <c r="I12" s="65">
        <v>0</v>
      </c>
      <c r="J12" s="68">
        <f t="shared" si="0"/>
        <v>0.22499999999999998</v>
      </c>
    </row>
    <row r="13" spans="1:11" ht="62" x14ac:dyDescent="0.35">
      <c r="A13" s="25"/>
      <c r="B13" s="85"/>
      <c r="C13" s="118"/>
      <c r="D13" s="85" t="s">
        <v>95</v>
      </c>
      <c r="E13" s="118"/>
      <c r="F13" s="85"/>
      <c r="G13" s="118"/>
      <c r="H13" s="85"/>
      <c r="I13" s="65"/>
      <c r="J13" s="68"/>
    </row>
    <row r="14" spans="1:11" ht="31" x14ac:dyDescent="0.35">
      <c r="A14" s="25" t="s">
        <v>96</v>
      </c>
      <c r="B14" s="92"/>
      <c r="C14" s="118">
        <v>0.03</v>
      </c>
      <c r="D14" s="92">
        <v>15</v>
      </c>
      <c r="E14" s="118">
        <v>2.5000000000000001E-2</v>
      </c>
      <c r="F14" s="92"/>
      <c r="G14" s="118">
        <v>2.5000000000000001E-2</v>
      </c>
      <c r="H14" s="92"/>
      <c r="I14" s="65">
        <v>0.02</v>
      </c>
      <c r="J14" s="68">
        <f t="shared" si="0"/>
        <v>0.375</v>
      </c>
    </row>
    <row r="15" spans="1:11" ht="77.5" x14ac:dyDescent="0.35">
      <c r="A15" s="25"/>
      <c r="B15" s="92"/>
      <c r="C15" s="118"/>
      <c r="D15" s="92" t="s">
        <v>97</v>
      </c>
      <c r="E15" s="118"/>
      <c r="F15" s="92"/>
      <c r="G15" s="118"/>
      <c r="H15" s="92"/>
      <c r="I15" s="65"/>
      <c r="J15" s="68"/>
    </row>
    <row r="16" spans="1:11" x14ac:dyDescent="0.35">
      <c r="A16" s="23" t="s">
        <v>98</v>
      </c>
      <c r="B16" s="85"/>
      <c r="C16" s="118">
        <v>0.03</v>
      </c>
      <c r="D16" s="85">
        <v>10</v>
      </c>
      <c r="E16" s="118">
        <v>0.04</v>
      </c>
      <c r="F16" s="85"/>
      <c r="G16" s="118">
        <v>0.04</v>
      </c>
      <c r="H16" s="85"/>
      <c r="I16" s="65">
        <v>1.4999999999999999E-2</v>
      </c>
      <c r="J16" s="68">
        <f t="shared" si="0"/>
        <v>0.4</v>
      </c>
    </row>
    <row r="17" spans="1:10" ht="46.5" x14ac:dyDescent="0.35">
      <c r="A17" s="24"/>
      <c r="B17" s="85"/>
      <c r="C17" s="118"/>
      <c r="D17" s="85" t="s">
        <v>99</v>
      </c>
      <c r="E17" s="118"/>
      <c r="F17" s="85"/>
      <c r="G17" s="118"/>
      <c r="H17" s="85"/>
      <c r="I17" s="65"/>
      <c r="J17" s="68"/>
    </row>
    <row r="18" spans="1:10" x14ac:dyDescent="0.35">
      <c r="A18" s="23" t="s">
        <v>100</v>
      </c>
      <c r="B18" s="92"/>
      <c r="C18" s="118">
        <v>0.03</v>
      </c>
      <c r="D18" s="92">
        <v>15</v>
      </c>
      <c r="E18" s="118">
        <v>0.03</v>
      </c>
      <c r="F18" s="92"/>
      <c r="G18" s="118">
        <v>0.03</v>
      </c>
      <c r="H18" s="92"/>
      <c r="I18" s="65">
        <v>0</v>
      </c>
      <c r="J18" s="68">
        <f t="shared" si="0"/>
        <v>0.44999999999999996</v>
      </c>
    </row>
    <row r="19" spans="1:10" ht="62" x14ac:dyDescent="0.35">
      <c r="A19" s="24"/>
      <c r="B19" s="98"/>
      <c r="C19" s="118"/>
      <c r="D19" s="92" t="s">
        <v>101</v>
      </c>
      <c r="E19" s="118"/>
      <c r="F19" s="92"/>
      <c r="G19" s="118"/>
      <c r="H19" s="92"/>
      <c r="I19" s="65"/>
      <c r="J19" s="68"/>
    </row>
    <row r="20" spans="1:10" x14ac:dyDescent="0.35">
      <c r="A20" s="23" t="s">
        <v>102</v>
      </c>
      <c r="B20" s="85"/>
      <c r="C20" s="118">
        <v>0.03</v>
      </c>
      <c r="D20" s="85">
        <v>15</v>
      </c>
      <c r="E20" s="118">
        <v>2.5000000000000001E-2</v>
      </c>
      <c r="F20" s="85"/>
      <c r="G20" s="118">
        <v>2.5000000000000001E-2</v>
      </c>
      <c r="H20" s="85"/>
      <c r="I20" s="65">
        <v>0</v>
      </c>
      <c r="J20" s="68">
        <f t="shared" si="0"/>
        <v>0.375</v>
      </c>
    </row>
    <row r="21" spans="1:10" ht="139.5" x14ac:dyDescent="0.35">
      <c r="A21" s="22"/>
      <c r="B21" s="85"/>
      <c r="C21" s="118"/>
      <c r="D21" s="85" t="s">
        <v>103</v>
      </c>
      <c r="E21" s="118"/>
      <c r="F21" s="85"/>
      <c r="G21" s="118"/>
      <c r="H21" s="85"/>
      <c r="I21" s="65"/>
      <c r="J21" s="68"/>
    </row>
    <row r="22" spans="1:10" x14ac:dyDescent="0.35">
      <c r="A22" s="23" t="s">
        <v>104</v>
      </c>
      <c r="B22" s="92"/>
      <c r="C22" s="118">
        <v>0.03</v>
      </c>
      <c r="D22" s="92">
        <v>15</v>
      </c>
      <c r="E22" s="118">
        <v>3.5000000000000003E-2</v>
      </c>
      <c r="F22" s="92"/>
      <c r="G22" s="118">
        <v>3.5000000000000003E-2</v>
      </c>
      <c r="H22" s="92"/>
      <c r="I22" s="65">
        <v>0.02</v>
      </c>
      <c r="J22" s="68">
        <f t="shared" si="0"/>
        <v>0.52500000000000002</v>
      </c>
    </row>
    <row r="23" spans="1:10" ht="77.5" x14ac:dyDescent="0.35">
      <c r="A23" s="22"/>
      <c r="B23" s="92"/>
      <c r="C23" s="118"/>
      <c r="D23" s="92" t="s">
        <v>105</v>
      </c>
      <c r="E23" s="118"/>
      <c r="F23" s="92"/>
      <c r="G23" s="118"/>
      <c r="H23" s="92"/>
      <c r="I23" s="65"/>
      <c r="J23" s="68"/>
    </row>
    <row r="24" spans="1:10" x14ac:dyDescent="0.35">
      <c r="A24" s="22" t="s">
        <v>106</v>
      </c>
      <c r="B24" s="85"/>
      <c r="C24" s="118">
        <v>0.03</v>
      </c>
      <c r="D24" s="85">
        <v>15</v>
      </c>
      <c r="E24" s="118">
        <v>3.5000000000000003E-2</v>
      </c>
      <c r="F24" s="85"/>
      <c r="G24" s="118">
        <v>3.5000000000000003E-2</v>
      </c>
      <c r="H24" s="85"/>
      <c r="I24" s="65">
        <v>0.02</v>
      </c>
      <c r="J24" s="68">
        <f t="shared" si="0"/>
        <v>0.52500000000000002</v>
      </c>
    </row>
    <row r="25" spans="1:10" ht="77.5" x14ac:dyDescent="0.35">
      <c r="A25" s="22"/>
      <c r="B25" s="85"/>
      <c r="C25" s="118"/>
      <c r="D25" s="85" t="s">
        <v>105</v>
      </c>
      <c r="E25" s="118"/>
      <c r="F25" s="85"/>
      <c r="G25" s="118"/>
      <c r="H25" s="85"/>
      <c r="I25" s="65"/>
      <c r="J25" s="68"/>
    </row>
    <row r="26" spans="1:10" x14ac:dyDescent="0.35">
      <c r="A26" s="23" t="s">
        <v>107</v>
      </c>
      <c r="B26" s="92"/>
      <c r="C26" s="118">
        <v>0.02</v>
      </c>
      <c r="D26" s="92">
        <v>15</v>
      </c>
      <c r="E26" s="118">
        <v>1.4999999999999999E-2</v>
      </c>
      <c r="F26" s="92"/>
      <c r="G26" s="118">
        <v>1.4999999999999999E-2</v>
      </c>
      <c r="H26" s="92"/>
      <c r="I26" s="65">
        <v>0.02</v>
      </c>
      <c r="J26" s="68">
        <f t="shared" si="0"/>
        <v>0.22499999999999998</v>
      </c>
    </row>
    <row r="27" spans="1:10" ht="46.5" x14ac:dyDescent="0.35">
      <c r="A27" s="22"/>
      <c r="B27" s="92"/>
      <c r="C27" s="118"/>
      <c r="D27" s="92" t="s">
        <v>108</v>
      </c>
      <c r="E27" s="118"/>
      <c r="F27" s="92"/>
      <c r="G27" s="118"/>
      <c r="H27" s="92"/>
      <c r="I27" s="65"/>
      <c r="J27" s="68"/>
    </row>
    <row r="28" spans="1:10" x14ac:dyDescent="0.35">
      <c r="A28" s="23" t="s">
        <v>109</v>
      </c>
      <c r="B28" s="85"/>
      <c r="C28" s="118">
        <v>0.02</v>
      </c>
      <c r="D28" s="85">
        <v>15</v>
      </c>
      <c r="E28" s="118">
        <v>0.02</v>
      </c>
      <c r="F28" s="85"/>
      <c r="G28" s="118">
        <v>0.02</v>
      </c>
      <c r="H28" s="85"/>
      <c r="I28" s="65">
        <v>0.02</v>
      </c>
      <c r="J28" s="68">
        <f t="shared" si="0"/>
        <v>0.3</v>
      </c>
    </row>
    <row r="29" spans="1:10" ht="51" customHeight="1" x14ac:dyDescent="0.35">
      <c r="A29" s="22"/>
      <c r="B29" s="85"/>
      <c r="C29" s="118"/>
      <c r="D29" s="85" t="s">
        <v>110</v>
      </c>
      <c r="E29" s="118"/>
      <c r="F29" s="85"/>
      <c r="G29" s="118"/>
      <c r="H29" s="85"/>
      <c r="I29" s="65"/>
      <c r="J29" s="68"/>
    </row>
    <row r="30" spans="1:10" x14ac:dyDescent="0.35">
      <c r="A30" s="23" t="s">
        <v>111</v>
      </c>
      <c r="B30" s="92"/>
      <c r="C30" s="118">
        <v>0.03</v>
      </c>
      <c r="D30" s="92"/>
      <c r="E30" s="118">
        <v>0.02</v>
      </c>
      <c r="F30" s="92"/>
      <c r="G30" s="118">
        <v>2.5000000000000001E-2</v>
      </c>
      <c r="H30" s="92"/>
      <c r="I30" s="65">
        <v>0.02</v>
      </c>
      <c r="J30" s="68">
        <f t="shared" si="0"/>
        <v>0</v>
      </c>
    </row>
    <row r="31" spans="1:10" x14ac:dyDescent="0.35">
      <c r="A31" s="22"/>
      <c r="B31" s="92"/>
      <c r="C31" s="118"/>
      <c r="D31" s="92"/>
      <c r="E31" s="118"/>
      <c r="F31" s="92"/>
      <c r="G31" s="118"/>
      <c r="H31" s="92"/>
      <c r="I31" s="65"/>
      <c r="J31" s="68"/>
    </row>
    <row r="32" spans="1:10" x14ac:dyDescent="0.35">
      <c r="A32" s="22" t="s">
        <v>112</v>
      </c>
      <c r="B32" s="85"/>
      <c r="C32" s="118">
        <v>0.03</v>
      </c>
      <c r="D32" s="85"/>
      <c r="E32" s="118">
        <v>0.02</v>
      </c>
      <c r="F32" s="85"/>
      <c r="G32" s="118">
        <v>0.02</v>
      </c>
      <c r="H32" s="85"/>
      <c r="I32" s="65">
        <v>0.02</v>
      </c>
      <c r="J32" s="68">
        <f t="shared" si="0"/>
        <v>0</v>
      </c>
    </row>
    <row r="33" spans="1:10" x14ac:dyDescent="0.35">
      <c r="A33" s="22"/>
      <c r="B33" s="85"/>
      <c r="C33" s="118"/>
      <c r="D33" s="85"/>
      <c r="E33" s="118"/>
      <c r="F33" s="85"/>
      <c r="G33" s="118"/>
      <c r="H33" s="85"/>
      <c r="I33" s="65"/>
      <c r="J33" s="68"/>
    </row>
    <row r="34" spans="1:10" x14ac:dyDescent="0.35">
      <c r="A34" s="23" t="s">
        <v>113</v>
      </c>
      <c r="B34" s="92">
        <v>20</v>
      </c>
      <c r="C34" s="118">
        <v>0.03</v>
      </c>
      <c r="D34" s="92"/>
      <c r="E34" s="118">
        <v>0.02</v>
      </c>
      <c r="F34" s="92"/>
      <c r="G34" s="118">
        <v>0.02</v>
      </c>
      <c r="H34" s="92"/>
      <c r="I34" s="65">
        <v>0.01</v>
      </c>
      <c r="J34" s="68">
        <f t="shared" si="0"/>
        <v>0.6</v>
      </c>
    </row>
    <row r="35" spans="1:10" ht="105.65" customHeight="1" x14ac:dyDescent="0.35">
      <c r="A35" s="22"/>
      <c r="B35" s="92" t="s">
        <v>114</v>
      </c>
      <c r="C35" s="118"/>
      <c r="D35" s="92"/>
      <c r="E35" s="118"/>
      <c r="F35" s="92"/>
      <c r="G35" s="118"/>
      <c r="H35" s="92"/>
      <c r="I35" s="65"/>
      <c r="J35" s="68"/>
    </row>
    <row r="36" spans="1:10" x14ac:dyDescent="0.35">
      <c r="A36" s="23" t="s">
        <v>115</v>
      </c>
      <c r="B36" s="85"/>
      <c r="C36" s="118">
        <v>0.04</v>
      </c>
      <c r="D36" s="85">
        <v>5</v>
      </c>
      <c r="E36" s="118">
        <v>0.04</v>
      </c>
      <c r="F36" s="85"/>
      <c r="G36" s="118">
        <v>0.04</v>
      </c>
      <c r="H36" s="85"/>
      <c r="I36" s="65">
        <v>0.02</v>
      </c>
      <c r="J36" s="68">
        <f t="shared" si="0"/>
        <v>0.2</v>
      </c>
    </row>
    <row r="37" spans="1:10" ht="68.5" customHeight="1" x14ac:dyDescent="0.35">
      <c r="A37" s="22"/>
      <c r="B37" s="85"/>
      <c r="C37" s="118"/>
      <c r="D37" s="148" t="s">
        <v>116</v>
      </c>
      <c r="E37" s="118"/>
      <c r="F37" s="85"/>
      <c r="G37" s="118"/>
      <c r="H37" s="85"/>
      <c r="I37" s="65"/>
      <c r="J37" s="68"/>
    </row>
    <row r="38" spans="1:10" x14ac:dyDescent="0.35">
      <c r="A38" s="23" t="s">
        <v>117</v>
      </c>
      <c r="B38" s="92"/>
      <c r="C38" s="118">
        <v>0.03</v>
      </c>
      <c r="D38" s="92"/>
      <c r="E38" s="118">
        <v>2.5000000000000001E-2</v>
      </c>
      <c r="F38" s="92"/>
      <c r="G38" s="118">
        <v>2.5000000000000001E-2</v>
      </c>
      <c r="H38" s="92"/>
      <c r="I38" s="65">
        <v>0.02</v>
      </c>
      <c r="J38" s="68">
        <f t="shared" si="0"/>
        <v>0</v>
      </c>
    </row>
    <row r="39" spans="1:10" x14ac:dyDescent="0.35">
      <c r="A39" s="22"/>
      <c r="B39" s="92"/>
      <c r="C39" s="118"/>
      <c r="D39" s="92"/>
      <c r="E39" s="118"/>
      <c r="F39" s="92"/>
      <c r="G39" s="118"/>
      <c r="H39" s="92"/>
      <c r="I39" s="65"/>
      <c r="J39" s="68"/>
    </row>
    <row r="40" spans="1:10" x14ac:dyDescent="0.35">
      <c r="A40" s="23" t="s">
        <v>118</v>
      </c>
      <c r="B40" s="85"/>
      <c r="C40" s="118">
        <v>0.02</v>
      </c>
      <c r="D40" s="85"/>
      <c r="E40" s="118">
        <v>0.02</v>
      </c>
      <c r="F40" s="85"/>
      <c r="G40" s="118">
        <v>0.02</v>
      </c>
      <c r="H40" s="85"/>
      <c r="I40" s="65">
        <v>0.02</v>
      </c>
      <c r="J40" s="68">
        <f t="shared" si="0"/>
        <v>0</v>
      </c>
    </row>
    <row r="41" spans="1:10" x14ac:dyDescent="0.35">
      <c r="A41" s="22"/>
      <c r="B41" s="85"/>
      <c r="C41" s="118"/>
      <c r="D41" s="85"/>
      <c r="E41" s="118"/>
      <c r="F41" s="85"/>
      <c r="G41" s="118"/>
      <c r="H41" s="85"/>
      <c r="I41" s="65"/>
      <c r="J41" s="68"/>
    </row>
    <row r="42" spans="1:10" x14ac:dyDescent="0.35">
      <c r="A42" s="23" t="s">
        <v>119</v>
      </c>
      <c r="B42" s="92"/>
      <c r="C42" s="118">
        <v>0.02</v>
      </c>
      <c r="D42" s="92"/>
      <c r="E42" s="118">
        <v>0.02</v>
      </c>
      <c r="F42" s="92"/>
      <c r="G42" s="118">
        <v>0.02</v>
      </c>
      <c r="H42" s="92"/>
      <c r="I42" s="65">
        <v>0.02</v>
      </c>
      <c r="J42" s="68">
        <f t="shared" si="0"/>
        <v>0</v>
      </c>
    </row>
    <row r="43" spans="1:10" x14ac:dyDescent="0.35">
      <c r="A43" s="22"/>
      <c r="B43" s="92"/>
      <c r="C43" s="118"/>
      <c r="D43" s="92"/>
      <c r="E43" s="118"/>
      <c r="F43" s="92"/>
      <c r="G43" s="118"/>
      <c r="H43" s="92"/>
      <c r="I43" s="65"/>
      <c r="J43" s="68"/>
    </row>
    <row r="44" spans="1:10" x14ac:dyDescent="0.35">
      <c r="A44" s="23" t="s">
        <v>120</v>
      </c>
      <c r="B44" s="85"/>
      <c r="C44" s="118">
        <v>0.02</v>
      </c>
      <c r="D44" s="85"/>
      <c r="E44" s="118">
        <v>0.02</v>
      </c>
      <c r="F44" s="85"/>
      <c r="G44" s="118">
        <v>0.02</v>
      </c>
      <c r="H44" s="85"/>
      <c r="I44" s="65">
        <v>0.02</v>
      </c>
      <c r="J44" s="68">
        <f t="shared" si="0"/>
        <v>0</v>
      </c>
    </row>
    <row r="45" spans="1:10" x14ac:dyDescent="0.35">
      <c r="A45" s="22"/>
      <c r="B45" s="85"/>
      <c r="C45" s="118"/>
      <c r="D45" s="85"/>
      <c r="E45" s="118"/>
      <c r="F45" s="85"/>
      <c r="G45" s="118"/>
      <c r="H45" s="85"/>
      <c r="I45" s="65"/>
      <c r="J45" s="68"/>
    </row>
    <row r="46" spans="1:10" x14ac:dyDescent="0.35">
      <c r="A46" s="23" t="s">
        <v>121</v>
      </c>
      <c r="B46" s="92"/>
      <c r="C46" s="118">
        <v>0.02</v>
      </c>
      <c r="D46" s="92"/>
      <c r="E46" s="118">
        <v>0.02</v>
      </c>
      <c r="F46" s="92"/>
      <c r="G46" s="118">
        <v>0.02</v>
      </c>
      <c r="H46" s="92"/>
      <c r="I46" s="65">
        <v>0.02</v>
      </c>
      <c r="J46" s="68">
        <f t="shared" si="0"/>
        <v>0</v>
      </c>
    </row>
    <row r="47" spans="1:10" x14ac:dyDescent="0.35">
      <c r="A47" s="23"/>
      <c r="B47" s="92"/>
      <c r="C47" s="118"/>
      <c r="D47" s="92"/>
      <c r="E47" s="118"/>
      <c r="F47" s="92"/>
      <c r="G47" s="118"/>
      <c r="H47" s="92"/>
      <c r="I47" s="65"/>
      <c r="J47" s="68"/>
    </row>
    <row r="48" spans="1:10" x14ac:dyDescent="0.35">
      <c r="A48" s="23" t="s">
        <v>122</v>
      </c>
      <c r="B48" s="85"/>
      <c r="C48" s="118">
        <v>0.02</v>
      </c>
      <c r="D48" s="85"/>
      <c r="E48" s="118">
        <v>0.02</v>
      </c>
      <c r="F48" s="85"/>
      <c r="G48" s="118">
        <v>0.02</v>
      </c>
      <c r="H48" s="85"/>
      <c r="I48" s="65">
        <v>0.02</v>
      </c>
      <c r="J48" s="68">
        <f t="shared" si="0"/>
        <v>0</v>
      </c>
    </row>
    <row r="49" spans="1:10" x14ac:dyDescent="0.35">
      <c r="A49" s="22"/>
      <c r="B49" s="85"/>
      <c r="C49" s="118"/>
      <c r="D49" s="85"/>
      <c r="E49" s="118"/>
      <c r="F49" s="85"/>
      <c r="G49" s="118"/>
      <c r="H49" s="85"/>
      <c r="I49" s="65"/>
      <c r="J49" s="68"/>
    </row>
    <row r="50" spans="1:10" x14ac:dyDescent="0.35">
      <c r="A50" s="23" t="s">
        <v>123</v>
      </c>
      <c r="B50" s="92"/>
      <c r="C50" s="118">
        <v>0.02</v>
      </c>
      <c r="D50" s="92">
        <v>15</v>
      </c>
      <c r="E50" s="118">
        <v>0.02</v>
      </c>
      <c r="F50" s="92"/>
      <c r="G50" s="118">
        <v>0.02</v>
      </c>
      <c r="H50" s="92"/>
      <c r="I50" s="65">
        <v>0.05</v>
      </c>
      <c r="J50" s="68">
        <f t="shared" si="0"/>
        <v>0.3</v>
      </c>
    </row>
    <row r="51" spans="1:10" ht="93" x14ac:dyDescent="0.35">
      <c r="A51" s="22"/>
      <c r="B51" s="92"/>
      <c r="C51" s="118"/>
      <c r="D51" s="92" t="s">
        <v>124</v>
      </c>
      <c r="E51" s="118"/>
      <c r="F51" s="92"/>
      <c r="G51" s="118"/>
      <c r="H51" s="92"/>
      <c r="I51" s="65"/>
      <c r="J51" s="68"/>
    </row>
    <row r="52" spans="1:10" x14ac:dyDescent="0.35">
      <c r="A52" s="23" t="s">
        <v>125</v>
      </c>
      <c r="B52" s="85"/>
      <c r="C52" s="118">
        <v>0.02</v>
      </c>
      <c r="D52" s="85">
        <v>5</v>
      </c>
      <c r="E52" s="118">
        <v>0.02</v>
      </c>
      <c r="F52" s="85"/>
      <c r="G52" s="118">
        <v>0.02</v>
      </c>
      <c r="H52" s="85"/>
      <c r="I52" s="65">
        <v>0.03</v>
      </c>
      <c r="J52" s="68">
        <f t="shared" si="0"/>
        <v>0.1</v>
      </c>
    </row>
    <row r="53" spans="1:10" ht="119.15" customHeight="1" x14ac:dyDescent="0.35">
      <c r="A53" s="22"/>
      <c r="B53" s="85"/>
      <c r="C53" s="118"/>
      <c r="D53" s="85" t="s">
        <v>124</v>
      </c>
      <c r="E53" s="118"/>
      <c r="F53" s="85"/>
      <c r="G53" s="118"/>
      <c r="H53" s="85"/>
      <c r="I53" s="65"/>
      <c r="J53" s="68"/>
    </row>
    <row r="54" spans="1:10" x14ac:dyDescent="0.35">
      <c r="A54" s="22" t="s">
        <v>126</v>
      </c>
      <c r="B54" s="92"/>
      <c r="C54" s="118">
        <v>0.02</v>
      </c>
      <c r="D54" s="92">
        <v>10</v>
      </c>
      <c r="E54" s="118">
        <v>0.02</v>
      </c>
      <c r="F54" s="92"/>
      <c r="G54" s="118">
        <v>1.4999999999999999E-2</v>
      </c>
      <c r="H54" s="92"/>
      <c r="I54" s="65">
        <v>0.02</v>
      </c>
      <c r="J54" s="68">
        <f t="shared" si="0"/>
        <v>0.2</v>
      </c>
    </row>
    <row r="55" spans="1:10" ht="77.5" x14ac:dyDescent="0.35">
      <c r="A55" s="22"/>
      <c r="B55" s="92"/>
      <c r="C55" s="118"/>
      <c r="D55" s="92" t="s">
        <v>127</v>
      </c>
      <c r="E55" s="118"/>
      <c r="F55" s="92"/>
      <c r="G55" s="118"/>
      <c r="H55" s="92"/>
      <c r="I55" s="65"/>
      <c r="J55" s="68"/>
    </row>
    <row r="56" spans="1:10" x14ac:dyDescent="0.35">
      <c r="A56" s="23" t="s">
        <v>128</v>
      </c>
      <c r="B56" s="85"/>
      <c r="C56" s="118">
        <v>0.02</v>
      </c>
      <c r="D56" s="85">
        <v>0</v>
      </c>
      <c r="E56" s="118">
        <v>0.02</v>
      </c>
      <c r="F56" s="85"/>
      <c r="G56" s="118">
        <v>0.02</v>
      </c>
      <c r="H56" s="85"/>
      <c r="I56" s="65">
        <v>0.03</v>
      </c>
      <c r="J56" s="68">
        <f t="shared" si="0"/>
        <v>0</v>
      </c>
    </row>
    <row r="57" spans="1:10" ht="101.15" customHeight="1" x14ac:dyDescent="0.35">
      <c r="A57" s="22"/>
      <c r="B57" s="85"/>
      <c r="C57" s="118"/>
      <c r="D57" s="85" t="s">
        <v>129</v>
      </c>
      <c r="E57" s="118"/>
      <c r="F57" s="85"/>
      <c r="G57" s="118"/>
      <c r="H57" s="85"/>
      <c r="I57" s="65"/>
      <c r="J57" s="68"/>
    </row>
    <row r="58" spans="1:10" x14ac:dyDescent="0.35">
      <c r="A58" s="23" t="s">
        <v>130</v>
      </c>
      <c r="B58" s="92"/>
      <c r="C58" s="118">
        <v>0.02</v>
      </c>
      <c r="D58" s="92">
        <v>0</v>
      </c>
      <c r="E58" s="118">
        <v>2.5000000000000001E-2</v>
      </c>
      <c r="F58" s="92"/>
      <c r="G58" s="118">
        <v>2.5000000000000001E-2</v>
      </c>
      <c r="H58" s="92"/>
      <c r="I58" s="65">
        <v>0.03</v>
      </c>
      <c r="J58" s="68">
        <f t="shared" si="0"/>
        <v>0</v>
      </c>
    </row>
    <row r="59" spans="1:10" ht="93" x14ac:dyDescent="0.35">
      <c r="A59" s="22"/>
      <c r="B59" s="92"/>
      <c r="C59" s="118"/>
      <c r="D59" s="92" t="s">
        <v>131</v>
      </c>
      <c r="E59" s="118"/>
      <c r="F59" s="92"/>
      <c r="G59" s="118"/>
      <c r="H59" s="92"/>
      <c r="I59" s="65"/>
      <c r="J59" s="68"/>
    </row>
    <row r="60" spans="1:10" x14ac:dyDescent="0.35">
      <c r="A60" s="23" t="s">
        <v>132</v>
      </c>
      <c r="B60" s="85"/>
      <c r="C60" s="118">
        <v>0.02</v>
      </c>
      <c r="D60" s="85">
        <v>0</v>
      </c>
      <c r="E60" s="118">
        <v>1.4999999999999999E-2</v>
      </c>
      <c r="F60" s="85"/>
      <c r="G60" s="118">
        <v>1.4999999999999999E-2</v>
      </c>
      <c r="H60" s="85"/>
      <c r="I60" s="65">
        <v>0.02</v>
      </c>
      <c r="J60" s="68">
        <f t="shared" si="0"/>
        <v>0</v>
      </c>
    </row>
    <row r="61" spans="1:10" ht="93" x14ac:dyDescent="0.35">
      <c r="A61" s="22"/>
      <c r="B61" s="85"/>
      <c r="C61" s="118"/>
      <c r="D61" s="85" t="s">
        <v>133</v>
      </c>
      <c r="E61" s="118"/>
      <c r="F61" s="85"/>
      <c r="G61" s="118"/>
      <c r="H61" s="85"/>
      <c r="I61" s="65"/>
      <c r="J61" s="68"/>
    </row>
    <row r="62" spans="1:10" x14ac:dyDescent="0.35">
      <c r="A62" s="23" t="s">
        <v>134</v>
      </c>
      <c r="B62" s="92"/>
      <c r="C62" s="118">
        <v>0.02</v>
      </c>
      <c r="D62" s="92">
        <v>0</v>
      </c>
      <c r="E62" s="118">
        <v>0.02</v>
      </c>
      <c r="F62" s="92"/>
      <c r="G62" s="118">
        <v>0.02</v>
      </c>
      <c r="H62" s="92"/>
      <c r="I62" s="65">
        <v>0.03</v>
      </c>
      <c r="J62" s="68">
        <f t="shared" si="0"/>
        <v>0</v>
      </c>
    </row>
    <row r="63" spans="1:10" ht="105.65" customHeight="1" x14ac:dyDescent="0.35">
      <c r="A63" s="22"/>
      <c r="B63" s="92"/>
      <c r="C63" s="118"/>
      <c r="D63" s="92" t="s">
        <v>135</v>
      </c>
      <c r="E63" s="118"/>
      <c r="F63" s="92"/>
      <c r="G63" s="118"/>
      <c r="H63" s="92"/>
      <c r="I63" s="65"/>
      <c r="J63" s="68"/>
    </row>
    <row r="64" spans="1:10" x14ac:dyDescent="0.35">
      <c r="A64" s="23" t="s">
        <v>136</v>
      </c>
      <c r="B64" s="85"/>
      <c r="C64" s="118">
        <v>0.02</v>
      </c>
      <c r="D64" s="85">
        <v>0</v>
      </c>
      <c r="E64" s="118">
        <v>0.02</v>
      </c>
      <c r="F64" s="85"/>
      <c r="G64" s="118">
        <v>0.02</v>
      </c>
      <c r="H64" s="85"/>
      <c r="I64" s="65">
        <v>0.03</v>
      </c>
      <c r="J64" s="68">
        <f t="shared" si="0"/>
        <v>0</v>
      </c>
    </row>
    <row r="65" spans="1:10" ht="93" x14ac:dyDescent="0.35">
      <c r="A65" s="22"/>
      <c r="B65" s="85"/>
      <c r="C65" s="118"/>
      <c r="D65" s="85" t="s">
        <v>137</v>
      </c>
      <c r="E65" s="118"/>
      <c r="F65" s="85"/>
      <c r="G65" s="118"/>
      <c r="H65" s="85"/>
      <c r="I65" s="65"/>
      <c r="J65" s="68"/>
    </row>
    <row r="66" spans="1:10" x14ac:dyDescent="0.35">
      <c r="A66" s="22" t="s">
        <v>138</v>
      </c>
      <c r="B66" s="92"/>
      <c r="C66" s="118">
        <v>0.01</v>
      </c>
      <c r="D66" s="92"/>
      <c r="E66" s="118">
        <v>0.01</v>
      </c>
      <c r="F66" s="92"/>
      <c r="G66" s="118">
        <v>0.01</v>
      </c>
      <c r="H66" s="92"/>
      <c r="I66" s="65"/>
      <c r="J66" s="68"/>
    </row>
    <row r="67" spans="1:10" x14ac:dyDescent="0.35">
      <c r="A67" s="22"/>
      <c r="B67" s="92"/>
      <c r="C67" s="118"/>
      <c r="D67" s="92"/>
      <c r="E67" s="118"/>
      <c r="F67" s="92"/>
      <c r="G67" s="118"/>
      <c r="H67" s="92"/>
      <c r="I67" s="65"/>
      <c r="J67" s="68"/>
    </row>
    <row r="68" spans="1:10" x14ac:dyDescent="0.35">
      <c r="A68" s="22" t="s">
        <v>139</v>
      </c>
      <c r="B68" s="85"/>
      <c r="C68" s="118">
        <v>0.01</v>
      </c>
      <c r="D68" s="85"/>
      <c r="E68" s="118">
        <v>0.01</v>
      </c>
      <c r="F68" s="85"/>
      <c r="G68" s="118">
        <v>0.01</v>
      </c>
      <c r="H68" s="85"/>
      <c r="I68" s="65"/>
      <c r="J68" s="68"/>
    </row>
    <row r="69" spans="1:10" x14ac:dyDescent="0.35">
      <c r="A69" s="22"/>
      <c r="B69" s="85"/>
      <c r="C69" s="118"/>
      <c r="D69" s="85"/>
      <c r="E69" s="118"/>
      <c r="F69" s="85"/>
      <c r="G69" s="118"/>
      <c r="H69" s="85"/>
      <c r="I69" s="65"/>
      <c r="J69" s="68"/>
    </row>
    <row r="70" spans="1:10" x14ac:dyDescent="0.35">
      <c r="A70" s="23" t="s">
        <v>140</v>
      </c>
      <c r="B70" s="92"/>
      <c r="C70" s="118">
        <v>0.03</v>
      </c>
      <c r="D70" s="92"/>
      <c r="E70" s="118">
        <v>2.5000000000000001E-2</v>
      </c>
      <c r="F70" s="92"/>
      <c r="G70" s="118">
        <v>0.02</v>
      </c>
      <c r="H70" s="92"/>
      <c r="I70" s="65">
        <v>0</v>
      </c>
      <c r="J70" s="68">
        <f t="shared" si="0"/>
        <v>0</v>
      </c>
    </row>
    <row r="71" spans="1:10" x14ac:dyDescent="0.35">
      <c r="A71" s="22"/>
      <c r="B71" s="92"/>
      <c r="C71" s="118"/>
      <c r="D71" s="92"/>
      <c r="E71" s="118"/>
      <c r="F71" s="92"/>
      <c r="G71" s="118"/>
      <c r="H71" s="92"/>
      <c r="I71" s="65"/>
      <c r="J71" s="68"/>
    </row>
    <row r="72" spans="1:10" x14ac:dyDescent="0.35">
      <c r="A72" s="23" t="s">
        <v>141</v>
      </c>
      <c r="B72" s="85"/>
      <c r="C72" s="118">
        <v>1.4999999999999999E-2</v>
      </c>
      <c r="D72" s="85"/>
      <c r="E72" s="118">
        <v>0.01</v>
      </c>
      <c r="F72" s="85"/>
      <c r="G72" s="118">
        <v>0.01</v>
      </c>
      <c r="H72" s="85"/>
      <c r="I72" s="65">
        <v>0.01</v>
      </c>
      <c r="J72" s="68">
        <f t="shared" ref="J72:J90" si="1">B72*C72+D72*E72+F72*G72+H72*I72</f>
        <v>0</v>
      </c>
    </row>
    <row r="73" spans="1:10" x14ac:dyDescent="0.35">
      <c r="A73" s="22"/>
      <c r="B73" s="85"/>
      <c r="C73" s="118"/>
      <c r="D73" s="85"/>
      <c r="E73" s="118"/>
      <c r="F73" s="85"/>
      <c r="G73" s="118"/>
      <c r="H73" s="85"/>
      <c r="I73" s="65"/>
      <c r="J73" s="68"/>
    </row>
    <row r="74" spans="1:10" x14ac:dyDescent="0.35">
      <c r="A74" s="23" t="s">
        <v>142</v>
      </c>
      <c r="B74" s="92"/>
      <c r="C74" s="118">
        <v>0.02</v>
      </c>
      <c r="D74" s="92"/>
      <c r="E74" s="118">
        <v>1.4999999999999999E-2</v>
      </c>
      <c r="F74" s="92"/>
      <c r="G74" s="118">
        <v>1.4999999999999999E-2</v>
      </c>
      <c r="H74" s="92"/>
      <c r="I74" s="65">
        <v>0</v>
      </c>
      <c r="J74" s="68">
        <f t="shared" si="1"/>
        <v>0</v>
      </c>
    </row>
    <row r="75" spans="1:10" x14ac:dyDescent="0.35">
      <c r="A75" s="22"/>
      <c r="B75" s="92"/>
      <c r="C75" s="118"/>
      <c r="D75" s="92"/>
      <c r="E75" s="118"/>
      <c r="F75" s="92"/>
      <c r="G75" s="118"/>
      <c r="H75" s="92"/>
      <c r="I75" s="65"/>
      <c r="J75" s="68"/>
    </row>
    <row r="76" spans="1:10" x14ac:dyDescent="0.35">
      <c r="A76" s="22" t="s">
        <v>143</v>
      </c>
      <c r="B76" s="85"/>
      <c r="C76" s="118">
        <v>1.4999999999999999E-2</v>
      </c>
      <c r="D76" s="85"/>
      <c r="E76" s="118">
        <v>0.02</v>
      </c>
      <c r="F76" s="85"/>
      <c r="G76" s="118">
        <v>0.02</v>
      </c>
      <c r="H76" s="85"/>
      <c r="I76" s="65">
        <v>0.05</v>
      </c>
      <c r="J76" s="68">
        <f t="shared" si="1"/>
        <v>0</v>
      </c>
    </row>
    <row r="77" spans="1:10" x14ac:dyDescent="0.35">
      <c r="A77" s="22"/>
      <c r="B77" s="85"/>
      <c r="C77" s="118"/>
      <c r="D77" s="85"/>
      <c r="E77" s="118"/>
      <c r="F77" s="85"/>
      <c r="G77" s="118"/>
      <c r="H77" s="85"/>
      <c r="I77" s="65"/>
      <c r="J77" s="68"/>
    </row>
    <row r="78" spans="1:10" x14ac:dyDescent="0.35">
      <c r="A78" s="23" t="s">
        <v>144</v>
      </c>
      <c r="B78" s="92"/>
      <c r="C78" s="118">
        <v>0.01</v>
      </c>
      <c r="D78" s="92"/>
      <c r="E78" s="118">
        <v>0.02</v>
      </c>
      <c r="F78" s="92"/>
      <c r="G78" s="118">
        <v>0.02</v>
      </c>
      <c r="H78" s="92"/>
      <c r="I78" s="65">
        <v>0</v>
      </c>
      <c r="J78" s="68">
        <f t="shared" si="1"/>
        <v>0</v>
      </c>
    </row>
    <row r="79" spans="1:10" x14ac:dyDescent="0.35">
      <c r="A79" s="22"/>
      <c r="B79" s="92"/>
      <c r="C79" s="118"/>
      <c r="D79" s="92"/>
      <c r="E79" s="118"/>
      <c r="F79" s="92"/>
      <c r="G79" s="118"/>
      <c r="H79" s="92"/>
      <c r="I79" s="65"/>
      <c r="J79" s="68"/>
    </row>
    <row r="80" spans="1:10" x14ac:dyDescent="0.35">
      <c r="A80" s="22" t="s">
        <v>145</v>
      </c>
      <c r="B80" s="85"/>
      <c r="C80" s="118">
        <v>0</v>
      </c>
      <c r="D80" s="85">
        <v>15</v>
      </c>
      <c r="E80" s="118">
        <v>0.02</v>
      </c>
      <c r="F80" s="85"/>
      <c r="G80" s="118">
        <v>0.02</v>
      </c>
      <c r="H80" s="85"/>
      <c r="I80" s="65">
        <v>0.03</v>
      </c>
      <c r="J80" s="68">
        <f t="shared" si="1"/>
        <v>0.3</v>
      </c>
    </row>
    <row r="81" spans="1:11" ht="31" x14ac:dyDescent="0.35">
      <c r="A81" s="22"/>
      <c r="B81" s="85"/>
      <c r="C81" s="118"/>
      <c r="D81" s="85" t="s">
        <v>146</v>
      </c>
      <c r="E81" s="118"/>
      <c r="F81" s="85"/>
      <c r="G81" s="118"/>
      <c r="H81" s="85"/>
      <c r="I81" s="65"/>
      <c r="J81" s="68"/>
    </row>
    <row r="82" spans="1:11" x14ac:dyDescent="0.35">
      <c r="A82" s="23" t="s">
        <v>147</v>
      </c>
      <c r="B82" s="92"/>
      <c r="C82" s="118">
        <v>0.01</v>
      </c>
      <c r="D82" s="92">
        <v>15</v>
      </c>
      <c r="E82" s="118">
        <v>0.01</v>
      </c>
      <c r="F82" s="92"/>
      <c r="G82" s="118">
        <v>0.01</v>
      </c>
      <c r="H82" s="92"/>
      <c r="I82" s="65">
        <v>0.02</v>
      </c>
      <c r="J82" s="68">
        <f t="shared" si="1"/>
        <v>0.15</v>
      </c>
    </row>
    <row r="83" spans="1:11" ht="31" x14ac:dyDescent="0.35">
      <c r="A83" s="22"/>
      <c r="B83" s="92"/>
      <c r="C83" s="118"/>
      <c r="D83" s="92" t="s">
        <v>146</v>
      </c>
      <c r="E83" s="118"/>
      <c r="F83" s="92"/>
      <c r="G83" s="118"/>
      <c r="H83" s="92"/>
      <c r="I83" s="65"/>
      <c r="J83" s="68"/>
    </row>
    <row r="84" spans="1:11" x14ac:dyDescent="0.35">
      <c r="A84" s="23" t="s">
        <v>148</v>
      </c>
      <c r="B84" s="85"/>
      <c r="C84" s="118">
        <v>0</v>
      </c>
      <c r="D84" s="85"/>
      <c r="E84" s="118">
        <v>0.01</v>
      </c>
      <c r="F84" s="85"/>
      <c r="G84" s="118">
        <v>0.01</v>
      </c>
      <c r="H84" s="85"/>
      <c r="I84" s="65">
        <v>0.04</v>
      </c>
      <c r="J84" s="68">
        <f t="shared" si="1"/>
        <v>0</v>
      </c>
    </row>
    <row r="85" spans="1:11" x14ac:dyDescent="0.35">
      <c r="A85" s="22"/>
      <c r="B85" s="85"/>
      <c r="C85" s="118"/>
      <c r="D85" s="85"/>
      <c r="E85" s="118"/>
      <c r="F85" s="85"/>
      <c r="G85" s="118"/>
      <c r="H85" s="85"/>
      <c r="I85" s="65"/>
      <c r="J85" s="68"/>
    </row>
    <row r="86" spans="1:11" x14ac:dyDescent="0.35">
      <c r="A86" s="23" t="s">
        <v>149</v>
      </c>
      <c r="B86" s="92"/>
      <c r="C86" s="118">
        <v>0.02</v>
      </c>
      <c r="D86" s="92"/>
      <c r="E86" s="118">
        <v>0.01</v>
      </c>
      <c r="F86" s="92"/>
      <c r="G86" s="118">
        <v>1.4999999999999999E-2</v>
      </c>
      <c r="H86" s="92"/>
      <c r="I86" s="65">
        <v>0.04</v>
      </c>
      <c r="J86" s="68">
        <f t="shared" si="1"/>
        <v>0</v>
      </c>
    </row>
    <row r="87" spans="1:11" x14ac:dyDescent="0.35">
      <c r="A87" s="22"/>
      <c r="B87" s="92"/>
      <c r="C87" s="118"/>
      <c r="D87" s="92"/>
      <c r="E87" s="118"/>
      <c r="F87" s="92"/>
      <c r="G87" s="118"/>
      <c r="H87" s="92"/>
      <c r="I87" s="65"/>
      <c r="J87" s="68"/>
    </row>
    <row r="88" spans="1:11" x14ac:dyDescent="0.35">
      <c r="A88" s="22" t="s">
        <v>150</v>
      </c>
      <c r="B88" s="85"/>
      <c r="C88" s="118">
        <v>0</v>
      </c>
      <c r="D88" s="85"/>
      <c r="E88" s="118">
        <v>0.01</v>
      </c>
      <c r="F88" s="85"/>
      <c r="G88" s="118">
        <v>0.01</v>
      </c>
      <c r="H88" s="85"/>
      <c r="I88" s="65">
        <v>0.04</v>
      </c>
      <c r="J88" s="68">
        <f t="shared" si="1"/>
        <v>0</v>
      </c>
    </row>
    <row r="89" spans="1:11" x14ac:dyDescent="0.35">
      <c r="A89" s="22"/>
      <c r="B89" s="85"/>
      <c r="C89" s="118"/>
      <c r="D89" s="85"/>
      <c r="E89" s="118"/>
      <c r="F89" s="85"/>
      <c r="G89" s="118"/>
      <c r="H89" s="85"/>
      <c r="I89" s="65"/>
      <c r="J89" s="68"/>
    </row>
    <row r="90" spans="1:11" x14ac:dyDescent="0.35">
      <c r="A90" s="25" t="s">
        <v>151</v>
      </c>
      <c r="B90" s="92"/>
      <c r="C90" s="118">
        <v>0</v>
      </c>
      <c r="D90" s="92"/>
      <c r="E90" s="118">
        <v>0.02</v>
      </c>
      <c r="F90" s="92"/>
      <c r="G90" s="118">
        <v>0.02</v>
      </c>
      <c r="H90" s="92"/>
      <c r="I90" s="65">
        <v>0.15</v>
      </c>
      <c r="J90" s="68">
        <f t="shared" si="1"/>
        <v>0</v>
      </c>
    </row>
    <row r="91" spans="1:11" x14ac:dyDescent="0.35">
      <c r="A91" s="43"/>
      <c r="B91" s="92"/>
      <c r="C91" s="118"/>
      <c r="D91" s="92"/>
      <c r="E91" s="118"/>
      <c r="F91" s="92"/>
      <c r="G91" s="118"/>
      <c r="H91" s="92"/>
      <c r="I91" s="65"/>
      <c r="J91" s="68"/>
    </row>
    <row r="92" spans="1:11" x14ac:dyDescent="0.35">
      <c r="A92" s="7" t="s">
        <v>152</v>
      </c>
      <c r="B92" s="44">
        <f>SUMPRODUCT(B2:B91,C2:C91)</f>
        <v>0.6</v>
      </c>
      <c r="C92" s="67">
        <f>SUM(C2:C90)</f>
        <v>1.0000000000000007</v>
      </c>
      <c r="D92" s="44">
        <f>SUMPRODUCT(D2:D91,E2:E91)</f>
        <v>6.75</v>
      </c>
      <c r="E92" s="67">
        <f>SUM(E2:E90)</f>
        <v>1.0000000000000007</v>
      </c>
      <c r="F92" s="44">
        <f>SUMPRODUCT(F2:F91,G2:G91)</f>
        <v>0</v>
      </c>
      <c r="G92" s="67">
        <f>SUM(G2:G90)</f>
        <v>1.0000000000000007</v>
      </c>
      <c r="H92" s="44">
        <f>SUMPRODUCT(H2:H91,I2:I91)</f>
        <v>0</v>
      </c>
      <c r="I92" s="67">
        <f>SUM(I2:I90)</f>
        <v>1.0000000000000004</v>
      </c>
      <c r="J92" s="147">
        <f>SUM(J2:J90)</f>
        <v>7.35</v>
      </c>
      <c r="K92" s="14" t="s">
        <v>153</v>
      </c>
    </row>
    <row r="93" spans="1:11" ht="46.5" x14ac:dyDescent="0.35">
      <c r="A93" s="104" t="s">
        <v>154</v>
      </c>
      <c r="B93" s="104"/>
      <c r="C93" s="104"/>
      <c r="D93" s="104"/>
      <c r="E93" s="98"/>
      <c r="F93" s="104"/>
      <c r="G93" s="98"/>
      <c r="H93" s="104"/>
      <c r="I93" s="98"/>
      <c r="J93" s="98"/>
    </row>
    <row r="94" spans="1:11" ht="113.5" customHeight="1" x14ac:dyDescent="0.35">
      <c r="A94" s="98" t="s">
        <v>155</v>
      </c>
      <c r="B94" s="104"/>
      <c r="C94" s="104"/>
      <c r="D94" s="98"/>
      <c r="E94" s="98"/>
      <c r="F94" s="98"/>
      <c r="G94" s="98"/>
      <c r="H94" s="98"/>
      <c r="I94" s="98"/>
      <c r="J94" s="98"/>
    </row>
    <row r="95" spans="1:11" ht="54" customHeight="1" x14ac:dyDescent="0.35">
      <c r="A95" s="104" t="s">
        <v>156</v>
      </c>
      <c r="B95" s="104"/>
      <c r="C95" s="104"/>
      <c r="D95" s="98"/>
      <c r="E95" s="98"/>
      <c r="F95" s="98"/>
      <c r="G95" s="98"/>
      <c r="H95" s="98"/>
      <c r="I95" s="98"/>
      <c r="J95" s="98"/>
    </row>
    <row r="96" spans="1:11" x14ac:dyDescent="0.35">
      <c r="B96" s="104"/>
      <c r="C96" s="104"/>
      <c r="D96" s="98"/>
      <c r="E96" s="98"/>
      <c r="F96" s="98"/>
      <c r="G96" s="98"/>
      <c r="H96" s="98"/>
      <c r="I96" s="98"/>
      <c r="J96" s="98"/>
    </row>
    <row r="97" spans="1:10" x14ac:dyDescent="0.35">
      <c r="B97" s="104"/>
      <c r="C97" s="104"/>
      <c r="D97" s="98"/>
      <c r="E97" s="98"/>
      <c r="F97" s="98"/>
      <c r="G97" s="98"/>
      <c r="H97" s="98"/>
      <c r="I97" s="98"/>
      <c r="J97" s="98"/>
    </row>
    <row r="98" spans="1:10" x14ac:dyDescent="0.35">
      <c r="B98" s="104"/>
      <c r="C98" s="104"/>
      <c r="D98" s="98"/>
      <c r="E98" s="111"/>
      <c r="F98" s="98"/>
      <c r="G98" s="98"/>
      <c r="H98" s="98"/>
      <c r="I98" s="98"/>
      <c r="J98" s="98"/>
    </row>
    <row r="99" spans="1:10" x14ac:dyDescent="0.35">
      <c r="A99" s="98"/>
      <c r="B99" s="102"/>
      <c r="C99" s="102"/>
    </row>
    <row r="100" spans="1:10" x14ac:dyDescent="0.35">
      <c r="B100" s="102"/>
      <c r="C100" s="102"/>
    </row>
    <row r="101" spans="1:10" x14ac:dyDescent="0.35">
      <c r="A101" s="102"/>
      <c r="B101" s="102"/>
      <c r="C101" s="102"/>
    </row>
    <row r="102" spans="1:10" x14ac:dyDescent="0.35">
      <c r="A102" s="102"/>
      <c r="B102" s="102"/>
      <c r="C102" s="102"/>
    </row>
    <row r="103" spans="1:10" x14ac:dyDescent="0.35">
      <c r="A103" s="102"/>
      <c r="B103" s="102"/>
      <c r="C103" s="102"/>
    </row>
    <row r="104" spans="1:10" x14ac:dyDescent="0.35">
      <c r="A104" s="102"/>
      <c r="B104" s="102"/>
      <c r="C104" s="102"/>
    </row>
    <row r="105" spans="1:10" x14ac:dyDescent="0.35">
      <c r="A105" s="102"/>
      <c r="B105" s="102"/>
      <c r="C105" s="102"/>
    </row>
    <row r="106" spans="1:10" x14ac:dyDescent="0.35">
      <c r="A106" s="102"/>
      <c r="B106" s="102"/>
      <c r="C106" s="102"/>
    </row>
    <row r="107" spans="1:10" x14ac:dyDescent="0.35">
      <c r="A107" s="102"/>
      <c r="B107" s="102"/>
      <c r="C107" s="102"/>
    </row>
    <row r="108" spans="1:10" x14ac:dyDescent="0.35">
      <c r="A108" s="102"/>
      <c r="B108" s="102"/>
      <c r="C108" s="102"/>
    </row>
    <row r="109" spans="1:10" x14ac:dyDescent="0.35">
      <c r="A109" s="102"/>
      <c r="B109" s="102"/>
      <c r="C109" s="102"/>
    </row>
    <row r="110" spans="1:10" x14ac:dyDescent="0.35">
      <c r="A110" s="102"/>
      <c r="B110" s="102"/>
      <c r="C110" s="102"/>
    </row>
    <row r="111" spans="1:10" x14ac:dyDescent="0.35">
      <c r="A111" s="102"/>
      <c r="B111" s="102"/>
      <c r="C111" s="102"/>
    </row>
    <row r="112" spans="1:10" x14ac:dyDescent="0.35">
      <c r="A112" s="102"/>
      <c r="B112" s="102"/>
      <c r="C112" s="102"/>
    </row>
    <row r="113" spans="1:3" x14ac:dyDescent="0.35">
      <c r="A113" s="102"/>
      <c r="B113" s="102"/>
      <c r="C113" s="102"/>
    </row>
    <row r="114" spans="1:3" x14ac:dyDescent="0.35">
      <c r="A114" s="102"/>
      <c r="B114" s="102"/>
      <c r="C114" s="102"/>
    </row>
    <row r="115" spans="1:3" x14ac:dyDescent="0.35">
      <c r="A115" s="102"/>
      <c r="B115" s="102"/>
      <c r="C115" s="102"/>
    </row>
    <row r="116" spans="1:3" x14ac:dyDescent="0.35">
      <c r="A116" s="102"/>
      <c r="B116" s="102"/>
      <c r="C116" s="102"/>
    </row>
    <row r="117" spans="1:3" x14ac:dyDescent="0.35">
      <c r="A117" s="102"/>
      <c r="B117" s="102"/>
      <c r="C117" s="102"/>
    </row>
    <row r="118" spans="1:3" x14ac:dyDescent="0.35">
      <c r="A118" s="102"/>
      <c r="B118" s="102"/>
      <c r="C118" s="102"/>
    </row>
    <row r="119" spans="1:3" x14ac:dyDescent="0.35">
      <c r="A119" s="102"/>
      <c r="B119" s="102"/>
      <c r="C119" s="102"/>
    </row>
    <row r="120" spans="1:3" x14ac:dyDescent="0.35">
      <c r="A120" s="102"/>
      <c r="B120" s="102"/>
      <c r="C120" s="102"/>
    </row>
    <row r="121" spans="1:3" x14ac:dyDescent="0.35">
      <c r="A121" s="102"/>
      <c r="B121" s="102"/>
      <c r="C121" s="102"/>
    </row>
    <row r="122" spans="1:3" x14ac:dyDescent="0.35">
      <c r="A122" s="102"/>
      <c r="B122" s="102"/>
      <c r="C122" s="102"/>
    </row>
    <row r="123" spans="1:3" x14ac:dyDescent="0.35">
      <c r="A123" s="102"/>
      <c r="B123" s="102"/>
      <c r="C123" s="102"/>
    </row>
    <row r="124" spans="1:3" x14ac:dyDescent="0.35">
      <c r="A124" s="102"/>
      <c r="B124" s="102"/>
      <c r="C124" s="102"/>
    </row>
    <row r="125" spans="1:3" x14ac:dyDescent="0.35">
      <c r="A125" s="102"/>
      <c r="B125" s="102"/>
      <c r="C125" s="102"/>
    </row>
    <row r="126" spans="1:3" x14ac:dyDescent="0.35">
      <c r="A126" s="102"/>
      <c r="B126" s="102"/>
      <c r="C126" s="102"/>
    </row>
    <row r="127" spans="1:3" x14ac:dyDescent="0.35">
      <c r="A127" s="102"/>
      <c r="B127" s="102"/>
      <c r="C127" s="102"/>
    </row>
    <row r="128" spans="1:3" x14ac:dyDescent="0.35">
      <c r="A128" s="102"/>
      <c r="B128" s="102"/>
      <c r="C128" s="102"/>
    </row>
    <row r="129" spans="1:3" x14ac:dyDescent="0.35">
      <c r="A129" s="102"/>
      <c r="B129" s="102"/>
      <c r="C129" s="102"/>
    </row>
    <row r="130" spans="1:3" x14ac:dyDescent="0.35">
      <c r="A130" s="102"/>
      <c r="B130" s="102"/>
      <c r="C130" s="102"/>
    </row>
    <row r="131" spans="1:3" x14ac:dyDescent="0.35">
      <c r="A131" s="102"/>
      <c r="B131" s="102"/>
      <c r="C131" s="102"/>
    </row>
    <row r="132" spans="1:3" x14ac:dyDescent="0.35">
      <c r="A132" s="102"/>
      <c r="B132" s="102"/>
      <c r="C132" s="102"/>
    </row>
    <row r="133" spans="1:3" x14ac:dyDescent="0.35">
      <c r="A133" s="102"/>
      <c r="B133" s="102"/>
      <c r="C133" s="102"/>
    </row>
    <row r="134" spans="1:3" x14ac:dyDescent="0.35">
      <c r="A134" s="102"/>
      <c r="B134" s="102"/>
      <c r="C134" s="102"/>
    </row>
    <row r="135" spans="1:3" x14ac:dyDescent="0.35">
      <c r="A135" s="102"/>
      <c r="B135" s="102"/>
      <c r="C135" s="102"/>
    </row>
    <row r="136" spans="1:3" x14ac:dyDescent="0.35">
      <c r="A136" s="102"/>
      <c r="B136" s="102"/>
      <c r="C136" s="102"/>
    </row>
    <row r="137" spans="1:3" x14ac:dyDescent="0.35">
      <c r="A137" s="102"/>
      <c r="B137" s="102"/>
      <c r="C137" s="102"/>
    </row>
    <row r="138" spans="1:3" x14ac:dyDescent="0.35">
      <c r="A138" s="102"/>
      <c r="B138" s="102"/>
      <c r="C138" s="102"/>
    </row>
    <row r="139" spans="1:3" x14ac:dyDescent="0.35">
      <c r="A139" s="102"/>
      <c r="B139" s="102"/>
      <c r="C139" s="102"/>
    </row>
  </sheetData>
  <sheetProtection formatRows="0"/>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17E9A5-06FA-524A-B871-D67B0FA4F8F3}">
  <dimension ref="A1:F22"/>
  <sheetViews>
    <sheetView zoomScale="80" zoomScaleNormal="80" workbookViewId="0">
      <pane xSplit="1" ySplit="2" topLeftCell="B13" activePane="bottomRight" state="frozen"/>
      <selection pane="topRight" activeCell="B1" sqref="B1"/>
      <selection pane="bottomLeft" activeCell="A3" sqref="A3"/>
      <selection pane="bottomRight" activeCell="C6" sqref="C6"/>
    </sheetView>
  </sheetViews>
  <sheetFormatPr defaultColWidth="10.75" defaultRowHeight="15.5" x14ac:dyDescent="0.35"/>
  <cols>
    <col min="1" max="1" width="32.25" style="101" customWidth="1"/>
    <col min="2" max="4" width="48.58203125" style="101" customWidth="1"/>
    <col min="5" max="5" width="13.25" style="101" customWidth="1"/>
    <col min="6" max="6" width="14.75" style="1" customWidth="1"/>
    <col min="7" max="16384" width="10.75" style="1"/>
  </cols>
  <sheetData>
    <row r="1" spans="1:6" x14ac:dyDescent="0.35">
      <c r="A1" s="2"/>
      <c r="B1" s="164" t="s">
        <v>157</v>
      </c>
      <c r="C1" s="164"/>
      <c r="D1" s="164"/>
      <c r="E1" s="1"/>
    </row>
    <row r="2" spans="1:6" ht="66" customHeight="1" x14ac:dyDescent="0.35">
      <c r="A2" s="21" t="s">
        <v>158</v>
      </c>
      <c r="B2" s="42" t="s">
        <v>159</v>
      </c>
      <c r="C2" s="42" t="s">
        <v>160</v>
      </c>
      <c r="D2" s="42" t="s">
        <v>161</v>
      </c>
      <c r="E2" s="30"/>
      <c r="F2" s="11"/>
    </row>
    <row r="3" spans="1:6" ht="16.149999999999999" customHeight="1" x14ac:dyDescent="0.35">
      <c r="A3" s="12" t="s">
        <v>162</v>
      </c>
      <c r="B3" s="93"/>
      <c r="C3" s="93"/>
      <c r="D3" s="93"/>
      <c r="E3" s="1"/>
    </row>
    <row r="4" spans="1:6" x14ac:dyDescent="0.35">
      <c r="A4" s="12"/>
      <c r="B4" s="93"/>
      <c r="C4" s="145"/>
      <c r="D4" s="93"/>
      <c r="E4" s="1"/>
    </row>
    <row r="5" spans="1:6" ht="16.149999999999999" customHeight="1" x14ac:dyDescent="0.35">
      <c r="A5" s="12" t="s">
        <v>163</v>
      </c>
      <c r="B5" s="94"/>
      <c r="C5" s="94">
        <v>8</v>
      </c>
      <c r="D5" s="94"/>
      <c r="E5" s="1"/>
    </row>
    <row r="6" spans="1:6" ht="93" x14ac:dyDescent="0.35">
      <c r="A6" s="12"/>
      <c r="B6" s="144"/>
      <c r="C6" s="149" t="s">
        <v>164</v>
      </c>
      <c r="D6" s="94"/>
      <c r="E6" s="1"/>
    </row>
    <row r="7" spans="1:6" ht="16.149999999999999" customHeight="1" x14ac:dyDescent="0.35">
      <c r="A7" s="12" t="s">
        <v>165</v>
      </c>
      <c r="B7" s="93"/>
      <c r="C7" s="93"/>
      <c r="D7" s="93"/>
      <c r="E7" s="1"/>
    </row>
    <row r="8" spans="1:6" ht="16.149999999999999" customHeight="1" x14ac:dyDescent="0.35">
      <c r="A8" s="12"/>
      <c r="B8" s="93"/>
      <c r="C8" s="93"/>
      <c r="D8" s="93"/>
      <c r="E8" s="1"/>
    </row>
    <row r="9" spans="1:6" ht="50.15" customHeight="1" x14ac:dyDescent="0.35">
      <c r="A9" s="13" t="s">
        <v>166</v>
      </c>
      <c r="B9" s="94"/>
      <c r="C9" s="94"/>
      <c r="D9" s="94"/>
      <c r="E9" s="1"/>
    </row>
    <row r="10" spans="1:6" ht="16.149999999999999" customHeight="1" x14ac:dyDescent="0.35">
      <c r="A10" s="12"/>
      <c r="B10" s="94"/>
      <c r="C10" s="94"/>
      <c r="D10" s="94"/>
      <c r="E10" s="1"/>
    </row>
    <row r="11" spans="1:6" ht="16.149999999999999" customHeight="1" x14ac:dyDescent="0.35">
      <c r="A11" s="12" t="s">
        <v>167</v>
      </c>
      <c r="B11" s="93"/>
      <c r="C11" s="93"/>
      <c r="D11" s="93"/>
      <c r="E11" s="1"/>
    </row>
    <row r="12" spans="1:6" ht="16.149999999999999" customHeight="1" x14ac:dyDescent="0.35">
      <c r="A12" s="12"/>
      <c r="B12" s="93"/>
      <c r="C12" s="93"/>
      <c r="D12" s="93"/>
      <c r="E12" s="1"/>
    </row>
    <row r="13" spans="1:6" ht="16.149999999999999" customHeight="1" x14ac:dyDescent="0.35">
      <c r="A13" s="18" t="s">
        <v>168</v>
      </c>
      <c r="B13" s="115">
        <f>B3+B5+B7+B9+B11</f>
        <v>0</v>
      </c>
      <c r="C13" s="115">
        <f t="shared" ref="C13:D13" si="0">C3+C5+C7+C9+C11</f>
        <v>8</v>
      </c>
      <c r="D13" s="115">
        <f t="shared" si="0"/>
        <v>0</v>
      </c>
      <c r="E13" s="1" t="s">
        <v>58</v>
      </c>
    </row>
    <row r="14" spans="1:6" ht="16.149999999999999" customHeight="1" x14ac:dyDescent="0.35">
      <c r="A14" s="18" t="s">
        <v>23</v>
      </c>
      <c r="B14" s="74">
        <v>0.3</v>
      </c>
      <c r="C14" s="74">
        <v>0.5</v>
      </c>
      <c r="D14" s="74">
        <v>0.2</v>
      </c>
      <c r="E14" s="70">
        <f>SUM(B14:D14)</f>
        <v>1</v>
      </c>
    </row>
    <row r="15" spans="1:6" ht="16.149999999999999" customHeight="1" x14ac:dyDescent="0.35">
      <c r="A15" s="19" t="s">
        <v>24</v>
      </c>
      <c r="B15" s="48">
        <f>B13*B14</f>
        <v>0</v>
      </c>
      <c r="C15" s="48">
        <f t="shared" ref="C15:D15" si="1">C13*C14</f>
        <v>4</v>
      </c>
      <c r="D15" s="48">
        <f t="shared" si="1"/>
        <v>0</v>
      </c>
      <c r="E15" s="79">
        <f>SUM(B15:D15)</f>
        <v>4</v>
      </c>
      <c r="F15" s="14" t="s">
        <v>169</v>
      </c>
    </row>
    <row r="16" spans="1:6" x14ac:dyDescent="0.35">
      <c r="A16" s="107"/>
      <c r="B16" s="165"/>
      <c r="C16" s="165"/>
      <c r="D16" s="165"/>
      <c r="E16" s="105"/>
      <c r="F16" s="59"/>
    </row>
    <row r="17" spans="1:6" x14ac:dyDescent="0.35">
      <c r="A17" s="103"/>
      <c r="B17" s="163"/>
      <c r="C17" s="163"/>
      <c r="D17" s="163"/>
      <c r="E17" s="105"/>
      <c r="F17" s="59"/>
    </row>
    <row r="18" spans="1:6" x14ac:dyDescent="0.35">
      <c r="A18" s="105"/>
      <c r="B18" s="163"/>
      <c r="C18" s="163"/>
      <c r="D18" s="163"/>
      <c r="E18" s="105"/>
      <c r="F18" s="59"/>
    </row>
    <row r="19" spans="1:6" x14ac:dyDescent="0.35">
      <c r="A19" s="105"/>
      <c r="B19" s="163"/>
      <c r="C19" s="163"/>
      <c r="D19" s="163"/>
      <c r="E19" s="105"/>
      <c r="F19" s="59"/>
    </row>
    <row r="20" spans="1:6" x14ac:dyDescent="0.35">
      <c r="A20" s="105"/>
      <c r="B20" s="163"/>
      <c r="C20" s="163"/>
      <c r="D20" s="163"/>
      <c r="E20" s="105"/>
      <c r="F20" s="59"/>
    </row>
    <row r="21" spans="1:6" x14ac:dyDescent="0.35">
      <c r="A21" s="105"/>
      <c r="B21" s="111"/>
      <c r="C21" s="98"/>
      <c r="D21" s="98"/>
      <c r="E21" s="105"/>
      <c r="F21" s="59"/>
    </row>
    <row r="22" spans="1:6" x14ac:dyDescent="0.35">
      <c r="B22" s="100"/>
      <c r="C22" s="100"/>
      <c r="D22" s="100"/>
    </row>
  </sheetData>
  <sheetProtection formatRows="0"/>
  <mergeCells count="6">
    <mergeCell ref="B20:D20"/>
    <mergeCell ref="B1:D1"/>
    <mergeCell ref="B16:D16"/>
    <mergeCell ref="B17:D17"/>
    <mergeCell ref="B18:D18"/>
    <mergeCell ref="B19:D19"/>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943E5D-85BE-473C-8E0B-A614F7F42019}">
  <dimension ref="A1:F13"/>
  <sheetViews>
    <sheetView workbookViewId="0">
      <selection activeCell="A7" sqref="A7:D7"/>
    </sheetView>
  </sheetViews>
  <sheetFormatPr defaultColWidth="10.75" defaultRowHeight="15.5" x14ac:dyDescent="0.35"/>
  <cols>
    <col min="1" max="1" width="39" style="101" customWidth="1"/>
    <col min="2" max="2" width="16" style="101" customWidth="1"/>
    <col min="3" max="4" width="16.58203125" style="101" customWidth="1"/>
    <col min="5" max="5" width="10.75" style="101" customWidth="1"/>
    <col min="6" max="6" width="14" style="101" customWidth="1"/>
    <col min="7" max="7" width="10.75" style="1" customWidth="1"/>
    <col min="8" max="16384" width="10.75" style="1"/>
  </cols>
  <sheetData>
    <row r="1" spans="1:6" ht="15.65" customHeight="1" x14ac:dyDescent="0.35">
      <c r="A1" s="31"/>
      <c r="B1" s="166" t="s">
        <v>170</v>
      </c>
      <c r="C1" s="167"/>
      <c r="D1" s="168"/>
      <c r="E1" s="8"/>
      <c r="F1" s="8"/>
    </row>
    <row r="2" spans="1:6" ht="80.150000000000006" customHeight="1" x14ac:dyDescent="0.35">
      <c r="A2" s="29" t="s">
        <v>171</v>
      </c>
      <c r="B2" s="42" t="s">
        <v>172</v>
      </c>
      <c r="C2" s="42" t="s">
        <v>173</v>
      </c>
      <c r="D2" s="42" t="s">
        <v>174</v>
      </c>
      <c r="E2" s="10"/>
      <c r="F2" s="26"/>
    </row>
    <row r="3" spans="1:6" ht="16.149999999999999" customHeight="1" x14ac:dyDescent="0.35">
      <c r="A3" s="42" t="s">
        <v>175</v>
      </c>
      <c r="B3" s="93"/>
      <c r="C3" s="42"/>
      <c r="D3" s="42"/>
      <c r="E3" s="10"/>
      <c r="F3" s="8"/>
    </row>
    <row r="4" spans="1:6" ht="16.149999999999999" customHeight="1" x14ac:dyDescent="0.35">
      <c r="A4" s="42" t="s">
        <v>176</v>
      </c>
      <c r="B4" s="42"/>
      <c r="C4" s="93"/>
      <c r="D4" s="42"/>
      <c r="E4" s="10" t="s">
        <v>58</v>
      </c>
      <c r="F4" s="8"/>
    </row>
    <row r="5" spans="1:6" ht="16.149999999999999" customHeight="1" x14ac:dyDescent="0.35">
      <c r="A5" s="42" t="s">
        <v>177</v>
      </c>
      <c r="B5" s="42"/>
      <c r="C5" s="42"/>
      <c r="D5" s="93"/>
      <c r="E5" s="112">
        <f>B3+C4+D5</f>
        <v>0</v>
      </c>
      <c r="F5" s="119" t="s">
        <v>178</v>
      </c>
    </row>
    <row r="6" spans="1:6" x14ac:dyDescent="0.35">
      <c r="A6" s="165"/>
      <c r="B6" s="165"/>
      <c r="C6" s="165"/>
      <c r="D6" s="165"/>
      <c r="E6" s="105"/>
    </row>
    <row r="7" spans="1:6" ht="17.649999999999999" customHeight="1" x14ac:dyDescent="0.35">
      <c r="A7" s="169" t="s">
        <v>179</v>
      </c>
      <c r="B7" s="169"/>
      <c r="C7" s="169"/>
      <c r="D7" s="169"/>
      <c r="E7" s="105"/>
    </row>
    <row r="8" spans="1:6" x14ac:dyDescent="0.35">
      <c r="A8" s="163"/>
      <c r="B8" s="163"/>
      <c r="C8" s="163"/>
      <c r="D8" s="163"/>
      <c r="E8" s="105"/>
    </row>
    <row r="9" spans="1:6" ht="14.15" customHeight="1" x14ac:dyDescent="0.35">
      <c r="A9" s="163"/>
      <c r="B9" s="163"/>
      <c r="C9" s="163"/>
      <c r="D9" s="163"/>
      <c r="E9" s="105"/>
    </row>
    <row r="10" spans="1:6" x14ac:dyDescent="0.35">
      <c r="A10" s="163"/>
      <c r="B10" s="163"/>
      <c r="C10" s="163"/>
      <c r="D10" s="163"/>
      <c r="E10" s="105"/>
    </row>
    <row r="11" spans="1:6" ht="16.5" customHeight="1" x14ac:dyDescent="0.35">
      <c r="A11" s="163"/>
      <c r="B11" s="163"/>
      <c r="C11" s="163"/>
      <c r="D11" s="163"/>
      <c r="E11" s="105"/>
    </row>
    <row r="12" spans="1:6" x14ac:dyDescent="0.35">
      <c r="A12" s="163"/>
      <c r="B12" s="163"/>
      <c r="C12" s="163"/>
      <c r="D12" s="163"/>
      <c r="E12" s="105"/>
    </row>
    <row r="13" spans="1:6" x14ac:dyDescent="0.35">
      <c r="A13" s="105"/>
      <c r="B13" s="105"/>
      <c r="C13" s="105"/>
      <c r="D13" s="105"/>
      <c r="E13" s="105"/>
    </row>
  </sheetData>
  <sheetProtection formatRows="0"/>
  <mergeCells count="8">
    <mergeCell ref="A11:D11"/>
    <mergeCell ref="A12:D12"/>
    <mergeCell ref="B1:D1"/>
    <mergeCell ref="A6:D6"/>
    <mergeCell ref="A7:D7"/>
    <mergeCell ref="A8:D8"/>
    <mergeCell ref="A9:D9"/>
    <mergeCell ref="A10:D10"/>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C81120-3F81-2942-8241-ABFBFEDB5188}">
  <dimension ref="A1:K61"/>
  <sheetViews>
    <sheetView zoomScale="60" zoomScaleNormal="60" workbookViewId="0">
      <pane xSplit="1" ySplit="1" topLeftCell="B2" activePane="bottomRight" state="frozen"/>
      <selection pane="topRight" activeCell="B1" sqref="B1"/>
      <selection pane="bottomLeft" activeCell="A2" sqref="A2"/>
      <selection pane="bottomRight" activeCell="D18" sqref="D18"/>
    </sheetView>
  </sheetViews>
  <sheetFormatPr defaultColWidth="10.5" defaultRowHeight="15.5" x14ac:dyDescent="0.35"/>
  <cols>
    <col min="1" max="1" width="80.58203125" style="99" customWidth="1"/>
    <col min="2" max="6" width="32.58203125" style="99" customWidth="1"/>
    <col min="7" max="8" width="26.58203125" style="99" customWidth="1"/>
    <col min="9" max="9" width="15.5" style="99" customWidth="1"/>
    <col min="10" max="10" width="21.75" customWidth="1"/>
  </cols>
  <sheetData>
    <row r="1" spans="1:11" ht="119.15" customHeight="1" x14ac:dyDescent="0.35">
      <c r="A1" s="40" t="s">
        <v>180</v>
      </c>
      <c r="B1" s="23" t="s">
        <v>181</v>
      </c>
      <c r="C1" s="23" t="s">
        <v>182</v>
      </c>
      <c r="D1" s="23" t="s">
        <v>183</v>
      </c>
      <c r="E1" s="23" t="s">
        <v>184</v>
      </c>
      <c r="F1" s="22" t="s">
        <v>185</v>
      </c>
      <c r="G1" s="33" t="s">
        <v>82</v>
      </c>
      <c r="H1" s="33" t="s">
        <v>24</v>
      </c>
      <c r="I1" s="10"/>
      <c r="J1" s="8"/>
    </row>
    <row r="2" spans="1:11" ht="32.15" customHeight="1" x14ac:dyDescent="0.35">
      <c r="A2" s="60" t="s">
        <v>186</v>
      </c>
      <c r="B2" s="92"/>
      <c r="C2" s="92"/>
      <c r="D2" s="92"/>
      <c r="E2" s="92"/>
      <c r="F2" s="92"/>
      <c r="G2" s="71">
        <v>0.3</v>
      </c>
      <c r="H2" s="116">
        <f t="shared" ref="H2" si="0">(SUM(B2:F2)*G2)</f>
        <v>0</v>
      </c>
      <c r="I2" s="17"/>
      <c r="J2" s="17"/>
      <c r="K2" s="16"/>
    </row>
    <row r="3" spans="1:11" ht="32.15" customHeight="1" x14ac:dyDescent="0.35">
      <c r="A3" s="61"/>
      <c r="B3" s="92"/>
      <c r="C3" s="92"/>
      <c r="D3" s="92"/>
      <c r="E3" s="92"/>
      <c r="F3" s="92"/>
      <c r="G3" s="71"/>
      <c r="H3" s="116"/>
      <c r="I3" s="17"/>
      <c r="J3" s="17"/>
      <c r="K3" s="16"/>
    </row>
    <row r="4" spans="1:11" ht="32.15" customHeight="1" x14ac:dyDescent="0.35">
      <c r="A4" s="23" t="s">
        <v>187</v>
      </c>
      <c r="B4" s="85">
        <v>10</v>
      </c>
      <c r="C4" s="85"/>
      <c r="D4" s="85"/>
      <c r="E4" s="85"/>
      <c r="F4" s="85"/>
      <c r="G4" s="72">
        <v>0.1</v>
      </c>
      <c r="H4" s="116">
        <f>(SUM(B4:F4)*G4)</f>
        <v>1</v>
      </c>
      <c r="I4" s="8"/>
      <c r="J4" s="8"/>
    </row>
    <row r="5" spans="1:11" ht="108.5" x14ac:dyDescent="0.35">
      <c r="A5" s="22"/>
      <c r="B5" s="85" t="s">
        <v>188</v>
      </c>
      <c r="C5" s="85"/>
      <c r="D5" s="85"/>
      <c r="E5" s="85"/>
      <c r="F5" s="85"/>
      <c r="G5" s="72"/>
      <c r="H5" s="116"/>
      <c r="I5" s="8"/>
      <c r="J5" s="8"/>
    </row>
    <row r="6" spans="1:11" ht="32.15" customHeight="1" x14ac:dyDescent="0.35">
      <c r="A6" s="23" t="s">
        <v>189</v>
      </c>
      <c r="B6" s="92"/>
      <c r="C6" s="92"/>
      <c r="D6" s="92"/>
      <c r="E6" s="92"/>
      <c r="F6" s="92"/>
      <c r="G6" s="72">
        <v>0.15</v>
      </c>
      <c r="H6" s="116">
        <f t="shared" ref="H6:H14" si="1">(SUM(B6:F6)*G6)</f>
        <v>0</v>
      </c>
      <c r="I6" s="8"/>
      <c r="J6" s="8"/>
    </row>
    <row r="7" spans="1:11" ht="181" customHeight="1" x14ac:dyDescent="0.35">
      <c r="A7" s="22"/>
      <c r="B7" s="92"/>
      <c r="C7" s="92"/>
      <c r="D7" s="92"/>
      <c r="E7" s="92"/>
      <c r="F7" s="92"/>
      <c r="G7" s="72"/>
      <c r="H7" s="116"/>
      <c r="I7" s="8"/>
      <c r="J7" s="8"/>
    </row>
    <row r="8" spans="1:11" ht="32.15" customHeight="1" x14ac:dyDescent="0.35">
      <c r="A8" s="23" t="s">
        <v>190</v>
      </c>
      <c r="B8" s="85"/>
      <c r="C8" s="85"/>
      <c r="D8" s="85"/>
      <c r="E8" s="85"/>
      <c r="F8" s="85"/>
      <c r="G8" s="72">
        <v>0.15</v>
      </c>
      <c r="H8" s="116">
        <f t="shared" si="1"/>
        <v>0</v>
      </c>
      <c r="I8" s="8"/>
      <c r="J8" s="8"/>
    </row>
    <row r="9" spans="1:11" ht="32.15" customHeight="1" x14ac:dyDescent="0.35">
      <c r="A9" s="22"/>
      <c r="B9" s="85"/>
      <c r="C9" s="85"/>
      <c r="D9" s="85"/>
      <c r="E9" s="85"/>
      <c r="F9" s="85"/>
      <c r="G9" s="72"/>
      <c r="H9" s="116"/>
      <c r="I9" s="8"/>
      <c r="J9" s="8"/>
    </row>
    <row r="10" spans="1:11" ht="32.15" customHeight="1" x14ac:dyDescent="0.35">
      <c r="A10" s="23" t="s">
        <v>191</v>
      </c>
      <c r="B10" s="92"/>
      <c r="C10" s="92">
        <v>6</v>
      </c>
      <c r="D10" s="92"/>
      <c r="E10" s="92"/>
      <c r="F10" s="92"/>
      <c r="G10" s="72">
        <v>0.1</v>
      </c>
      <c r="H10" s="116">
        <f t="shared" si="1"/>
        <v>0.60000000000000009</v>
      </c>
      <c r="I10" s="8"/>
      <c r="J10" s="8"/>
    </row>
    <row r="11" spans="1:11" ht="143.5" customHeight="1" x14ac:dyDescent="0.35">
      <c r="A11" s="23"/>
      <c r="B11" s="92"/>
      <c r="C11" s="92" t="s">
        <v>192</v>
      </c>
      <c r="D11" s="92"/>
      <c r="E11" s="92"/>
      <c r="F11" s="92"/>
      <c r="G11" s="34"/>
      <c r="H11" s="116"/>
      <c r="I11" s="8"/>
      <c r="J11" s="8"/>
    </row>
    <row r="12" spans="1:11" ht="32.15" customHeight="1" x14ac:dyDescent="0.35">
      <c r="A12" s="23" t="s">
        <v>193</v>
      </c>
      <c r="B12" s="85"/>
      <c r="C12" s="85"/>
      <c r="D12" s="85"/>
      <c r="E12" s="85"/>
      <c r="F12" s="85"/>
      <c r="G12" s="72">
        <v>0.15</v>
      </c>
      <c r="H12" s="116">
        <f t="shared" si="1"/>
        <v>0</v>
      </c>
      <c r="I12" s="8"/>
      <c r="J12" s="8"/>
    </row>
    <row r="13" spans="1:11" x14ac:dyDescent="0.35">
      <c r="A13" s="23"/>
      <c r="B13" s="85"/>
      <c r="C13" s="85"/>
      <c r="D13" s="85"/>
      <c r="E13" s="85"/>
      <c r="F13" s="85"/>
      <c r="G13" s="72"/>
      <c r="H13" s="116"/>
      <c r="I13" s="8"/>
      <c r="J13" s="8"/>
    </row>
    <row r="14" spans="1:11" ht="32.15" customHeight="1" x14ac:dyDescent="0.35">
      <c r="A14" s="23" t="s">
        <v>194</v>
      </c>
      <c r="B14" s="92">
        <v>8</v>
      </c>
      <c r="C14" s="92"/>
      <c r="D14" s="92"/>
      <c r="E14" s="92"/>
      <c r="F14" s="92"/>
      <c r="G14" s="72">
        <v>0.05</v>
      </c>
      <c r="H14" s="116">
        <f t="shared" si="1"/>
        <v>0.4</v>
      </c>
      <c r="I14" s="8"/>
      <c r="J14" s="8"/>
    </row>
    <row r="15" spans="1:11" ht="201.5" x14ac:dyDescent="0.35">
      <c r="A15" s="23"/>
      <c r="B15" s="92" t="s">
        <v>195</v>
      </c>
      <c r="D15" s="92"/>
      <c r="E15" s="92"/>
      <c r="F15" s="92"/>
      <c r="G15" s="34"/>
      <c r="H15" s="116"/>
      <c r="I15" s="8"/>
      <c r="J15" s="8"/>
    </row>
    <row r="16" spans="1:11" ht="18" customHeight="1" x14ac:dyDescent="0.35">
      <c r="A16"/>
      <c r="B16"/>
      <c r="C16"/>
      <c r="D16"/>
      <c r="E16"/>
      <c r="F16" s="38" t="s">
        <v>58</v>
      </c>
      <c r="G16" s="9">
        <f>SUM(G2:G14)</f>
        <v>1</v>
      </c>
      <c r="H16" s="117">
        <f>SUM(H2:H15)</f>
        <v>2</v>
      </c>
      <c r="I16" s="14" t="s">
        <v>169</v>
      </c>
      <c r="J16" s="8"/>
    </row>
    <row r="17" spans="1:10" x14ac:dyDescent="0.35">
      <c r="A17" s="98"/>
      <c r="B17" s="111"/>
      <c r="C17" s="98"/>
      <c r="D17" s="98"/>
      <c r="E17" s="98"/>
      <c r="F17" s="98"/>
      <c r="G17" s="98"/>
      <c r="H17" s="98"/>
      <c r="I17" s="100"/>
      <c r="J17" s="8"/>
    </row>
    <row r="18" spans="1:10" x14ac:dyDescent="0.35">
      <c r="A18" s="98"/>
      <c r="B18" s="98"/>
      <c r="C18" s="98"/>
      <c r="D18" s="98"/>
      <c r="E18" s="98"/>
      <c r="F18" s="98"/>
      <c r="G18" s="98"/>
      <c r="H18" s="104"/>
      <c r="I18" s="100"/>
      <c r="J18" s="8"/>
    </row>
    <row r="19" spans="1:10" x14ac:dyDescent="0.35">
      <c r="A19" s="98"/>
      <c r="B19" s="98"/>
      <c r="C19" s="98"/>
      <c r="D19" s="98"/>
      <c r="E19" s="98"/>
      <c r="F19" s="98"/>
      <c r="G19" s="98"/>
      <c r="H19" s="98"/>
      <c r="I19" s="100"/>
      <c r="J19" s="8"/>
    </row>
    <row r="20" spans="1:10" x14ac:dyDescent="0.35">
      <c r="A20" s="98"/>
      <c r="B20" s="98"/>
      <c r="C20" s="98"/>
      <c r="D20" s="98"/>
      <c r="E20" s="98"/>
      <c r="F20" s="98"/>
      <c r="G20" s="98"/>
      <c r="H20" s="104"/>
      <c r="I20" s="100"/>
      <c r="J20" s="8"/>
    </row>
    <row r="21" spans="1:10" x14ac:dyDescent="0.35">
      <c r="A21" s="98"/>
      <c r="B21" s="98"/>
      <c r="C21" s="98"/>
      <c r="D21" s="98"/>
      <c r="E21" s="98"/>
      <c r="F21" s="98"/>
      <c r="G21" s="104"/>
      <c r="H21" s="98"/>
      <c r="I21" s="100"/>
      <c r="J21" s="8"/>
    </row>
    <row r="22" spans="1:10" x14ac:dyDescent="0.35">
      <c r="A22" s="98"/>
      <c r="B22" s="98"/>
      <c r="C22" s="98"/>
      <c r="D22" s="98"/>
      <c r="E22" s="98"/>
      <c r="F22" s="98"/>
      <c r="G22" s="98"/>
      <c r="H22" s="104"/>
      <c r="I22" s="100"/>
      <c r="J22" s="8"/>
    </row>
    <row r="23" spans="1:10" x14ac:dyDescent="0.35">
      <c r="B23" s="100"/>
      <c r="C23" s="100"/>
      <c r="D23" s="100"/>
      <c r="E23" s="100"/>
      <c r="F23" s="100"/>
      <c r="G23" s="104"/>
      <c r="H23" s="102"/>
      <c r="I23" s="100"/>
      <c r="J23" s="8"/>
    </row>
    <row r="24" spans="1:10" x14ac:dyDescent="0.35">
      <c r="A24" s="100"/>
      <c r="B24" s="100"/>
      <c r="C24" s="100"/>
      <c r="D24" s="100"/>
      <c r="E24" s="100"/>
      <c r="F24" s="100"/>
      <c r="G24" s="102"/>
      <c r="H24" s="100"/>
      <c r="I24" s="100"/>
      <c r="J24" s="8"/>
    </row>
    <row r="25" spans="1:10" ht="98.5" customHeight="1" x14ac:dyDescent="0.35">
      <c r="A25" s="98"/>
      <c r="B25" s="100"/>
      <c r="C25" s="100"/>
      <c r="D25" s="100"/>
      <c r="E25" s="100"/>
      <c r="F25" s="100"/>
      <c r="G25" s="100"/>
    </row>
    <row r="26" spans="1:10" x14ac:dyDescent="0.35">
      <c r="A26" s="98"/>
      <c r="B26" s="100"/>
      <c r="C26" s="100"/>
      <c r="D26" s="100"/>
      <c r="E26" s="100"/>
      <c r="F26" s="100"/>
    </row>
    <row r="27" spans="1:10" x14ac:dyDescent="0.35">
      <c r="A27" s="98"/>
      <c r="B27" s="100"/>
      <c r="C27" s="100"/>
      <c r="D27" s="100"/>
      <c r="E27" s="100"/>
      <c r="F27" s="100"/>
    </row>
    <row r="28" spans="1:10" x14ac:dyDescent="0.35">
      <c r="A28" s="98"/>
      <c r="B28" s="100"/>
      <c r="C28" s="100"/>
      <c r="D28" s="100"/>
      <c r="E28" s="100"/>
      <c r="F28" s="100"/>
    </row>
    <row r="29" spans="1:10" x14ac:dyDescent="0.35">
      <c r="A29" s="100"/>
      <c r="B29" s="100"/>
    </row>
    <row r="30" spans="1:10" x14ac:dyDescent="0.35">
      <c r="A30" s="100"/>
      <c r="B30" s="100"/>
    </row>
    <row r="31" spans="1:10" x14ac:dyDescent="0.35">
      <c r="A31" s="100"/>
      <c r="B31" s="100"/>
    </row>
    <row r="32" spans="1:10" x14ac:dyDescent="0.35">
      <c r="A32" s="100"/>
      <c r="B32" s="100"/>
    </row>
    <row r="33" spans="1:2" x14ac:dyDescent="0.35">
      <c r="A33" s="100"/>
      <c r="B33" s="100"/>
    </row>
    <row r="34" spans="1:2" x14ac:dyDescent="0.35">
      <c r="B34" s="100"/>
    </row>
    <row r="35" spans="1:2" x14ac:dyDescent="0.35">
      <c r="B35" s="100"/>
    </row>
    <row r="36" spans="1:2" x14ac:dyDescent="0.35">
      <c r="B36" s="100"/>
    </row>
    <row r="37" spans="1:2" x14ac:dyDescent="0.35">
      <c r="B37" s="100"/>
    </row>
    <row r="38" spans="1:2" x14ac:dyDescent="0.35">
      <c r="B38" s="100"/>
    </row>
    <row r="39" spans="1:2" x14ac:dyDescent="0.35">
      <c r="B39" s="100"/>
    </row>
    <row r="40" spans="1:2" x14ac:dyDescent="0.35">
      <c r="B40" s="100"/>
    </row>
    <row r="41" spans="1:2" x14ac:dyDescent="0.35">
      <c r="B41" s="100"/>
    </row>
    <row r="42" spans="1:2" x14ac:dyDescent="0.35">
      <c r="B42" s="100"/>
    </row>
    <row r="43" spans="1:2" x14ac:dyDescent="0.35">
      <c r="B43" s="100"/>
    </row>
    <row r="44" spans="1:2" x14ac:dyDescent="0.35">
      <c r="B44" s="100"/>
    </row>
    <row r="45" spans="1:2" x14ac:dyDescent="0.35">
      <c r="B45" s="100"/>
    </row>
    <row r="46" spans="1:2" x14ac:dyDescent="0.35">
      <c r="B46" s="100"/>
    </row>
    <row r="47" spans="1:2" x14ac:dyDescent="0.35">
      <c r="B47" s="100"/>
    </row>
    <row r="48" spans="1:2" x14ac:dyDescent="0.35">
      <c r="B48" s="100"/>
    </row>
    <row r="49" spans="2:2" x14ac:dyDescent="0.35">
      <c r="B49" s="100"/>
    </row>
    <row r="50" spans="2:2" x14ac:dyDescent="0.35">
      <c r="B50" s="100"/>
    </row>
    <row r="51" spans="2:2" x14ac:dyDescent="0.35">
      <c r="B51" s="100"/>
    </row>
    <row r="52" spans="2:2" x14ac:dyDescent="0.35">
      <c r="B52" s="100"/>
    </row>
    <row r="53" spans="2:2" x14ac:dyDescent="0.35">
      <c r="B53" s="100"/>
    </row>
    <row r="54" spans="2:2" x14ac:dyDescent="0.35">
      <c r="B54" s="100"/>
    </row>
    <row r="55" spans="2:2" x14ac:dyDescent="0.35">
      <c r="B55" s="100"/>
    </row>
    <row r="56" spans="2:2" x14ac:dyDescent="0.35">
      <c r="B56" s="100"/>
    </row>
    <row r="57" spans="2:2" x14ac:dyDescent="0.35">
      <c r="B57" s="100"/>
    </row>
    <row r="58" spans="2:2" x14ac:dyDescent="0.35">
      <c r="B58" s="100"/>
    </row>
    <row r="59" spans="2:2" x14ac:dyDescent="0.35">
      <c r="B59" s="100"/>
    </row>
    <row r="60" spans="2:2" x14ac:dyDescent="0.35">
      <c r="B60" s="100"/>
    </row>
    <row r="61" spans="2:2" x14ac:dyDescent="0.35">
      <c r="B61" s="100"/>
    </row>
  </sheetData>
  <sheetProtection formatRows="0"/>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5CB951-26A3-43FC-981F-1AA89DD7782F}">
  <dimension ref="A1:F93"/>
  <sheetViews>
    <sheetView zoomScale="60" zoomScaleNormal="60" workbookViewId="0">
      <pane xSplit="1" ySplit="1" topLeftCell="C8" activePane="bottomRight" state="frozen"/>
      <selection pane="topRight" activeCell="B1" sqref="B1"/>
      <selection pane="bottomLeft" activeCell="A2" sqref="A2"/>
      <selection pane="bottomRight" activeCell="C55" sqref="C55"/>
    </sheetView>
  </sheetViews>
  <sheetFormatPr defaultColWidth="10.75" defaultRowHeight="15.75" customHeight="1" x14ac:dyDescent="0.35"/>
  <cols>
    <col min="1" max="1" width="64.58203125" style="98" customWidth="1"/>
    <col min="2" max="3" width="64.58203125" style="100" customWidth="1"/>
    <col min="4" max="5" width="16.58203125" style="100" customWidth="1"/>
    <col min="6" max="6" width="18.5" style="100" customWidth="1"/>
    <col min="7" max="16384" width="10.75" style="8"/>
  </cols>
  <sheetData>
    <row r="1" spans="1:6" ht="32.15" customHeight="1" x14ac:dyDescent="0.35">
      <c r="A1" s="33" t="s">
        <v>21</v>
      </c>
      <c r="B1" s="23" t="s">
        <v>196</v>
      </c>
      <c r="C1" s="23" t="s">
        <v>197</v>
      </c>
      <c r="D1" s="33" t="s">
        <v>23</v>
      </c>
      <c r="E1" s="33" t="s">
        <v>24</v>
      </c>
      <c r="F1" s="8"/>
    </row>
    <row r="2" spans="1:6" ht="15.5" x14ac:dyDescent="0.35">
      <c r="A2" s="23" t="s">
        <v>198</v>
      </c>
      <c r="B2" s="92">
        <v>3.5</v>
      </c>
      <c r="C2" s="92">
        <v>0</v>
      </c>
      <c r="D2" s="72">
        <v>0.03</v>
      </c>
      <c r="E2" s="44">
        <f t="shared" ref="E2:E64" si="0">(B2+C2)*D2</f>
        <v>0.105</v>
      </c>
      <c r="F2" s="9"/>
    </row>
    <row r="3" spans="1:6" ht="160.5" customHeight="1" x14ac:dyDescent="0.35">
      <c r="A3" s="23"/>
      <c r="B3" s="92" t="s">
        <v>199</v>
      </c>
      <c r="C3" s="92"/>
      <c r="D3" s="72"/>
      <c r="E3" s="44"/>
      <c r="F3" s="9"/>
    </row>
    <row r="4" spans="1:6" ht="15.5" x14ac:dyDescent="0.35">
      <c r="A4" s="23" t="s">
        <v>200</v>
      </c>
      <c r="B4" s="97">
        <v>3.5</v>
      </c>
      <c r="C4" s="97">
        <v>0</v>
      </c>
      <c r="D4" s="72">
        <v>0.03</v>
      </c>
      <c r="E4" s="44">
        <f t="shared" si="0"/>
        <v>0.105</v>
      </c>
      <c r="F4" s="9"/>
    </row>
    <row r="5" spans="1:6" ht="124" x14ac:dyDescent="0.35">
      <c r="A5" s="23"/>
      <c r="B5" s="97" t="s">
        <v>201</v>
      </c>
      <c r="C5" s="97"/>
      <c r="D5" s="72"/>
      <c r="E5" s="44"/>
      <c r="F5" s="9"/>
    </row>
    <row r="6" spans="1:6" ht="31" x14ac:dyDescent="0.35">
      <c r="A6" s="23" t="s">
        <v>202</v>
      </c>
      <c r="B6" s="92">
        <v>3.5</v>
      </c>
      <c r="C6" s="92">
        <v>2</v>
      </c>
      <c r="D6" s="67">
        <v>0.04</v>
      </c>
      <c r="E6" s="44">
        <f t="shared" si="0"/>
        <v>0.22</v>
      </c>
      <c r="F6" s="8"/>
    </row>
    <row r="7" spans="1:6" ht="170.5" x14ac:dyDescent="0.35">
      <c r="A7" s="23"/>
      <c r="B7" s="120" t="s">
        <v>203</v>
      </c>
      <c r="C7" s="120" t="s">
        <v>204</v>
      </c>
      <c r="D7" s="67"/>
      <c r="E7" s="44"/>
      <c r="F7" s="8"/>
    </row>
    <row r="8" spans="1:6" ht="15.5" x14ac:dyDescent="0.35">
      <c r="A8" s="23" t="s">
        <v>205</v>
      </c>
      <c r="B8" s="97">
        <v>3.5</v>
      </c>
      <c r="C8" s="97">
        <v>1.5</v>
      </c>
      <c r="D8" s="67">
        <v>0.03</v>
      </c>
      <c r="E8" s="44">
        <f t="shared" si="0"/>
        <v>0.15</v>
      </c>
      <c r="F8" s="8"/>
    </row>
    <row r="9" spans="1:6" ht="139.5" x14ac:dyDescent="0.35">
      <c r="A9" s="23"/>
      <c r="B9" s="152" t="s">
        <v>206</v>
      </c>
      <c r="C9" s="152" t="s">
        <v>207</v>
      </c>
      <c r="D9" s="67"/>
      <c r="E9" s="44"/>
      <c r="F9" s="8"/>
    </row>
    <row r="10" spans="1:6" ht="40.5" customHeight="1" x14ac:dyDescent="0.35">
      <c r="A10" s="153" t="s">
        <v>208</v>
      </c>
      <c r="B10" s="92">
        <v>3.5</v>
      </c>
      <c r="C10" s="92">
        <v>1.5</v>
      </c>
      <c r="D10" s="67">
        <v>0.03</v>
      </c>
      <c r="E10" s="44">
        <f t="shared" si="0"/>
        <v>0.15</v>
      </c>
      <c r="F10" s="10"/>
    </row>
    <row r="11" spans="1:6" ht="108.5" x14ac:dyDescent="0.35">
      <c r="A11" s="23"/>
      <c r="B11" s="120" t="s">
        <v>209</v>
      </c>
      <c r="C11" s="92" t="s">
        <v>210</v>
      </c>
      <c r="D11" s="67"/>
      <c r="E11" s="44"/>
      <c r="F11" s="8"/>
    </row>
    <row r="12" spans="1:6" ht="15.5" x14ac:dyDescent="0.35">
      <c r="A12" s="23" t="s">
        <v>211</v>
      </c>
      <c r="B12" s="97">
        <v>0</v>
      </c>
      <c r="C12" s="97">
        <v>0</v>
      </c>
      <c r="D12" s="67">
        <v>0.02</v>
      </c>
      <c r="E12" s="44">
        <f t="shared" si="0"/>
        <v>0</v>
      </c>
      <c r="F12" s="8"/>
    </row>
    <row r="13" spans="1:6" ht="15.5" x14ac:dyDescent="0.35">
      <c r="A13" s="23"/>
      <c r="B13" s="97"/>
      <c r="C13" s="97"/>
      <c r="D13" s="67"/>
      <c r="E13" s="44"/>
      <c r="F13" s="8"/>
    </row>
    <row r="14" spans="1:6" ht="15.5" x14ac:dyDescent="0.35">
      <c r="A14" s="23" t="s">
        <v>212</v>
      </c>
      <c r="B14" s="92">
        <v>3.5</v>
      </c>
      <c r="C14" s="92"/>
      <c r="D14" s="67">
        <v>0.04</v>
      </c>
      <c r="E14" s="44">
        <f t="shared" si="0"/>
        <v>0.14000000000000001</v>
      </c>
      <c r="F14" s="8"/>
    </row>
    <row r="15" spans="1:6" ht="155" x14ac:dyDescent="0.35">
      <c r="A15" s="23"/>
      <c r="B15" s="120" t="s">
        <v>213</v>
      </c>
      <c r="C15" s="92"/>
      <c r="D15" s="67"/>
      <c r="E15" s="44"/>
      <c r="F15" s="8"/>
    </row>
    <row r="16" spans="1:6" ht="15.5" x14ac:dyDescent="0.35">
      <c r="A16" s="23" t="s">
        <v>214</v>
      </c>
      <c r="B16" s="97">
        <v>3.5</v>
      </c>
      <c r="C16" s="97">
        <v>0</v>
      </c>
      <c r="D16" s="67">
        <v>0.04</v>
      </c>
      <c r="E16" s="44">
        <f t="shared" si="0"/>
        <v>0.14000000000000001</v>
      </c>
      <c r="F16" s="8"/>
    </row>
    <row r="17" spans="1:6" ht="186" x14ac:dyDescent="0.35">
      <c r="A17" s="23"/>
      <c r="B17" s="152" t="s">
        <v>215</v>
      </c>
      <c r="C17" s="97"/>
      <c r="D17" s="67"/>
      <c r="E17" s="44"/>
      <c r="F17" s="8"/>
    </row>
    <row r="18" spans="1:6" ht="32.15" customHeight="1" x14ac:dyDescent="0.35">
      <c r="A18" s="23" t="s">
        <v>216</v>
      </c>
      <c r="B18" s="92">
        <v>0</v>
      </c>
      <c r="C18" s="92"/>
      <c r="D18" s="67">
        <v>0.04</v>
      </c>
      <c r="E18" s="44">
        <f t="shared" si="0"/>
        <v>0</v>
      </c>
      <c r="F18" s="8"/>
    </row>
    <row r="19" spans="1:6" ht="15.5" x14ac:dyDescent="0.35">
      <c r="A19" s="23"/>
      <c r="B19" s="92"/>
      <c r="C19" s="92"/>
      <c r="D19" s="67"/>
      <c r="E19" s="44"/>
      <c r="F19" s="8"/>
    </row>
    <row r="20" spans="1:6" ht="15.5" x14ac:dyDescent="0.35">
      <c r="A20" s="23" t="s">
        <v>217</v>
      </c>
      <c r="B20" s="97">
        <v>0</v>
      </c>
      <c r="C20" s="97"/>
      <c r="D20" s="67">
        <v>0.04</v>
      </c>
      <c r="E20" s="44">
        <f t="shared" si="0"/>
        <v>0</v>
      </c>
      <c r="F20" s="8"/>
    </row>
    <row r="21" spans="1:6" ht="15.5" x14ac:dyDescent="0.35">
      <c r="A21" s="23"/>
      <c r="B21" s="97"/>
      <c r="C21" s="97"/>
      <c r="D21" s="67"/>
      <c r="E21" s="44"/>
      <c r="F21" s="8"/>
    </row>
    <row r="22" spans="1:6" ht="15.5" x14ac:dyDescent="0.35">
      <c r="A22" s="23" t="s">
        <v>218</v>
      </c>
      <c r="B22" s="92">
        <v>3.5</v>
      </c>
      <c r="C22" s="92"/>
      <c r="D22" s="67">
        <v>0.04</v>
      </c>
      <c r="E22" s="44">
        <f t="shared" si="0"/>
        <v>0.14000000000000001</v>
      </c>
      <c r="F22" s="8"/>
    </row>
    <row r="23" spans="1:6" ht="166" customHeight="1" x14ac:dyDescent="0.35">
      <c r="A23" s="23"/>
      <c r="B23" s="120" t="s">
        <v>219</v>
      </c>
      <c r="C23" s="92"/>
      <c r="D23" s="67"/>
      <c r="E23" s="44"/>
      <c r="F23" s="8"/>
    </row>
    <row r="24" spans="1:6" ht="32.15" customHeight="1" x14ac:dyDescent="0.35">
      <c r="A24" s="23" t="s">
        <v>220</v>
      </c>
      <c r="B24" s="97">
        <v>0</v>
      </c>
      <c r="C24" s="97"/>
      <c r="D24" s="67">
        <v>0.04</v>
      </c>
      <c r="E24" s="44">
        <f t="shared" si="0"/>
        <v>0</v>
      </c>
      <c r="F24" s="8"/>
    </row>
    <row r="25" spans="1:6" ht="15.5" x14ac:dyDescent="0.35">
      <c r="A25" s="23"/>
      <c r="B25" s="97"/>
      <c r="C25" s="97"/>
      <c r="D25" s="67"/>
      <c r="E25" s="44"/>
      <c r="F25" s="8"/>
    </row>
    <row r="26" spans="1:6" ht="15.5" x14ac:dyDescent="0.35">
      <c r="A26" s="23" t="s">
        <v>221</v>
      </c>
      <c r="B26" s="92">
        <v>0</v>
      </c>
      <c r="C26" s="92"/>
      <c r="D26" s="67">
        <v>0.04</v>
      </c>
      <c r="E26" s="44">
        <f t="shared" si="0"/>
        <v>0</v>
      </c>
      <c r="F26" s="8"/>
    </row>
    <row r="27" spans="1:6" ht="15.5" x14ac:dyDescent="0.35">
      <c r="A27" s="23"/>
      <c r="B27" s="92"/>
      <c r="C27" s="92"/>
      <c r="D27" s="67"/>
      <c r="E27" s="44"/>
      <c r="F27" s="8"/>
    </row>
    <row r="28" spans="1:6" ht="31" x14ac:dyDescent="0.35">
      <c r="A28" s="23" t="s">
        <v>222</v>
      </c>
      <c r="B28" s="97">
        <v>3.5</v>
      </c>
      <c r="C28" s="97"/>
      <c r="D28" s="67">
        <v>0.02</v>
      </c>
      <c r="E28" s="44">
        <f t="shared" si="0"/>
        <v>7.0000000000000007E-2</v>
      </c>
      <c r="F28" s="8"/>
    </row>
    <row r="29" spans="1:6" ht="332.5" customHeight="1" x14ac:dyDescent="0.35">
      <c r="A29" s="23"/>
      <c r="B29" s="152" t="s">
        <v>223</v>
      </c>
      <c r="C29" s="97"/>
      <c r="D29" s="67"/>
      <c r="E29" s="44"/>
      <c r="F29" s="8"/>
    </row>
    <row r="30" spans="1:6" ht="15.5" x14ac:dyDescent="0.35">
      <c r="A30" s="23" t="s">
        <v>224</v>
      </c>
      <c r="B30" s="92">
        <v>0</v>
      </c>
      <c r="C30" s="92"/>
      <c r="D30" s="67">
        <v>0.02</v>
      </c>
      <c r="E30" s="44">
        <f t="shared" si="0"/>
        <v>0</v>
      </c>
      <c r="F30" s="8"/>
    </row>
    <row r="31" spans="1:6" ht="15.5" x14ac:dyDescent="0.35">
      <c r="A31" s="23"/>
      <c r="B31" s="92"/>
      <c r="C31" s="92"/>
      <c r="D31" s="67"/>
      <c r="E31" s="44"/>
      <c r="F31" s="8"/>
    </row>
    <row r="32" spans="1:6" ht="15.5" x14ac:dyDescent="0.35">
      <c r="A32" s="23" t="s">
        <v>225</v>
      </c>
      <c r="B32" s="97">
        <v>0</v>
      </c>
      <c r="C32" s="97"/>
      <c r="D32" s="67">
        <v>0.03</v>
      </c>
      <c r="E32" s="44">
        <f t="shared" si="0"/>
        <v>0</v>
      </c>
      <c r="F32" s="8"/>
    </row>
    <row r="33" spans="1:6" ht="15.5" x14ac:dyDescent="0.35">
      <c r="A33" s="23"/>
      <c r="B33" s="97"/>
      <c r="C33" s="97"/>
      <c r="D33" s="67"/>
      <c r="E33" s="44"/>
      <c r="F33" s="8"/>
    </row>
    <row r="34" spans="1:6" ht="15.5" x14ac:dyDescent="0.35">
      <c r="A34" s="23" t="s">
        <v>226</v>
      </c>
      <c r="B34" s="92">
        <v>0</v>
      </c>
      <c r="C34" s="92"/>
      <c r="D34" s="67">
        <v>0.02</v>
      </c>
      <c r="E34" s="44">
        <f t="shared" si="0"/>
        <v>0</v>
      </c>
      <c r="F34" s="8"/>
    </row>
    <row r="35" spans="1:6" ht="15.5" x14ac:dyDescent="0.35">
      <c r="A35" s="23"/>
      <c r="B35" s="92"/>
      <c r="C35" s="92"/>
      <c r="D35" s="67"/>
      <c r="E35" s="44"/>
      <c r="F35" s="8"/>
    </row>
    <row r="36" spans="1:6" ht="15.5" x14ac:dyDescent="0.35">
      <c r="A36" s="23" t="s">
        <v>227</v>
      </c>
      <c r="B36" s="97">
        <v>0</v>
      </c>
      <c r="C36" s="97"/>
      <c r="D36" s="67">
        <v>0.03</v>
      </c>
      <c r="E36" s="44">
        <f t="shared" si="0"/>
        <v>0</v>
      </c>
      <c r="F36" s="8"/>
    </row>
    <row r="37" spans="1:6" ht="15.5" x14ac:dyDescent="0.35">
      <c r="A37" s="23"/>
      <c r="B37" s="97"/>
      <c r="C37" s="97"/>
      <c r="D37" s="67"/>
      <c r="E37" s="44"/>
      <c r="F37" s="8"/>
    </row>
    <row r="38" spans="1:6" ht="15.5" x14ac:dyDescent="0.35">
      <c r="A38" s="23" t="s">
        <v>228</v>
      </c>
      <c r="B38" s="92">
        <v>0</v>
      </c>
      <c r="C38" s="92"/>
      <c r="D38" s="67">
        <v>0.02</v>
      </c>
      <c r="E38" s="44">
        <f t="shared" si="0"/>
        <v>0</v>
      </c>
      <c r="F38" s="8"/>
    </row>
    <row r="39" spans="1:6" ht="15.5" x14ac:dyDescent="0.35">
      <c r="A39" s="23"/>
      <c r="B39" s="92"/>
      <c r="C39" s="92"/>
      <c r="D39" s="67"/>
      <c r="E39" s="44"/>
      <c r="F39" s="8"/>
    </row>
    <row r="40" spans="1:6" ht="15.5" x14ac:dyDescent="0.35">
      <c r="A40" s="23" t="s">
        <v>229</v>
      </c>
      <c r="B40" s="97">
        <v>0</v>
      </c>
      <c r="C40" s="97"/>
      <c r="D40" s="67">
        <v>0.03</v>
      </c>
      <c r="E40" s="44">
        <f t="shared" si="0"/>
        <v>0</v>
      </c>
      <c r="F40" s="8"/>
    </row>
    <row r="41" spans="1:6" ht="15.5" x14ac:dyDescent="0.35">
      <c r="A41" s="23"/>
      <c r="B41" s="97"/>
      <c r="C41" s="97"/>
      <c r="D41" s="67"/>
      <c r="E41" s="44"/>
      <c r="F41" s="8"/>
    </row>
    <row r="42" spans="1:6" ht="15.5" x14ac:dyDescent="0.35">
      <c r="A42" s="23" t="s">
        <v>230</v>
      </c>
      <c r="B42" s="92">
        <v>0</v>
      </c>
      <c r="C42" s="92"/>
      <c r="D42" s="67">
        <v>0.03</v>
      </c>
      <c r="E42" s="44">
        <f t="shared" si="0"/>
        <v>0</v>
      </c>
      <c r="F42" s="8"/>
    </row>
    <row r="43" spans="1:6" ht="15.5" x14ac:dyDescent="0.35">
      <c r="A43" s="23"/>
      <c r="B43" s="92"/>
      <c r="C43" s="92"/>
      <c r="D43" s="67"/>
      <c r="E43" s="44"/>
      <c r="F43" s="8"/>
    </row>
    <row r="44" spans="1:6" ht="15.5" x14ac:dyDescent="0.35">
      <c r="A44" s="23" t="s">
        <v>231</v>
      </c>
      <c r="B44" s="97">
        <v>0</v>
      </c>
      <c r="C44" s="97"/>
      <c r="D44" s="67">
        <v>0.02</v>
      </c>
      <c r="E44" s="44">
        <f t="shared" si="0"/>
        <v>0</v>
      </c>
      <c r="F44" s="8"/>
    </row>
    <row r="45" spans="1:6" ht="15.5" x14ac:dyDescent="0.35">
      <c r="A45" s="23"/>
      <c r="B45" s="97"/>
      <c r="C45" s="97"/>
      <c r="D45" s="67"/>
      <c r="E45" s="44"/>
      <c r="F45" s="8"/>
    </row>
    <row r="46" spans="1:6" ht="15.5" x14ac:dyDescent="0.35">
      <c r="A46" s="23" t="s">
        <v>232</v>
      </c>
      <c r="B46" s="92">
        <v>0</v>
      </c>
      <c r="C46" s="92"/>
      <c r="D46" s="67">
        <v>0.03</v>
      </c>
      <c r="E46" s="44">
        <f t="shared" si="0"/>
        <v>0</v>
      </c>
      <c r="F46" s="8"/>
    </row>
    <row r="47" spans="1:6" ht="15.5" x14ac:dyDescent="0.35">
      <c r="A47" s="23"/>
      <c r="B47" s="92"/>
      <c r="C47" s="92"/>
      <c r="D47" s="67"/>
      <c r="E47" s="44"/>
      <c r="F47" s="8"/>
    </row>
    <row r="48" spans="1:6" ht="32.15" customHeight="1" x14ac:dyDescent="0.35">
      <c r="A48" s="23" t="s">
        <v>233</v>
      </c>
      <c r="B48" s="97">
        <v>0</v>
      </c>
      <c r="C48" s="97"/>
      <c r="D48" s="67">
        <v>0.02</v>
      </c>
      <c r="E48" s="44">
        <f t="shared" si="0"/>
        <v>0</v>
      </c>
      <c r="F48" s="8"/>
    </row>
    <row r="49" spans="1:6" ht="15.5" x14ac:dyDescent="0.35">
      <c r="A49" s="23"/>
      <c r="B49" s="97"/>
      <c r="C49" s="97"/>
      <c r="D49" s="67"/>
      <c r="E49" s="44"/>
      <c r="F49" s="8"/>
    </row>
    <row r="50" spans="1:6" ht="15.5" x14ac:dyDescent="0.35">
      <c r="A50" s="23" t="s">
        <v>234</v>
      </c>
      <c r="B50" s="92">
        <v>0</v>
      </c>
      <c r="C50" s="92"/>
      <c r="D50" s="67">
        <v>0.03</v>
      </c>
      <c r="E50" s="44">
        <f t="shared" si="0"/>
        <v>0</v>
      </c>
      <c r="F50" s="8"/>
    </row>
    <row r="51" spans="1:6" ht="15.5" x14ac:dyDescent="0.35">
      <c r="A51" s="23"/>
      <c r="B51" s="92"/>
      <c r="C51" s="92"/>
      <c r="D51" s="67"/>
      <c r="E51" s="44"/>
      <c r="F51" s="8"/>
    </row>
    <row r="52" spans="1:6" ht="15.5" x14ac:dyDescent="0.35">
      <c r="A52" s="23" t="s">
        <v>235</v>
      </c>
      <c r="B52" s="97">
        <v>0</v>
      </c>
      <c r="C52" s="97"/>
      <c r="D52" s="67">
        <v>0.03</v>
      </c>
      <c r="E52" s="44">
        <f t="shared" si="0"/>
        <v>0</v>
      </c>
      <c r="F52" s="8"/>
    </row>
    <row r="53" spans="1:6" ht="15.5" x14ac:dyDescent="0.35">
      <c r="A53" s="23"/>
      <c r="B53" s="97"/>
      <c r="C53" s="97"/>
      <c r="D53" s="67"/>
      <c r="E53" s="44"/>
      <c r="F53" s="8"/>
    </row>
    <row r="54" spans="1:6" ht="15.5" x14ac:dyDescent="0.35">
      <c r="A54" s="23" t="s">
        <v>236</v>
      </c>
      <c r="B54" s="92">
        <v>3.5</v>
      </c>
      <c r="C54" s="92">
        <v>3.5</v>
      </c>
      <c r="D54" s="67">
        <v>0.03</v>
      </c>
      <c r="E54" s="44">
        <f t="shared" si="0"/>
        <v>0.21</v>
      </c>
      <c r="F54" s="9"/>
    </row>
    <row r="55" spans="1:6" ht="155" x14ac:dyDescent="0.35">
      <c r="A55" s="23"/>
      <c r="B55" s="120" t="s">
        <v>237</v>
      </c>
      <c r="C55" s="92" t="s">
        <v>238</v>
      </c>
      <c r="D55" s="67"/>
      <c r="E55" s="44"/>
      <c r="F55" s="9"/>
    </row>
    <row r="56" spans="1:6" s="143" customFormat="1" ht="15.5" x14ac:dyDescent="0.35">
      <c r="A56" s="23" t="s">
        <v>239</v>
      </c>
      <c r="B56" s="97">
        <v>3.5</v>
      </c>
      <c r="C56" s="97">
        <v>5</v>
      </c>
      <c r="D56" s="67">
        <v>0.03</v>
      </c>
      <c r="E56" s="44">
        <f t="shared" si="0"/>
        <v>0.255</v>
      </c>
      <c r="F56" s="142"/>
    </row>
    <row r="57" spans="1:6" ht="77.5" x14ac:dyDescent="0.35">
      <c r="A57" s="23"/>
      <c r="B57" s="97" t="s">
        <v>240</v>
      </c>
      <c r="C57" s="97" t="s">
        <v>241</v>
      </c>
      <c r="D57" s="67"/>
      <c r="E57" s="44"/>
      <c r="F57" s="9"/>
    </row>
    <row r="58" spans="1:6" ht="15.5" x14ac:dyDescent="0.35">
      <c r="A58" s="23" t="s">
        <v>242</v>
      </c>
      <c r="B58" s="92">
        <v>0</v>
      </c>
      <c r="C58" s="92">
        <v>0</v>
      </c>
      <c r="D58" s="67">
        <v>0.03</v>
      </c>
      <c r="E58" s="44">
        <f t="shared" si="0"/>
        <v>0</v>
      </c>
      <c r="F58" s="9"/>
    </row>
    <row r="59" spans="1:6" ht="15.5" x14ac:dyDescent="0.35">
      <c r="A59" s="23"/>
      <c r="B59" s="92"/>
      <c r="C59" s="92"/>
      <c r="D59" s="67"/>
      <c r="E59" s="44"/>
      <c r="F59" s="9"/>
    </row>
    <row r="60" spans="1:6" ht="15.5" x14ac:dyDescent="0.35">
      <c r="A60" s="23" t="s">
        <v>243</v>
      </c>
      <c r="B60" s="97">
        <v>3.5</v>
      </c>
      <c r="C60" s="97">
        <v>0</v>
      </c>
      <c r="D60" s="67">
        <v>0.02</v>
      </c>
      <c r="E60" s="44">
        <f t="shared" si="0"/>
        <v>7.0000000000000007E-2</v>
      </c>
      <c r="F60" s="9"/>
    </row>
    <row r="61" spans="1:6" ht="108.5" x14ac:dyDescent="0.35">
      <c r="A61" s="23"/>
      <c r="B61" s="152" t="s">
        <v>244</v>
      </c>
      <c r="C61" s="97"/>
      <c r="D61" s="67"/>
      <c r="E61" s="44"/>
      <c r="F61" s="9"/>
    </row>
    <row r="62" spans="1:6" ht="15.5" x14ac:dyDescent="0.35">
      <c r="A62" s="23" t="s">
        <v>245</v>
      </c>
      <c r="B62" s="92">
        <v>0</v>
      </c>
      <c r="C62" s="92">
        <v>0</v>
      </c>
      <c r="D62" s="67">
        <v>0.02</v>
      </c>
      <c r="E62" s="44">
        <f t="shared" si="0"/>
        <v>0</v>
      </c>
      <c r="F62" s="9"/>
    </row>
    <row r="63" spans="1:6" ht="15.5" x14ac:dyDescent="0.35">
      <c r="A63" s="23"/>
      <c r="B63" s="92"/>
      <c r="C63" s="92"/>
      <c r="D63" s="67"/>
      <c r="E63" s="44"/>
      <c r="F63" s="9"/>
    </row>
    <row r="64" spans="1:6" ht="15.5" x14ac:dyDescent="0.35">
      <c r="A64" s="23" t="s">
        <v>246</v>
      </c>
      <c r="B64" s="97">
        <v>3.5</v>
      </c>
      <c r="C64" s="97">
        <v>0</v>
      </c>
      <c r="D64" s="67">
        <v>0.03</v>
      </c>
      <c r="E64" s="44">
        <f t="shared" si="0"/>
        <v>0.105</v>
      </c>
      <c r="F64" s="9"/>
    </row>
    <row r="65" spans="1:6" ht="155" x14ac:dyDescent="0.35">
      <c r="A65" s="23"/>
      <c r="B65" s="152" t="s">
        <v>247</v>
      </c>
      <c r="C65" s="97" t="s">
        <v>248</v>
      </c>
      <c r="D65" s="67"/>
      <c r="E65" s="44"/>
      <c r="F65" s="9"/>
    </row>
    <row r="66" spans="1:6" ht="15.5" x14ac:dyDescent="0.35">
      <c r="A66" s="23" t="s">
        <v>249</v>
      </c>
      <c r="B66" s="92">
        <v>1.5</v>
      </c>
      <c r="C66" s="92">
        <v>0</v>
      </c>
      <c r="D66" s="67">
        <v>0.03</v>
      </c>
      <c r="E66" s="44">
        <f t="shared" ref="E66" si="1">(B66+C66)*D66</f>
        <v>4.4999999999999998E-2</v>
      </c>
      <c r="F66" s="9"/>
    </row>
    <row r="67" spans="1:6" ht="186" x14ac:dyDescent="0.35">
      <c r="A67" s="23"/>
      <c r="B67" s="92" t="s">
        <v>250</v>
      </c>
      <c r="C67" s="92"/>
      <c r="D67" s="67"/>
      <c r="E67" s="44"/>
      <c r="F67" s="9"/>
    </row>
    <row r="68" spans="1:6" ht="15.5" x14ac:dyDescent="0.35">
      <c r="A68" s="23" t="s">
        <v>251</v>
      </c>
      <c r="B68" s="97">
        <v>0</v>
      </c>
      <c r="C68" s="97"/>
      <c r="D68" s="67">
        <v>0.02</v>
      </c>
      <c r="E68" s="44">
        <f t="shared" ref="E68" si="2">(B68+C68)*D68</f>
        <v>0</v>
      </c>
      <c r="F68" s="9"/>
    </row>
    <row r="69" spans="1:6" ht="15.5" x14ac:dyDescent="0.35">
      <c r="A69" s="43"/>
      <c r="B69" s="97"/>
      <c r="C69" s="97"/>
      <c r="D69" s="140"/>
      <c r="E69" s="141"/>
      <c r="F69" s="9"/>
    </row>
    <row r="70" spans="1:6" ht="15.5" x14ac:dyDescent="0.35">
      <c r="A70" s="8"/>
      <c r="B70" s="8"/>
      <c r="C70" s="38" t="s">
        <v>58</v>
      </c>
      <c r="D70" s="73">
        <f>SUM(D2:D68)</f>
        <v>1.0000000000000002</v>
      </c>
      <c r="E70" s="82">
        <f>SUM(E2:E68)</f>
        <v>1.905</v>
      </c>
      <c r="F70" s="14" t="s">
        <v>169</v>
      </c>
    </row>
    <row r="71" spans="1:6" ht="15.5" x14ac:dyDescent="0.35">
      <c r="B71" s="98"/>
      <c r="C71" s="98"/>
      <c r="D71" s="98"/>
      <c r="E71" s="98"/>
      <c r="F71" s="98"/>
    </row>
    <row r="72" spans="1:6" ht="15.5" x14ac:dyDescent="0.35">
      <c r="B72" s="98"/>
      <c r="C72" s="98"/>
      <c r="D72" s="98"/>
      <c r="E72" s="98"/>
      <c r="F72" s="98"/>
    </row>
    <row r="73" spans="1:6" ht="15.5" x14ac:dyDescent="0.35">
      <c r="B73" s="98"/>
      <c r="C73" s="98"/>
      <c r="D73" s="98"/>
      <c r="E73" s="98"/>
      <c r="F73" s="98"/>
    </row>
    <row r="74" spans="1:6" ht="15.5" x14ac:dyDescent="0.35">
      <c r="B74" s="98"/>
      <c r="C74" s="98"/>
      <c r="D74" s="98"/>
      <c r="E74" s="98"/>
      <c r="F74" s="98"/>
    </row>
    <row r="75" spans="1:6" ht="15.5" x14ac:dyDescent="0.35">
      <c r="B75" s="98"/>
      <c r="C75" s="98"/>
      <c r="D75" s="98"/>
      <c r="E75" s="98"/>
      <c r="F75" s="98"/>
    </row>
    <row r="76" spans="1:6" ht="15.5" x14ac:dyDescent="0.35">
      <c r="B76" s="98"/>
      <c r="C76" s="98"/>
      <c r="D76" s="98"/>
      <c r="E76" s="98"/>
      <c r="F76" s="98"/>
    </row>
    <row r="77" spans="1:6" ht="15.5" x14ac:dyDescent="0.35">
      <c r="A77" s="100"/>
    </row>
    <row r="78" spans="1:6" ht="15.5" x14ac:dyDescent="0.35">
      <c r="A78" s="100"/>
    </row>
    <row r="79" spans="1:6" ht="15.5" x14ac:dyDescent="0.35">
      <c r="A79" s="100"/>
    </row>
    <row r="80" spans="1:6" ht="15.5" x14ac:dyDescent="0.35">
      <c r="A80" s="100"/>
    </row>
    <row r="81" spans="1:4" ht="15.5" x14ac:dyDescent="0.35">
      <c r="A81" s="100"/>
    </row>
    <row r="82" spans="1:4" ht="15.5" x14ac:dyDescent="0.35">
      <c r="A82" s="100"/>
    </row>
    <row r="83" spans="1:4" ht="15.5" x14ac:dyDescent="0.35">
      <c r="A83" s="100"/>
      <c r="D83" s="98"/>
    </row>
    <row r="84" spans="1:4" ht="15.5" x14ac:dyDescent="0.35">
      <c r="A84" s="100"/>
    </row>
    <row r="85" spans="1:4" ht="15.5" x14ac:dyDescent="0.35">
      <c r="A85" s="100"/>
    </row>
    <row r="86" spans="1:4" ht="15.5" x14ac:dyDescent="0.35">
      <c r="A86" s="100"/>
    </row>
    <row r="87" spans="1:4" ht="15.5" x14ac:dyDescent="0.35">
      <c r="A87" s="100"/>
    </row>
    <row r="88" spans="1:4" ht="15.5" x14ac:dyDescent="0.35">
      <c r="A88" s="100"/>
    </row>
    <row r="89" spans="1:4" ht="15.5" x14ac:dyDescent="0.35">
      <c r="A89" s="100"/>
    </row>
    <row r="90" spans="1:4" ht="15.5" x14ac:dyDescent="0.35"/>
    <row r="91" spans="1:4" ht="15.5" x14ac:dyDescent="0.35"/>
    <row r="92" spans="1:4" ht="15.5" x14ac:dyDescent="0.35"/>
    <row r="93" spans="1:4" ht="15.5" x14ac:dyDescent="0.35"/>
  </sheetData>
  <sheetProtection formatRows="0"/>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Nota final</vt:lpstr>
      <vt:lpstr>Informações da planilha</vt:lpstr>
      <vt:lpstr>Temas nas políticas gerais</vt:lpstr>
      <vt:lpstr>Temas nas políticas setoriais</vt:lpstr>
      <vt:lpstr>Bases de dados</vt:lpstr>
      <vt:lpstr>Monitoramento de riscos</vt:lpstr>
      <vt:lpstr>Relevância processo decisório</vt:lpstr>
      <vt:lpstr>Ações de mitigação de riscos</vt:lpstr>
      <vt:lpstr>Prod fin imp positivo</vt:lpstr>
      <vt:lpstr>Portfólio (setor)</vt:lpstr>
      <vt:lpstr>Portfólio (localização)</vt:lpstr>
      <vt:lpstr>Portfólio (empresa)</vt:lpstr>
      <vt:lpstr>Governança</vt:lpstr>
      <vt:lpstr> Controvérsias socioambientais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Associação SIS</cp:lastModifiedBy>
  <cp:revision/>
  <dcterms:created xsi:type="dcterms:W3CDTF">2022-10-09T23:08:45Z</dcterms:created>
  <dcterms:modified xsi:type="dcterms:W3CDTF">2024-12-12T19:47:16Z</dcterms:modified>
  <cp:category/>
  <cp:contentStatus/>
</cp:coreProperties>
</file>