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72af7691c491fc/Associação SIS - RASA/5o. ciclo - bancos comerciais e cooperativos - 2024/SICREDI/"/>
    </mc:Choice>
  </mc:AlternateContent>
  <xr:revisionPtr revIDLastSave="156" documentId="13_ncr:1_{DF2F9E8E-C8CB-4A05-8E41-00CE240783AB}" xr6:coauthVersionLast="47" xr6:coauthVersionMax="47" xr10:uidLastSave="{74FE151F-3D20-4A5F-9A70-3FEB7BDEA5FB}"/>
  <bookViews>
    <workbookView xWindow="-110" yWindow="-110" windowWidth="19420" windowHeight="11500" activeTab="2" xr2:uid="{033D211D-4D1B-C74C-B933-05804CD3EC4A}"/>
  </bookViews>
  <sheets>
    <sheet name="Nota final" sheetId="20" r:id="rId1"/>
    <sheet name="Informações da planilha" sheetId="21" state="hidden" r:id="rId2"/>
    <sheet name="Temas nas políticas gerais" sheetId="8" r:id="rId3"/>
    <sheet name="Temas nas políticas setoriais" sheetId="9" r:id="rId4"/>
    <sheet name="Bases de dados" sheetId="22" r:id="rId5"/>
    <sheet name="Monitoramento de riscos" sheetId="10" r:id="rId6"/>
    <sheet name="Relevância processo decisório" sheetId="13" r:id="rId7"/>
    <sheet name="Ações de mitigação de riscos" sheetId="11" r:id="rId8"/>
    <sheet name="Prod fin imp positivo" sheetId="26" r:id="rId9"/>
    <sheet name="Portfólio (setor)" sheetId="12" r:id="rId10"/>
    <sheet name="Portfólio (localização)" sheetId="15" r:id="rId11"/>
    <sheet name="Portfólio (empresa)" sheetId="16" r:id="rId12"/>
    <sheet name="Peso fatores ASG portfólio" sheetId="19" r:id="rId13"/>
    <sheet name="Governança" sheetId="2" r:id="rId14"/>
    <sheet name=" Controvérsias socioambientais" sheetId="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20" l="1"/>
  <c r="E70" i="26"/>
  <c r="F9" i="20"/>
  <c r="H88" i="22"/>
  <c r="F19" i="5"/>
  <c r="G17" i="5"/>
  <c r="E17" i="5"/>
  <c r="G15" i="5"/>
  <c r="E15" i="5"/>
  <c r="G13" i="5"/>
  <c r="E13" i="5"/>
  <c r="G11" i="5"/>
  <c r="E11" i="5"/>
  <c r="G9" i="5"/>
  <c r="E9" i="5"/>
  <c r="G7" i="5"/>
  <c r="E7" i="5"/>
  <c r="G5" i="5"/>
  <c r="E5" i="5"/>
  <c r="G3" i="5"/>
  <c r="E3" i="5"/>
  <c r="H14" i="22"/>
  <c r="H12" i="22"/>
  <c r="H10" i="22"/>
  <c r="D70" i="26"/>
  <c r="E4" i="26"/>
  <c r="E6" i="26"/>
  <c r="E8" i="26"/>
  <c r="E10" i="26"/>
  <c r="E12" i="26"/>
  <c r="E14" i="26"/>
  <c r="E16" i="26"/>
  <c r="E18" i="26"/>
  <c r="E20" i="26"/>
  <c r="E22" i="26"/>
  <c r="E24" i="26"/>
  <c r="E26" i="26"/>
  <c r="E28" i="26"/>
  <c r="E30" i="26"/>
  <c r="E32" i="26"/>
  <c r="E34" i="26"/>
  <c r="E36" i="26"/>
  <c r="E38" i="26"/>
  <c r="E40" i="26"/>
  <c r="E42" i="26"/>
  <c r="E44" i="26"/>
  <c r="E46" i="26"/>
  <c r="E48" i="26"/>
  <c r="E50" i="26"/>
  <c r="E52" i="26"/>
  <c r="E54" i="26"/>
  <c r="E56" i="26"/>
  <c r="E58" i="26"/>
  <c r="E60" i="26"/>
  <c r="E62" i="26"/>
  <c r="E64" i="26"/>
  <c r="E66" i="26"/>
  <c r="E68" i="26"/>
  <c r="E2" i="26"/>
  <c r="G88" i="22"/>
  <c r="C88" i="22"/>
  <c r="H86" i="22"/>
  <c r="H84" i="22"/>
  <c r="H82" i="22"/>
  <c r="F88" i="22"/>
  <c r="E88" i="22"/>
  <c r="D88" i="22"/>
  <c r="B88" i="22"/>
  <c r="H6" i="22"/>
  <c r="H8" i="22"/>
  <c r="H16" i="22"/>
  <c r="H18" i="22"/>
  <c r="H20" i="22"/>
  <c r="H22" i="22"/>
  <c r="H24" i="22"/>
  <c r="H26" i="22"/>
  <c r="H28" i="22"/>
  <c r="H30" i="22"/>
  <c r="H32" i="22"/>
  <c r="H34" i="22"/>
  <c r="H36" i="22"/>
  <c r="H38" i="22"/>
  <c r="H40" i="22"/>
  <c r="H42" i="22"/>
  <c r="H44" i="22"/>
  <c r="H46" i="22"/>
  <c r="H48" i="22"/>
  <c r="H50" i="22"/>
  <c r="H52" i="22"/>
  <c r="H54" i="22"/>
  <c r="H56" i="22"/>
  <c r="H58" i="22"/>
  <c r="H60" i="22"/>
  <c r="H62" i="22"/>
  <c r="H64" i="22"/>
  <c r="H66" i="22"/>
  <c r="H68" i="22"/>
  <c r="H70" i="22"/>
  <c r="H72" i="22"/>
  <c r="H76" i="22"/>
  <c r="H78" i="22"/>
  <c r="H80" i="22"/>
  <c r="H4" i="22"/>
  <c r="H2" i="22"/>
  <c r="G19" i="5" l="1"/>
  <c r="B13" i="10" l="1"/>
  <c r="B15" i="10" s="1"/>
  <c r="E5" i="13"/>
  <c r="H9" i="20" s="1"/>
  <c r="D13" i="10"/>
  <c r="C13" i="10"/>
  <c r="C15" i="10" s="1"/>
  <c r="H7" i="19" l="1"/>
  <c r="H5" i="19"/>
  <c r="H3" i="19"/>
  <c r="G15" i="19"/>
  <c r="H13" i="19"/>
  <c r="F13" i="19"/>
  <c r="H11" i="19"/>
  <c r="F11" i="19"/>
  <c r="H9" i="19"/>
  <c r="F9" i="19"/>
  <c r="F7" i="19"/>
  <c r="F5" i="19"/>
  <c r="F3" i="19"/>
  <c r="H15" i="19" l="1"/>
  <c r="N9" i="20" s="1"/>
  <c r="F3" i="15"/>
  <c r="D15" i="10"/>
  <c r="E4" i="2"/>
  <c r="E6" i="2"/>
  <c r="E8" i="2"/>
  <c r="E10" i="2"/>
  <c r="E12" i="2"/>
  <c r="E14" i="2"/>
  <c r="E16" i="2"/>
  <c r="E18" i="2"/>
  <c r="E20" i="2"/>
  <c r="E2" i="2"/>
  <c r="G19" i="16"/>
  <c r="F5" i="16"/>
  <c r="F7" i="16"/>
  <c r="F9" i="16"/>
  <c r="F11" i="16"/>
  <c r="F13" i="16"/>
  <c r="F15" i="16"/>
  <c r="F17" i="16"/>
  <c r="F3" i="16"/>
  <c r="G2" i="2"/>
  <c r="E14" i="10"/>
  <c r="F16" i="11"/>
  <c r="G2" i="11"/>
  <c r="G4" i="11"/>
  <c r="G20" i="2"/>
  <c r="C9" i="15"/>
  <c r="D9" i="15"/>
  <c r="B9" i="15"/>
  <c r="C9" i="12"/>
  <c r="D9" i="12"/>
  <c r="E9" i="12"/>
  <c r="B9" i="12"/>
  <c r="D4" i="9"/>
  <c r="D6" i="9"/>
  <c r="D8" i="9"/>
  <c r="D10" i="9"/>
  <c r="D12" i="9"/>
  <c r="D14" i="9"/>
  <c r="D16" i="9"/>
  <c r="D18" i="9"/>
  <c r="D20" i="9"/>
  <c r="D22" i="9"/>
  <c r="D24" i="9"/>
  <c r="D26" i="9"/>
  <c r="D28" i="9"/>
  <c r="D30" i="9"/>
  <c r="D32" i="9"/>
  <c r="D34" i="9"/>
  <c r="D36" i="9"/>
  <c r="D38" i="9"/>
  <c r="D40" i="9"/>
  <c r="D42" i="9"/>
  <c r="D44" i="9"/>
  <c r="D46" i="9"/>
  <c r="D48" i="9"/>
  <c r="D50" i="9"/>
  <c r="D52" i="9"/>
  <c r="D54" i="9"/>
  <c r="D56" i="9"/>
  <c r="D2" i="9"/>
  <c r="D16" i="8"/>
  <c r="D4" i="8"/>
  <c r="D6" i="8"/>
  <c r="D8" i="8"/>
  <c r="D10" i="8"/>
  <c r="D12" i="8"/>
  <c r="D14" i="8"/>
  <c r="D18" i="8"/>
  <c r="D20" i="8"/>
  <c r="D22" i="8"/>
  <c r="D24" i="8"/>
  <c r="D26" i="8"/>
  <c r="D28" i="8"/>
  <c r="D30" i="8"/>
  <c r="D32" i="8"/>
  <c r="D34" i="8"/>
  <c r="D36" i="8"/>
  <c r="D38" i="8"/>
  <c r="D40" i="8"/>
  <c r="D42" i="8"/>
  <c r="D44" i="8"/>
  <c r="D46" i="8"/>
  <c r="D48" i="8"/>
  <c r="D50" i="8"/>
  <c r="D52" i="8"/>
  <c r="D54" i="8"/>
  <c r="D56" i="8"/>
  <c r="D2" i="8"/>
  <c r="D58" i="8" l="1"/>
  <c r="D9" i="20" s="1"/>
  <c r="E15" i="10"/>
  <c r="G9" i="20" s="1"/>
  <c r="D58" i="9"/>
  <c r="E9" i="20" s="1"/>
  <c r="C58" i="8"/>
  <c r="C58" i="9"/>
  <c r="G18" i="2"/>
  <c r="G16" i="2"/>
  <c r="G14" i="2"/>
  <c r="G12" i="2"/>
  <c r="G10" i="2"/>
  <c r="G8" i="2"/>
  <c r="G6" i="2"/>
  <c r="G4" i="2"/>
  <c r="G22" i="2" l="1"/>
  <c r="O9" i="20" s="1"/>
  <c r="H5" i="16"/>
  <c r="H7" i="16"/>
  <c r="H9" i="16"/>
  <c r="H11" i="16"/>
  <c r="H13" i="16"/>
  <c r="H15" i="16"/>
  <c r="H17" i="16"/>
  <c r="H3" i="16"/>
  <c r="F5" i="15"/>
  <c r="F7" i="15"/>
  <c r="F5" i="12"/>
  <c r="F7" i="12"/>
  <c r="F3" i="12"/>
  <c r="G6" i="11"/>
  <c r="G8" i="11"/>
  <c r="G10" i="11"/>
  <c r="G12" i="11"/>
  <c r="G14" i="11"/>
  <c r="P9" i="20" l="1"/>
  <c r="G16" i="11"/>
  <c r="I9" i="20" s="1"/>
  <c r="F9" i="15"/>
  <c r="L9" i="20" s="1"/>
  <c r="F9" i="12"/>
  <c r="K9" i="20" s="1"/>
  <c r="H19" i="16"/>
  <c r="M9" i="20" s="1"/>
  <c r="D1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P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0F64471C-9105-4E21-A618-521A8730FC96}">
      <text>
        <r>
          <rPr>
            <sz val="9"/>
            <color indexed="81"/>
            <rFont val="Segoe UI"/>
            <family val="2"/>
          </rPr>
          <t>Se a instituição acumular mais de 8 pontos, a nota será 8.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D8DA679F-60CE-4724-8F35-5A555EB309CD}">
      <text>
        <r>
          <rPr>
            <sz val="9"/>
            <color indexed="81"/>
            <rFont val="Segoe UI"/>
            <family val="2"/>
          </rPr>
          <t>Se a instituição acumular mais de 7 pontos, a nota será 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5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<sst xmlns="http://schemas.openxmlformats.org/spreadsheetml/2006/main" count="387" uniqueCount="293">
  <si>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</si>
  <si>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</si>
  <si>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</si>
  <si>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</si>
  <si>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</si>
  <si>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</si>
  <si>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</si>
  <si>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Produtos financeiros com impacto positivo</t>
  </si>
  <si>
    <t>Portfólio (setores econômicos)</t>
  </si>
  <si>
    <t>Portfólio (localização das atividades)</t>
  </si>
  <si>
    <t>Portfólio (risco socioambiental das empresas)</t>
  </si>
  <si>
    <t>Portfólio (produtos financeiros)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</si>
  <si>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</si>
  <si>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</si>
  <si>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</si>
  <si>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</si>
  <si>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</si>
  <si>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</si>
  <si>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</si>
  <si>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</si>
  <si>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</si>
  <si>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</si>
  <si>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</si>
  <si>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Presença nas Políticas/diretrizes ou adesão a compromisso voluntário (0 a 3)</t>
  </si>
  <si>
    <t>Peso do tema</t>
  </si>
  <si>
    <t>Nota ponderada</t>
  </si>
  <si>
    <t xml:space="preserve">1. Adaptação às mudanças climáticas </t>
  </si>
  <si>
    <t>PGRSAC: pg. 5 – “adoção de cenários, rotinas e procedimentos relativos à gestão dos riscos climáticos físicos e de transição, de acordo com as especificidades do negócio do Sicredi.”</t>
  </si>
  <si>
    <t>2. Matriz energética</t>
  </si>
  <si>
    <t>Menção genérica a riscos climáticos de transição na PGRSAC</t>
  </si>
  <si>
    <t>3. Eficiência energética</t>
  </si>
  <si>
    <t>4. Impactos na biodiversidade terrestre</t>
  </si>
  <si>
    <t>5. Poluição água doce</t>
  </si>
  <si>
    <t>6. Eficiência hídrica</t>
  </si>
  <si>
    <t>7. Poluição marítima</t>
  </si>
  <si>
    <t>8. Poluição do solo</t>
  </si>
  <si>
    <t>9. Uso eficiente do solo para fins agrícolas</t>
  </si>
  <si>
    <t>10. Poluição atmosférica</t>
  </si>
  <si>
    <t>11. Gestão adequada de resíduos sólidos</t>
  </si>
  <si>
    <t>12. Uso eficiente de matéria-prima poluente ou sujeita a provável escassez</t>
  </si>
  <si>
    <t>13. Trabalho análogo ao escravo</t>
  </si>
  <si>
    <t>Adesão ao Pacto Global</t>
  </si>
  <si>
    <t>14. Trabalho infantil irregular</t>
  </si>
  <si>
    <t>15. Gestão da saúde no trabalho</t>
  </si>
  <si>
    <t>16. Gestão da segurança no trabalho</t>
  </si>
  <si>
    <t xml:space="preserve">17. Nível de desigualdade salarial </t>
  </si>
  <si>
    <t>18. Saúde, segurança e outros direitos do consumidor</t>
  </si>
  <si>
    <t>19. Impactos em comunidades tradicionais</t>
  </si>
  <si>
    <t>20. Riscos à saúde e segurança da comunidade em geral</t>
  </si>
  <si>
    <t>21. Riscos e impactos no desenvolvimento local</t>
  </si>
  <si>
    <t>22. Discriminação de gênero</t>
  </si>
  <si>
    <t>23. Discriminação étnica ou sexual</t>
  </si>
  <si>
    <t>24. Inclusão de pessoas com deficiência</t>
  </si>
  <si>
    <t>25. Riscos para o patrimônio cultural</t>
  </si>
  <si>
    <t>26. Questões concorrenciais</t>
  </si>
  <si>
    <t>27. Responsabilidade tributária</t>
  </si>
  <si>
    <t>28. Prevenção e combate à corrupção</t>
  </si>
  <si>
    <t>Possui política de prevenção à corrupção + adesão ao Pacto Global</t>
  </si>
  <si>
    <t>TOTAL</t>
  </si>
  <si>
    <t>Máximo de 3</t>
  </si>
  <si>
    <t>Inclusão em política setorial ou em política temática (0 a 7)</t>
  </si>
  <si>
    <t>Relatório de riscos e oportunidades sociais, ambientais e climáticas (2023): pg. 5 -  construção de ferramentas e modelos que auxiliem no gerenciamento dos riscos climáticos físico e de transição./ Relatório de Sustentabilidade (2023): pg. 150 - abordagem que se estenda ao risco climático, permitindo a identificação de regiões potencialmente vulneráveis a eventos extremos, como inundações e secas./ Framework de finanças sustentáveis: pg. 23 - é estritamente proibido investir qualquer recurso líquido não alocado em setores ou atividades controversos ou de alta emissão de GEE.</t>
  </si>
  <si>
    <t>Norma Interna (GRSAC): veda operação quando identificadas atividades não autorizadas envolvendo espécies de fauna e flora ameaçadas de extinção e conduta ou atividade irregular, ilegal ou criminosa contra a fauna ou flora.</t>
  </si>
  <si>
    <t>Norma Interna (GRSAC): veda operação de produção, comercialização e/ou uso de defensivos agrícolas proibidos.</t>
  </si>
  <si>
    <t>Norma Interna (GRSAC): veda operação quando identificado trabalho em condições análogas à escravidão.</t>
  </si>
  <si>
    <t>Norma Interna (GRSAC): veda operação quando identificada exploração de trabalho infantil.</t>
  </si>
  <si>
    <t>Norma Interna (GRSAC): veda operação quando identificadas práticas de  beneficiamento de terras indígenas e quilombolas.</t>
  </si>
  <si>
    <t>Norma Interna (GRSAC): veda operação quando identificadas práticas de natureza criminosa, especialmente aquelas vinculadas ao narcotráfico, terrorismo, crime organizado ou tráfico de pessoas; produção ou comércio de qualquer produto ou atividade considerada ilegal sob as leis ou regulamentos do pais anfitrião ou convenções e acordos internacionais, ou sujeito a proibições internacionais.</t>
  </si>
  <si>
    <t>Relatório de Sustentabilidade (2023): pg. 84 - em 2019 a Fundação Sicredi institucionalizou o Programa Comitê Mulher que visa promover a igualdade de gênero e empoderar as mulheres em diversas áreas./ pg. 33 – possui comitê de inclusão, diversidade e equidade./ Norma Interna (GRSAC): veda operação para associado quando identificadas práticas de discriminação de raça, gênero, etnia, nacionalidade, religião, crença e deficiência.</t>
  </si>
  <si>
    <t>Norma Interna (GRSAC): veda operação quando identificadas práticas de exploração sexual e agenciadores; discriminação de raça, gênero, etnia, nacionalidade, religião, crença e deficiência./ Relatório de Sustentabilidade (2023): pg. 33 – possui comitê de inclusão, diversidade e equidade.</t>
  </si>
  <si>
    <t>Norma Interna (GRSAC): veda operação quando identificadas práticas de discriminação de raça, gênero, etnia, nacionalidade, religião, crença e deficiência; inobservância à legislação aplicável às pessoas portadoras de necessidades especiais./ Relatório de Sustentabilidade (2023): pg. 33 – possui comitê de inclusão, diversidade e equidade.</t>
  </si>
  <si>
    <t>Relatório de GRSAC (2023): pg. 16 - são identificados como eventos de risco social relevantes com potenciais impactos o ato lesivo ao patrimônio público, histórico, cultural, arqueológico, ou à ordem urbanística.</t>
  </si>
  <si>
    <t>Há política específica, mas sem mapeamento dos setores mais expostos a riscos. / Norma Interna (GRSAC): veda operação quando identificadas práticas de corrupção/inidoneidade da empresa, associados envolvidos em tentativa de golpe/fraude contra a Instituição.</t>
  </si>
  <si>
    <t>Máximo de 7</t>
  </si>
  <si>
    <t>BASE DE DADOS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</si>
  <si>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</si>
  <si>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</si>
  <si>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</si>
  <si>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</si>
  <si>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operações ou clientes/investimentos acima de certo patamar financeiro (nesse caso, será considerado o percentual, dentre as operações com setores sujeitos a licenciamento ambiental, para o qual ocorre a consulta) - até 8 pontos</t>
  </si>
  <si>
    <t>Licenciamento ambiental vigente</t>
  </si>
  <si>
    <t>Relatório GRSAC (2023): pg. 26 e 28 - observam bases de dados externas relativas a licenciamento nas suas operações.</t>
  </si>
  <si>
    <t>Relatórios ambientais anuais de empresas inscritas no Cadastro Técnico Federal de Atividades Potencialmente Poluidoras</t>
  </si>
  <si>
    <t>Nada consta</t>
  </si>
  <si>
    <t>Verificação junto à empresa do cumprimento das condicionantes do licenciamento ambiental</t>
  </si>
  <si>
    <t>Prática de infrações – órgão ambiental estadual</t>
  </si>
  <si>
    <t xml:space="preserve">Relatório GRSAC (2023): pg. 17 – acessa base de dados oficiais disponibilizados pelas Secretarias de Estado de Meio Ambiente (SEMAs). </t>
  </si>
  <si>
    <t>Áreas embargadas – órgão ambiental estadual/DF</t>
  </si>
  <si>
    <t>Verificação de desmatamento e solicitação de autorizações para supressão de vegetação (sempre que apurado desmatamento recente) – órgãos ambientais estaduais OU municipais</t>
  </si>
  <si>
    <t>Relatório GRSAC (2023): pg. 17 – acessa base de dados oficiais disponibilizados pelas Secretarias de Estado de Meio Ambiente (SEMAs)./ Relatório de Sustentabilidade (2023): pg. 143 - é utilizado ferramenta de geoprocessamento para avaliação das áreas beneficiadas e sobreposição com alertas de desmatamento.</t>
  </si>
  <si>
    <t>Prática de infrações – órgãos ambientais federais</t>
  </si>
  <si>
    <t>Relatório GRSAC (2023): pg. 28 - são observadas informações relativas a mídias negativas, sanções e infrações, mas não se esclarece se em nível federal.</t>
  </si>
  <si>
    <t>Áreas embargadas pelo IBAMA ou ICMBio</t>
  </si>
  <si>
    <t>Limites de unidades de conservação (federais, estaduais e municipais)</t>
  </si>
  <si>
    <t>Relatório de Sustentabilidade (2023): pg. 143 - são utilizadas ferramentas de geoprocessamento para avaliação das áreas de maior risco socioambiental, com áreas e imóveis beneficiados (cita operações de forma geral). Assim, são validadas de forma automática se há sobreposição com áreas de risco divulgadas oficialmente pelos órgãos fiscalizadores responsáveis. É emitida uma mensagem de alerta quando identificadas sobreposições com áreas em que o uso é permitido, mediante condicionantes e/ou autorizações específicas (áreas de preservação ambiental, áreas de relevante interesse ecológico ou alerta de desmatamento).</t>
  </si>
  <si>
    <t>Limites de terras indígenas</t>
  </si>
  <si>
    <t>Relatório de Sustentabilidade (2023): pg. 143 - são utilizadas ferramentas de geoprocessamento para avaliação das áreas de maior risco socioambiental. O sistema identifica sobreposições com áreas consideradas de uso proibitivo (terras indígenas, terras quilombolas, áreas embargadas ou unidades de conservação de proteção integral).</t>
  </si>
  <si>
    <t>Limites de territórios quilombolas</t>
  </si>
  <si>
    <t>IPHAN e órgãos estaduais e municipais de proteção do patrimônio cultural</t>
  </si>
  <si>
    <t>Relatório GRSAC (2023): pg. 17 – acessa base de dados oficiais disponibilizados pelo Instituto do Patrimônio Histórico e Artístico Nacional (IPHAN).</t>
  </si>
  <si>
    <t>Outros conflitos fundiários ou comunitários</t>
  </si>
  <si>
    <t>Relatório GRSAC (2023): pg. 17 – acessa base de dados oficiais disponibilizados pelo INCRA.</t>
  </si>
  <si>
    <t>Bases de dados do Ministério Público Federal</t>
  </si>
  <si>
    <t>Bases de dados do Ministério Público Estadual</t>
  </si>
  <si>
    <t>“Lista suja” do trabalho escravo</t>
  </si>
  <si>
    <t>Relatório GRSAC (2023): pg. 17 – acessa base de dados oficiais disponibilizados pelo Ministério do Trabalho e Emprego (MTE).</t>
  </si>
  <si>
    <t>Infrações em matéria de saúde e segurança do trabalho (inclusive trabalho infantil)</t>
  </si>
  <si>
    <t>Relatório GRSAC (2023): pg. 28 - são observadas informações relativas a mídias negativas, sanções e infrações, mas não especifica a matéria.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</si>
  <si>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</si>
  <si>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</si>
  <si>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</si>
  <si>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</si>
  <si>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</si>
  <si>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</si>
  <si>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</si>
  <si>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Dados da própria empresa relativos à eficiência energética</t>
  </si>
  <si>
    <t>Dados da própria empresa relativos à eficiência hídrica</t>
  </si>
  <si>
    <t>Dados da própria empresa relativos à gestão de resíduos e efluentes</t>
  </si>
  <si>
    <t>Dados da própria empresa relativos ao uso de matéria-prima e insumos</t>
  </si>
  <si>
    <t>Dados da própria empresa relativos a riscos ambientais na cadeia de produção/valor</t>
  </si>
  <si>
    <t>Dados da própria empresa relativos a riscos sociais na cadeia de produção/valor</t>
  </si>
  <si>
    <t>Certificações ambientais</t>
  </si>
  <si>
    <t>Certificações sociais</t>
  </si>
  <si>
    <t>PROCONs ou bases de dados do Ministério da Justiça em matéria de consumo (para empresas que operam no varejo)</t>
  </si>
  <si>
    <t>Bases de dados do CADE (concorrência)</t>
  </si>
  <si>
    <t>Entes encarregados de zelar pela sanidade animal ou vegetal (para setores relevantes)</t>
  </si>
  <si>
    <t>Vigilância sanitária (para setores relevantes)</t>
  </si>
  <si>
    <t>Bases de dados da Controladoria-Geral da União, Tribunais de Contas e afins sobre corrupção</t>
  </si>
  <si>
    <t>Imprensa</t>
  </si>
  <si>
    <t>Relatório GRSAC (2023): pg. 28 - são observadas bases de dados externas relativas a mídias negativas, sanções e infrações. Não especifica o universo das transações avaliadas, mas na maior parte das citações do texto há menção às operações de maior risco SAC.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</si>
  <si>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</si>
  <si>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</si>
  <si>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</si>
  <si>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</si>
  <si>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</si>
  <si>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TOTAL PONDERADO DA COLUNA</t>
  </si>
  <si>
    <t>Máximo de 20</t>
  </si>
  <si>
    <t>Relatório GRSAC (2023): pg. 17 – acessa base de dados oficiais disponibilizados pela Agência Nacional de Águas (ANA), Ministério da Ciência, Tecnologia e Inovação (MCTI - AdaptaBrasil), dados presentes no Portal da Transparência, entre outros.</t>
  </si>
  <si>
    <t>UNIVERSO DE OPERAÇÕES OU EMPRESAS</t>
  </si>
  <si>
    <t>FREQUÊNCIA</t>
  </si>
  <si>
    <t>Todos os setores econômicos sujeitos a licenciamento ambiental</t>
  </si>
  <si>
    <t>Setores econômicos com risco médio ou alto</t>
  </si>
  <si>
    <t xml:space="preserve">Apenas operações ou clientes/investimentos acima de um certo patamar financeiro </t>
  </si>
  <si>
    <t>Semestral ou menor</t>
  </si>
  <si>
    <t>Anual</t>
  </si>
  <si>
    <t>PGRSAC (2023): pg. 3 – o gerenciamento dos riscos sociais, ambientais e climáticos se dá através da análise sistêmica e anual da combinação dos seguintes critérios: potencial de causar danos sociais, ambientais e climáticos; representatividade no portfólio do banco; grau de exposição a riscos SAC.</t>
  </si>
  <si>
    <t>Bienal</t>
  </si>
  <si>
    <t>Apenas quando tem conhecimento de fato novo relevante ou quando se refere a único ou poucos temas</t>
  </si>
  <si>
    <t>Não adota</t>
  </si>
  <si>
    <t>Total</t>
  </si>
  <si>
    <t>Máximo de 10</t>
  </si>
  <si>
    <t>GRAU DE RELEVÂNCIA</t>
  </si>
  <si>
    <t>Negativa de investimento ou realização de desinvestimento em razão de riscos socioambientais (percentual nos últimos 2 anos)</t>
  </si>
  <si>
    <t>Baixo - 0 ou 1 ponto</t>
  </si>
  <si>
    <t>Médio - 2 ou 3 pontos</t>
  </si>
  <si>
    <t>Alto - 4 ou 5 pontos</t>
  </si>
  <si>
    <t>0 a 5%</t>
  </si>
  <si>
    <t>5 a 10%</t>
  </si>
  <si>
    <t>Maior que 10%</t>
  </si>
  <si>
    <t>Máximo de 5</t>
  </si>
  <si>
    <t>Nenhuma informação encontrada</t>
  </si>
  <si>
    <t>AÇÃO ADOTADA</t>
  </si>
  <si>
    <t>Todos os setores econômicos sujeitos a licenciamento ambiental - até 10 pontos</t>
  </si>
  <si>
    <t>Apenas setores econômicos com maior risco socioambiental  - até 8 pontos</t>
  </si>
  <si>
    <t>Apenas operações ou clientes acima de certo patamar financeiro (nesse caso, indicar o percentual dentre os valores destinados a empresas de setores sujeitos a licenciamento) - até 5 pontos</t>
  </si>
  <si>
    <t>Não adota - 0 pontos</t>
  </si>
  <si>
    <t xml:space="preserve">Consideração do grau de risco nas condições (taxas ou prazos) do título </t>
  </si>
  <si>
    <t>Plano de ação ou outro compromisso c/ prazos e metas claros para operações da própria empresa investida</t>
  </si>
  <si>
    <t>Plano de ação ou outro compromisso c/ prazos e metas claros para cadeia de valor da empresa investida</t>
  </si>
  <si>
    <t>Transparência quanto ao voto em matérias ASG (presença + teor do voto)</t>
  </si>
  <si>
    <t>Proposições em matéria ASG em Assembleias-gerais</t>
  </si>
  <si>
    <t>Engajamento individual (Diretoria, Conselho de Administração, Depto. de Sustentabilidade)</t>
  </si>
  <si>
    <t>Engajamento coletivo com outros investidores</t>
  </si>
  <si>
    <t>Existência de indicadores específicos para mensuração de impacto (indicando-se quais são)</t>
  </si>
  <si>
    <t>Percentual no portfólio de investimentos</t>
  </si>
  <si>
    <t>Educação e/ou empregabilidade para população de baixa renda</t>
  </si>
  <si>
    <t>Relatório de Sustentabilidade (2023): pg. 134 - SICREDI AÇÕES SUSTENTÁVEIS ESG FIC FIA (Fundo de varejo) e SICREDI PREVIDÊNCIA IS MASTER ESG FIA (fundo de previdência). O fundo também poderá aproveitar oportunidades em ações conforme premissas e avaliações estabelecidas pela gestora e que estejam alinhadas com o conceito ESG. Não há critérios de elegibilidade e indicadores para esses fundos em específico./ Framework de finanças sustentáveis: pg. 28 - contém indicadores de resultado e impacto para avaliação do acesso a serviços essenciais como educação. Indicadores: número de instituições financiadas; número de beneficiários; número estimado de estudantes impactados; benefício financeiro estimado por taxas menores.</t>
  </si>
  <si>
    <t xml:space="preserve">Adaptação a riscos climáticos físicos </t>
  </si>
  <si>
    <t>Relatório de Sustentabilidade (2023): pg. 134 - Possuem dois fundos classificados como IS (Investimento Sustentável), nível mais alto de governança da Associação Brasileira das Entidades dos Mercados Financeiro e de Capitais (Anbima), que possuem objetivos de investimento sustentável alinhados a métricas de redução da pegada de carbono./ Relatório de Sustentabilidade (2023): pg. 134 - SICREDI AÇÕES SUSTENTÁVEIS ESG FIC FIA (Fundo de varejo) e SICREDI PREVIDÊNCIA IS MASTER ESG FIA (fundo de previdência). O fundo também poderá aproveitar oportunidades em ações conforme premissas e avaliações estabelecidas pela gestora e que estejam alinhadas com o conceito ESG. Não há critérios de elegibilidade e indicadores para esses fundos em específico. Porém, no Framework de finanças sustentáveis (pg. 14) cita os critérios de elegibilidade verdes e indicadores de resultado e impacto, como: gestão ambientalmente sustentável de recursos naturais e uso da terra. (https://www.sicredi.com.br/site/investimentos/fundos-investimentos/sicredi-acoes-sustentaveis-esg/):</t>
  </si>
  <si>
    <t xml:space="preserve">Produção, geração ou distribuição de energia elétrica de baixo carbono (exclui grandes hidrelétricas) </t>
  </si>
  <si>
    <t>Relatório de Sustentabilidade (2023): pg. 134 - SICREDI AÇÕES SUSTENTÁVEIS ESG FIC FIA (Fundo de varejo) e SICREDI PREVIDÊNCIA IS MASTER ESG FIA (fundo de previdência). O fundo também poderá aproveitar oportunidades em ações conforme premissas e avaliações estabelecidas pela gestora e que estejam alinhadas com o conceito ESG. Não há critérios de elegibilidade e indicadores para esses fundos em específico. Porém, no Framework de finanças sustentáveis (pg. 14) cita os critérios de elegibilidade verdes e indicadores de resultado e impacto, como: energia renovável. (https://www.sicredi.com.br/site/investimentos/fundos-investimentos/sicredi-acoes-sustentaveis-esg/):</t>
  </si>
  <si>
    <t>SPO Framework de finanças sustentáveis: pg. 6 - O Sicredi também
emitiu um título verde de US$ 100 milhões (R$ 550 milhões), alocado exclusivamente a projetos de energia solar para pessoas físicas e clientes de micro, pequenas e médias empresas. Emitiu ainda um título sustentável no mercado doméstico de R$ 780 milhões (US$ 156 milhões), com 60% alocado a financiamentos a PMEs e a microfinanças, e 40% a projetos de energia solar. Porém não cita percentual dentro da carteira de investimento.</t>
  </si>
  <si>
    <t>Eficiência energética</t>
  </si>
  <si>
    <t>Relatório de Sustentabilidade (2023): pg. 134 - SICREDI AÇÕES SUSTENTÁVEIS ESG FIC FIA (Fundo de varejo) e SICREDI PREVIDÊNCIA IS MASTER ESG FIA (fundo de previdência). O fundo também poderá aproveitar oportunidades em ações conforme premissas e avaliações estabelecidas pela gestora e que estejam alinhadas com o conceito ESG. Não há critérios de elegibilidade e indicadores para esses fundos em específico./ Framework de finanças sustentáveis: pg. 27 - contém indicadores de resultado e impacto de operações de eficiência energética. Indicadores: número de itens financiados; redução anual de consumo de energia (MW); GEE evitados (tCO2 eq.) em comparação a equipamentos ineficientes; número de projetos para empresas.</t>
  </si>
  <si>
    <t>Produção de combustíveis de baixo carbono /aquisição de veículos de baixo carbono</t>
  </si>
  <si>
    <t>Relatório de Sustentabilidade (2023): pg. 134 - SICREDI AÇÕES SUSTENTÁVEIS ESG FIC FIA (Fundo de varejo) e SICREDI PREVIDÊNCIA IS MASTER ESG FIA (fundo de previdência). O fundo também poderá aproveitar oportunidades em ações conforme premissas e avaliações estabelecidas pela gestora e que estejam alinhadas com o conceito ESG. Não há critérios de elegibilidade e indicadores para esses fundos em específico./ Framework de finanças sustentáveis: pg. 27 - contém indicadores de resultado e impacto de operações de transporte limpo. Indicadores: número de veículos financiados; número de estações construídas; GEE evitados (tCO2 eq.) em comparação a media de emissões de escapamento no Brasil.</t>
  </si>
  <si>
    <t>Infraestrutura de mobilidade urbana ativa</t>
  </si>
  <si>
    <t>Biodiversidade terrestre (mitigação de riscos)</t>
  </si>
  <si>
    <t>Relatório de Sustentabilidade (2023): pg. 134 - SICREDI AÇÕES SUSTENTÁVEIS ESG FIC FIA (Fundo de varejo) e SICREDI PREVIDÊNCIA IS MASTER ESG FIA (fundo de previdência). O fundo também poderá aproveitar oportunidades em ações conforme premissas e avaliações estabelecidas pela gestora e que estejam alinhadas com o conceito ESG. Não há critérios de elegibilidade e indicadores para esses fundos em específico./ Framework de finanças sustentáveis: pg. 25 - contém indicadores de resultado e impacto em gestão ambientalmente sustentável de recursos naturais e uso da terra. Indicadores: redução no consumo de fertilizantes (t); número de produtores beneficiados; área de cultivo com práticas regenerativas (ha).</t>
  </si>
  <si>
    <t>Biodiversidade terrestre (restauração)</t>
  </si>
  <si>
    <t>Relatório de Sustentabilidade (2023): pg. 134 - SICREDI AÇÕES SUSTENTÁVEIS ESG FIC FIA (Fundo de varejo) e SICREDI PREVIDÊNCIA IS MASTER ESG FIA (fundo de previdência). O fundo também poderá aproveitar oportunidades em ações conforme premissas e avaliações estabelecidas pela gestora e que estejam alinhadas com o conceito ESG. Não há critérios de elegibilidade e indicadores para esses fundos em específico.Framework de finanças sustentáveis: pg. 25 - contém indicadores de resultado e impacto para as operações em Gestão ambientalmente 
sustentável de recursos naturais e uso da terra. Indicadores: área sob regeneração natural (ha); área reflorestada (ha); área conservada (ha); área de florestas certificadas (ha).</t>
  </si>
  <si>
    <t>Preservação da biodiversidade e/ou mitigação de riscos de poluição de água doce</t>
  </si>
  <si>
    <t>Descontaminação de água doce</t>
  </si>
  <si>
    <t>Eficiência hídrica</t>
  </si>
  <si>
    <t>Relatório de Sustentabilidade (2023): pg. 134 - SICREDI AÇÕES SUSTENTÁVEIS ESG FIC FIA (Fundo de varejo) e SICREDI PREVIDÊNCIA IS MASTER ESG FIA (fundo de previdência). O fundo também poderá aproveitar oportunidades em ações conforme premissas e avaliações estabelecidas pela gestora e que estejam alinhadas com o conceito ESG. Não há critérios de elegibilidade e indicadores para esses fundos em específico./ Framework de finanças sustentáveis: pg. 25 - contém indicadores de resultado e impacto para operações em Gestão ambientalmente 
sustentável de recursos naturais e uso da terra./  Financiamento de: 
 Tecnologias e equipamentos para o uso eficiente da água, incluindo sistemas de dosagem inteligente e coletores de água da chuva; Sistemas para redução de poluentes em resíduos líquidos, incluindo filtros e outros equipamentos para tratamento de águas residuais, instalação ou manutenção de estações de tratamento de águas residuais para resíduos resultantes de processos industriais. Indicadores: área de adoção de sistemas de irrigação (ha); número de produtores beneficiados; redução no consumo de água (m³).</t>
  </si>
  <si>
    <t>Preservação da biodiversidade e/ou mitigação de riscos de poluição marítima</t>
  </si>
  <si>
    <t>Restauração de ecossistemas marinhos</t>
  </si>
  <si>
    <t>Mitigação de riscos de poluição do solo ou uso eficiente do solo para fins agrícolas</t>
  </si>
  <si>
    <t>Relatório de Sustentabilidade (2023): pg. 134 - SICREDI AÇÕES SUSTENTÁVEIS ESG FIC FIA (Fundo de varejo) e SICREDI PREVIDÊNCIA IS MASTER ESG FIA (fundo de previdência). O fundo também poderá aproveitar oportunidades em ações conforme premissas e avaliações estabelecidas pela gestora e que estejam alinhadas com o conceito ESG. Não há critérios de elegibilidade e indicadores para esses fundos em específico./ Framework de finanças sustentáveis: pg. 25 -contém indicadores de resultado e impacto para os investimentos em gestão ambientalmente sustentável de recursos naturais e uso da terra. Indicadores: área sujeita a plantio direto (ha); número de produtores beneficiados; GEE evitados (tCO2 eq.) em comparação com agricultura tradicional; área de adoção de ILPF, ILP, ILF, IPF; número de produtores beneficiados; GEE capturados / evitados (tCO2 eq.); número de unidades de produção de bioinsumos financiadas; número de produtores que adotaram  bioinsumos; área sob regeneração natural (ha); área reflorestada (ha); área conservada (ha); área com solo recuperado (ha); número de produtores beneficiados; área de cultivo com práticas regenerativas (ha); número de produtores beneficiados; redução no consumo de fertilizantes (t); número de produtores beneficiados; área de cultivo com práticas regenerativas (ha); número de produtores beneficiados.</t>
  </si>
  <si>
    <t>Descontaminação do solo</t>
  </si>
  <si>
    <t>Mitigação de riscos de poluição atmosférica</t>
  </si>
  <si>
    <t>Uso eficiente de matéria-prima</t>
  </si>
  <si>
    <t>Gestão adequada de resíduos sólidos (prevenção de poluição)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</si>
  <si>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</si>
  <si>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</si>
  <si>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</si>
  <si>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</si>
  <si>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</si>
  <si>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 xml:space="preserve">Mitigação de riscos ou criação de oportunidades para  comunidades tradicionais </t>
  </si>
  <si>
    <t>Saúde e segurança de comunidades de baixa renda</t>
  </si>
  <si>
    <t>Saúde e segurança do consumidor</t>
  </si>
  <si>
    <t>Desenvolvimento local (inclui turismo sustentável)/ apoio a MPMEs</t>
  </si>
  <si>
    <t>Relatório de Sustentabilidade (2023): pg. 134 - SICREDI AÇÕES SUSTENTÁVEIS ESG FIC FIA (Fundo de varejo) e SICREDI PREVIDÊNCIA IS MASTER ESG FIA (fundo de previdência). O fundo também poderá aproveitar oportunidades em ações conforme premissas e avaliações estabelecidas pela gestora e que estejam alinhadas com o conceito ESG. Não há critérios de elegibilidade e indicadores para esses fundos em específico./ Framework de finanças sustentáveis: pg. 26 -  geração de empregos  através do efeito  potencial do  financiamento de PMEs e microfinanças;  produção rural familiar e indicadores de resultado e impacto. Indicadores: Número de beneficiários; Número estimado de empregos  apoiados; Número de produtores (as) beneficiados; Receita anual gerada estimada para produtores rurais.</t>
  </si>
  <si>
    <t>Promoção da equidade de gênero</t>
  </si>
  <si>
    <t>Promoção da equidade étnica</t>
  </si>
  <si>
    <t>Infraestrutura para integração de pessoas com deficiência</t>
  </si>
  <si>
    <t>Relatório de Sustentabilidade (2023): pg. 134 - SICREDI AÇÕES SUSTENTÁVEIS ESG FIC FIA (Fundo de varejo) e SICREDI PREVIDÊNCIA IS MASTER ESG FIA (fundo de previdência). O fundo também poderá aproveitar oportunidades em ações conforme premissas e avaliações estabelecidas pela gestora e que estejam alinhadas com o conceito ESG. Não há critérios de elegibilidade e indicadores para esses fundos em específico./ Framework de finanças sustentáveis: pg. 25 -contém indicadores de resultado e impacto para os investimentos em tecnologia e serviços para pessoas com deficiência. Indicadores: número de itens/serviços financiados; número de beneficiários.</t>
  </si>
  <si>
    <t>Proteção do patrimônio culturaL</t>
  </si>
  <si>
    <t>Habitação para população de baixa renda</t>
  </si>
  <si>
    <t>Água e esgoto para comunidades periféricas</t>
  </si>
  <si>
    <t>Relatório de Sustentabilidade (2023): pg. 134 - SICREDI AÇÕES SUSTENTÁVEIS ESG FIC FIA (Fundo de varejo) e SICREDI PREVIDÊNCIA IS MASTER ESG FIA (fundo de previdência). O fundo também poderá aproveitar oportunidades em ações conforme premissas e avaliações estabelecidas pela gestora e que estejam alinhadas com o conceito ESG. Não há critérios de elegibilidade e indicadores para esses fundos em específico./ Framework de finanças sustentáveis: pg. 25 - contém indicadores de resultado e impacto para operações relativas à gestão sustentável da água e esgoto e infraestrutura básica acessível; Financiamento de: tecnologias e equipamentos para o uso eficiente da água, incluindo sistemas de dosagem inteligente e coletores de água da chuva; sistemas para redução de poluentes em resíduos líquidos, incluindo filtros e outros equipamentos para tratamento de águas residuais, instalação ou manutenção de estações de tratamento de águas residuais para resíduos resultantes de processos industriais. Indicadores: número de sistemas de água financiados; redução no consumo de água (m³); resíduos líquidos tratados (m³); GEE evitados (tCO2 eq.); número de projetos de água potável e saneamento básico financiados;  número estimado de beneficiários (incluindo familiares).</t>
  </si>
  <si>
    <t>Coleta de lixo para comunidades periféricas</t>
  </si>
  <si>
    <t>.</t>
  </si>
  <si>
    <t>Percentual no portfólio</t>
  </si>
  <si>
    <t>Categoria da atividade econômica receptora de investimento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</si>
  <si>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</si>
  <si>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</si>
  <si>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</si>
  <si>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</si>
  <si>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 xml:space="preserve">Setores econômicos de alto risco </t>
  </si>
  <si>
    <t xml:space="preserve">Setores econômicos de risco médio </t>
  </si>
  <si>
    <t>Setores econômicos de risco baixo ou nenhum</t>
  </si>
  <si>
    <t>Máximo de 8</t>
  </si>
  <si>
    <t>CATEGORIA DA EMPRESA FINANCIADA E DE SUA CADEIA DE PRODUÇÃO</t>
  </si>
  <si>
    <t>Informação completa (georreferenciada ou microbacia hidrográfica) - 7 pontos</t>
  </si>
  <si>
    <t>Município/bioma - 3 pontos</t>
  </si>
  <si>
    <t>Ausente (informação apenas sobre a sede no caso de empresas com múltiplos estabelecimentos) - 0 pontos</t>
  </si>
  <si>
    <t>Alto risco</t>
  </si>
  <si>
    <t>SPO Framework de finanças sustentáveis (2024): pg. 5 - Todas as operações estão sujeitas a processos de mitigação de riscos do emissor, que podem incluir análises de geoprocessamento.</t>
  </si>
  <si>
    <t>Risco médio</t>
  </si>
  <si>
    <t>Risco baixo ou nenhum risco</t>
  </si>
  <si>
    <t>PERCENTUAL NO PORTFÓLIO</t>
  </si>
  <si>
    <t>Categoria da empresa receptora de investimento e de sua cadeia de produção</t>
  </si>
  <si>
    <t>Percentual baixo (até 20%) no portfólio</t>
  </si>
  <si>
    <t>Alto risco socioambiental</t>
  </si>
  <si>
    <t>Risco socioambiental médio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</si>
  <si>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</si>
  <si>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</si>
  <si>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</si>
  <si>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</si>
  <si>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</si>
  <si>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</si>
  <si>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Integração de fatores ASG - um critério</t>
  </si>
  <si>
    <t>Integração de fatores ASG - dois a quatro critérios</t>
  </si>
  <si>
    <t>Integração de fatores ASG - cinco ou mais critérios</t>
  </si>
  <si>
    <t>Impacto positivo baixo</t>
  </si>
  <si>
    <t>Impacto positivo médio</t>
  </si>
  <si>
    <t>Impacto positivo alto</t>
  </si>
  <si>
    <t xml:space="preserve">Máximo de 5 </t>
  </si>
  <si>
    <t>SITUAÇÃO NA IF</t>
  </si>
  <si>
    <t>Deficiente – 0 ou 1 ponto</t>
  </si>
  <si>
    <t>Médio – 2 a 6 pontos</t>
  </si>
  <si>
    <t>Bom/ótimo – 7 a 10 pontos</t>
  </si>
  <si>
    <t>Tema tratado em Diretoria de área-fim</t>
  </si>
  <si>
    <t>Framework finanças sustentáveis: pg. 7 -  Possui Diretoria Executiva de Sustentabilidade, Administração e Finanças.</t>
  </si>
  <si>
    <t>Participação feminina na Diretoria</t>
  </si>
  <si>
    <t xml:space="preserve">Relatório de Sustentabilidade (2023): pg. 88 – 13% de mulheres na alta liderança. </t>
  </si>
  <si>
    <t>Participação negra na Diretoria</t>
  </si>
  <si>
    <t xml:space="preserve">PGRSAC (2023): pg. 204 - Alta liderança – 0,02% negros. </t>
  </si>
  <si>
    <t>Dimensão da área de Sustentabilidade (proporcionalidade em relação ao quadro de empregados da área de risco)</t>
  </si>
  <si>
    <t>Dimensão da área de Sustentabilidade (proporcionalidade em relação ao quadro de empregados das áreas de negócios)</t>
  </si>
  <si>
    <t>Treinamentos em sustentabilidade para áreas-fim (média por empregado)</t>
  </si>
  <si>
    <t>Relatório de Sustentabilidade 2023: pg. 67 - Em 2023, 9.573 colaboradores foram capacitados sobre sustentabilidade. (42.183 total de colaboradores) = 22,7% do total de colaboradores, porém não especifica total de colaboradores para área-fim.</t>
  </si>
  <si>
    <t>Integração de fatores de sustentabilidade na remuneração da Diretoria</t>
  </si>
  <si>
    <t>PGRSAC (2023): pg. 204 – não possuem metas ESG vinculadas a remuneração dos executivos.</t>
  </si>
  <si>
    <t>Integração de fatores de sustentabilidade na remuneração de gerentes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</si>
  <si>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</si>
  <si>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Política de Sustentabilidade – 18/05/22 – vigência 3 anos./ Relatório de Sustentabilidade 2023: Pg. 45 – Delimitação dos stakeholdes bem definida</t>
  </si>
  <si>
    <t>Canal específico para recebimento de reclamações quanto a impactos socioambientais de empreendimentos financiados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</si>
  <si>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</si>
  <si>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</si>
  <si>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</si>
  <si>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</si>
  <si>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</si>
  <si>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</si>
  <si>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Ministério Público Federal (inquéritos civis, TACs e ACPs)</t>
  </si>
  <si>
    <t>Ministério Público Estadual (inquéritos civis, TACs e ACPs)</t>
  </si>
  <si>
    <t>Banco Central do Brasil e CVM</t>
  </si>
  <si>
    <t>Consumidor.gov</t>
  </si>
  <si>
    <t>SINDEC (Base de dados dos PROCONs)</t>
  </si>
  <si>
    <t>Imprensa tradicional</t>
  </si>
  <si>
    <t>ONGs socioambientais e canal para recebimento de denúncias da SIS no que diz respeito ao descumprimento de Políticas e compromissos voluntários</t>
  </si>
  <si>
    <t>Mínimo de 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</si>
</sst>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12">
    <font>
      <sz val="12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E4D6"/>
        <bgColor rgb="FFFCE4D6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2" borderId="4" xfId="0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0" fillId="11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7" fillId="14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1" borderId="2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3" fillId="9" borderId="2" xfId="0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/>
    </xf>
    <xf numFmtId="0" fontId="0" fillId="11" borderId="4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0" fillId="13" borderId="8" xfId="0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1" borderId="8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11" borderId="1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 applyAlignment="1">
      <alignment horizontal="center" wrapText="1"/>
    </xf>
    <xf numFmtId="0" fontId="0" fillId="0" borderId="19" xfId="0" applyBorder="1"/>
    <xf numFmtId="14" fontId="0" fillId="0" borderId="0" xfId="0" applyNumberFormat="1" applyAlignment="1">
      <alignment horizontal="center"/>
    </xf>
    <xf numFmtId="0" fontId="0" fillId="4" borderId="5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5" xfId="0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9" fontId="0" fillId="7" borderId="2" xfId="0" applyNumberForma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9" fontId="0" fillId="7" borderId="2" xfId="0" applyNumberForma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/>
    </xf>
    <xf numFmtId="9" fontId="0" fillId="7" borderId="0" xfId="0" applyNumberFormat="1" applyFill="1" applyAlignment="1">
      <alignment horizontal="center" vertical="center"/>
    </xf>
    <xf numFmtId="9" fontId="3" fillId="16" borderId="2" xfId="2" applyFont="1" applyFill="1" applyBorder="1" applyAlignment="1">
      <alignment horizontal="center" vertical="center" wrapText="1"/>
    </xf>
    <xf numFmtId="9" fontId="0" fillId="7" borderId="2" xfId="2" applyFont="1" applyFill="1" applyBorder="1" applyAlignment="1">
      <alignment horizontal="center" vertical="center"/>
    </xf>
    <xf numFmtId="2" fontId="0" fillId="11" borderId="2" xfId="1" applyNumberFormat="1" applyFont="1" applyFill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 vertical="center"/>
    </xf>
    <xf numFmtId="9" fontId="0" fillId="7" borderId="9" xfId="0" applyNumberFormat="1" applyFill="1" applyBorder="1" applyAlignment="1">
      <alignment horizontal="center" vertical="center"/>
    </xf>
    <xf numFmtId="9" fontId="0" fillId="7" borderId="2" xfId="0" applyNumberForma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9" fontId="0" fillId="7" borderId="12" xfId="0" applyNumberFormat="1" applyFill="1" applyBorder="1" applyAlignment="1">
      <alignment horizontal="center" vertical="center"/>
    </xf>
    <xf numFmtId="10" fontId="0" fillId="7" borderId="2" xfId="0" applyNumberFormat="1" applyFill="1" applyBorder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0" fillId="18" borderId="9" xfId="0" applyFill="1" applyBorder="1" applyAlignment="1">
      <alignment horizontal="center" vertical="center"/>
    </xf>
    <xf numFmtId="0" fontId="0" fillId="18" borderId="4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0" fillId="18" borderId="0" xfId="0" applyFill="1" applyAlignment="1">
      <alignment horizontal="center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15" borderId="4" xfId="0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18" borderId="0" xfId="2" applyNumberFormat="1" applyFont="1" applyFill="1" applyAlignment="1">
      <alignment horizontal="center" vertical="center"/>
    </xf>
    <xf numFmtId="2" fontId="0" fillId="18" borderId="21" xfId="0" applyNumberFormat="1" applyFill="1" applyBorder="1" applyAlignment="1">
      <alignment horizontal="center" vertical="center"/>
    </xf>
    <xf numFmtId="0" fontId="0" fillId="8" borderId="2" xfId="0" applyFill="1" applyBorder="1" applyAlignment="1" applyProtection="1">
      <alignment horizontal="left" vertical="center" wrapText="1"/>
      <protection locked="0"/>
    </xf>
    <xf numFmtId="0" fontId="0" fillId="15" borderId="2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wrapText="1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8" borderId="2" xfId="0" applyFill="1" applyBorder="1" applyAlignment="1" applyProtection="1">
      <alignment vertical="center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0" fillId="5" borderId="2" xfId="0" applyFill="1" applyBorder="1" applyAlignment="1" applyProtection="1">
      <alignment vertical="center" wrapText="1"/>
      <protection locked="0"/>
    </xf>
    <xf numFmtId="0" fontId="0" fillId="8" borderId="2" xfId="0" applyFill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11" borderId="2" xfId="2" applyNumberFormat="1" applyFont="1" applyFill="1" applyBorder="1" applyAlignment="1">
      <alignment horizontal="center" vertical="center"/>
    </xf>
    <xf numFmtId="0" fontId="0" fillId="11" borderId="2" xfId="2" applyNumberFormat="1" applyFont="1" applyFill="1" applyBorder="1" applyAlignment="1">
      <alignment horizontal="center" vertical="center" wrapText="1"/>
    </xf>
    <xf numFmtId="2" fontId="0" fillId="18" borderId="0" xfId="0" applyNumberFormat="1" applyFill="1" applyAlignment="1">
      <alignment horizontal="center"/>
    </xf>
    <xf numFmtId="0" fontId="3" fillId="10" borderId="2" xfId="0" applyFont="1" applyFill="1" applyBorder="1" applyAlignment="1">
      <alignment horizontal="left"/>
    </xf>
    <xf numFmtId="9" fontId="0" fillId="7" borderId="2" xfId="0" applyNumberFormat="1" applyFill="1" applyBorder="1" applyAlignment="1">
      <alignment horizontal="left"/>
    </xf>
    <xf numFmtId="0" fontId="0" fillId="0" borderId="0" xfId="0" applyAlignment="1">
      <alignment horizontal="left" wrapText="1"/>
    </xf>
    <xf numFmtId="0" fontId="3" fillId="10" borderId="2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3" fillId="10" borderId="0" xfId="0" applyFont="1" applyFill="1" applyAlignment="1">
      <alignment horizontal="left"/>
    </xf>
    <xf numFmtId="0" fontId="0" fillId="8" borderId="2" xfId="0" applyFill="1" applyBorder="1" applyAlignment="1" applyProtection="1">
      <alignment horizontal="center" vertical="center" wrapText="1"/>
      <protection locked="0"/>
    </xf>
    <xf numFmtId="165" fontId="0" fillId="7" borderId="2" xfId="0" applyNumberFormat="1" applyFill="1" applyBorder="1" applyAlignment="1">
      <alignment horizontal="center" vertical="center" wrapText="1"/>
    </xf>
    <xf numFmtId="0" fontId="0" fillId="15" borderId="2" xfId="0" applyFill="1" applyBorder="1" applyAlignment="1" applyProtection="1">
      <alignment horizontal="center" vertical="center" wrapText="1"/>
      <protection locked="0"/>
    </xf>
    <xf numFmtId="0" fontId="6" fillId="15" borderId="2" xfId="0" applyFont="1" applyFill="1" applyBorder="1" applyAlignment="1" applyProtection="1">
      <alignment horizontal="center" vertical="center" wrapText="1"/>
      <protection locked="0"/>
    </xf>
    <xf numFmtId="165" fontId="0" fillId="18" borderId="20" xfId="0" applyNumberFormat="1" applyFill="1" applyBorder="1" applyAlignment="1">
      <alignment horizontal="center" vertical="center"/>
    </xf>
    <xf numFmtId="0" fontId="0" fillId="0" borderId="0" xfId="0" applyAlignment="1" applyProtection="1">
      <alignment horizontal="left" vertical="center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0" fillId="8" borderId="2" xfId="0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5" borderId="4" xfId="0" applyFill="1" applyBorder="1" applyAlignment="1" applyProtection="1">
      <alignment horizontal="left" wrapText="1"/>
      <protection locked="0"/>
    </xf>
    <xf numFmtId="0" fontId="0" fillId="4" borderId="0" xfId="0" applyFill="1" applyAlignment="1">
      <alignment horizontal="center" vertical="center"/>
    </xf>
    <xf numFmtId="0" fontId="0" fillId="15" borderId="2" xfId="0" applyFill="1" applyBorder="1" applyAlignment="1" applyProtection="1">
      <alignment horizontal="left" vertical="center" wrapText="1"/>
      <protection locked="0"/>
    </xf>
    <xf numFmtId="0" fontId="7" fillId="19" borderId="22" xfId="0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/>
    </xf>
    <xf numFmtId="0" fontId="6" fillId="13" borderId="15" xfId="0" applyFont="1" applyFill="1" applyBorder="1" applyAlignment="1">
      <alignment horizontal="center" vertical="center"/>
    </xf>
    <xf numFmtId="0" fontId="6" fillId="13" borderId="16" xfId="0" applyFont="1" applyFill="1" applyBorder="1" applyAlignment="1">
      <alignment horizontal="center" vertical="center"/>
    </xf>
    <xf numFmtId="0" fontId="6" fillId="13" borderId="17" xfId="0" applyFont="1" applyFill="1" applyBorder="1" applyAlignment="1">
      <alignment horizontal="center" vertical="center"/>
    </xf>
    <xf numFmtId="0" fontId="6" fillId="13" borderId="18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</cellXfs>
  <cellStyles count="4">
    <cellStyle name="Komma 2" xfId="3" xr:uid="{19D53BAF-5F57-441D-8A82-4FF11912334A}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P70"/>
  <sheetViews>
    <sheetView zoomScale="70" zoomScaleNormal="70" workbookViewId="0">
      <selection activeCell="J10" sqref="J10"/>
    </sheetView>
  </sheetViews>
  <sheetFormatPr defaultColWidth="8.625" defaultRowHeight="15.6"/>
  <cols>
    <col min="2" max="16" width="16.625" customWidth="1"/>
  </cols>
  <sheetData>
    <row r="2" spans="1:16" ht="21">
      <c r="B2" s="57" t="s">
        <v>0</v>
      </c>
      <c r="C2" s="57"/>
    </row>
    <row r="7" spans="1:16">
      <c r="A7" s="4"/>
      <c r="B7" s="1"/>
      <c r="C7" s="1"/>
    </row>
    <row r="8" spans="1:16" ht="45.6" customHeight="1">
      <c r="A8" s="1"/>
      <c r="B8" s="1"/>
      <c r="C8" s="1"/>
      <c r="D8" s="55" t="s">
        <v>1</v>
      </c>
      <c r="E8" s="55" t="s">
        <v>2</v>
      </c>
      <c r="F8" s="55" t="s">
        <v>3</v>
      </c>
      <c r="G8" s="55" t="s">
        <v>4</v>
      </c>
      <c r="H8" s="55" t="s">
        <v>5</v>
      </c>
      <c r="I8" s="55" t="s">
        <v>6</v>
      </c>
      <c r="J8" s="55" t="s">
        <v>7</v>
      </c>
      <c r="K8" s="55" t="s">
        <v>8</v>
      </c>
      <c r="L8" s="55" t="s">
        <v>9</v>
      </c>
      <c r="M8" s="55" t="s">
        <v>10</v>
      </c>
      <c r="N8" s="55" t="s">
        <v>11</v>
      </c>
      <c r="O8" s="55" t="s">
        <v>12</v>
      </c>
      <c r="P8" s="55" t="s">
        <v>13</v>
      </c>
    </row>
    <row r="9" spans="1:16">
      <c r="A9" s="1"/>
      <c r="B9" s="140" t="s">
        <v>14</v>
      </c>
      <c r="C9" s="140"/>
      <c r="D9" s="60">
        <f>'Temas nas políticas gerais'!D58</f>
        <v>0.47</v>
      </c>
      <c r="E9" s="37">
        <f>'Temas nas políticas setoriais'!D58</f>
        <v>2.5700000000000003</v>
      </c>
      <c r="F9" s="37">
        <f>'Bases de dados'!H88</f>
        <v>5.1749999999999998</v>
      </c>
      <c r="G9" s="37">
        <f>'Monitoramento de riscos'!E15</f>
        <v>4</v>
      </c>
      <c r="H9" s="37">
        <f>'Relevância processo decisório'!E5</f>
        <v>0</v>
      </c>
      <c r="I9" s="37">
        <f>'Ações de mitigação de riscos'!G16</f>
        <v>0</v>
      </c>
      <c r="J9" s="37">
        <f>'Prod fin imp positivo'!E70</f>
        <v>1.2250000000000001</v>
      </c>
      <c r="K9" s="37">
        <f>'Portfólio (setor)'!F9</f>
        <v>0</v>
      </c>
      <c r="L9" s="37">
        <f>'Portfólio (localização)'!F9</f>
        <v>3.15</v>
      </c>
      <c r="M9" s="37">
        <f>'Portfólio (empresa)'!H19</f>
        <v>0</v>
      </c>
      <c r="N9" s="37">
        <f>'Peso fatores ASG portfólio'!H15</f>
        <v>0</v>
      </c>
      <c r="O9" s="37">
        <f>Governança!G22</f>
        <v>2.13</v>
      </c>
      <c r="P9" s="37">
        <f>' Controvérsias socioambientais'!G15</f>
        <v>0</v>
      </c>
    </row>
    <row r="10" spans="1:16">
      <c r="A10" s="1"/>
      <c r="B10" s="140" t="s">
        <v>15</v>
      </c>
      <c r="C10" s="140"/>
      <c r="D10" s="61">
        <v>3</v>
      </c>
      <c r="E10" s="59">
        <v>7</v>
      </c>
      <c r="F10" s="59">
        <v>20</v>
      </c>
      <c r="G10" s="59">
        <v>10</v>
      </c>
      <c r="H10" s="59">
        <v>5</v>
      </c>
      <c r="I10" s="59">
        <v>10</v>
      </c>
      <c r="J10" s="59">
        <v>10</v>
      </c>
      <c r="K10" s="59">
        <v>8</v>
      </c>
      <c r="L10" s="59">
        <v>7</v>
      </c>
      <c r="M10" s="59">
        <v>5</v>
      </c>
      <c r="N10" s="59">
        <v>5</v>
      </c>
      <c r="O10" s="59">
        <v>10</v>
      </c>
      <c r="P10" s="59">
        <v>0</v>
      </c>
    </row>
    <row r="11" spans="1:16">
      <c r="A11" s="1"/>
      <c r="B11" s="1"/>
    </row>
    <row r="12" spans="1:16">
      <c r="A12" s="1"/>
      <c r="B12" s="1"/>
      <c r="C12" s="1"/>
    </row>
    <row r="13" spans="1:16">
      <c r="A13" s="1"/>
      <c r="B13" s="141" t="s">
        <v>16</v>
      </c>
      <c r="C13" s="142"/>
      <c r="D13" s="145">
        <f>SUM(D9:P9)</f>
        <v>18.72</v>
      </c>
    </row>
    <row r="14" spans="1:16">
      <c r="A14" s="1"/>
      <c r="B14" s="143"/>
      <c r="C14" s="144"/>
      <c r="D14" s="146"/>
    </row>
    <row r="15" spans="1:16">
      <c r="A15" s="1"/>
      <c r="B15" s="1"/>
      <c r="C15" s="1"/>
    </row>
    <row r="16" spans="1:16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600000000000001">
      <c r="A63" s="6"/>
      <c r="B63" s="6"/>
      <c r="C63" s="6"/>
    </row>
    <row r="64" spans="1:3" ht="18.600000000000001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77.45">
      <c r="A70" s="11" t="s">
        <v>17</v>
      </c>
      <c r="B70" s="11" t="s">
        <v>18</v>
      </c>
      <c r="C70" s="11"/>
    </row>
  </sheetData>
  <mergeCells count="4">
    <mergeCell ref="B9:C9"/>
    <mergeCell ref="B10:C10"/>
    <mergeCell ref="B13:C14"/>
    <mergeCell ref="D13:D14"/>
  </mergeCells>
  <conditionalFormatting sqref="D9">
    <cfRule type="colorScale" priority="9">
      <colorScale>
        <cfvo type="num" val="0"/>
        <cfvo type="num" val="3"/>
        <color rgb="FFFFCCCC"/>
        <color theme="9" tint="0.79998168889431442"/>
      </colorScale>
    </cfRule>
  </conditionalFormatting>
  <conditionalFormatting sqref="D13:D14">
    <cfRule type="colorScale" priority="1">
      <colorScale>
        <cfvo type="num" val="0"/>
        <cfvo type="num" val="100"/>
        <color rgb="FFFFCCCC"/>
        <color theme="9" tint="0.79998168889431442"/>
      </colorScale>
    </cfRule>
  </conditionalFormatting>
  <conditionalFormatting sqref="E9">
    <cfRule type="colorScale" priority="10">
      <colorScale>
        <cfvo type="num" val="0"/>
        <cfvo type="num" val="7"/>
        <color rgb="FFFFCCCC"/>
        <color theme="9" tint="0.79998168889431442"/>
      </colorScale>
    </cfRule>
  </conditionalFormatting>
  <conditionalFormatting sqref="F9">
    <cfRule type="colorScale" priority="8">
      <colorScale>
        <cfvo type="num" val="0"/>
        <cfvo type="num" val="20"/>
        <color rgb="FFFFCCCC"/>
        <color theme="9" tint="0.79998168889431442"/>
      </colorScale>
    </cfRule>
  </conditionalFormatting>
  <conditionalFormatting sqref="G9">
    <cfRule type="colorScale" priority="7">
      <colorScale>
        <cfvo type="num" val="0"/>
        <cfvo type="num" val="10"/>
        <color rgb="FFFFCCCC"/>
        <color theme="9" tint="0.79998168889431442"/>
      </colorScale>
    </cfRule>
  </conditionalFormatting>
  <conditionalFormatting sqref="H9:L9">
    <cfRule type="colorScale" priority="6">
      <colorScale>
        <cfvo type="num" val="0"/>
        <cfvo type="num" val="7"/>
        <color rgb="FFFFCCCC"/>
        <color theme="9" tint="0.79998168889431442"/>
      </colorScale>
    </cfRule>
  </conditionalFormatting>
  <conditionalFormatting sqref="M9:N9">
    <cfRule type="colorScale" priority="3">
      <colorScale>
        <cfvo type="num" val="0"/>
        <cfvo type="num" val="5"/>
        <color rgb="FFFFCCCC"/>
        <color theme="9" tint="0.79998168889431442"/>
      </colorScale>
    </cfRule>
  </conditionalFormatting>
  <conditionalFormatting sqref="O9">
    <cfRule type="colorScale" priority="5">
      <colorScale>
        <cfvo type="num" val="0"/>
        <cfvo type="num" val="10"/>
        <color rgb="FFFFCCCC"/>
        <color theme="9" tint="0.79998168889431442"/>
      </colorScale>
    </cfRule>
  </conditionalFormatting>
  <conditionalFormatting sqref="P9">
    <cfRule type="colorScale" priority="2">
      <colorScale>
        <cfvo type="num" val="-5"/>
        <cfvo type="num" val="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13"/>
  <sheetViews>
    <sheetView zoomScale="70" zoomScaleNormal="70" workbookViewId="0">
      <pane xSplit="1" ySplit="2" topLeftCell="B3" activePane="bottomRight" state="frozen"/>
      <selection pane="bottomRight" activeCell="A11" sqref="A11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" customWidth="1"/>
    <col min="6" max="6" width="15" style="1" customWidth="1"/>
    <col min="7" max="7" width="17" style="1" customWidth="1"/>
    <col min="8" max="16384" width="10.875" style="1"/>
  </cols>
  <sheetData>
    <row r="1" spans="1:7" ht="15.95" customHeight="1">
      <c r="A1" s="72"/>
      <c r="B1" s="153" t="s">
        <v>223</v>
      </c>
      <c r="C1" s="153"/>
      <c r="D1" s="153"/>
      <c r="E1" s="153"/>
      <c r="F1" s="43" t="s">
        <v>58</v>
      </c>
      <c r="G1" s="32"/>
    </row>
    <row r="2" spans="1:7" ht="30.95">
      <c r="A2" s="35" t="s">
        <v>224</v>
      </c>
      <c r="B2" s="24" t="s">
        <v>225</v>
      </c>
      <c r="C2" s="24" t="s">
        <v>226</v>
      </c>
      <c r="D2" s="24" t="s">
        <v>227</v>
      </c>
      <c r="E2" s="24" t="s">
        <v>228</v>
      </c>
      <c r="F2" s="43"/>
    </row>
    <row r="3" spans="1:7">
      <c r="A3" s="21" t="s">
        <v>229</v>
      </c>
      <c r="B3" s="106"/>
      <c r="C3" s="106"/>
      <c r="D3" s="106"/>
      <c r="E3" s="106"/>
      <c r="F3" s="42">
        <f>SUM(B3:E3)</f>
        <v>0</v>
      </c>
    </row>
    <row r="4" spans="1:7">
      <c r="A4" s="21"/>
      <c r="B4" s="106"/>
      <c r="C4" s="106"/>
      <c r="D4" s="106"/>
      <c r="E4" s="106"/>
      <c r="F4" s="42"/>
    </row>
    <row r="5" spans="1:7">
      <c r="A5" s="21" t="s">
        <v>230</v>
      </c>
      <c r="B5" s="107"/>
      <c r="C5" s="107"/>
      <c r="D5" s="107"/>
      <c r="E5" s="107"/>
      <c r="F5" s="42">
        <f>SUM(B5:E5)</f>
        <v>0</v>
      </c>
    </row>
    <row r="6" spans="1:7">
      <c r="A6" s="21"/>
      <c r="B6" s="107"/>
      <c r="C6" s="107"/>
      <c r="D6" s="107"/>
      <c r="E6" s="108"/>
      <c r="F6" s="42"/>
    </row>
    <row r="7" spans="1:7" ht="30.95">
      <c r="A7" s="67" t="s">
        <v>231</v>
      </c>
      <c r="B7" s="106"/>
      <c r="C7" s="106"/>
      <c r="D7" s="106"/>
      <c r="E7" s="106"/>
      <c r="F7" s="42">
        <f>SUM(B7:E7)</f>
        <v>0</v>
      </c>
    </row>
    <row r="8" spans="1:7" ht="14.45" customHeight="1">
      <c r="A8" s="21"/>
      <c r="B8" s="106"/>
      <c r="C8" s="106"/>
      <c r="D8" s="106"/>
      <c r="E8" s="106"/>
      <c r="F8" s="42"/>
    </row>
    <row r="9" spans="1:7">
      <c r="A9" s="35" t="s">
        <v>58</v>
      </c>
      <c r="B9" s="47">
        <f>SUM(B3:B7)</f>
        <v>0</v>
      </c>
      <c r="C9" s="47">
        <f t="shared" ref="C9:E9" si="0">SUM(C3:C7)</f>
        <v>0</v>
      </c>
      <c r="D9" s="47">
        <f t="shared" si="0"/>
        <v>0</v>
      </c>
      <c r="E9" s="47">
        <f t="shared" si="0"/>
        <v>0</v>
      </c>
      <c r="F9" s="91">
        <f>MIN(SUM(F3:F8),8)</f>
        <v>0</v>
      </c>
      <c r="G9" s="8" t="s">
        <v>232</v>
      </c>
    </row>
    <row r="10" spans="1:7">
      <c r="A10"/>
      <c r="B10"/>
    </row>
    <row r="11" spans="1:7">
      <c r="A11" s="1" t="s">
        <v>160</v>
      </c>
    </row>
    <row r="12" spans="1:7" ht="30" customHeight="1"/>
    <row r="13" spans="1:7">
      <c r="F13" s="8"/>
      <c r="G13" s="11"/>
    </row>
  </sheetData>
  <sheetProtection formatRows="0"/>
  <mergeCells count="1">
    <mergeCell ref="B1:E1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3"/>
  <sheetViews>
    <sheetView zoomScale="70" zoomScaleNormal="70" workbookViewId="0">
      <pane xSplit="1" ySplit="2" topLeftCell="B3" activePane="bottomRight" state="frozen"/>
      <selection pane="bottomRight" activeCell="C3" sqref="C3"/>
      <selection pane="bottomLeft" activeCell="A3" sqref="A3"/>
      <selection pane="topRight" activeCell="B1" sqref="B1"/>
    </sheetView>
  </sheetViews>
  <sheetFormatPr defaultColWidth="10.875" defaultRowHeight="15.6"/>
  <cols>
    <col min="1" max="4" width="32.625" style="1" customWidth="1"/>
    <col min="5" max="5" width="15" style="1" customWidth="1"/>
    <col min="6" max="6" width="12.5" style="1" customWidth="1"/>
    <col min="7" max="7" width="15" style="1" customWidth="1"/>
    <col min="8" max="16384" width="10.875" style="1"/>
  </cols>
  <sheetData>
    <row r="1" spans="1:7">
      <c r="A1" s="2"/>
      <c r="B1" s="154" t="s">
        <v>223</v>
      </c>
      <c r="C1" s="154"/>
      <c r="D1" s="154"/>
      <c r="E1" s="2"/>
      <c r="F1" s="2"/>
    </row>
    <row r="2" spans="1:7" ht="89.1" customHeight="1">
      <c r="A2" s="31" t="s">
        <v>233</v>
      </c>
      <c r="B2" s="45" t="s">
        <v>234</v>
      </c>
      <c r="C2" s="45" t="s">
        <v>235</v>
      </c>
      <c r="D2" s="45" t="s">
        <v>236</v>
      </c>
      <c r="E2" s="20" t="s">
        <v>24</v>
      </c>
      <c r="F2" s="20" t="s">
        <v>58</v>
      </c>
      <c r="G2" s="32"/>
    </row>
    <row r="3" spans="1:7" ht="15.95" customHeight="1">
      <c r="A3" s="13" t="s">
        <v>237</v>
      </c>
      <c r="B3" s="97">
        <v>7</v>
      </c>
      <c r="C3" s="97"/>
      <c r="D3" s="97"/>
      <c r="E3" s="77">
        <v>0.45</v>
      </c>
      <c r="F3" s="50">
        <f>SUM(B3:D3)*E3</f>
        <v>3.15</v>
      </c>
    </row>
    <row r="4" spans="1:7" ht="93">
      <c r="A4" s="13"/>
      <c r="B4" s="135" t="s">
        <v>238</v>
      </c>
      <c r="C4" s="116"/>
      <c r="D4" s="97"/>
      <c r="E4" s="39"/>
      <c r="F4" s="50"/>
    </row>
    <row r="5" spans="1:7" ht="15.95" customHeight="1">
      <c r="A5" s="13" t="s">
        <v>239</v>
      </c>
      <c r="B5" s="109"/>
      <c r="C5" s="109"/>
      <c r="D5" s="109"/>
      <c r="E5" s="77">
        <v>0.3</v>
      </c>
      <c r="F5" s="50">
        <f>SUM(B5:D5)*E5</f>
        <v>0</v>
      </c>
    </row>
    <row r="6" spans="1:7" ht="15.95" customHeight="1">
      <c r="A6" s="13"/>
      <c r="B6" s="110"/>
      <c r="C6" s="110"/>
      <c r="D6" s="110"/>
      <c r="E6" s="39"/>
      <c r="F6" s="50"/>
    </row>
    <row r="7" spans="1:7" ht="15.95" customHeight="1">
      <c r="A7" s="14" t="s">
        <v>240</v>
      </c>
      <c r="B7" s="97"/>
      <c r="C7" s="97"/>
      <c r="D7" s="97"/>
      <c r="E7" s="77">
        <v>0.25</v>
      </c>
      <c r="F7" s="50">
        <f>SUM(B7:D7)*E7</f>
        <v>0</v>
      </c>
    </row>
    <row r="8" spans="1:7" ht="15.95" customHeight="1">
      <c r="A8" s="13"/>
      <c r="B8" s="97"/>
      <c r="C8" s="97"/>
      <c r="D8" s="97"/>
      <c r="E8" s="39"/>
      <c r="F8" s="50"/>
    </row>
    <row r="9" spans="1:7" ht="15.95" customHeight="1">
      <c r="A9" s="31" t="s">
        <v>149</v>
      </c>
      <c r="B9" s="38">
        <f>SUM(B3:B8)</f>
        <v>7</v>
      </c>
      <c r="C9" s="38">
        <f t="shared" ref="C9:D9" si="0">SUM(C3:C8)</f>
        <v>0</v>
      </c>
      <c r="D9" s="38">
        <f t="shared" si="0"/>
        <v>0</v>
      </c>
      <c r="E9" s="38"/>
      <c r="F9" s="90">
        <f>MIN(SUM(F3:F8),7)</f>
        <v>3.15</v>
      </c>
      <c r="G9" s="8" t="s">
        <v>73</v>
      </c>
    </row>
    <row r="10" spans="1:7">
      <c r="A10" s="64"/>
      <c r="B10" s="64"/>
    </row>
    <row r="12" spans="1:7">
      <c r="A12" s="11"/>
    </row>
    <row r="13" spans="1:7" ht="30" customHeight="1">
      <c r="E13" s="8"/>
      <c r="F13" s="11"/>
    </row>
  </sheetData>
  <sheetProtection formatRows="0"/>
  <mergeCells count="1">
    <mergeCell ref="B1:D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2"/>
  <sheetViews>
    <sheetView zoomScale="60" zoomScaleNormal="60" workbookViewId="0">
      <pane xSplit="1" ySplit="2" topLeftCell="B3" activePane="bottomRight" state="frozen"/>
      <selection pane="bottomRight" activeCell="C28" sqref="C28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" customWidth="1"/>
    <col min="6" max="6" width="29.5" style="1" customWidth="1"/>
    <col min="7" max="7" width="15" style="1" customWidth="1"/>
    <col min="8" max="8" width="17" style="1" customWidth="1"/>
    <col min="9" max="9" width="16.5" style="1" customWidth="1"/>
    <col min="10" max="16384" width="10.875" style="1"/>
  </cols>
  <sheetData>
    <row r="1" spans="1:9">
      <c r="A1" s="31"/>
      <c r="B1" s="156" t="s">
        <v>241</v>
      </c>
      <c r="C1" s="157"/>
      <c r="D1" s="157"/>
      <c r="E1" s="158"/>
      <c r="F1" s="31"/>
      <c r="G1" s="31"/>
      <c r="H1" s="31"/>
    </row>
    <row r="2" spans="1:9" ht="92.45" customHeight="1">
      <c r="A2" s="31" t="s">
        <v>242</v>
      </c>
      <c r="B2" s="45" t="s">
        <v>225</v>
      </c>
      <c r="C2" s="45" t="s">
        <v>226</v>
      </c>
      <c r="D2" s="45" t="s">
        <v>243</v>
      </c>
      <c r="E2" s="45" t="s">
        <v>228</v>
      </c>
      <c r="F2" s="31" t="s">
        <v>149</v>
      </c>
      <c r="G2" s="31" t="s">
        <v>24</v>
      </c>
      <c r="H2" s="31" t="s">
        <v>25</v>
      </c>
      <c r="I2" s="32"/>
    </row>
    <row r="3" spans="1:9" ht="32.1" customHeight="1">
      <c r="A3" s="34" t="s">
        <v>244</v>
      </c>
      <c r="B3" s="97"/>
      <c r="C3" s="97"/>
      <c r="D3" s="97"/>
      <c r="E3" s="97"/>
      <c r="F3" s="50">
        <f>SUM(B3:E3)</f>
        <v>0</v>
      </c>
      <c r="G3" s="82">
        <v>0.2</v>
      </c>
      <c r="H3" s="50">
        <f>SUM(B3:E3)*G3</f>
        <v>0</v>
      </c>
    </row>
    <row r="4" spans="1:9" ht="32.1" customHeight="1">
      <c r="A4" s="34"/>
      <c r="B4" s="97"/>
      <c r="C4" s="97"/>
      <c r="D4" s="97"/>
      <c r="E4" s="97"/>
      <c r="F4" s="50"/>
      <c r="G4" s="38"/>
      <c r="H4" s="50"/>
    </row>
    <row r="5" spans="1:9" ht="32.1" customHeight="1">
      <c r="A5" s="34" t="s">
        <v>245</v>
      </c>
      <c r="B5" s="98"/>
      <c r="C5" s="98"/>
      <c r="D5" s="98"/>
      <c r="E5" s="98"/>
      <c r="F5" s="50">
        <f t="shared" ref="F5:F17" si="0">SUM(B5:E5)</f>
        <v>0</v>
      </c>
      <c r="G5" s="82">
        <v>0.1</v>
      </c>
      <c r="H5" s="50">
        <f t="shared" ref="H5:H17" si="1">SUM(B5:E5)*G5</f>
        <v>0</v>
      </c>
    </row>
    <row r="6" spans="1:9" ht="32.1" customHeight="1">
      <c r="A6" s="13"/>
      <c r="B6" s="98"/>
      <c r="C6" s="98"/>
      <c r="D6" s="98"/>
      <c r="E6" s="98"/>
      <c r="F6" s="50"/>
      <c r="G6" s="38"/>
      <c r="H6" s="50"/>
    </row>
    <row r="7" spans="1:9" ht="32.1" customHeight="1">
      <c r="A7" s="14" t="s">
        <v>246</v>
      </c>
      <c r="B7" s="97"/>
      <c r="C7" s="97"/>
      <c r="D7" s="97"/>
      <c r="E7" s="97"/>
      <c r="F7" s="50">
        <f t="shared" si="0"/>
        <v>0</v>
      </c>
      <c r="G7" s="82">
        <v>0.05</v>
      </c>
      <c r="H7" s="50">
        <f t="shared" si="1"/>
        <v>0</v>
      </c>
    </row>
    <row r="8" spans="1:9" ht="32.1" customHeight="1">
      <c r="A8" s="13"/>
      <c r="B8" s="97"/>
      <c r="C8" s="97"/>
      <c r="D8" s="97"/>
      <c r="E8" s="97"/>
      <c r="F8" s="50"/>
      <c r="G8" s="38"/>
      <c r="H8" s="50"/>
    </row>
    <row r="9" spans="1:9" ht="32.1" customHeight="1">
      <c r="A9" s="14" t="s">
        <v>247</v>
      </c>
      <c r="B9" s="98"/>
      <c r="C9" s="98"/>
      <c r="D9" s="98"/>
      <c r="E9" s="98"/>
      <c r="F9" s="50">
        <f t="shared" si="0"/>
        <v>0</v>
      </c>
      <c r="G9" s="82">
        <v>0.25</v>
      </c>
      <c r="H9" s="50">
        <f t="shared" si="1"/>
        <v>0</v>
      </c>
    </row>
    <row r="10" spans="1:9" ht="32.1" customHeight="1">
      <c r="A10" s="13"/>
      <c r="B10" s="98"/>
      <c r="C10" s="98"/>
      <c r="D10" s="98"/>
      <c r="E10" s="98"/>
      <c r="F10" s="50"/>
      <c r="G10" s="38"/>
      <c r="H10" s="50"/>
    </row>
    <row r="11" spans="1:9" ht="32.1" customHeight="1">
      <c r="A11" s="34" t="s">
        <v>248</v>
      </c>
      <c r="B11" s="97"/>
      <c r="C11" s="97"/>
      <c r="D11" s="97"/>
      <c r="E11" s="97"/>
      <c r="F11" s="50">
        <f t="shared" si="0"/>
        <v>0</v>
      </c>
      <c r="G11" s="82">
        <v>0.1</v>
      </c>
      <c r="H11" s="50">
        <f t="shared" si="1"/>
        <v>0</v>
      </c>
    </row>
    <row r="12" spans="1:9" ht="32.1" customHeight="1">
      <c r="A12" s="13"/>
      <c r="B12" s="97"/>
      <c r="C12" s="111"/>
      <c r="D12" s="97"/>
      <c r="E12" s="97"/>
      <c r="F12" s="50"/>
      <c r="G12" s="38"/>
      <c r="H12" s="50"/>
    </row>
    <row r="13" spans="1:9" ht="32.1" customHeight="1">
      <c r="A13" s="14" t="s">
        <v>249</v>
      </c>
      <c r="B13" s="98"/>
      <c r="C13" s="98"/>
      <c r="D13" s="98"/>
      <c r="E13" s="98"/>
      <c r="F13" s="50">
        <f t="shared" si="0"/>
        <v>0</v>
      </c>
      <c r="G13" s="82">
        <v>0.05</v>
      </c>
      <c r="H13" s="50">
        <f t="shared" si="1"/>
        <v>0</v>
      </c>
    </row>
    <row r="14" spans="1:9" ht="32.1" customHeight="1">
      <c r="A14" s="13"/>
      <c r="B14" s="98"/>
      <c r="C14" s="98"/>
      <c r="D14" s="98"/>
      <c r="E14" s="98"/>
      <c r="F14" s="50"/>
      <c r="G14" s="38"/>
      <c r="H14" s="50"/>
    </row>
    <row r="15" spans="1:9" ht="66" customHeight="1">
      <c r="A15" s="14" t="s">
        <v>250</v>
      </c>
      <c r="B15" s="97"/>
      <c r="C15" s="97"/>
      <c r="D15" s="97"/>
      <c r="E15" s="97"/>
      <c r="F15" s="50">
        <f t="shared" si="0"/>
        <v>0</v>
      </c>
      <c r="G15" s="82">
        <v>0.1</v>
      </c>
      <c r="H15" s="50">
        <f t="shared" si="1"/>
        <v>0</v>
      </c>
    </row>
    <row r="16" spans="1:9" ht="32.1" customHeight="1">
      <c r="A16" s="13"/>
      <c r="B16" s="97"/>
      <c r="C16" s="97"/>
      <c r="D16" s="97"/>
      <c r="E16" s="97"/>
      <c r="F16" s="50"/>
      <c r="G16" s="38"/>
      <c r="H16" s="50"/>
    </row>
    <row r="17" spans="1:9" ht="48.6" customHeight="1">
      <c r="A17" s="14" t="s">
        <v>251</v>
      </c>
      <c r="B17" s="98"/>
      <c r="C17" s="98"/>
      <c r="D17" s="98"/>
      <c r="E17" s="98"/>
      <c r="F17" s="50">
        <f t="shared" si="0"/>
        <v>0</v>
      </c>
      <c r="G17" s="82">
        <v>0.15</v>
      </c>
      <c r="H17" s="50">
        <f t="shared" si="1"/>
        <v>0</v>
      </c>
    </row>
    <row r="18" spans="1:9" ht="48.6" customHeight="1">
      <c r="A18" s="14"/>
      <c r="B18" s="98"/>
      <c r="C18" s="98"/>
      <c r="D18" s="98"/>
      <c r="E18" s="98"/>
      <c r="F18" s="50"/>
      <c r="G18" s="82"/>
      <c r="H18" s="50"/>
    </row>
    <row r="19" spans="1:9" ht="26.1" customHeight="1">
      <c r="A19" s="155"/>
      <c r="B19" s="155"/>
      <c r="C19" s="12"/>
      <c r="D19" s="12"/>
      <c r="E19" s="12"/>
      <c r="F19" s="41" t="s">
        <v>58</v>
      </c>
      <c r="G19" s="83">
        <f>SUM(G3:G17)</f>
        <v>1</v>
      </c>
      <c r="H19" s="89">
        <f>SUM(H3:H17)</f>
        <v>0</v>
      </c>
      <c r="I19" s="8" t="s">
        <v>159</v>
      </c>
    </row>
    <row r="20" spans="1:9">
      <c r="A20" s="1" t="s">
        <v>160</v>
      </c>
    </row>
    <row r="22" spans="1:9">
      <c r="C22" s="12"/>
    </row>
  </sheetData>
  <sheetProtection formatRows="0"/>
  <mergeCells count="2">
    <mergeCell ref="A19:B19"/>
    <mergeCell ref="B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0F1AE-0DD8-44DD-A9E0-04CC5B7BB236}">
  <dimension ref="A1:I18"/>
  <sheetViews>
    <sheetView zoomScale="60" zoomScaleNormal="60" workbookViewId="0">
      <pane xSplit="1" ySplit="2" topLeftCell="B3" activePane="bottomRight" state="frozen"/>
      <selection pane="bottomRight" activeCell="B23" sqref="B23"/>
      <selection pane="bottomLeft" activeCell="A3" sqref="A3"/>
      <selection pane="topRight" activeCell="B1" sqref="B1"/>
    </sheetView>
  </sheetViews>
  <sheetFormatPr defaultColWidth="10.875" defaultRowHeight="15.6"/>
  <cols>
    <col min="1" max="1" width="48.625" style="1" customWidth="1"/>
    <col min="2" max="5" width="32.625" style="1" customWidth="1"/>
    <col min="6" max="6" width="29.5" style="1" customWidth="1"/>
    <col min="7" max="7" width="15" style="1" customWidth="1"/>
    <col min="8" max="8" width="17" style="1" customWidth="1"/>
    <col min="9" max="9" width="16.5" style="1" customWidth="1"/>
    <col min="10" max="16384" width="10.875" style="1"/>
  </cols>
  <sheetData>
    <row r="1" spans="1:9">
      <c r="A1" s="31"/>
      <c r="B1" s="156" t="s">
        <v>241</v>
      </c>
      <c r="C1" s="157"/>
      <c r="D1" s="157"/>
      <c r="E1" s="158"/>
      <c r="F1" s="31"/>
      <c r="G1" s="31"/>
      <c r="H1" s="31"/>
    </row>
    <row r="2" spans="1:9" ht="92.45" customHeight="1">
      <c r="A2" s="31" t="s">
        <v>233</v>
      </c>
      <c r="B2" s="45" t="s">
        <v>225</v>
      </c>
      <c r="C2" s="45" t="s">
        <v>226</v>
      </c>
      <c r="D2" s="45" t="s">
        <v>243</v>
      </c>
      <c r="E2" s="45" t="s">
        <v>228</v>
      </c>
      <c r="F2" s="31" t="s">
        <v>149</v>
      </c>
      <c r="G2" s="31" t="s">
        <v>24</v>
      </c>
      <c r="H2" s="31" t="s">
        <v>25</v>
      </c>
      <c r="I2" s="32"/>
    </row>
    <row r="3" spans="1:9" ht="32.1" customHeight="1">
      <c r="A3" s="62" t="s">
        <v>252</v>
      </c>
      <c r="B3" s="97"/>
      <c r="C3" s="97"/>
      <c r="D3" s="97"/>
      <c r="E3" s="97"/>
      <c r="F3" s="50">
        <f>SUM(B3:E3)</f>
        <v>0</v>
      </c>
      <c r="G3" s="82">
        <v>0.05</v>
      </c>
      <c r="H3" s="50">
        <f>SUM(B3:E3)*G3</f>
        <v>0</v>
      </c>
    </row>
    <row r="4" spans="1:9" ht="32.1" customHeight="1">
      <c r="A4" s="62"/>
      <c r="B4" s="97"/>
      <c r="C4" s="97"/>
      <c r="D4" s="97"/>
      <c r="E4" s="97"/>
      <c r="F4" s="50"/>
      <c r="G4" s="38"/>
      <c r="H4" s="50"/>
    </row>
    <row r="5" spans="1:9" ht="32.1" customHeight="1">
      <c r="A5" s="62" t="s">
        <v>253</v>
      </c>
      <c r="B5" s="98"/>
      <c r="C5" s="98"/>
      <c r="D5" s="98"/>
      <c r="E5" s="98"/>
      <c r="F5" s="50">
        <f t="shared" ref="F5:F13" si="0">SUM(B5:E5)</f>
        <v>0</v>
      </c>
      <c r="G5" s="82">
        <v>0.1</v>
      </c>
      <c r="H5" s="50">
        <f>SUM(B5:E5)*G5</f>
        <v>0</v>
      </c>
    </row>
    <row r="6" spans="1:9" ht="32.1" customHeight="1">
      <c r="A6" s="62"/>
      <c r="B6" s="98"/>
      <c r="C6" s="98"/>
      <c r="D6" s="98"/>
      <c r="E6" s="98"/>
      <c r="F6" s="50"/>
      <c r="G6" s="38"/>
      <c r="H6" s="50"/>
    </row>
    <row r="7" spans="1:9" ht="32.1" customHeight="1">
      <c r="A7" s="63" t="s">
        <v>254</v>
      </c>
      <c r="B7" s="97"/>
      <c r="C7" s="97"/>
      <c r="D7" s="97"/>
      <c r="E7" s="97"/>
      <c r="F7" s="50">
        <f t="shared" si="0"/>
        <v>0</v>
      </c>
      <c r="G7" s="82">
        <v>0.15</v>
      </c>
      <c r="H7" s="50">
        <f>SUM(B7:E7)*G7</f>
        <v>0</v>
      </c>
    </row>
    <row r="8" spans="1:9" ht="32.1" customHeight="1">
      <c r="A8" s="62"/>
      <c r="B8" s="97"/>
      <c r="C8" s="97"/>
      <c r="D8" s="97"/>
      <c r="E8" s="97"/>
      <c r="F8" s="50"/>
      <c r="G8" s="38"/>
      <c r="H8" s="50"/>
    </row>
    <row r="9" spans="1:9" ht="32.1" customHeight="1">
      <c r="A9" s="66" t="s">
        <v>255</v>
      </c>
      <c r="B9" s="98"/>
      <c r="C9" s="98"/>
      <c r="D9" s="98"/>
      <c r="E9" s="98"/>
      <c r="F9" s="50">
        <f t="shared" si="0"/>
        <v>0</v>
      </c>
      <c r="G9" s="82">
        <v>0.15</v>
      </c>
      <c r="H9" s="50">
        <f t="shared" ref="H9:H13" si="1">SUM(B9:E9)*G9</f>
        <v>0</v>
      </c>
    </row>
    <row r="10" spans="1:9" ht="32.1" customHeight="1">
      <c r="A10" s="62"/>
      <c r="B10" s="98"/>
      <c r="C10" s="98"/>
      <c r="D10" s="98"/>
      <c r="E10" s="98"/>
      <c r="F10" s="50"/>
      <c r="G10" s="38"/>
      <c r="H10" s="50"/>
    </row>
    <row r="11" spans="1:9" ht="32.1" customHeight="1">
      <c r="A11" s="69" t="s">
        <v>256</v>
      </c>
      <c r="B11" s="97"/>
      <c r="C11" s="97"/>
      <c r="D11" s="97"/>
      <c r="E11" s="97"/>
      <c r="F11" s="50">
        <f t="shared" si="0"/>
        <v>0</v>
      </c>
      <c r="G11" s="82">
        <v>0.25</v>
      </c>
      <c r="H11" s="50">
        <f t="shared" si="1"/>
        <v>0</v>
      </c>
    </row>
    <row r="12" spans="1:9" ht="32.1" customHeight="1">
      <c r="A12" s="62"/>
      <c r="B12" s="97"/>
      <c r="C12" s="111"/>
      <c r="D12" s="97"/>
      <c r="E12" s="97"/>
      <c r="F12" s="50"/>
      <c r="G12" s="38"/>
      <c r="H12" s="50"/>
    </row>
    <row r="13" spans="1:9" ht="32.1" customHeight="1">
      <c r="A13" s="66" t="s">
        <v>257</v>
      </c>
      <c r="B13" s="98"/>
      <c r="C13" s="98"/>
      <c r="D13" s="98"/>
      <c r="E13" s="98"/>
      <c r="F13" s="50">
        <f t="shared" si="0"/>
        <v>0</v>
      </c>
      <c r="G13" s="82">
        <v>0.3</v>
      </c>
      <c r="H13" s="50">
        <f t="shared" si="1"/>
        <v>0</v>
      </c>
    </row>
    <row r="14" spans="1:9" ht="32.1" customHeight="1">
      <c r="A14" s="14"/>
      <c r="B14" s="98"/>
      <c r="C14" s="98"/>
      <c r="D14" s="98"/>
      <c r="E14" s="98"/>
      <c r="F14" s="50"/>
      <c r="G14" s="82"/>
      <c r="H14" s="50"/>
    </row>
    <row r="15" spans="1:9" ht="26.1" customHeight="1">
      <c r="A15" s="15" t="s">
        <v>160</v>
      </c>
      <c r="B15" s="12"/>
      <c r="C15" s="12"/>
      <c r="D15" s="12"/>
      <c r="E15" s="12"/>
      <c r="F15" s="41" t="s">
        <v>58</v>
      </c>
      <c r="G15" s="83">
        <f>SUM(G3:G13)</f>
        <v>1</v>
      </c>
      <c r="H15" s="89">
        <f>SUM(H3:H14)</f>
        <v>0</v>
      </c>
      <c r="I15" s="8" t="s">
        <v>258</v>
      </c>
    </row>
    <row r="18" spans="3:3">
      <c r="C18" s="12"/>
    </row>
  </sheetData>
  <sheetProtection formatRows="0"/>
  <mergeCells count="1"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22"/>
  <sheetViews>
    <sheetView zoomScale="60" zoomScaleNormal="60" workbookViewId="0">
      <pane xSplit="1" ySplit="1" topLeftCell="B12" activePane="bottomRight" state="frozen"/>
      <selection pane="bottomRight" activeCell="C19" sqref="C19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8" customWidth="1"/>
    <col min="2" max="4" width="32.625" style="8" customWidth="1"/>
    <col min="5" max="5" width="21.5" style="8" customWidth="1"/>
    <col min="6" max="6" width="15.375" style="8" customWidth="1"/>
    <col min="7" max="7" width="15.5" style="8" customWidth="1"/>
    <col min="8" max="8" width="21.875" style="8" customWidth="1"/>
    <col min="9" max="16384" width="10.875" style="8"/>
  </cols>
  <sheetData>
    <row r="1" spans="1:7" ht="67.5" customHeight="1">
      <c r="A1" s="43" t="s">
        <v>259</v>
      </c>
      <c r="B1" s="24" t="s">
        <v>260</v>
      </c>
      <c r="C1" s="24" t="s">
        <v>261</v>
      </c>
      <c r="D1" s="24" t="s">
        <v>262</v>
      </c>
      <c r="E1" s="35" t="s">
        <v>149</v>
      </c>
      <c r="F1" s="35" t="s">
        <v>24</v>
      </c>
      <c r="G1" s="35" t="s">
        <v>25</v>
      </c>
    </row>
    <row r="2" spans="1:7" ht="32.1" customHeight="1">
      <c r="A2" s="23" t="s">
        <v>263</v>
      </c>
      <c r="B2" s="94"/>
      <c r="C2" s="94"/>
      <c r="D2" s="94">
        <v>10</v>
      </c>
      <c r="E2" s="117">
        <f>SUM(B2:D2)</f>
        <v>10</v>
      </c>
      <c r="F2" s="75">
        <v>0.15</v>
      </c>
      <c r="G2" s="47">
        <f>(B2*F2)+(C2*F2)+(D2*F2)</f>
        <v>1.5</v>
      </c>
    </row>
    <row r="3" spans="1:7" ht="62.1">
      <c r="A3" s="23"/>
      <c r="B3" s="94"/>
      <c r="C3" s="94"/>
      <c r="D3" s="126" t="s">
        <v>264</v>
      </c>
      <c r="E3" s="117"/>
      <c r="F3" s="36"/>
      <c r="G3" s="47"/>
    </row>
    <row r="4" spans="1:7" ht="32.1" customHeight="1">
      <c r="A4" s="23" t="s">
        <v>265</v>
      </c>
      <c r="B4" s="95"/>
      <c r="C4" s="95">
        <v>2</v>
      </c>
      <c r="D4" s="95"/>
      <c r="E4" s="117">
        <f t="shared" ref="E4:E20" si="0">SUM(B4:D4)</f>
        <v>2</v>
      </c>
      <c r="F4" s="87">
        <v>7.4999999999999997E-2</v>
      </c>
      <c r="G4" s="47">
        <f>(B4*F4)+(C4*F4)+(D4*F4)</f>
        <v>0.15</v>
      </c>
    </row>
    <row r="5" spans="1:7" ht="46.5">
      <c r="A5" s="23"/>
      <c r="B5" s="95"/>
      <c r="C5" s="96" t="s">
        <v>266</v>
      </c>
      <c r="D5" s="95"/>
      <c r="E5" s="117"/>
      <c r="F5" s="36"/>
      <c r="G5" s="47"/>
    </row>
    <row r="6" spans="1:7" ht="32.1" customHeight="1">
      <c r="A6" s="23" t="s">
        <v>267</v>
      </c>
      <c r="B6" s="94">
        <v>0</v>
      </c>
      <c r="C6" s="94"/>
      <c r="D6" s="94"/>
      <c r="E6" s="117">
        <f t="shared" si="0"/>
        <v>0</v>
      </c>
      <c r="F6" s="87">
        <v>7.4999999999999997E-2</v>
      </c>
      <c r="G6" s="47">
        <f>(B6*F6)+(C6*F6)+(D6*F6)</f>
        <v>0</v>
      </c>
    </row>
    <row r="7" spans="1:7" ht="30.95">
      <c r="A7" s="23"/>
      <c r="B7" s="126" t="s">
        <v>268</v>
      </c>
      <c r="C7" s="112"/>
      <c r="D7" s="112"/>
      <c r="E7" s="117"/>
      <c r="F7" s="36"/>
      <c r="G7" s="47"/>
    </row>
    <row r="8" spans="1:7" ht="53.1" customHeight="1">
      <c r="A8" s="24" t="s">
        <v>269</v>
      </c>
      <c r="B8" s="95"/>
      <c r="C8" s="95"/>
      <c r="D8" s="95"/>
      <c r="E8" s="118">
        <f t="shared" si="0"/>
        <v>0</v>
      </c>
      <c r="F8" s="84">
        <v>0.15</v>
      </c>
      <c r="G8" s="47">
        <f>(B8*F8)+(C8*F8)+(D8*F8)</f>
        <v>0</v>
      </c>
    </row>
    <row r="9" spans="1:7" ht="32.1" customHeight="1">
      <c r="A9" s="24"/>
      <c r="B9" s="113"/>
      <c r="C9" s="113"/>
      <c r="D9" s="113"/>
      <c r="E9" s="118"/>
      <c r="F9" s="85"/>
      <c r="G9" s="47"/>
    </row>
    <row r="10" spans="1:7" ht="47.1" customHeight="1">
      <c r="A10" s="24" t="s">
        <v>270</v>
      </c>
      <c r="B10" s="94"/>
      <c r="C10" s="94"/>
      <c r="D10" s="94"/>
      <c r="E10" s="118">
        <f t="shared" si="0"/>
        <v>0</v>
      </c>
      <c r="F10" s="84">
        <v>0.1</v>
      </c>
      <c r="G10" s="47">
        <f>(B10*F10)+(C10*F10)+(D10*F10)</f>
        <v>0</v>
      </c>
    </row>
    <row r="11" spans="1:7" ht="32.1" customHeight="1">
      <c r="A11" s="24"/>
      <c r="B11" s="112"/>
      <c r="C11" s="112"/>
      <c r="D11" s="112"/>
      <c r="E11" s="118"/>
      <c r="F11" s="85"/>
      <c r="G11" s="47"/>
    </row>
    <row r="12" spans="1:7" ht="32.1" customHeight="1">
      <c r="A12" s="24" t="s">
        <v>271</v>
      </c>
      <c r="B12" s="95">
        <v>0</v>
      </c>
      <c r="C12" s="95"/>
      <c r="D12" s="95"/>
      <c r="E12" s="118">
        <f t="shared" si="0"/>
        <v>0</v>
      </c>
      <c r="F12" s="84">
        <v>0.1</v>
      </c>
      <c r="G12" s="47">
        <f>(B12*F12)+(C12*F12)+(D12*F12)</f>
        <v>0</v>
      </c>
    </row>
    <row r="13" spans="1:7" ht="108.6">
      <c r="A13" s="24"/>
      <c r="B13" s="96" t="s">
        <v>272</v>
      </c>
      <c r="C13" s="114"/>
      <c r="D13" s="114"/>
      <c r="E13" s="118"/>
      <c r="F13" s="85"/>
      <c r="G13" s="47"/>
    </row>
    <row r="14" spans="1:7" ht="32.1" customHeight="1">
      <c r="A14" s="24" t="s">
        <v>273</v>
      </c>
      <c r="B14" s="94">
        <v>0</v>
      </c>
      <c r="C14" s="94"/>
      <c r="D14" s="94"/>
      <c r="E14" s="118">
        <f t="shared" si="0"/>
        <v>0</v>
      </c>
      <c r="F14" s="84">
        <v>0.1</v>
      </c>
      <c r="G14" s="47">
        <f>(B14*F14)+(C14*F14)+(D14*F14)</f>
        <v>0</v>
      </c>
    </row>
    <row r="15" spans="1:7" ht="46.5">
      <c r="A15" s="23"/>
      <c r="B15" s="126" t="s">
        <v>274</v>
      </c>
      <c r="C15" s="112"/>
      <c r="D15" s="112"/>
      <c r="E15" s="117"/>
      <c r="F15" s="36"/>
      <c r="G15" s="47"/>
    </row>
    <row r="16" spans="1:7" ht="32.1" customHeight="1">
      <c r="A16" s="24" t="s">
        <v>275</v>
      </c>
      <c r="B16" s="95">
        <v>0</v>
      </c>
      <c r="C16" s="95"/>
      <c r="D16" s="95"/>
      <c r="E16" s="118">
        <f t="shared" si="0"/>
        <v>0</v>
      </c>
      <c r="F16" s="84">
        <v>0.1</v>
      </c>
      <c r="G16" s="47">
        <f>(B16*F16)+(C16*F16)+(D16*F16)</f>
        <v>0</v>
      </c>
    </row>
    <row r="17" spans="1:8" ht="46.5">
      <c r="A17" s="23"/>
      <c r="B17" s="96" t="s">
        <v>274</v>
      </c>
      <c r="C17" s="113"/>
      <c r="D17" s="113"/>
      <c r="E17" s="117"/>
      <c r="F17" s="36"/>
      <c r="G17" s="47"/>
    </row>
    <row r="18" spans="1:8" ht="57.6" customHeight="1">
      <c r="A18" s="29" t="s">
        <v>276</v>
      </c>
      <c r="B18" s="94"/>
      <c r="C18" s="94">
        <v>6</v>
      </c>
      <c r="D18" s="94"/>
      <c r="E18" s="118">
        <f t="shared" si="0"/>
        <v>6</v>
      </c>
      <c r="F18" s="84">
        <v>0.08</v>
      </c>
      <c r="G18" s="47">
        <f>(B18*F18)+(C18*F18)+(D18*F18)</f>
        <v>0.48</v>
      </c>
    </row>
    <row r="19" spans="1:8" ht="77.45">
      <c r="A19" s="23"/>
      <c r="B19" s="115"/>
      <c r="C19" s="126" t="s">
        <v>277</v>
      </c>
      <c r="D19" s="115"/>
      <c r="E19" s="117"/>
      <c r="F19" s="36"/>
      <c r="G19" s="47"/>
    </row>
    <row r="20" spans="1:8" ht="54.6" customHeight="1">
      <c r="A20" s="24" t="s">
        <v>278</v>
      </c>
      <c r="B20" s="95"/>
      <c r="C20" s="95"/>
      <c r="D20" s="95"/>
      <c r="E20" s="118">
        <f t="shared" si="0"/>
        <v>0</v>
      </c>
      <c r="F20" s="84">
        <v>7.0000000000000007E-2</v>
      </c>
      <c r="G20" s="47">
        <f>(B20*F20)+(C20*F20)+(D20*F20)</f>
        <v>0</v>
      </c>
    </row>
    <row r="21" spans="1:8" ht="32.1" customHeight="1">
      <c r="A21" s="23"/>
      <c r="B21" s="114"/>
      <c r="C21" s="114"/>
      <c r="D21" s="114"/>
      <c r="E21" s="117"/>
      <c r="F21" s="75"/>
      <c r="G21" s="47"/>
    </row>
    <row r="22" spans="1:8">
      <c r="E22" s="41" t="s">
        <v>58</v>
      </c>
      <c r="F22" s="86"/>
      <c r="G22" s="88">
        <f>SUM(G2:G21)</f>
        <v>2.13</v>
      </c>
      <c r="H22" s="8" t="s">
        <v>150</v>
      </c>
    </row>
  </sheetData>
  <sheetProtection formatRows="0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T19"/>
  <sheetViews>
    <sheetView zoomScale="70" zoomScaleNormal="70" workbookViewId="0">
      <pane xSplit="1" ySplit="2" topLeftCell="B8" activePane="bottomRight" state="frozen"/>
      <selection pane="bottomRight" activeCell="A2" sqref="A2"/>
      <selection pane="bottomLeft" activeCell="A3" sqref="A3"/>
      <selection pane="topRight" activeCell="B1" sqref="B1"/>
    </sheetView>
  </sheetViews>
  <sheetFormatPr defaultColWidth="10.875" defaultRowHeight="15.6"/>
  <cols>
    <col min="1" max="1" width="64.625" style="8" customWidth="1"/>
    <col min="2" max="4" width="25" style="8" customWidth="1"/>
    <col min="5" max="7" width="16.625" style="8" customWidth="1"/>
    <col min="8" max="8" width="16.5" style="8" customWidth="1"/>
    <col min="9" max="16384" width="10.875" style="8"/>
  </cols>
  <sheetData>
    <row r="1" spans="1:20">
      <c r="A1" s="7"/>
      <c r="B1" s="159" t="s">
        <v>279</v>
      </c>
      <c r="C1" s="159"/>
      <c r="D1" s="159"/>
      <c r="E1" s="7"/>
      <c r="F1" s="7"/>
      <c r="G1" s="7"/>
    </row>
    <row r="2" spans="1:20" ht="86.45" customHeight="1">
      <c r="A2" s="43" t="s">
        <v>280</v>
      </c>
      <c r="B2" s="24" t="s">
        <v>281</v>
      </c>
      <c r="C2" s="24" t="s">
        <v>282</v>
      </c>
      <c r="D2" s="24" t="s">
        <v>283</v>
      </c>
      <c r="E2" s="35" t="s">
        <v>149</v>
      </c>
      <c r="F2" s="35" t="s">
        <v>24</v>
      </c>
      <c r="G2" s="35" t="s">
        <v>25</v>
      </c>
    </row>
    <row r="3" spans="1:20" ht="32.1" customHeight="1">
      <c r="A3" s="23" t="s">
        <v>284</v>
      </c>
      <c r="B3" s="94">
        <v>0</v>
      </c>
      <c r="C3" s="94"/>
      <c r="D3" s="94"/>
      <c r="E3" s="52">
        <f>SUM(B3:D3)</f>
        <v>0</v>
      </c>
      <c r="F3" s="75">
        <v>-0.15</v>
      </c>
      <c r="G3" s="52">
        <f>(B3*F3)+(C3*F3)+(D3*F3)</f>
        <v>0</v>
      </c>
      <c r="T3" s="8">
        <v>-2</v>
      </c>
    </row>
    <row r="4" spans="1:20" ht="32.1" customHeight="1">
      <c r="A4" s="23"/>
      <c r="B4" s="94"/>
      <c r="C4" s="94"/>
      <c r="D4" s="94"/>
      <c r="E4" s="52"/>
      <c r="F4" s="75"/>
      <c r="G4" s="52"/>
    </row>
    <row r="5" spans="1:20" ht="32.1" customHeight="1">
      <c r="A5" s="23" t="s">
        <v>285</v>
      </c>
      <c r="B5" s="105">
        <v>0</v>
      </c>
      <c r="C5" s="105"/>
      <c r="D5" s="105"/>
      <c r="E5" s="52">
        <f t="shared" ref="E5:E13" si="0">SUM(B5:D5)</f>
        <v>0</v>
      </c>
      <c r="F5" s="75">
        <v>-0.2</v>
      </c>
      <c r="G5" s="52">
        <f>(B5*F5)+(C5*F5)+(D5*F5)</f>
        <v>0</v>
      </c>
    </row>
    <row r="6" spans="1:20" ht="32.1" customHeight="1">
      <c r="A6" s="23"/>
      <c r="B6" s="105"/>
      <c r="C6" s="105"/>
      <c r="D6" s="105"/>
      <c r="E6" s="52"/>
      <c r="F6" s="75"/>
      <c r="G6" s="52"/>
    </row>
    <row r="7" spans="1:20" ht="32.1" customHeight="1">
      <c r="A7" s="24" t="s">
        <v>286</v>
      </c>
      <c r="B7" s="94">
        <v>0</v>
      </c>
      <c r="C7" s="94"/>
      <c r="D7" s="94"/>
      <c r="E7" s="52">
        <f t="shared" si="0"/>
        <v>0</v>
      </c>
      <c r="F7" s="75">
        <v>-0.2</v>
      </c>
      <c r="G7" s="52">
        <f>(B7*F7)+(C7*F7)+(D7*F7)</f>
        <v>0</v>
      </c>
    </row>
    <row r="8" spans="1:20" ht="32.1" customHeight="1">
      <c r="A8" s="23"/>
      <c r="B8" s="94"/>
      <c r="C8" s="94"/>
      <c r="D8" s="94"/>
      <c r="E8" s="52"/>
      <c r="F8" s="75"/>
      <c r="G8" s="52"/>
    </row>
    <row r="9" spans="1:20" ht="32.1" customHeight="1">
      <c r="A9" s="24" t="s">
        <v>287</v>
      </c>
      <c r="B9" s="105">
        <v>0</v>
      </c>
      <c r="C9" s="105"/>
      <c r="D9" s="105"/>
      <c r="E9" s="52">
        <f t="shared" si="0"/>
        <v>0</v>
      </c>
      <c r="F9" s="84">
        <v>-0.1</v>
      </c>
      <c r="G9" s="52">
        <f>(B9*F9)+(C9*F9)+(D9*F9)</f>
        <v>0</v>
      </c>
    </row>
    <row r="10" spans="1:20" ht="32.1" customHeight="1">
      <c r="A10" s="24"/>
      <c r="B10" s="105"/>
      <c r="C10" s="105"/>
      <c r="D10" s="105"/>
      <c r="E10" s="52"/>
      <c r="F10" s="84"/>
      <c r="G10" s="52"/>
    </row>
    <row r="11" spans="1:20" ht="32.1" customHeight="1">
      <c r="A11" s="24" t="s">
        <v>288</v>
      </c>
      <c r="B11" s="94">
        <v>0</v>
      </c>
      <c r="C11" s="94"/>
      <c r="D11" s="94"/>
      <c r="E11" s="52">
        <f t="shared" si="0"/>
        <v>0</v>
      </c>
      <c r="F11" s="84">
        <v>-0.1</v>
      </c>
      <c r="G11" s="52">
        <f>(B11*F11)+(C11*F11)+(D11*F11)</f>
        <v>0</v>
      </c>
    </row>
    <row r="12" spans="1:20" ht="32.1" customHeight="1">
      <c r="A12" s="23"/>
      <c r="B12" s="94"/>
      <c r="C12" s="94"/>
      <c r="D12" s="94"/>
      <c r="E12" s="52"/>
      <c r="F12" s="75"/>
      <c r="G12" s="52"/>
    </row>
    <row r="13" spans="1:20" ht="32.1" customHeight="1">
      <c r="A13" s="24" t="s">
        <v>289</v>
      </c>
      <c r="B13" s="105">
        <v>0</v>
      </c>
      <c r="C13" s="105"/>
      <c r="D13" s="105"/>
      <c r="E13" s="52">
        <f t="shared" si="0"/>
        <v>0</v>
      </c>
      <c r="F13" s="84">
        <v>-0.1</v>
      </c>
      <c r="G13" s="52">
        <f>(B13*F13)+(C13*F13)+(D13*F13)</f>
        <v>0</v>
      </c>
    </row>
    <row r="14" spans="1:20" ht="32.1" customHeight="1">
      <c r="A14" s="24"/>
      <c r="B14" s="105"/>
      <c r="C14" s="105"/>
      <c r="D14" s="105"/>
      <c r="E14" s="52"/>
      <c r="F14" s="84"/>
      <c r="G14" s="52"/>
    </row>
    <row r="15" spans="1:20" ht="32.1" customHeight="1">
      <c r="A15" s="24" t="s">
        <v>290</v>
      </c>
      <c r="B15" s="94">
        <v>0</v>
      </c>
      <c r="C15" s="94"/>
      <c r="D15" s="94"/>
      <c r="E15" s="52">
        <f t="shared" ref="E15" si="1">SUM(B15:D15)</f>
        <v>0</v>
      </c>
      <c r="F15" s="84">
        <v>-0.1</v>
      </c>
      <c r="G15" s="52">
        <f>(B15*F15)+(C15*F15)+(D15*F15)</f>
        <v>0</v>
      </c>
    </row>
    <row r="16" spans="1:20" ht="32.1" customHeight="1">
      <c r="A16" s="23"/>
      <c r="B16" s="94"/>
      <c r="C16" s="94"/>
      <c r="D16" s="94"/>
      <c r="E16" s="52"/>
      <c r="F16" s="75"/>
      <c r="G16" s="52"/>
    </row>
    <row r="17" spans="1:8" ht="32.1" customHeight="1">
      <c r="A17" s="24" t="s">
        <v>291</v>
      </c>
      <c r="B17" s="105">
        <v>0</v>
      </c>
      <c r="C17" s="105"/>
      <c r="D17" s="105"/>
      <c r="E17" s="52">
        <f t="shared" ref="E17" si="2">SUM(B17:D17)</f>
        <v>0</v>
      </c>
      <c r="F17" s="84">
        <v>-0.05</v>
      </c>
      <c r="G17" s="52">
        <f>(B17*F17)+(C17*F17)+(D17*F17)</f>
        <v>0</v>
      </c>
    </row>
    <row r="18" spans="1:8" ht="32.1" customHeight="1">
      <c r="A18" s="24"/>
      <c r="B18" s="105"/>
      <c r="C18" s="105"/>
      <c r="D18" s="105"/>
      <c r="E18" s="52"/>
      <c r="F18" s="84"/>
      <c r="G18" s="52"/>
    </row>
    <row r="19" spans="1:8">
      <c r="A19" s="137"/>
      <c r="E19" s="41" t="s">
        <v>58</v>
      </c>
      <c r="F19" s="75">
        <f>SUM(F3:F18)</f>
        <v>-1</v>
      </c>
      <c r="G19" s="53">
        <f>SUM(G3:G18)</f>
        <v>0</v>
      </c>
      <c r="H19" s="8" t="s">
        <v>292</v>
      </c>
    </row>
  </sheetData>
  <sheetProtection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56" t="s">
        <v>19</v>
      </c>
      <c r="C2" s="56" t="s">
        <v>20</v>
      </c>
      <c r="D2" s="56"/>
    </row>
    <row r="3" spans="2:4">
      <c r="B3" s="1" t="s">
        <v>21</v>
      </c>
      <c r="C3" s="65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58"/>
  <sheetViews>
    <sheetView tabSelected="1" zoomScale="70" zoomScaleNormal="70" workbookViewId="0">
      <pane xSplit="1" ySplit="1" topLeftCell="B2" activePane="bottomRight" state="frozen"/>
      <selection pane="bottomRight" activeCell="A10" sqref="A10:XFD10"/>
      <selection pane="bottomLeft" activeCell="A2" sqref="A2"/>
      <selection pane="topRight" activeCell="B1" sqref="B1"/>
    </sheetView>
  </sheetViews>
  <sheetFormatPr defaultColWidth="10.5" defaultRowHeight="15.6"/>
  <cols>
    <col min="1" max="1" width="48.625" customWidth="1"/>
    <col min="2" max="2" width="64.625" style="8" customWidth="1"/>
    <col min="3" max="4" width="16.625" customWidth="1"/>
    <col min="5" max="5" width="12.375" customWidth="1"/>
  </cols>
  <sheetData>
    <row r="1" spans="1:5" ht="34.5" customHeight="1">
      <c r="A1" s="49" t="s">
        <v>22</v>
      </c>
      <c r="B1" s="49" t="s">
        <v>23</v>
      </c>
      <c r="C1" s="49" t="s">
        <v>24</v>
      </c>
      <c r="D1" s="49" t="s">
        <v>25</v>
      </c>
    </row>
    <row r="2" spans="1:5" ht="15.95" customHeight="1">
      <c r="A2" s="120" t="s">
        <v>26</v>
      </c>
      <c r="B2" s="126">
        <v>2</v>
      </c>
      <c r="C2" s="121">
        <v>0.05</v>
      </c>
      <c r="D2" s="42">
        <f>B2*C2</f>
        <v>0.1</v>
      </c>
      <c r="E2">
        <v>0.15</v>
      </c>
    </row>
    <row r="3" spans="1:5" ht="56.1" customHeight="1">
      <c r="A3" s="120"/>
      <c r="B3" s="104" t="s">
        <v>27</v>
      </c>
      <c r="C3" s="121"/>
      <c r="D3" s="42"/>
    </row>
    <row r="4" spans="1:5" ht="15.95" customHeight="1">
      <c r="A4" s="120" t="s">
        <v>28</v>
      </c>
      <c r="B4" s="126">
        <v>1.5</v>
      </c>
      <c r="C4" s="121">
        <v>0.05</v>
      </c>
      <c r="D4" s="42">
        <f>B4*C4</f>
        <v>7.5000000000000011E-2</v>
      </c>
      <c r="E4">
        <v>0.15</v>
      </c>
    </row>
    <row r="5" spans="1:5" ht="15.95" customHeight="1">
      <c r="A5" s="120"/>
      <c r="B5" s="104" t="s">
        <v>29</v>
      </c>
      <c r="C5" s="121"/>
      <c r="D5" s="42"/>
    </row>
    <row r="6" spans="1:5" ht="15.95" customHeight="1">
      <c r="A6" s="120" t="s">
        <v>30</v>
      </c>
      <c r="B6" s="126">
        <v>1.5</v>
      </c>
      <c r="C6" s="121">
        <v>0.05</v>
      </c>
      <c r="D6" s="42">
        <f>B6*C6</f>
        <v>7.5000000000000011E-2</v>
      </c>
      <c r="E6">
        <v>0.15</v>
      </c>
    </row>
    <row r="7" spans="1:5" ht="15.95" customHeight="1">
      <c r="A7" s="120"/>
      <c r="B7" s="104" t="s">
        <v>29</v>
      </c>
      <c r="C7" s="121"/>
      <c r="D7" s="42"/>
    </row>
    <row r="8" spans="1:5" ht="15.95" customHeight="1">
      <c r="A8" s="120" t="s">
        <v>31</v>
      </c>
      <c r="B8" s="126">
        <v>0</v>
      </c>
      <c r="C8" s="121">
        <v>0.05</v>
      </c>
      <c r="D8" s="42">
        <f>B8*C8</f>
        <v>0</v>
      </c>
      <c r="E8">
        <v>0.15</v>
      </c>
    </row>
    <row r="9" spans="1:5" ht="15.95" customHeight="1">
      <c r="A9" s="120"/>
      <c r="B9" s="126"/>
      <c r="C9" s="121"/>
      <c r="D9" s="42"/>
    </row>
    <row r="10" spans="1:5" ht="15.95" customHeight="1">
      <c r="A10" s="120" t="s">
        <v>32</v>
      </c>
      <c r="B10" s="126">
        <v>0</v>
      </c>
      <c r="C10" s="121">
        <v>0.05</v>
      </c>
      <c r="D10" s="42">
        <f>B10*C10</f>
        <v>0</v>
      </c>
      <c r="E10">
        <v>0.15</v>
      </c>
    </row>
    <row r="11" spans="1:5" ht="15.95" customHeight="1">
      <c r="A11" s="120"/>
      <c r="B11" s="126"/>
      <c r="C11" s="121"/>
      <c r="D11" s="42"/>
    </row>
    <row r="12" spans="1:5" ht="15.95" customHeight="1">
      <c r="A12" s="120" t="s">
        <v>33</v>
      </c>
      <c r="B12" s="126">
        <v>0</v>
      </c>
      <c r="C12" s="121">
        <v>0.05</v>
      </c>
      <c r="D12" s="42">
        <f>B12*C12</f>
        <v>0</v>
      </c>
      <c r="E12">
        <v>0.15</v>
      </c>
    </row>
    <row r="13" spans="1:5" ht="15.95" customHeight="1">
      <c r="A13" s="120"/>
      <c r="B13" s="126"/>
      <c r="C13" s="121"/>
      <c r="D13" s="42"/>
    </row>
    <row r="14" spans="1:5" ht="15.95" customHeight="1">
      <c r="A14" s="120" t="s">
        <v>34</v>
      </c>
      <c r="B14" s="126">
        <v>0</v>
      </c>
      <c r="C14" s="121">
        <v>0.05</v>
      </c>
      <c r="D14" s="42">
        <f>B14*C14</f>
        <v>0</v>
      </c>
      <c r="E14">
        <v>0.15</v>
      </c>
    </row>
    <row r="15" spans="1:5" ht="15.95" customHeight="1">
      <c r="A15" s="120"/>
      <c r="B15" s="126"/>
      <c r="C15" s="121"/>
      <c r="D15" s="42"/>
    </row>
    <row r="16" spans="1:5" ht="15.95" customHeight="1">
      <c r="A16" s="120" t="s">
        <v>35</v>
      </c>
      <c r="B16" s="126">
        <v>0</v>
      </c>
      <c r="C16" s="121">
        <v>0.03</v>
      </c>
      <c r="D16" s="42">
        <f>B16*C16</f>
        <v>0</v>
      </c>
      <c r="E16">
        <v>0.09</v>
      </c>
    </row>
    <row r="17" spans="1:5" ht="15.95" customHeight="1">
      <c r="A17" s="120"/>
      <c r="B17" s="126"/>
      <c r="C17" s="121"/>
      <c r="D17" s="42"/>
    </row>
    <row r="18" spans="1:5" ht="15.95" customHeight="1">
      <c r="A18" s="120" t="s">
        <v>36</v>
      </c>
      <c r="B18" s="126">
        <v>0</v>
      </c>
      <c r="C18" s="121">
        <v>0.02</v>
      </c>
      <c r="D18" s="42">
        <f>B18*C18</f>
        <v>0</v>
      </c>
      <c r="E18">
        <v>0.06</v>
      </c>
    </row>
    <row r="19" spans="1:5" ht="15.95" customHeight="1">
      <c r="A19" s="120"/>
      <c r="B19" s="68"/>
      <c r="C19" s="121"/>
      <c r="D19" s="42"/>
    </row>
    <row r="20" spans="1:5" ht="15.95" customHeight="1">
      <c r="A20" s="120" t="s">
        <v>37</v>
      </c>
      <c r="B20" s="126">
        <v>0</v>
      </c>
      <c r="C20" s="121">
        <v>0.03</v>
      </c>
      <c r="D20" s="42">
        <f>B20*C20</f>
        <v>0</v>
      </c>
      <c r="E20">
        <v>0.09</v>
      </c>
    </row>
    <row r="21" spans="1:5" ht="15.95" customHeight="1">
      <c r="A21" s="120"/>
      <c r="B21" s="126"/>
      <c r="C21" s="121"/>
      <c r="D21" s="42"/>
    </row>
    <row r="22" spans="1:5" ht="15.95" customHeight="1">
      <c r="A22" s="120" t="s">
        <v>38</v>
      </c>
      <c r="B22" s="126">
        <v>0</v>
      </c>
      <c r="C22" s="121">
        <v>0.03</v>
      </c>
      <c r="D22" s="42">
        <f>B22*C22</f>
        <v>0</v>
      </c>
      <c r="E22">
        <v>0.09</v>
      </c>
    </row>
    <row r="23" spans="1:5" ht="15.95" customHeight="1">
      <c r="A23" s="120"/>
      <c r="B23" s="126"/>
      <c r="C23" s="121"/>
      <c r="D23" s="42"/>
    </row>
    <row r="24" spans="1:5" ht="32.25">
      <c r="A24" s="123" t="s">
        <v>39</v>
      </c>
      <c r="B24" s="126">
        <v>0</v>
      </c>
      <c r="C24" s="121">
        <v>0.03</v>
      </c>
      <c r="D24" s="42">
        <f>B24*C24</f>
        <v>0</v>
      </c>
      <c r="E24">
        <v>0.09</v>
      </c>
    </row>
    <row r="25" spans="1:5" ht="15.95" customHeight="1">
      <c r="A25" s="120"/>
      <c r="B25" s="104"/>
      <c r="C25" s="121"/>
      <c r="D25" s="42"/>
    </row>
    <row r="26" spans="1:5" ht="15.95" customHeight="1">
      <c r="A26" s="120" t="s">
        <v>40</v>
      </c>
      <c r="B26" s="126">
        <v>1</v>
      </c>
      <c r="C26" s="121">
        <v>0.04</v>
      </c>
      <c r="D26" s="42">
        <f>B26*C26</f>
        <v>0.04</v>
      </c>
      <c r="E26">
        <v>0.12</v>
      </c>
    </row>
    <row r="27" spans="1:5" ht="15.95" customHeight="1">
      <c r="A27" s="120"/>
      <c r="B27" s="104" t="s">
        <v>41</v>
      </c>
      <c r="C27" s="121"/>
      <c r="D27" s="42"/>
    </row>
    <row r="28" spans="1:5" ht="15.95" customHeight="1">
      <c r="A28" s="120" t="s">
        <v>42</v>
      </c>
      <c r="B28" s="126">
        <v>1</v>
      </c>
      <c r="C28" s="121">
        <v>0.03</v>
      </c>
      <c r="D28" s="42">
        <f>B28*C28</f>
        <v>0.03</v>
      </c>
      <c r="E28">
        <v>0.09</v>
      </c>
    </row>
    <row r="29" spans="1:5" ht="15.95" customHeight="1">
      <c r="A29" s="120"/>
      <c r="B29" s="122" t="s">
        <v>41</v>
      </c>
      <c r="C29" s="121"/>
      <c r="D29" s="42"/>
    </row>
    <row r="30" spans="1:5" ht="15.95" customHeight="1">
      <c r="A30" s="120" t="s">
        <v>43</v>
      </c>
      <c r="B30" s="126">
        <v>0</v>
      </c>
      <c r="C30" s="121">
        <v>0.04</v>
      </c>
      <c r="D30" s="42">
        <f>B30*C30</f>
        <v>0</v>
      </c>
      <c r="E30">
        <v>0.12</v>
      </c>
    </row>
    <row r="31" spans="1:5" ht="15.95" customHeight="1">
      <c r="A31" s="120"/>
      <c r="B31" s="126"/>
      <c r="C31" s="121"/>
      <c r="D31" s="42"/>
    </row>
    <row r="32" spans="1:5" ht="15.95" customHeight="1">
      <c r="A32" s="120" t="s">
        <v>44</v>
      </c>
      <c r="B32" s="126">
        <v>0</v>
      </c>
      <c r="C32" s="121">
        <v>0.04</v>
      </c>
      <c r="D32" s="42">
        <f>B32*C32</f>
        <v>0</v>
      </c>
      <c r="E32">
        <v>0.12</v>
      </c>
    </row>
    <row r="33" spans="1:5" ht="15.95" customHeight="1">
      <c r="A33" s="120"/>
      <c r="B33" s="68"/>
      <c r="C33" s="121"/>
      <c r="D33" s="42"/>
    </row>
    <row r="34" spans="1:5" ht="15.95" customHeight="1">
      <c r="A34" s="120" t="s">
        <v>45</v>
      </c>
      <c r="B34" s="126">
        <v>0</v>
      </c>
      <c r="C34" s="121">
        <v>0.03</v>
      </c>
      <c r="D34" s="42">
        <f>B34*C34</f>
        <v>0</v>
      </c>
      <c r="E34">
        <v>0.09</v>
      </c>
    </row>
    <row r="35" spans="1:5" ht="15.95" customHeight="1">
      <c r="A35" s="120"/>
      <c r="B35" s="126"/>
      <c r="C35" s="121"/>
      <c r="D35" s="42"/>
    </row>
    <row r="36" spans="1:5" ht="15.95" customHeight="1">
      <c r="A36" s="120" t="s">
        <v>46</v>
      </c>
      <c r="B36" s="126">
        <v>0</v>
      </c>
      <c r="C36" s="121">
        <v>0.05</v>
      </c>
      <c r="D36" s="42">
        <f>B36*C36</f>
        <v>0</v>
      </c>
      <c r="E36">
        <v>0.15</v>
      </c>
    </row>
    <row r="37" spans="1:5" ht="15.95" customHeight="1">
      <c r="A37" s="120"/>
      <c r="B37" s="126"/>
      <c r="C37" s="121"/>
      <c r="D37" s="42"/>
    </row>
    <row r="38" spans="1:5" ht="15.95" customHeight="1">
      <c r="A38" s="120" t="s">
        <v>47</v>
      </c>
      <c r="B38" s="126">
        <v>0</v>
      </c>
      <c r="C38" s="121">
        <v>0.05</v>
      </c>
      <c r="D38" s="42">
        <f>B38*C38</f>
        <v>0</v>
      </c>
      <c r="E38">
        <v>0.15</v>
      </c>
    </row>
    <row r="39" spans="1:5" ht="15.95" customHeight="1">
      <c r="A39" s="120"/>
      <c r="B39" s="126"/>
      <c r="C39" s="121"/>
      <c r="D39" s="42"/>
    </row>
    <row r="40" spans="1:5" ht="16.5">
      <c r="A40" s="123" t="s">
        <v>48</v>
      </c>
      <c r="B40" s="126">
        <v>0</v>
      </c>
      <c r="C40" s="121">
        <v>0.04</v>
      </c>
      <c r="D40" s="42">
        <f>B40*C40</f>
        <v>0</v>
      </c>
      <c r="E40">
        <v>0.12</v>
      </c>
    </row>
    <row r="41" spans="1:5" ht="15.95" customHeight="1">
      <c r="A41" s="120"/>
      <c r="B41" s="68"/>
      <c r="C41" s="121"/>
      <c r="D41" s="42"/>
    </row>
    <row r="42" spans="1:5" ht="15.95" customHeight="1">
      <c r="A42" s="120" t="s">
        <v>49</v>
      </c>
      <c r="B42" s="126">
        <v>0</v>
      </c>
      <c r="C42" s="121">
        <v>0.02</v>
      </c>
      <c r="D42" s="42">
        <f>B42*C42</f>
        <v>0</v>
      </c>
      <c r="E42">
        <v>0.06</v>
      </c>
    </row>
    <row r="43" spans="1:5" ht="15.95" customHeight="1">
      <c r="A43" s="120"/>
      <c r="B43" s="126"/>
      <c r="C43" s="121"/>
      <c r="D43" s="42"/>
    </row>
    <row r="44" spans="1:5" ht="15.95" customHeight="1">
      <c r="A44" s="120" t="s">
        <v>50</v>
      </c>
      <c r="B44" s="126">
        <v>1</v>
      </c>
      <c r="C44" s="121">
        <v>0.03</v>
      </c>
      <c r="D44" s="42">
        <f>B44*C44</f>
        <v>0.03</v>
      </c>
      <c r="E44">
        <v>0.09</v>
      </c>
    </row>
    <row r="45" spans="1:5" ht="15.95" customHeight="1">
      <c r="A45" s="120"/>
      <c r="B45" s="104" t="s">
        <v>41</v>
      </c>
      <c r="C45" s="121"/>
      <c r="D45" s="42"/>
    </row>
    <row r="46" spans="1:5" ht="15.95" customHeight="1">
      <c r="A46" s="120" t="s">
        <v>51</v>
      </c>
      <c r="B46" s="126">
        <v>1</v>
      </c>
      <c r="C46" s="121">
        <v>0.03</v>
      </c>
      <c r="D46" s="42">
        <f>B46*C46</f>
        <v>0.03</v>
      </c>
      <c r="E46">
        <v>0.09</v>
      </c>
    </row>
    <row r="47" spans="1:5" ht="15.95" customHeight="1">
      <c r="A47" s="120"/>
      <c r="B47" s="104" t="s">
        <v>41</v>
      </c>
      <c r="C47" s="121"/>
      <c r="D47" s="42"/>
    </row>
    <row r="48" spans="1:5" ht="15.95" customHeight="1">
      <c r="A48" s="120" t="s">
        <v>52</v>
      </c>
      <c r="B48" s="126">
        <v>0</v>
      </c>
      <c r="C48" s="121">
        <v>0.02</v>
      </c>
      <c r="D48" s="42">
        <f>B48*C48</f>
        <v>0</v>
      </c>
      <c r="E48">
        <v>0.06</v>
      </c>
    </row>
    <row r="49" spans="1:5" ht="15.95" customHeight="1">
      <c r="A49" s="120"/>
      <c r="B49" s="126"/>
      <c r="C49" s="121"/>
      <c r="D49" s="42"/>
    </row>
    <row r="50" spans="1:5" ht="15.95" customHeight="1">
      <c r="A50" s="120" t="s">
        <v>53</v>
      </c>
      <c r="B50" s="126">
        <v>0</v>
      </c>
      <c r="C50" s="121">
        <v>0.02</v>
      </c>
      <c r="D50" s="42">
        <f>B50*C50</f>
        <v>0</v>
      </c>
      <c r="E50">
        <v>0.06</v>
      </c>
    </row>
    <row r="51" spans="1:5" ht="15.95" customHeight="1">
      <c r="A51" s="120"/>
      <c r="B51" s="126"/>
      <c r="C51" s="121"/>
      <c r="D51" s="42"/>
    </row>
    <row r="52" spans="1:5" ht="15.95" customHeight="1">
      <c r="A52" s="120" t="s">
        <v>54</v>
      </c>
      <c r="B52" s="126">
        <v>0</v>
      </c>
      <c r="C52" s="121">
        <v>0.02</v>
      </c>
      <c r="D52" s="42">
        <f>B52*C52</f>
        <v>0</v>
      </c>
      <c r="E52">
        <v>0.06</v>
      </c>
    </row>
    <row r="53" spans="1:5" ht="15.95" customHeight="1">
      <c r="A53" s="120"/>
      <c r="B53" s="126"/>
      <c r="C53" s="121"/>
      <c r="D53" s="42"/>
    </row>
    <row r="54" spans="1:5" ht="15.95" customHeight="1">
      <c r="A54" s="120" t="s">
        <v>55</v>
      </c>
      <c r="B54" s="126">
        <v>0</v>
      </c>
      <c r="C54" s="121">
        <v>0.02</v>
      </c>
      <c r="D54" s="42">
        <f>B54*C54</f>
        <v>0</v>
      </c>
      <c r="E54">
        <v>0.06</v>
      </c>
    </row>
    <row r="55" spans="1:5" ht="15.95" customHeight="1">
      <c r="A55" s="120"/>
      <c r="B55" s="68"/>
      <c r="C55" s="121"/>
      <c r="D55" s="42"/>
    </row>
    <row r="56" spans="1:5" ht="15.95" customHeight="1">
      <c r="A56" s="120" t="s">
        <v>56</v>
      </c>
      <c r="B56" s="126">
        <v>3</v>
      </c>
      <c r="C56" s="121">
        <v>0.03</v>
      </c>
      <c r="D56" s="42">
        <f>B56*C56</f>
        <v>0.09</v>
      </c>
      <c r="E56">
        <v>0.09</v>
      </c>
    </row>
    <row r="57" spans="1:5" ht="15.95" customHeight="1">
      <c r="A57" s="27"/>
      <c r="B57" s="134" t="s">
        <v>57</v>
      </c>
      <c r="C57" s="73"/>
      <c r="D57" s="42"/>
    </row>
    <row r="58" spans="1:5">
      <c r="B58" s="40" t="s">
        <v>58</v>
      </c>
      <c r="C58" s="73">
        <f>SUM(C2:C57)</f>
        <v>1.0000000000000004</v>
      </c>
      <c r="D58" s="119">
        <f>SUM(D2:D57)</f>
        <v>0.47</v>
      </c>
      <c r="E58" s="58" t="s">
        <v>59</v>
      </c>
    </row>
  </sheetData>
  <sheetProtection formatRow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E69"/>
  <sheetViews>
    <sheetView zoomScale="70" zoomScaleNormal="70" workbookViewId="0">
      <pane xSplit="1" ySplit="1" topLeftCell="B58" activePane="bottomRight" state="frozen"/>
      <selection pane="bottomRight" activeCell="B1" sqref="B1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" customWidth="1"/>
    <col min="2" max="2" width="64.625" style="8" customWidth="1"/>
    <col min="3" max="4" width="16.625" style="1" customWidth="1"/>
    <col min="5" max="5" width="15.375" style="1" customWidth="1"/>
    <col min="6" max="16384" width="10.875" style="1"/>
  </cols>
  <sheetData>
    <row r="1" spans="1:4" ht="32.1" customHeight="1">
      <c r="A1" s="43" t="s">
        <v>22</v>
      </c>
      <c r="B1" s="35" t="s">
        <v>60</v>
      </c>
      <c r="C1" s="43" t="s">
        <v>24</v>
      </c>
      <c r="D1" s="43" t="s">
        <v>25</v>
      </c>
    </row>
    <row r="2" spans="1:4">
      <c r="A2" s="120" t="s">
        <v>26</v>
      </c>
      <c r="B2" s="126">
        <v>7</v>
      </c>
      <c r="C2" s="73">
        <v>0.05</v>
      </c>
      <c r="D2" s="42">
        <f>B2*C2</f>
        <v>0.35000000000000003</v>
      </c>
    </row>
    <row r="3" spans="1:4" ht="139.5">
      <c r="A3" s="120"/>
      <c r="B3" s="104" t="s">
        <v>61</v>
      </c>
      <c r="C3" s="73"/>
      <c r="D3" s="42"/>
    </row>
    <row r="4" spans="1:4">
      <c r="A4" s="120" t="s">
        <v>28</v>
      </c>
      <c r="B4" s="126">
        <v>0</v>
      </c>
      <c r="C4" s="73">
        <v>0.05</v>
      </c>
      <c r="D4" s="42">
        <f>B4*C4</f>
        <v>0</v>
      </c>
    </row>
    <row r="5" spans="1:4">
      <c r="A5" s="120"/>
      <c r="B5" s="126"/>
      <c r="C5" s="73"/>
      <c r="D5" s="42"/>
    </row>
    <row r="6" spans="1:4">
      <c r="A6" s="120" t="s">
        <v>30</v>
      </c>
      <c r="B6" s="126">
        <v>0</v>
      </c>
      <c r="C6" s="73">
        <v>0.05</v>
      </c>
      <c r="D6" s="42">
        <f>B6*C6</f>
        <v>0</v>
      </c>
    </row>
    <row r="7" spans="1:4">
      <c r="A7" s="120"/>
      <c r="B7" s="126"/>
      <c r="C7" s="73"/>
      <c r="D7" s="42"/>
    </row>
    <row r="8" spans="1:4">
      <c r="A8" s="120" t="s">
        <v>31</v>
      </c>
      <c r="B8" s="126">
        <v>7</v>
      </c>
      <c r="C8" s="73">
        <v>0.05</v>
      </c>
      <c r="D8" s="42">
        <f>B8*C8</f>
        <v>0.35000000000000003</v>
      </c>
    </row>
    <row r="9" spans="1:4" ht="46.5">
      <c r="A9" s="120"/>
      <c r="B9" s="104" t="s">
        <v>62</v>
      </c>
      <c r="C9" s="73"/>
      <c r="D9" s="42"/>
    </row>
    <row r="10" spans="1:4">
      <c r="A10" s="120" t="s">
        <v>32</v>
      </c>
      <c r="B10" s="126">
        <v>2</v>
      </c>
      <c r="C10" s="73">
        <v>0.05</v>
      </c>
      <c r="D10" s="42">
        <f>B10*C10</f>
        <v>0.1</v>
      </c>
    </row>
    <row r="11" spans="1:4" ht="30.95">
      <c r="A11" s="120"/>
      <c r="B11" s="104" t="s">
        <v>63</v>
      </c>
      <c r="C11" s="73"/>
      <c r="D11" s="42"/>
    </row>
    <row r="12" spans="1:4">
      <c r="A12" s="120" t="s">
        <v>33</v>
      </c>
      <c r="B12" s="126">
        <v>0</v>
      </c>
      <c r="C12" s="73">
        <v>0.05</v>
      </c>
      <c r="D12" s="42">
        <f>B12*C12</f>
        <v>0</v>
      </c>
    </row>
    <row r="13" spans="1:4">
      <c r="A13" s="120"/>
      <c r="B13" s="126"/>
      <c r="C13" s="73"/>
      <c r="D13" s="42"/>
    </row>
    <row r="14" spans="1:4">
      <c r="A14" s="120" t="s">
        <v>34</v>
      </c>
      <c r="B14" s="126">
        <v>0</v>
      </c>
      <c r="C14" s="73">
        <v>0.05</v>
      </c>
      <c r="D14" s="42">
        <f>B14*C14</f>
        <v>0</v>
      </c>
    </row>
    <row r="15" spans="1:4">
      <c r="A15" s="120"/>
      <c r="B15" s="104"/>
      <c r="C15" s="73"/>
      <c r="D15" s="42"/>
    </row>
    <row r="16" spans="1:4">
      <c r="A16" s="120" t="s">
        <v>35</v>
      </c>
      <c r="B16" s="126">
        <v>0</v>
      </c>
      <c r="C16" s="73">
        <v>0.03</v>
      </c>
      <c r="D16" s="42">
        <f>B16*C16</f>
        <v>0</v>
      </c>
    </row>
    <row r="17" spans="1:4">
      <c r="A17" s="120"/>
      <c r="B17" s="104"/>
      <c r="C17" s="73"/>
      <c r="D17" s="42"/>
    </row>
    <row r="18" spans="1:4">
      <c r="A18" s="120" t="s">
        <v>36</v>
      </c>
      <c r="B18" s="126">
        <v>0</v>
      </c>
      <c r="C18" s="73">
        <v>0.02</v>
      </c>
      <c r="D18" s="42">
        <f>B18*C18</f>
        <v>0</v>
      </c>
    </row>
    <row r="19" spans="1:4">
      <c r="A19" s="120"/>
      <c r="B19" s="124"/>
      <c r="C19" s="73"/>
      <c r="D19" s="42"/>
    </row>
    <row r="20" spans="1:4">
      <c r="A20" s="120" t="s">
        <v>37</v>
      </c>
      <c r="B20" s="126">
        <v>0</v>
      </c>
      <c r="C20" s="73">
        <v>0.03</v>
      </c>
      <c r="D20" s="42">
        <f>B20*C20</f>
        <v>0</v>
      </c>
    </row>
    <row r="21" spans="1:4">
      <c r="A21" s="120"/>
      <c r="B21" s="104"/>
      <c r="C21" s="73"/>
      <c r="D21" s="42"/>
    </row>
    <row r="22" spans="1:4">
      <c r="A22" s="120" t="s">
        <v>38</v>
      </c>
      <c r="B22" s="126">
        <v>0</v>
      </c>
      <c r="C22" s="73">
        <v>0.03</v>
      </c>
      <c r="D22" s="42">
        <f>B22*C22</f>
        <v>0</v>
      </c>
    </row>
    <row r="23" spans="1:4">
      <c r="A23" s="120"/>
      <c r="B23" s="126"/>
      <c r="C23" s="73"/>
      <c r="D23" s="42"/>
    </row>
    <row r="24" spans="1:4" ht="28.5" customHeight="1">
      <c r="A24" s="123" t="s">
        <v>39</v>
      </c>
      <c r="B24" s="126">
        <v>0</v>
      </c>
      <c r="C24" s="73">
        <v>0.03</v>
      </c>
      <c r="D24" s="42">
        <f>B24*C24</f>
        <v>0</v>
      </c>
    </row>
    <row r="25" spans="1:4">
      <c r="A25" s="120"/>
      <c r="B25" s="126"/>
      <c r="C25" s="73"/>
      <c r="D25" s="42"/>
    </row>
    <row r="26" spans="1:4">
      <c r="A26" s="120" t="s">
        <v>40</v>
      </c>
      <c r="B26" s="126">
        <v>7</v>
      </c>
      <c r="C26" s="73">
        <v>0.04</v>
      </c>
      <c r="D26" s="42">
        <f>B26*C26</f>
        <v>0.28000000000000003</v>
      </c>
    </row>
    <row r="27" spans="1:4" ht="30.95">
      <c r="A27" s="120"/>
      <c r="B27" s="104" t="s">
        <v>64</v>
      </c>
      <c r="C27" s="73"/>
      <c r="D27" s="42"/>
    </row>
    <row r="28" spans="1:4">
      <c r="A28" s="120" t="s">
        <v>42</v>
      </c>
      <c r="B28" s="126">
        <v>7</v>
      </c>
      <c r="C28" s="73">
        <v>0.03</v>
      </c>
      <c r="D28" s="42">
        <f>B28*C28</f>
        <v>0.21</v>
      </c>
    </row>
    <row r="29" spans="1:4" ht="30.95">
      <c r="A29" s="120"/>
      <c r="B29" s="124" t="s">
        <v>65</v>
      </c>
      <c r="C29" s="73"/>
      <c r="D29" s="42"/>
    </row>
    <row r="30" spans="1:4">
      <c r="A30" s="120" t="s">
        <v>43</v>
      </c>
      <c r="B30" s="126">
        <v>0</v>
      </c>
      <c r="C30" s="73">
        <v>0.04</v>
      </c>
      <c r="D30" s="42">
        <f>B30*C30</f>
        <v>0</v>
      </c>
    </row>
    <row r="31" spans="1:4">
      <c r="A31" s="120"/>
      <c r="B31" s="131"/>
      <c r="C31" s="73"/>
      <c r="D31" s="42"/>
    </row>
    <row r="32" spans="1:4">
      <c r="A32" s="120" t="s">
        <v>44</v>
      </c>
      <c r="B32" s="126">
        <v>0</v>
      </c>
      <c r="C32" s="73">
        <v>0.04</v>
      </c>
      <c r="D32" s="42">
        <f>B32*C32</f>
        <v>0</v>
      </c>
    </row>
    <row r="33" spans="1:4">
      <c r="A33" s="120"/>
      <c r="B33" s="131"/>
      <c r="C33" s="73"/>
      <c r="D33" s="42"/>
    </row>
    <row r="34" spans="1:4">
      <c r="A34" s="120" t="s">
        <v>45</v>
      </c>
      <c r="B34" s="126">
        <v>0</v>
      </c>
      <c r="C34" s="73">
        <v>0.03</v>
      </c>
      <c r="D34" s="42">
        <f>B34*C34</f>
        <v>0</v>
      </c>
    </row>
    <row r="35" spans="1:4">
      <c r="A35" s="120"/>
      <c r="B35" s="104"/>
      <c r="C35" s="73"/>
      <c r="D35" s="42"/>
    </row>
    <row r="36" spans="1:4">
      <c r="A36" s="120" t="s">
        <v>46</v>
      </c>
      <c r="B36" s="126">
        <v>0</v>
      </c>
      <c r="C36" s="73">
        <v>0.05</v>
      </c>
      <c r="D36" s="42">
        <f>B36*C36</f>
        <v>0</v>
      </c>
    </row>
    <row r="37" spans="1:4">
      <c r="A37" s="120"/>
      <c r="B37" s="131"/>
      <c r="C37" s="73"/>
      <c r="D37" s="42"/>
    </row>
    <row r="38" spans="1:4">
      <c r="A38" s="120" t="s">
        <v>47</v>
      </c>
      <c r="B38" s="126">
        <v>7</v>
      </c>
      <c r="C38" s="73">
        <v>0.05</v>
      </c>
      <c r="D38" s="42">
        <f>B38*C38</f>
        <v>0.35000000000000003</v>
      </c>
    </row>
    <row r="39" spans="1:4" ht="30.95">
      <c r="A39" s="120"/>
      <c r="B39" s="104" t="s">
        <v>66</v>
      </c>
      <c r="C39" s="73"/>
      <c r="D39" s="42"/>
    </row>
    <row r="40" spans="1:4" s="68" customFormat="1">
      <c r="A40" s="123" t="s">
        <v>48</v>
      </c>
      <c r="B40" s="126">
        <v>0</v>
      </c>
      <c r="C40" s="73">
        <v>0.04</v>
      </c>
      <c r="D40" s="74">
        <f>B40*C40</f>
        <v>0</v>
      </c>
    </row>
    <row r="41" spans="1:4">
      <c r="A41" s="120"/>
      <c r="B41" s="131"/>
      <c r="C41" s="73"/>
      <c r="D41" s="42"/>
    </row>
    <row r="42" spans="1:4">
      <c r="A42" s="120" t="s">
        <v>49</v>
      </c>
      <c r="B42" s="68">
        <v>4</v>
      </c>
      <c r="C42" s="73">
        <v>0.02</v>
      </c>
      <c r="D42" s="42">
        <f>B42*C42</f>
        <v>0.08</v>
      </c>
    </row>
    <row r="43" spans="1:4" ht="93">
      <c r="A43" s="120"/>
      <c r="B43" s="104" t="s">
        <v>67</v>
      </c>
      <c r="C43" s="73"/>
      <c r="D43" s="42"/>
    </row>
    <row r="44" spans="1:4">
      <c r="A44" s="120" t="s">
        <v>50</v>
      </c>
      <c r="B44" s="126">
        <v>7</v>
      </c>
      <c r="C44" s="73">
        <v>0.03</v>
      </c>
      <c r="D44" s="42">
        <f>B44*C44</f>
        <v>0.21</v>
      </c>
    </row>
    <row r="45" spans="1:4" ht="93">
      <c r="A45" s="120"/>
      <c r="B45" s="104" t="s">
        <v>68</v>
      </c>
      <c r="C45" s="73"/>
      <c r="D45" s="42"/>
    </row>
    <row r="46" spans="1:4">
      <c r="A46" s="120" t="s">
        <v>51</v>
      </c>
      <c r="B46" s="126">
        <v>7</v>
      </c>
      <c r="C46" s="73">
        <v>0.03</v>
      </c>
      <c r="D46" s="42">
        <f>B46*C46</f>
        <v>0.21</v>
      </c>
    </row>
    <row r="47" spans="1:4" ht="62.1">
      <c r="A47" s="120"/>
      <c r="B47" s="104" t="s">
        <v>69</v>
      </c>
      <c r="C47" s="73"/>
      <c r="D47" s="42"/>
    </row>
    <row r="48" spans="1:4">
      <c r="A48" s="120" t="s">
        <v>52</v>
      </c>
      <c r="B48" s="126">
        <v>7</v>
      </c>
      <c r="C48" s="73">
        <v>0.02</v>
      </c>
      <c r="D48" s="42">
        <f>B48*C48</f>
        <v>0.14000000000000001</v>
      </c>
    </row>
    <row r="49" spans="1:5" ht="77.45">
      <c r="A49" s="120"/>
      <c r="B49" s="104" t="s">
        <v>70</v>
      </c>
      <c r="C49" s="73"/>
      <c r="D49" s="42"/>
    </row>
    <row r="50" spans="1:5">
      <c r="A50" s="120" t="s">
        <v>53</v>
      </c>
      <c r="B50" s="126">
        <v>4</v>
      </c>
      <c r="C50" s="73">
        <v>0.02</v>
      </c>
      <c r="D50" s="42">
        <f>B50*C50</f>
        <v>0.08</v>
      </c>
    </row>
    <row r="51" spans="1:5" ht="46.5">
      <c r="A51" s="120"/>
      <c r="B51" s="104" t="s">
        <v>71</v>
      </c>
      <c r="C51" s="73"/>
      <c r="D51" s="42"/>
    </row>
    <row r="52" spans="1:5">
      <c r="A52" s="120" t="s">
        <v>54</v>
      </c>
      <c r="B52" s="126">
        <v>0</v>
      </c>
      <c r="C52" s="73">
        <v>0.02</v>
      </c>
      <c r="D52" s="42">
        <f>B52*C52</f>
        <v>0</v>
      </c>
    </row>
    <row r="53" spans="1:5">
      <c r="A53" s="120"/>
      <c r="B53" s="126"/>
      <c r="C53" s="73"/>
      <c r="D53" s="42"/>
    </row>
    <row r="54" spans="1:5">
      <c r="A54" s="120" t="s">
        <v>55</v>
      </c>
      <c r="B54" s="126">
        <v>0</v>
      </c>
      <c r="C54" s="73">
        <v>0.02</v>
      </c>
      <c r="D54" s="42">
        <f>B54*C54</f>
        <v>0</v>
      </c>
    </row>
    <row r="55" spans="1:5">
      <c r="A55" s="120"/>
      <c r="B55" s="122"/>
      <c r="C55" s="73"/>
      <c r="D55" s="42"/>
    </row>
    <row r="56" spans="1:5">
      <c r="A56" s="120" t="s">
        <v>56</v>
      </c>
      <c r="B56" s="126">
        <v>7</v>
      </c>
      <c r="C56" s="73">
        <v>0.03</v>
      </c>
      <c r="D56" s="42">
        <f>B56*C56</f>
        <v>0.21</v>
      </c>
    </row>
    <row r="57" spans="1:5" ht="62.1">
      <c r="A57" s="125"/>
      <c r="B57" s="104" t="s">
        <v>72</v>
      </c>
      <c r="C57" s="73"/>
      <c r="D57" s="42"/>
    </row>
    <row r="58" spans="1:5">
      <c r="B58" s="48" t="s">
        <v>58</v>
      </c>
      <c r="C58" s="73">
        <f>SUM(C2:C57)</f>
        <v>1.0000000000000004</v>
      </c>
      <c r="D58" s="93">
        <f>SUM(D2:D57)</f>
        <v>2.5700000000000003</v>
      </c>
      <c r="E58" s="58" t="s">
        <v>73</v>
      </c>
    </row>
    <row r="59" spans="1:5">
      <c r="B59" s="1"/>
    </row>
    <row r="60" spans="1:5">
      <c r="B60" s="1"/>
    </row>
    <row r="61" spans="1:5">
      <c r="B61" s="1"/>
    </row>
    <row r="62" spans="1:5">
      <c r="B62" s="1"/>
    </row>
    <row r="63" spans="1:5">
      <c r="B63" s="1"/>
    </row>
    <row r="64" spans="1:5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</sheetData>
  <sheetProtection formatRows="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I131"/>
  <sheetViews>
    <sheetView zoomScale="50" zoomScaleNormal="50" workbookViewId="0">
      <pane xSplit="1" ySplit="1" topLeftCell="B79" activePane="bottomRight" state="frozen"/>
      <selection pane="bottomRight" activeCell="H88" sqref="H88"/>
      <selection pane="bottomLeft" activeCell="A2" sqref="A2"/>
      <selection pane="topRight" activeCell="B1" sqref="B1"/>
    </sheetView>
  </sheetViews>
  <sheetFormatPr defaultColWidth="10.875" defaultRowHeight="15.6"/>
  <cols>
    <col min="1" max="1" width="80.625" style="8" customWidth="1"/>
    <col min="2" max="2" width="64.625" style="8" customWidth="1"/>
    <col min="3" max="3" width="8.625" style="8" customWidth="1"/>
    <col min="4" max="4" width="64.625" style="8" customWidth="1"/>
    <col min="5" max="5" width="8.625" style="8" customWidth="1"/>
    <col min="6" max="6" width="64.625" style="8" customWidth="1"/>
    <col min="7" max="7" width="8.625" style="8" customWidth="1"/>
    <col min="8" max="8" width="16.625" style="8" customWidth="1"/>
    <col min="9" max="9" width="15.375" style="8" customWidth="1"/>
    <col min="10" max="10" width="15.5" style="8" customWidth="1"/>
    <col min="11" max="16384" width="10.875" style="8"/>
  </cols>
  <sheetData>
    <row r="1" spans="1:9" ht="108" customHeight="1">
      <c r="A1" s="7" t="s">
        <v>74</v>
      </c>
      <c r="B1" s="24" t="s">
        <v>75</v>
      </c>
      <c r="C1" s="35" t="s">
        <v>76</v>
      </c>
      <c r="D1" s="24" t="s">
        <v>77</v>
      </c>
      <c r="E1" s="35" t="s">
        <v>78</v>
      </c>
      <c r="F1" s="24" t="s">
        <v>79</v>
      </c>
      <c r="G1" s="35" t="s">
        <v>76</v>
      </c>
      <c r="H1" s="44" t="s">
        <v>25</v>
      </c>
      <c r="I1" s="11"/>
    </row>
    <row r="2" spans="1:9" ht="15.95" customHeight="1">
      <c r="A2" s="26" t="s">
        <v>80</v>
      </c>
      <c r="B2" s="126"/>
      <c r="C2" s="127">
        <v>0.05</v>
      </c>
      <c r="D2" s="126">
        <v>15</v>
      </c>
      <c r="E2" s="127">
        <v>0.04</v>
      </c>
      <c r="F2" s="126"/>
      <c r="G2" s="127">
        <v>0.04</v>
      </c>
      <c r="H2" s="76">
        <f>B2*C2+D2*E2+F2*G2</f>
        <v>0.6</v>
      </c>
    </row>
    <row r="3" spans="1:9" s="16" customFormat="1" ht="30.95">
      <c r="A3" s="30"/>
      <c r="B3" s="126"/>
      <c r="C3" s="127"/>
      <c r="D3" s="126" t="s">
        <v>81</v>
      </c>
      <c r="E3" s="127"/>
      <c r="F3" s="126"/>
      <c r="G3" s="127"/>
      <c r="H3" s="76"/>
    </row>
    <row r="4" spans="1:9" ht="15.95" customHeight="1">
      <c r="A4" s="26" t="s">
        <v>82</v>
      </c>
      <c r="B4" s="96"/>
      <c r="C4" s="127">
        <v>0.03</v>
      </c>
      <c r="D4" s="96">
        <v>0</v>
      </c>
      <c r="E4" s="127">
        <v>3.5000000000000003E-2</v>
      </c>
      <c r="F4" s="96"/>
      <c r="G4" s="127">
        <v>3.5000000000000003E-2</v>
      </c>
      <c r="H4" s="76">
        <f>B4*C4+D4*E4+F4*G4</f>
        <v>0</v>
      </c>
    </row>
    <row r="5" spans="1:9">
      <c r="A5" s="25"/>
      <c r="B5" s="96"/>
      <c r="C5" s="127"/>
      <c r="D5" s="96" t="s">
        <v>83</v>
      </c>
      <c r="E5" s="127"/>
      <c r="F5" s="96"/>
      <c r="G5" s="127"/>
      <c r="H5" s="76"/>
    </row>
    <row r="6" spans="1:9">
      <c r="A6" s="26" t="s">
        <v>84</v>
      </c>
      <c r="B6" s="126"/>
      <c r="C6" s="127">
        <v>0.04</v>
      </c>
      <c r="D6" s="126">
        <v>0</v>
      </c>
      <c r="E6" s="127">
        <v>0.04</v>
      </c>
      <c r="F6" s="126"/>
      <c r="G6" s="127">
        <v>0.04</v>
      </c>
      <c r="H6" s="76">
        <f t="shared" ref="H6" si="0">B6*C6+D6*E6+F6*G6</f>
        <v>0</v>
      </c>
    </row>
    <row r="7" spans="1:9" ht="15.95" customHeight="1">
      <c r="A7" s="25"/>
      <c r="B7" s="126"/>
      <c r="C7" s="127"/>
      <c r="D7" s="126" t="s">
        <v>83</v>
      </c>
      <c r="E7" s="127"/>
      <c r="F7" s="126"/>
      <c r="G7" s="127"/>
      <c r="H7" s="76"/>
    </row>
    <row r="8" spans="1:9" ht="15.95" customHeight="1">
      <c r="A8" s="26" t="s">
        <v>85</v>
      </c>
      <c r="B8" s="96"/>
      <c r="C8" s="127">
        <v>0.04</v>
      </c>
      <c r="D8" s="96">
        <v>10</v>
      </c>
      <c r="E8" s="127">
        <v>0.04</v>
      </c>
      <c r="F8" s="96"/>
      <c r="G8" s="127">
        <v>0.04</v>
      </c>
      <c r="H8" s="76">
        <f t="shared" ref="H8:H14" si="1">B8*C8+D8*E8+F8*G8</f>
        <v>0.4</v>
      </c>
    </row>
    <row r="9" spans="1:9" ht="30.95">
      <c r="A9" s="26"/>
      <c r="B9" s="96"/>
      <c r="C9" s="127"/>
      <c r="D9" s="96" t="s">
        <v>86</v>
      </c>
      <c r="E9" s="127"/>
      <c r="F9" s="96"/>
      <c r="G9" s="127"/>
      <c r="H9" s="76"/>
    </row>
    <row r="10" spans="1:9" ht="15.95" customHeight="1">
      <c r="A10" s="26" t="s">
        <v>87</v>
      </c>
      <c r="B10" s="126"/>
      <c r="C10" s="127">
        <v>0.05</v>
      </c>
      <c r="D10" s="126">
        <v>10</v>
      </c>
      <c r="E10" s="127">
        <v>0.05</v>
      </c>
      <c r="F10" s="126"/>
      <c r="G10" s="127">
        <v>0.05</v>
      </c>
      <c r="H10" s="76">
        <f t="shared" si="1"/>
        <v>0.5</v>
      </c>
    </row>
    <row r="11" spans="1:9" ht="50.1" customHeight="1">
      <c r="A11" s="26"/>
      <c r="B11" s="126"/>
      <c r="C11" s="127"/>
      <c r="D11" s="126" t="s">
        <v>86</v>
      </c>
      <c r="E11" s="127"/>
      <c r="F11" s="126"/>
      <c r="G11" s="127"/>
      <c r="H11" s="76"/>
    </row>
    <row r="12" spans="1:9" ht="15.95" customHeight="1">
      <c r="A12" s="26" t="s">
        <v>88</v>
      </c>
      <c r="B12" s="96"/>
      <c r="C12" s="127">
        <v>0.04</v>
      </c>
      <c r="D12" s="96">
        <v>15</v>
      </c>
      <c r="E12" s="127">
        <v>3.5000000000000003E-2</v>
      </c>
      <c r="F12" s="96"/>
      <c r="G12" s="127">
        <v>3.5000000000000003E-2</v>
      </c>
      <c r="H12" s="76">
        <f t="shared" si="1"/>
        <v>0.52500000000000002</v>
      </c>
    </row>
    <row r="13" spans="1:9" ht="77.45">
      <c r="A13" s="26"/>
      <c r="B13" s="96"/>
      <c r="C13" s="127"/>
      <c r="D13" s="96" t="s">
        <v>89</v>
      </c>
      <c r="E13" s="127"/>
      <c r="F13" s="96"/>
      <c r="G13" s="127"/>
      <c r="H13" s="76"/>
    </row>
    <row r="14" spans="1:9" ht="15.95" customHeight="1">
      <c r="A14" s="26" t="s">
        <v>90</v>
      </c>
      <c r="B14" s="126"/>
      <c r="C14" s="127">
        <v>0.03</v>
      </c>
      <c r="D14" s="126">
        <v>5</v>
      </c>
      <c r="E14" s="127">
        <v>0.03</v>
      </c>
      <c r="F14" s="126"/>
      <c r="G14" s="127">
        <v>0.03</v>
      </c>
      <c r="H14" s="76">
        <f t="shared" si="1"/>
        <v>0.15</v>
      </c>
    </row>
    <row r="15" spans="1:9" ht="47.1" customHeight="1">
      <c r="A15" s="26"/>
      <c r="B15" s="126"/>
      <c r="C15" s="127"/>
      <c r="D15" s="126" t="s">
        <v>91</v>
      </c>
      <c r="E15" s="127"/>
      <c r="F15" s="126"/>
      <c r="G15" s="127"/>
      <c r="H15" s="76"/>
    </row>
    <row r="16" spans="1:9" ht="15.95" customHeight="1">
      <c r="A16" s="24" t="s">
        <v>92</v>
      </c>
      <c r="B16" s="96"/>
      <c r="C16" s="127">
        <v>0.03</v>
      </c>
      <c r="D16" s="96"/>
      <c r="E16" s="127">
        <v>0.03</v>
      </c>
      <c r="F16" s="96"/>
      <c r="G16" s="127">
        <v>0.03</v>
      </c>
      <c r="H16" s="76">
        <f t="shared" ref="H16" si="2">B16*C16+D16*E16+F16*G16</f>
        <v>0</v>
      </c>
    </row>
    <row r="17" spans="1:8" ht="15.95" customHeight="1">
      <c r="A17" s="25"/>
      <c r="B17" s="96"/>
      <c r="C17" s="127"/>
      <c r="D17" s="96"/>
      <c r="E17" s="127"/>
      <c r="F17" s="96"/>
      <c r="G17" s="127"/>
      <c r="H17" s="76"/>
    </row>
    <row r="18" spans="1:8">
      <c r="A18" s="24" t="s">
        <v>93</v>
      </c>
      <c r="B18" s="126"/>
      <c r="C18" s="127">
        <v>0.03</v>
      </c>
      <c r="D18" s="126">
        <v>15</v>
      </c>
      <c r="E18" s="127">
        <v>2.5000000000000001E-2</v>
      </c>
      <c r="F18" s="126"/>
      <c r="G18" s="127">
        <v>2.5000000000000001E-2</v>
      </c>
      <c r="H18" s="76">
        <f t="shared" ref="H18" si="3">B18*C18+D18*E18+F18*G18</f>
        <v>0.375</v>
      </c>
    </row>
    <row r="19" spans="1:8" ht="139.5">
      <c r="A19" s="23"/>
      <c r="B19" s="126"/>
      <c r="C19" s="127"/>
      <c r="D19" s="126" t="s">
        <v>94</v>
      </c>
      <c r="E19" s="127"/>
      <c r="F19" s="126"/>
      <c r="G19" s="127"/>
      <c r="H19" s="76"/>
    </row>
    <row r="20" spans="1:8" ht="15.95" customHeight="1">
      <c r="A20" s="24" t="s">
        <v>95</v>
      </c>
      <c r="B20" s="96"/>
      <c r="C20" s="127">
        <v>0.03</v>
      </c>
      <c r="D20" s="96">
        <v>15</v>
      </c>
      <c r="E20" s="127">
        <v>3.5000000000000003E-2</v>
      </c>
      <c r="F20" s="96"/>
      <c r="G20" s="127">
        <v>3.5000000000000003E-2</v>
      </c>
      <c r="H20" s="76">
        <f t="shared" ref="H20" si="4">B20*C20+D20*E20+F20*G20</f>
        <v>0.52500000000000002</v>
      </c>
    </row>
    <row r="21" spans="1:8" ht="98.45" customHeight="1">
      <c r="A21" s="23"/>
      <c r="B21" s="96"/>
      <c r="C21" s="127"/>
      <c r="D21" s="96" t="s">
        <v>96</v>
      </c>
      <c r="E21" s="127"/>
      <c r="F21" s="96"/>
      <c r="G21" s="127"/>
      <c r="H21" s="76"/>
    </row>
    <row r="22" spans="1:8">
      <c r="A22" s="23" t="s">
        <v>97</v>
      </c>
      <c r="B22" s="126"/>
      <c r="C22" s="127">
        <v>0.03</v>
      </c>
      <c r="D22" s="126">
        <v>15</v>
      </c>
      <c r="E22" s="127">
        <v>3.5000000000000003E-2</v>
      </c>
      <c r="F22" s="126"/>
      <c r="G22" s="127">
        <v>3.5000000000000003E-2</v>
      </c>
      <c r="H22" s="76">
        <f t="shared" ref="H22" si="5">B22*C22+D22*E22+F22*G22</f>
        <v>0.52500000000000002</v>
      </c>
    </row>
    <row r="23" spans="1:8" ht="99.6" customHeight="1">
      <c r="A23" s="23"/>
      <c r="B23" s="126"/>
      <c r="C23" s="127"/>
      <c r="D23" s="126" t="s">
        <v>96</v>
      </c>
      <c r="E23" s="127"/>
      <c r="F23" s="126"/>
      <c r="G23" s="127"/>
      <c r="H23" s="76"/>
    </row>
    <row r="24" spans="1:8" ht="15.95" customHeight="1">
      <c r="A24" s="24" t="s">
        <v>98</v>
      </c>
      <c r="B24" s="96"/>
      <c r="C24" s="127">
        <v>0.02</v>
      </c>
      <c r="D24" s="96">
        <v>15</v>
      </c>
      <c r="E24" s="127">
        <v>1.4999999999999999E-2</v>
      </c>
      <c r="F24" s="96"/>
      <c r="G24" s="127">
        <v>1.4999999999999999E-2</v>
      </c>
      <c r="H24" s="76">
        <f t="shared" ref="H24" si="6">B24*C24+D24*E24+F24*G24</f>
        <v>0.22499999999999998</v>
      </c>
    </row>
    <row r="25" spans="1:8" ht="46.5">
      <c r="A25" s="23"/>
      <c r="B25" s="96"/>
      <c r="C25" s="127"/>
      <c r="D25" s="96" t="s">
        <v>99</v>
      </c>
      <c r="E25" s="127"/>
      <c r="F25" s="96"/>
      <c r="G25" s="127"/>
      <c r="H25" s="76"/>
    </row>
    <row r="26" spans="1:8" ht="15.95" customHeight="1">
      <c r="A26" s="24" t="s">
        <v>100</v>
      </c>
      <c r="B26" s="126"/>
      <c r="C26" s="127">
        <v>0.02</v>
      </c>
      <c r="D26" s="126">
        <v>15</v>
      </c>
      <c r="E26" s="127">
        <v>0.02</v>
      </c>
      <c r="F26" s="126"/>
      <c r="G26" s="127">
        <v>0.02</v>
      </c>
      <c r="H26" s="76">
        <f t="shared" ref="H26" si="7">B26*C26+D26*E26+F26*G26</f>
        <v>0.3</v>
      </c>
    </row>
    <row r="27" spans="1:8" ht="30.95">
      <c r="A27" s="23"/>
      <c r="B27" s="126"/>
      <c r="C27" s="127"/>
      <c r="D27" s="126" t="s">
        <v>101</v>
      </c>
      <c r="E27" s="127"/>
      <c r="F27" s="126"/>
      <c r="G27" s="127"/>
      <c r="H27" s="76"/>
    </row>
    <row r="28" spans="1:8" ht="15.95" customHeight="1">
      <c r="A28" s="24" t="s">
        <v>102</v>
      </c>
      <c r="B28" s="96"/>
      <c r="C28" s="127">
        <v>0.03</v>
      </c>
      <c r="D28" s="96"/>
      <c r="E28" s="127">
        <v>0.02</v>
      </c>
      <c r="F28" s="96"/>
      <c r="G28" s="127">
        <v>2.5000000000000001E-2</v>
      </c>
      <c r="H28" s="76">
        <f t="shared" ref="H28" si="8">B28*C28+D28*E28+F28*G28</f>
        <v>0</v>
      </c>
    </row>
    <row r="29" spans="1:8" ht="15.95" customHeight="1">
      <c r="A29" s="23"/>
      <c r="B29" s="96"/>
      <c r="C29" s="127"/>
      <c r="D29" s="96"/>
      <c r="E29" s="127"/>
      <c r="F29" s="96"/>
      <c r="G29" s="127"/>
      <c r="H29" s="76"/>
    </row>
    <row r="30" spans="1:8" ht="15.95" customHeight="1">
      <c r="A30" s="23" t="s">
        <v>103</v>
      </c>
      <c r="B30" s="126"/>
      <c r="C30" s="127">
        <v>0.03</v>
      </c>
      <c r="D30" s="126"/>
      <c r="E30" s="127">
        <v>0.02</v>
      </c>
      <c r="F30" s="126"/>
      <c r="G30" s="127">
        <v>0.02</v>
      </c>
      <c r="H30" s="76">
        <f t="shared" ref="H30" si="9">B30*C30+D30*E30+F30*G30</f>
        <v>0</v>
      </c>
    </row>
    <row r="31" spans="1:8" ht="15.95" customHeight="1">
      <c r="A31" s="23"/>
      <c r="B31" s="126"/>
      <c r="C31" s="127"/>
      <c r="D31" s="126"/>
      <c r="E31" s="127"/>
      <c r="F31" s="126"/>
      <c r="G31" s="127"/>
      <c r="H31" s="76"/>
    </row>
    <row r="32" spans="1:8" ht="15.95" customHeight="1">
      <c r="A32" s="24" t="s">
        <v>104</v>
      </c>
      <c r="B32" s="96">
        <v>20</v>
      </c>
      <c r="C32" s="127">
        <v>0.03</v>
      </c>
      <c r="D32" s="96"/>
      <c r="E32" s="127">
        <v>0.02</v>
      </c>
      <c r="F32" s="96"/>
      <c r="G32" s="127">
        <v>0.02</v>
      </c>
      <c r="H32" s="76">
        <f t="shared" ref="H32" si="10">B32*C32+D32*E32+F32*G32</f>
        <v>0.6</v>
      </c>
    </row>
    <row r="33" spans="1:8" ht="30.95">
      <c r="A33" s="23"/>
      <c r="B33" s="96" t="s">
        <v>105</v>
      </c>
      <c r="C33" s="127"/>
      <c r="D33" s="96"/>
      <c r="E33" s="127"/>
      <c r="F33" s="96"/>
      <c r="G33" s="127"/>
      <c r="H33" s="76"/>
    </row>
    <row r="34" spans="1:8" ht="15.95" customHeight="1">
      <c r="A34" s="24" t="s">
        <v>106</v>
      </c>
      <c r="B34" s="126"/>
      <c r="C34" s="127">
        <v>0.04</v>
      </c>
      <c r="D34" s="126">
        <v>15</v>
      </c>
      <c r="E34" s="127">
        <v>0.04</v>
      </c>
      <c r="F34" s="126"/>
      <c r="G34" s="127">
        <v>0.04</v>
      </c>
      <c r="H34" s="76">
        <f t="shared" ref="H34" si="11">B34*C34+D34*E34+F34*G34</f>
        <v>0.6</v>
      </c>
    </row>
    <row r="35" spans="1:8" ht="44.1" customHeight="1">
      <c r="A35" s="23"/>
      <c r="B35" s="126"/>
      <c r="C35" s="127"/>
      <c r="D35" s="126" t="s">
        <v>107</v>
      </c>
      <c r="E35" s="127"/>
      <c r="F35" s="126"/>
      <c r="G35" s="127"/>
      <c r="H35" s="76"/>
    </row>
    <row r="36" spans="1:8" ht="15.95" customHeight="1">
      <c r="A36" s="24" t="s">
        <v>108</v>
      </c>
      <c r="B36" s="96"/>
      <c r="C36" s="127">
        <v>0.03</v>
      </c>
      <c r="D36" s="96"/>
      <c r="E36" s="127">
        <v>2.5000000000000001E-2</v>
      </c>
      <c r="F36" s="96"/>
      <c r="G36" s="127">
        <v>2.5000000000000001E-2</v>
      </c>
      <c r="H36" s="76">
        <f t="shared" ref="H36" si="12">B36*C36+D36*E36+F36*G36</f>
        <v>0</v>
      </c>
    </row>
    <row r="37" spans="1:8" ht="15.95" customHeight="1">
      <c r="A37" s="23"/>
      <c r="B37" s="96"/>
      <c r="C37" s="127"/>
      <c r="D37" s="96"/>
      <c r="E37" s="127"/>
      <c r="F37" s="96"/>
      <c r="G37" s="127"/>
      <c r="H37" s="76"/>
    </row>
    <row r="38" spans="1:8" ht="15.95" customHeight="1">
      <c r="A38" s="24" t="s">
        <v>109</v>
      </c>
      <c r="B38" s="126"/>
      <c r="C38" s="127">
        <v>0.02</v>
      </c>
      <c r="D38" s="126"/>
      <c r="E38" s="127">
        <v>0.02</v>
      </c>
      <c r="F38" s="126"/>
      <c r="G38" s="127">
        <v>0.02</v>
      </c>
      <c r="H38" s="76">
        <f t="shared" ref="H38" si="13">B38*C38+D38*E38+F38*G38</f>
        <v>0</v>
      </c>
    </row>
    <row r="39" spans="1:8" ht="15.95" customHeight="1">
      <c r="A39" s="23"/>
      <c r="B39" s="126"/>
      <c r="C39" s="127"/>
      <c r="D39" s="126"/>
      <c r="E39" s="127"/>
      <c r="F39" s="126"/>
      <c r="G39" s="127"/>
      <c r="H39" s="76"/>
    </row>
    <row r="40" spans="1:8" ht="15.95" customHeight="1">
      <c r="A40" s="24" t="s">
        <v>110</v>
      </c>
      <c r="B40" s="96"/>
      <c r="C40" s="127">
        <v>0.02</v>
      </c>
      <c r="D40" s="96"/>
      <c r="E40" s="127">
        <v>0.02</v>
      </c>
      <c r="F40" s="96"/>
      <c r="G40" s="127">
        <v>0.02</v>
      </c>
      <c r="H40" s="76">
        <f t="shared" ref="H40" si="14">B40*C40+D40*E40+F40*G40</f>
        <v>0</v>
      </c>
    </row>
    <row r="41" spans="1:8" ht="15.95" customHeight="1">
      <c r="A41" s="23"/>
      <c r="B41" s="96"/>
      <c r="C41" s="127"/>
      <c r="D41" s="96"/>
      <c r="E41" s="127"/>
      <c r="F41" s="96"/>
      <c r="G41" s="127"/>
      <c r="H41" s="76"/>
    </row>
    <row r="42" spans="1:8" ht="15.95" customHeight="1">
      <c r="A42" s="24" t="s">
        <v>111</v>
      </c>
      <c r="B42" s="126"/>
      <c r="C42" s="127">
        <v>0.02</v>
      </c>
      <c r="D42" s="126"/>
      <c r="E42" s="127">
        <v>0.02</v>
      </c>
      <c r="F42" s="126"/>
      <c r="G42" s="127">
        <v>0.02</v>
      </c>
      <c r="H42" s="76">
        <f t="shared" ref="H42" si="15">B42*C42+D42*E42+F42*G42</f>
        <v>0</v>
      </c>
    </row>
    <row r="43" spans="1:8" ht="15.95" customHeight="1">
      <c r="A43" s="23"/>
      <c r="B43" s="126"/>
      <c r="C43" s="127"/>
      <c r="D43" s="126"/>
      <c r="E43" s="127"/>
      <c r="F43" s="126"/>
      <c r="G43" s="127"/>
      <c r="H43" s="76"/>
    </row>
    <row r="44" spans="1:8" ht="15.95" customHeight="1">
      <c r="A44" s="24" t="s">
        <v>112</v>
      </c>
      <c r="B44" s="96"/>
      <c r="C44" s="127">
        <v>0.02</v>
      </c>
      <c r="D44" s="96"/>
      <c r="E44" s="127">
        <v>0.02</v>
      </c>
      <c r="F44" s="96"/>
      <c r="G44" s="127">
        <v>0.02</v>
      </c>
      <c r="H44" s="76">
        <f t="shared" ref="H44" si="16">B44*C44+D44*E44+F44*G44</f>
        <v>0</v>
      </c>
    </row>
    <row r="45" spans="1:8" ht="15.95" customHeight="1">
      <c r="A45" s="24"/>
      <c r="B45" s="96"/>
      <c r="C45" s="127"/>
      <c r="D45" s="96"/>
      <c r="E45" s="127"/>
      <c r="F45" s="96"/>
      <c r="G45" s="127"/>
      <c r="H45" s="76"/>
    </row>
    <row r="46" spans="1:8" ht="15.95" customHeight="1">
      <c r="A46" s="24" t="s">
        <v>113</v>
      </c>
      <c r="B46" s="126"/>
      <c r="C46" s="127">
        <v>0.02</v>
      </c>
      <c r="D46" s="126"/>
      <c r="E46" s="127">
        <v>0.02</v>
      </c>
      <c r="F46" s="126"/>
      <c r="G46" s="127">
        <v>0.02</v>
      </c>
      <c r="H46" s="76">
        <f t="shared" ref="H46" si="17">B46*C46+D46*E46+F46*G46</f>
        <v>0</v>
      </c>
    </row>
    <row r="47" spans="1:8" ht="15.95" customHeight="1">
      <c r="A47" s="23"/>
      <c r="B47" s="126"/>
      <c r="C47" s="127"/>
      <c r="D47" s="126"/>
      <c r="E47" s="127"/>
      <c r="F47" s="126"/>
      <c r="G47" s="127"/>
      <c r="H47" s="76"/>
    </row>
    <row r="48" spans="1:8" ht="15.95" customHeight="1">
      <c r="A48" s="24" t="s">
        <v>114</v>
      </c>
      <c r="B48" s="96"/>
      <c r="C48" s="127">
        <v>0.02</v>
      </c>
      <c r="D48" s="96"/>
      <c r="E48" s="127">
        <v>0.02</v>
      </c>
      <c r="F48" s="96"/>
      <c r="G48" s="127">
        <v>0.02</v>
      </c>
      <c r="H48" s="76">
        <f t="shared" ref="H48" si="18">B48*C48+D48*E48+F48*G48</f>
        <v>0</v>
      </c>
    </row>
    <row r="49" spans="1:8" ht="15.95" customHeight="1">
      <c r="A49" s="23"/>
      <c r="B49" s="96"/>
      <c r="C49" s="127"/>
      <c r="D49" s="96"/>
      <c r="E49" s="127"/>
      <c r="F49" s="96"/>
      <c r="G49" s="127"/>
      <c r="H49" s="76"/>
    </row>
    <row r="50" spans="1:8" ht="15.95" customHeight="1">
      <c r="A50" s="24" t="s">
        <v>115</v>
      </c>
      <c r="B50" s="126"/>
      <c r="C50" s="127">
        <v>0.02</v>
      </c>
      <c r="D50" s="126"/>
      <c r="E50" s="127">
        <v>0.02</v>
      </c>
      <c r="F50" s="126"/>
      <c r="G50" s="127">
        <v>0.02</v>
      </c>
      <c r="H50" s="76">
        <f t="shared" ref="H50" si="19">B50*C50+D50*E50+F50*G50</f>
        <v>0</v>
      </c>
    </row>
    <row r="51" spans="1:8" ht="15.95" customHeight="1">
      <c r="A51" s="23"/>
      <c r="B51" s="126"/>
      <c r="C51" s="127"/>
      <c r="D51" s="126"/>
      <c r="E51" s="127"/>
      <c r="F51" s="126"/>
      <c r="G51" s="127"/>
      <c r="H51" s="76"/>
    </row>
    <row r="52" spans="1:8" ht="15.95" customHeight="1">
      <c r="A52" s="24" t="s">
        <v>116</v>
      </c>
      <c r="B52" s="96"/>
      <c r="C52" s="127">
        <v>0.02</v>
      </c>
      <c r="D52" s="96"/>
      <c r="E52" s="127">
        <v>0.02</v>
      </c>
      <c r="F52" s="96"/>
      <c r="G52" s="127">
        <v>0.02</v>
      </c>
      <c r="H52" s="76">
        <f t="shared" ref="H52" si="20">B52*C52+D52*E52+F52*G52</f>
        <v>0</v>
      </c>
    </row>
    <row r="53" spans="1:8" ht="15.95" customHeight="1">
      <c r="A53" s="23"/>
      <c r="B53" s="96"/>
      <c r="C53" s="127"/>
      <c r="D53" s="96"/>
      <c r="E53" s="127"/>
      <c r="F53" s="96"/>
      <c r="G53" s="127"/>
      <c r="H53" s="76"/>
    </row>
    <row r="54" spans="1:8" ht="15.95" customHeight="1">
      <c r="A54" s="24" t="s">
        <v>117</v>
      </c>
      <c r="B54" s="126"/>
      <c r="C54" s="127">
        <v>0.02</v>
      </c>
      <c r="D54" s="126"/>
      <c r="E54" s="127">
        <v>2.5000000000000001E-2</v>
      </c>
      <c r="F54" s="126"/>
      <c r="G54" s="127">
        <v>2.5000000000000001E-2</v>
      </c>
      <c r="H54" s="76">
        <f t="shared" ref="H54" si="21">B54*C54+D54*E54+F54*G54</f>
        <v>0</v>
      </c>
    </row>
    <row r="55" spans="1:8" ht="15.95" customHeight="1">
      <c r="A55" s="23"/>
      <c r="B55" s="126"/>
      <c r="C55" s="127"/>
      <c r="D55" s="126"/>
      <c r="E55" s="127"/>
      <c r="F55" s="126"/>
      <c r="G55" s="127"/>
      <c r="H55" s="76"/>
    </row>
    <row r="56" spans="1:8" ht="15.95" customHeight="1">
      <c r="A56" s="24" t="s">
        <v>118</v>
      </c>
      <c r="B56" s="96"/>
      <c r="C56" s="127">
        <v>0.02</v>
      </c>
      <c r="D56" s="96"/>
      <c r="E56" s="127">
        <v>1.4999999999999999E-2</v>
      </c>
      <c r="F56" s="96"/>
      <c r="G56" s="127">
        <v>1.4999999999999999E-2</v>
      </c>
      <c r="H56" s="76">
        <f t="shared" ref="H56" si="22">B56*C56+D56*E56+F56*G56</f>
        <v>0</v>
      </c>
    </row>
    <row r="57" spans="1:8" ht="15.95" customHeight="1">
      <c r="A57" s="23"/>
      <c r="B57" s="96"/>
      <c r="C57" s="127"/>
      <c r="D57" s="96"/>
      <c r="E57" s="127"/>
      <c r="F57" s="96"/>
      <c r="G57" s="127"/>
      <c r="H57" s="76"/>
    </row>
    <row r="58" spans="1:8" ht="15.95" customHeight="1">
      <c r="A58" s="24" t="s">
        <v>119</v>
      </c>
      <c r="B58" s="126"/>
      <c r="C58" s="127">
        <v>0.02</v>
      </c>
      <c r="D58" s="126"/>
      <c r="E58" s="127">
        <v>0.02</v>
      </c>
      <c r="F58" s="126"/>
      <c r="G58" s="127">
        <v>0.02</v>
      </c>
      <c r="H58" s="76">
        <f t="shared" ref="H58" si="23">B58*C58+D58*E58+F58*G58</f>
        <v>0</v>
      </c>
    </row>
    <row r="59" spans="1:8" ht="15.95" customHeight="1">
      <c r="A59" s="23"/>
      <c r="B59" s="126"/>
      <c r="C59" s="127"/>
      <c r="D59" s="126"/>
      <c r="E59" s="127"/>
      <c r="F59" s="126"/>
      <c r="G59" s="127"/>
      <c r="H59" s="76"/>
    </row>
    <row r="60" spans="1:8" ht="15.95" customHeight="1">
      <c r="A60" s="24" t="s">
        <v>120</v>
      </c>
      <c r="B60" s="96"/>
      <c r="C60" s="127">
        <v>0.02</v>
      </c>
      <c r="D60" s="96"/>
      <c r="E60" s="127">
        <v>0.02</v>
      </c>
      <c r="F60" s="96"/>
      <c r="G60" s="127">
        <v>0.02</v>
      </c>
      <c r="H60" s="76">
        <f t="shared" ref="H60" si="24">B60*C60+D60*E60+F60*G60</f>
        <v>0</v>
      </c>
    </row>
    <row r="61" spans="1:8" ht="15.95" customHeight="1">
      <c r="A61" s="23"/>
      <c r="B61" s="96"/>
      <c r="C61" s="127"/>
      <c r="D61" s="96"/>
      <c r="E61" s="127"/>
      <c r="F61" s="96"/>
      <c r="G61" s="127"/>
      <c r="H61" s="76"/>
    </row>
    <row r="62" spans="1:8" ht="15.95" customHeight="1">
      <c r="A62" s="23" t="s">
        <v>121</v>
      </c>
      <c r="B62" s="126"/>
      <c r="C62" s="127">
        <v>0.02</v>
      </c>
      <c r="D62" s="126"/>
      <c r="E62" s="127">
        <v>1.4999999999999999E-2</v>
      </c>
      <c r="F62" s="126"/>
      <c r="G62" s="127">
        <v>1.4999999999999999E-2</v>
      </c>
      <c r="H62" s="76">
        <f t="shared" ref="H62" si="25">B62*C62+D62*E62+F62*G62</f>
        <v>0</v>
      </c>
    </row>
    <row r="63" spans="1:8" ht="15.95" customHeight="1">
      <c r="A63" s="23"/>
      <c r="B63" s="126"/>
      <c r="C63" s="127"/>
      <c r="D63" s="126"/>
      <c r="E63" s="127"/>
      <c r="F63" s="126"/>
      <c r="G63" s="127"/>
      <c r="H63" s="76"/>
    </row>
    <row r="64" spans="1:8" ht="15.95" customHeight="1">
      <c r="A64" s="23" t="s">
        <v>122</v>
      </c>
      <c r="B64" s="96"/>
      <c r="C64" s="127">
        <v>0.02</v>
      </c>
      <c r="D64" s="96"/>
      <c r="E64" s="127">
        <v>1.4999999999999999E-2</v>
      </c>
      <c r="F64" s="96"/>
      <c r="G64" s="127">
        <v>1.4999999999999999E-2</v>
      </c>
      <c r="H64" s="76">
        <f t="shared" ref="H64" si="26">B64*C64+D64*E64+F64*G64</f>
        <v>0</v>
      </c>
    </row>
    <row r="65" spans="1:8" ht="15.95" customHeight="1">
      <c r="A65" s="23"/>
      <c r="B65" s="96"/>
      <c r="C65" s="127"/>
      <c r="D65" s="96"/>
      <c r="E65" s="127"/>
      <c r="F65" s="96"/>
      <c r="G65" s="127"/>
      <c r="H65" s="76"/>
    </row>
    <row r="66" spans="1:8" ht="36.950000000000003" customHeight="1">
      <c r="A66" s="24" t="s">
        <v>123</v>
      </c>
      <c r="B66" s="126"/>
      <c r="C66" s="127">
        <v>0.03</v>
      </c>
      <c r="D66" s="126"/>
      <c r="E66" s="127">
        <v>2.5000000000000001E-2</v>
      </c>
      <c r="F66" s="126"/>
      <c r="G66" s="127">
        <v>1.4999999999999999E-2</v>
      </c>
      <c r="H66" s="76">
        <f t="shared" ref="H66" si="27">B66*C66+D66*E66+F66*G66</f>
        <v>0</v>
      </c>
    </row>
    <row r="67" spans="1:8" ht="15.95" customHeight="1">
      <c r="A67" s="23"/>
      <c r="B67" s="126"/>
      <c r="C67" s="127"/>
      <c r="D67" s="126"/>
      <c r="E67" s="127"/>
      <c r="F67" s="126"/>
      <c r="G67" s="127"/>
      <c r="H67" s="76"/>
    </row>
    <row r="68" spans="1:8" ht="15.95" customHeight="1">
      <c r="A68" s="24" t="s">
        <v>124</v>
      </c>
      <c r="B68" s="96"/>
      <c r="C68" s="127">
        <v>1.4999999999999999E-2</v>
      </c>
      <c r="D68" s="96"/>
      <c r="E68" s="127">
        <v>0.01</v>
      </c>
      <c r="F68" s="96"/>
      <c r="G68" s="127">
        <v>0.01</v>
      </c>
      <c r="H68" s="76">
        <f t="shared" ref="H68" si="28">B68*C68+D68*E68+F68*G68</f>
        <v>0</v>
      </c>
    </row>
    <row r="69" spans="1:8" ht="15.95" customHeight="1">
      <c r="A69" s="23"/>
      <c r="B69" s="96"/>
      <c r="C69" s="127"/>
      <c r="D69" s="96"/>
      <c r="E69" s="127"/>
      <c r="F69" s="96"/>
      <c r="G69" s="127"/>
      <c r="H69" s="76"/>
    </row>
    <row r="70" spans="1:8" ht="15.95" customHeight="1">
      <c r="A70" s="24" t="s">
        <v>125</v>
      </c>
      <c r="B70" s="126"/>
      <c r="C70" s="127">
        <v>0.02</v>
      </c>
      <c r="D70" s="126"/>
      <c r="E70" s="127">
        <v>1.4999999999999999E-2</v>
      </c>
      <c r="F70" s="126"/>
      <c r="G70" s="127">
        <v>1.4999999999999999E-2</v>
      </c>
      <c r="H70" s="76">
        <f t="shared" ref="H70" si="29">B70*C70+D70*E70+F70*G70</f>
        <v>0</v>
      </c>
    </row>
    <row r="71" spans="1:8" ht="15.95" customHeight="1">
      <c r="A71" s="23"/>
      <c r="B71" s="126"/>
      <c r="C71" s="127"/>
      <c r="D71" s="126"/>
      <c r="E71" s="127"/>
      <c r="F71" s="126"/>
      <c r="G71" s="127"/>
      <c r="H71" s="76"/>
    </row>
    <row r="72" spans="1:8" ht="15.95" customHeight="1">
      <c r="A72" s="24" t="s">
        <v>126</v>
      </c>
      <c r="B72" s="96"/>
      <c r="C72" s="127">
        <v>0.01</v>
      </c>
      <c r="D72" s="96"/>
      <c r="E72" s="127">
        <v>0.02</v>
      </c>
      <c r="F72" s="96"/>
      <c r="G72" s="127">
        <v>0.02</v>
      </c>
      <c r="H72" s="76">
        <f t="shared" ref="H72" si="30">B72*C72+D72*E72+F72*G72</f>
        <v>0</v>
      </c>
    </row>
    <row r="73" spans="1:8" ht="15.95" customHeight="1">
      <c r="A73" s="23"/>
      <c r="B73" s="96"/>
      <c r="C73" s="127"/>
      <c r="D73" s="96"/>
      <c r="E73" s="127"/>
      <c r="F73" s="96"/>
      <c r="G73" s="127"/>
      <c r="H73" s="76"/>
    </row>
    <row r="74" spans="1:8" ht="39.6" customHeight="1">
      <c r="A74" s="24" t="s">
        <v>127</v>
      </c>
      <c r="B74" s="126"/>
      <c r="C74" s="127">
        <v>1.4999999999999999E-2</v>
      </c>
      <c r="D74" s="126"/>
      <c r="E74" s="127">
        <v>0.02</v>
      </c>
      <c r="F74" s="126"/>
      <c r="G74" s="127">
        <v>0.02</v>
      </c>
      <c r="H74" s="76"/>
    </row>
    <row r="75" spans="1:8" ht="15.95" customHeight="1">
      <c r="A75" s="23"/>
      <c r="B75" s="126"/>
      <c r="C75" s="127"/>
      <c r="D75" s="126"/>
      <c r="E75" s="127"/>
      <c r="F75" s="126"/>
      <c r="G75" s="127"/>
      <c r="H75" s="76"/>
    </row>
    <row r="76" spans="1:8" ht="15.95" customHeight="1">
      <c r="A76" s="23" t="s">
        <v>128</v>
      </c>
      <c r="B76" s="96"/>
      <c r="C76" s="127">
        <v>0</v>
      </c>
      <c r="D76" s="96">
        <v>15</v>
      </c>
      <c r="E76" s="127">
        <v>0.02</v>
      </c>
      <c r="F76" s="96"/>
      <c r="G76" s="127">
        <v>0.02</v>
      </c>
      <c r="H76" s="76">
        <f t="shared" ref="H76" si="31">B76*C76+D76*E76+F76*G76</f>
        <v>0.3</v>
      </c>
    </row>
    <row r="77" spans="1:8" ht="62.1">
      <c r="A77" s="23"/>
      <c r="B77" s="96"/>
      <c r="C77" s="127"/>
      <c r="D77" s="96" t="s">
        <v>129</v>
      </c>
      <c r="E77" s="127"/>
      <c r="F77" s="96"/>
      <c r="G77" s="127"/>
      <c r="H77" s="76"/>
    </row>
    <row r="78" spans="1:8" ht="15.95" customHeight="1">
      <c r="A78" s="24" t="s">
        <v>130</v>
      </c>
      <c r="B78" s="126"/>
      <c r="C78" s="127">
        <v>0.01</v>
      </c>
      <c r="D78" s="126">
        <v>15</v>
      </c>
      <c r="E78" s="127">
        <v>0.01</v>
      </c>
      <c r="F78" s="126"/>
      <c r="G78" s="127">
        <v>0.01</v>
      </c>
      <c r="H78" s="76">
        <f t="shared" ref="H78" si="32">B78*C78+D78*E78+F78*G78</f>
        <v>0.15</v>
      </c>
    </row>
    <row r="79" spans="1:8" ht="62.1">
      <c r="A79" s="23"/>
      <c r="B79" s="126"/>
      <c r="C79" s="127"/>
      <c r="D79" s="126" t="s">
        <v>129</v>
      </c>
      <c r="E79" s="127"/>
      <c r="F79" s="126"/>
      <c r="G79" s="127"/>
      <c r="H79" s="76"/>
    </row>
    <row r="80" spans="1:8" ht="15.95" customHeight="1">
      <c r="A80" s="24" t="s">
        <v>131</v>
      </c>
      <c r="B80" s="96"/>
      <c r="C80" s="127">
        <v>0</v>
      </c>
      <c r="D80" s="96"/>
      <c r="E80" s="127">
        <v>0.01</v>
      </c>
      <c r="F80" s="96"/>
      <c r="G80" s="127">
        <v>0.01</v>
      </c>
      <c r="H80" s="76">
        <f t="shared" ref="H80:H86" si="33">B80*C80+D80*E80+F80*G80</f>
        <v>0</v>
      </c>
    </row>
    <row r="81" spans="1:9" ht="15.95" customHeight="1">
      <c r="A81" s="23"/>
      <c r="B81" s="96"/>
      <c r="C81" s="127"/>
      <c r="D81" s="96"/>
      <c r="E81" s="127"/>
      <c r="F81" s="96"/>
      <c r="G81" s="127"/>
      <c r="H81" s="76"/>
    </row>
    <row r="82" spans="1:9" ht="15.95" customHeight="1">
      <c r="A82" s="24" t="s">
        <v>132</v>
      </c>
      <c r="B82" s="126"/>
      <c r="C82" s="127">
        <v>0.02</v>
      </c>
      <c r="D82" s="126"/>
      <c r="E82" s="127">
        <v>0.01</v>
      </c>
      <c r="F82" s="126"/>
      <c r="G82" s="127">
        <v>1.4999999999999999E-2</v>
      </c>
      <c r="H82" s="76">
        <f t="shared" si="33"/>
        <v>0</v>
      </c>
    </row>
    <row r="83" spans="1:9" ht="15.95" customHeight="1">
      <c r="A83" s="23"/>
      <c r="B83" s="126"/>
      <c r="C83" s="127"/>
      <c r="D83" s="126"/>
      <c r="E83" s="127"/>
      <c r="F83" s="126"/>
      <c r="G83" s="127"/>
      <c r="H83" s="76"/>
    </row>
    <row r="84" spans="1:9" ht="15.95" customHeight="1">
      <c r="A84" s="23" t="s">
        <v>133</v>
      </c>
      <c r="B84" s="96"/>
      <c r="C84" s="127">
        <v>0</v>
      </c>
      <c r="D84" s="96"/>
      <c r="E84" s="127">
        <v>0.02</v>
      </c>
      <c r="F84" s="96"/>
      <c r="G84" s="127">
        <v>0.02</v>
      </c>
      <c r="H84" s="76">
        <f t="shared" si="33"/>
        <v>0</v>
      </c>
      <c r="I84" s="15"/>
    </row>
    <row r="85" spans="1:9" ht="32.25" customHeight="1">
      <c r="A85" s="23"/>
      <c r="B85" s="96"/>
      <c r="C85" s="127"/>
      <c r="D85" s="96"/>
      <c r="E85" s="127"/>
      <c r="F85" s="96"/>
      <c r="G85" s="127"/>
      <c r="H85" s="76"/>
    </row>
    <row r="86" spans="1:9">
      <c r="A86" s="26" t="s">
        <v>134</v>
      </c>
      <c r="B86" s="126"/>
      <c r="C86" s="127">
        <v>0</v>
      </c>
      <c r="D86" s="126"/>
      <c r="E86" s="127">
        <v>1.4999999999999999E-2</v>
      </c>
      <c r="F86" s="126"/>
      <c r="G86" s="127">
        <v>1.4999999999999999E-2</v>
      </c>
      <c r="H86" s="76">
        <f t="shared" si="33"/>
        <v>0</v>
      </c>
    </row>
    <row r="87" spans="1:9">
      <c r="A87" s="46"/>
      <c r="B87" s="126"/>
      <c r="C87" s="127"/>
      <c r="D87" s="126"/>
      <c r="E87" s="127"/>
      <c r="F87" s="126"/>
      <c r="G87" s="127"/>
      <c r="H87" s="76"/>
    </row>
    <row r="88" spans="1:9">
      <c r="A88" s="7" t="s">
        <v>135</v>
      </c>
      <c r="B88" s="47">
        <f>SUMPRODUCT(B2:B87,C2:C87)</f>
        <v>0.6</v>
      </c>
      <c r="C88" s="75">
        <f>SUM(C2:C86)</f>
        <v>1.0000000000000007</v>
      </c>
      <c r="D88" s="47">
        <f>SUMPRODUCT(D2:D87,E2:E87)</f>
        <v>5.1749999999999998</v>
      </c>
      <c r="E88" s="75">
        <f>SUM(E2:E86)</f>
        <v>1.0000000000000007</v>
      </c>
      <c r="F88" s="47">
        <f>SUMPRODUCT(F2:F87,G2:G87)</f>
        <v>0</v>
      </c>
      <c r="G88" s="75">
        <f>SUM(G2:G86)</f>
        <v>1.0000000000000007</v>
      </c>
      <c r="H88" s="76">
        <f>SUM(H4:H87)</f>
        <v>5.1749999999999998</v>
      </c>
      <c r="I88" s="15" t="s">
        <v>136</v>
      </c>
    </row>
    <row r="89" spans="1:9" ht="46.5">
      <c r="A89" s="132" t="s">
        <v>137</v>
      </c>
      <c r="B89" s="9"/>
      <c r="C89" s="9"/>
    </row>
    <row r="90" spans="1:9">
      <c r="A90" s="9"/>
      <c r="B90" s="9"/>
      <c r="C90" s="9"/>
    </row>
    <row r="91" spans="1:9">
      <c r="A91" s="9"/>
      <c r="B91" s="9"/>
      <c r="C91" s="9"/>
    </row>
    <row r="92" spans="1:9">
      <c r="A92" s="9"/>
      <c r="B92" s="9"/>
      <c r="C92" s="9"/>
    </row>
    <row r="93" spans="1:9">
      <c r="A93" s="9"/>
      <c r="B93" s="9"/>
      <c r="C93" s="9"/>
    </row>
    <row r="94" spans="1:9">
      <c r="A94" s="9"/>
      <c r="B94" s="9"/>
      <c r="C94" s="9"/>
    </row>
    <row r="95" spans="1:9">
      <c r="A95" s="9"/>
      <c r="B95" s="9"/>
      <c r="C95" s="9"/>
    </row>
    <row r="96" spans="1:9">
      <c r="A96" s="9"/>
      <c r="B96" s="9"/>
      <c r="C96" s="9"/>
    </row>
    <row r="97" spans="1:3">
      <c r="A97" s="9"/>
      <c r="B97" s="9"/>
      <c r="C97" s="9"/>
    </row>
    <row r="98" spans="1:3">
      <c r="A98" s="9"/>
      <c r="B98" s="9"/>
      <c r="C98" s="9"/>
    </row>
    <row r="99" spans="1:3">
      <c r="A99" s="9"/>
      <c r="B99" s="9"/>
      <c r="C99" s="9"/>
    </row>
    <row r="100" spans="1:3">
      <c r="A100" s="9"/>
      <c r="B100" s="9"/>
      <c r="C100" s="9"/>
    </row>
    <row r="101" spans="1:3">
      <c r="A101" s="9"/>
      <c r="B101" s="9"/>
      <c r="C101" s="9"/>
    </row>
    <row r="102" spans="1:3">
      <c r="A102" s="9"/>
      <c r="B102" s="9"/>
      <c r="C102" s="9"/>
    </row>
    <row r="103" spans="1:3">
      <c r="A103" s="9"/>
      <c r="B103" s="9"/>
      <c r="C103" s="9"/>
    </row>
    <row r="104" spans="1:3">
      <c r="A104" s="9"/>
      <c r="B104" s="9"/>
      <c r="C104" s="9"/>
    </row>
    <row r="105" spans="1:3">
      <c r="A105" s="9"/>
      <c r="B105" s="9"/>
      <c r="C105" s="9"/>
    </row>
    <row r="106" spans="1:3">
      <c r="A106" s="9"/>
      <c r="B106" s="9"/>
      <c r="C106" s="9"/>
    </row>
    <row r="107" spans="1:3">
      <c r="A107" s="9"/>
      <c r="B107" s="9"/>
      <c r="C107" s="9"/>
    </row>
    <row r="108" spans="1:3">
      <c r="A108" s="9"/>
      <c r="B108" s="9"/>
      <c r="C108" s="9"/>
    </row>
    <row r="109" spans="1:3">
      <c r="A109" s="9"/>
      <c r="B109" s="9"/>
      <c r="C109" s="9"/>
    </row>
    <row r="110" spans="1:3">
      <c r="A110" s="9"/>
      <c r="B110" s="9"/>
      <c r="C110" s="9"/>
    </row>
    <row r="111" spans="1:3">
      <c r="A111" s="9"/>
      <c r="B111" s="9"/>
      <c r="C111" s="9"/>
    </row>
    <row r="112" spans="1:3">
      <c r="A112" s="9"/>
      <c r="B112" s="9"/>
      <c r="C112" s="9"/>
    </row>
    <row r="113" spans="1:3">
      <c r="A113" s="9"/>
      <c r="B113" s="9"/>
      <c r="C113" s="9"/>
    </row>
    <row r="114" spans="1:3">
      <c r="A114" s="9"/>
      <c r="B114" s="9"/>
      <c r="C114" s="9"/>
    </row>
    <row r="115" spans="1:3">
      <c r="A115" s="9"/>
      <c r="B115" s="9"/>
      <c r="C115" s="9"/>
    </row>
    <row r="116" spans="1:3">
      <c r="A116" s="9"/>
      <c r="B116" s="9"/>
      <c r="C116" s="9"/>
    </row>
    <row r="117" spans="1:3">
      <c r="A117" s="9"/>
      <c r="B117" s="9"/>
      <c r="C117" s="9"/>
    </row>
    <row r="118" spans="1:3">
      <c r="A118" s="9"/>
      <c r="B118" s="9"/>
      <c r="C118" s="9"/>
    </row>
    <row r="119" spans="1:3">
      <c r="A119" s="9"/>
      <c r="B119" s="9"/>
      <c r="C119" s="9"/>
    </row>
    <row r="120" spans="1:3">
      <c r="A120" s="9"/>
      <c r="B120" s="9"/>
      <c r="C120" s="9"/>
    </row>
    <row r="121" spans="1:3">
      <c r="A121" s="9"/>
      <c r="B121" s="9"/>
      <c r="C121" s="9"/>
    </row>
    <row r="122" spans="1:3">
      <c r="A122" s="9"/>
      <c r="B122" s="9"/>
      <c r="C122" s="9"/>
    </row>
    <row r="123" spans="1:3">
      <c r="A123" s="9"/>
      <c r="B123" s="9"/>
      <c r="C123" s="9"/>
    </row>
    <row r="124" spans="1:3">
      <c r="A124" s="9"/>
      <c r="B124" s="9"/>
      <c r="C124" s="9"/>
    </row>
    <row r="125" spans="1:3">
      <c r="A125" s="9"/>
      <c r="B125" s="9"/>
      <c r="C125" s="9"/>
    </row>
    <row r="126" spans="1:3">
      <c r="A126" s="9"/>
      <c r="B126" s="9"/>
      <c r="C126" s="9"/>
    </row>
    <row r="127" spans="1:3">
      <c r="A127" s="9"/>
      <c r="B127" s="9"/>
      <c r="C127" s="9"/>
    </row>
    <row r="128" spans="1:3">
      <c r="A128" s="9"/>
      <c r="B128" s="9"/>
      <c r="C128" s="9"/>
    </row>
    <row r="129" spans="1:3">
      <c r="A129" s="9"/>
      <c r="B129" s="9"/>
      <c r="C129" s="9"/>
    </row>
    <row r="130" spans="1:3">
      <c r="A130" s="9"/>
      <c r="B130" s="9"/>
      <c r="C130" s="9"/>
    </row>
    <row r="131" spans="1:3">
      <c r="A131" s="9"/>
      <c r="B131" s="9"/>
      <c r="C131" s="9"/>
    </row>
  </sheetData>
  <sheetProtection formatRow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17"/>
  <sheetViews>
    <sheetView zoomScale="80" zoomScaleNormal="80" workbookViewId="0">
      <pane xSplit="1" ySplit="2" topLeftCell="D14" activePane="bottomRight" state="frozen"/>
      <selection pane="bottomRight" activeCell="D2" sqref="D2"/>
      <selection pane="bottomLeft" activeCell="A3" sqref="A3"/>
      <selection pane="topRight" activeCell="B1" sqref="B1"/>
    </sheetView>
  </sheetViews>
  <sheetFormatPr defaultColWidth="10.875" defaultRowHeight="15.6"/>
  <cols>
    <col min="1" max="1" width="32.375" style="1" customWidth="1"/>
    <col min="2" max="4" width="48.625" style="1" customWidth="1"/>
    <col min="5" max="5" width="13.375" style="1" customWidth="1"/>
    <col min="6" max="6" width="14.875" style="1" customWidth="1"/>
    <col min="7" max="16384" width="10.875" style="1"/>
  </cols>
  <sheetData>
    <row r="1" spans="1:6">
      <c r="A1" s="2"/>
      <c r="B1" s="147" t="s">
        <v>138</v>
      </c>
      <c r="C1" s="147"/>
      <c r="D1" s="147"/>
    </row>
    <row r="2" spans="1:6" ht="66" customHeight="1">
      <c r="A2" s="22" t="s">
        <v>139</v>
      </c>
      <c r="B2" s="45" t="s">
        <v>140</v>
      </c>
      <c r="C2" s="45" t="s">
        <v>141</v>
      </c>
      <c r="D2" s="45" t="s">
        <v>142</v>
      </c>
      <c r="E2" s="32"/>
      <c r="F2" s="12"/>
    </row>
    <row r="3" spans="1:6" ht="15.95" customHeight="1">
      <c r="A3" s="13" t="s">
        <v>143</v>
      </c>
      <c r="B3" s="97"/>
      <c r="C3" s="97"/>
      <c r="D3" s="97"/>
    </row>
    <row r="4" spans="1:6" ht="15.95" customHeight="1">
      <c r="A4" s="13"/>
      <c r="B4" s="97"/>
      <c r="C4" s="97"/>
      <c r="D4" s="97"/>
    </row>
    <row r="5" spans="1:6" ht="15.95" customHeight="1">
      <c r="A5" s="13" t="s">
        <v>144</v>
      </c>
      <c r="B5" s="98"/>
      <c r="C5" s="98">
        <v>8</v>
      </c>
      <c r="D5" s="98"/>
    </row>
    <row r="6" spans="1:6" ht="93">
      <c r="A6" s="13"/>
      <c r="B6" s="98"/>
      <c r="C6" s="136" t="s">
        <v>145</v>
      </c>
      <c r="D6" s="98"/>
    </row>
    <row r="7" spans="1:6" ht="15.95" customHeight="1">
      <c r="A7" s="13" t="s">
        <v>146</v>
      </c>
      <c r="B7" s="97"/>
      <c r="C7" s="97"/>
      <c r="D7" s="97"/>
    </row>
    <row r="8" spans="1:6" ht="15.95" customHeight="1">
      <c r="A8" s="13"/>
      <c r="B8" s="116"/>
      <c r="C8" s="99"/>
      <c r="D8" s="99"/>
    </row>
    <row r="9" spans="1:6" ht="50.1" customHeight="1">
      <c r="A9" s="14" t="s">
        <v>147</v>
      </c>
      <c r="B9" s="98"/>
      <c r="C9" s="98"/>
      <c r="D9" s="98"/>
    </row>
    <row r="10" spans="1:6" ht="15.95" customHeight="1">
      <c r="A10" s="13"/>
      <c r="B10" s="98"/>
      <c r="C10" s="98"/>
      <c r="D10" s="98"/>
    </row>
    <row r="11" spans="1:6" ht="15.95" customHeight="1">
      <c r="A11" s="13" t="s">
        <v>148</v>
      </c>
      <c r="B11" s="97"/>
      <c r="C11" s="97"/>
      <c r="D11" s="97"/>
    </row>
    <row r="12" spans="1:6" ht="15.95" customHeight="1">
      <c r="A12" s="13"/>
      <c r="B12" s="116"/>
      <c r="C12" s="99"/>
      <c r="D12" s="99"/>
    </row>
    <row r="13" spans="1:6" ht="15.95" customHeight="1">
      <c r="A13" s="19" t="s">
        <v>149</v>
      </c>
      <c r="B13" s="54">
        <f>SUM(B3:B12)</f>
        <v>0</v>
      </c>
      <c r="C13" s="54">
        <f>C3+C5+C7+C9+C11</f>
        <v>8</v>
      </c>
      <c r="D13" s="54">
        <f>D3+D5+D7+D9+D11</f>
        <v>0</v>
      </c>
      <c r="E13" s="1" t="s">
        <v>58</v>
      </c>
    </row>
    <row r="14" spans="1:6" ht="15.95" customHeight="1">
      <c r="A14" s="19" t="s">
        <v>24</v>
      </c>
      <c r="B14" s="77">
        <v>0.3</v>
      </c>
      <c r="C14" s="77">
        <v>0.5</v>
      </c>
      <c r="D14" s="77">
        <v>0.2</v>
      </c>
      <c r="E14" s="78">
        <f>SUM(B14:D14)</f>
        <v>1</v>
      </c>
    </row>
    <row r="15" spans="1:6" ht="15.95" customHeight="1">
      <c r="A15" s="20" t="s">
        <v>25</v>
      </c>
      <c r="B15" s="51">
        <f>B13*B14</f>
        <v>0</v>
      </c>
      <c r="C15" s="51">
        <f>C13*C14</f>
        <v>4</v>
      </c>
      <c r="D15" s="51">
        <f t="shared" ref="D15" si="0">D13*D14</f>
        <v>0</v>
      </c>
      <c r="E15" s="102">
        <f>SUM(B15:D15)</f>
        <v>4</v>
      </c>
      <c r="F15" s="15" t="s">
        <v>150</v>
      </c>
    </row>
    <row r="16" spans="1:6">
      <c r="A16" s="15"/>
    </row>
    <row r="17" spans="1:4" ht="20.45" customHeight="1">
      <c r="A17" s="148"/>
      <c r="B17" s="148"/>
      <c r="C17" s="148"/>
      <c r="D17" s="148"/>
    </row>
  </sheetData>
  <sheetProtection formatRows="0"/>
  <mergeCells count="2">
    <mergeCell ref="B1:D1"/>
    <mergeCell ref="A17:D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3E67-BCB2-D64F-AC5B-F66372FB4628}">
  <dimension ref="A1:F11"/>
  <sheetViews>
    <sheetView workbookViewId="0">
      <selection activeCell="A2" sqref="A2"/>
    </sheetView>
  </sheetViews>
  <sheetFormatPr defaultColWidth="10.875" defaultRowHeight="15.6"/>
  <cols>
    <col min="1" max="1" width="39" style="1" customWidth="1"/>
    <col min="2" max="2" width="16" style="1" customWidth="1"/>
    <col min="3" max="4" width="16.625" style="1" customWidth="1"/>
    <col min="5" max="5" width="10.875" style="1" customWidth="1"/>
    <col min="6" max="6" width="14" style="1" customWidth="1"/>
    <col min="7" max="7" width="10.875" style="1" customWidth="1"/>
    <col min="8" max="16384" width="10.875" style="1"/>
  </cols>
  <sheetData>
    <row r="1" spans="1:6" ht="15.6" customHeight="1">
      <c r="A1" s="33"/>
      <c r="B1" s="150" t="s">
        <v>151</v>
      </c>
      <c r="C1" s="151"/>
      <c r="D1" s="152"/>
      <c r="E1" s="8"/>
      <c r="F1" s="8"/>
    </row>
    <row r="2" spans="1:6" ht="80.099999999999994" customHeight="1">
      <c r="A2" s="31" t="s">
        <v>152</v>
      </c>
      <c r="B2" s="45" t="s">
        <v>153</v>
      </c>
      <c r="C2" s="45" t="s">
        <v>154</v>
      </c>
      <c r="D2" s="45" t="s">
        <v>155</v>
      </c>
      <c r="E2" s="8"/>
      <c r="F2" s="28"/>
    </row>
    <row r="3" spans="1:6" ht="15.95" customHeight="1">
      <c r="A3" s="34" t="s">
        <v>156</v>
      </c>
      <c r="B3" s="101"/>
      <c r="C3" s="34"/>
      <c r="D3" s="34"/>
      <c r="E3" s="8"/>
      <c r="F3" s="8"/>
    </row>
    <row r="4" spans="1:6" ht="15.95" customHeight="1">
      <c r="A4" s="34" t="s">
        <v>157</v>
      </c>
      <c r="B4" s="34"/>
      <c r="C4" s="101"/>
      <c r="D4" s="34"/>
      <c r="E4" s="8" t="s">
        <v>58</v>
      </c>
      <c r="F4" s="8"/>
    </row>
    <row r="5" spans="1:6" ht="15.95" customHeight="1">
      <c r="A5" s="34" t="s">
        <v>158</v>
      </c>
      <c r="B5" s="34"/>
      <c r="C5" s="34"/>
      <c r="D5" s="101"/>
      <c r="E5" s="90">
        <f>B3+C4+D5</f>
        <v>0</v>
      </c>
      <c r="F5" s="8" t="s">
        <v>159</v>
      </c>
    </row>
    <row r="6" spans="1:6">
      <c r="B6" s="100"/>
      <c r="C6" s="100"/>
      <c r="D6" s="100"/>
    </row>
    <row r="7" spans="1:6">
      <c r="A7" s="149" t="s">
        <v>160</v>
      </c>
      <c r="B7" s="149"/>
      <c r="C7" s="149"/>
      <c r="D7" s="149"/>
    </row>
    <row r="9" spans="1:6">
      <c r="A9" s="148"/>
      <c r="B9" s="148"/>
      <c r="C9" s="148"/>
      <c r="D9" s="148"/>
    </row>
    <row r="11" spans="1:6">
      <c r="A11" s="148"/>
      <c r="B11" s="148"/>
      <c r="C11" s="148"/>
      <c r="D11" s="148"/>
    </row>
  </sheetData>
  <sheetProtection formatRows="0"/>
  <mergeCells count="4">
    <mergeCell ref="A11:D11"/>
    <mergeCell ref="A7:D7"/>
    <mergeCell ref="A9:D9"/>
    <mergeCell ref="B1:D1"/>
  </mergeCells>
  <phoneticPr fontId="9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J61"/>
  <sheetViews>
    <sheetView zoomScale="60" zoomScaleNormal="60" workbookViewId="0">
      <pane xSplit="1" ySplit="1" topLeftCell="B12" activePane="bottomRight" state="frozen"/>
      <selection pane="bottomRight" activeCell="B1" sqref="B1"/>
      <selection pane="bottomLeft" activeCell="A2" sqref="A2"/>
      <selection pane="topRight" activeCell="B1" sqref="B1"/>
    </sheetView>
  </sheetViews>
  <sheetFormatPr defaultColWidth="10.5" defaultRowHeight="15.6"/>
  <cols>
    <col min="1" max="1" width="80.625" customWidth="1"/>
    <col min="2" max="5" width="32.625" customWidth="1"/>
    <col min="6" max="7" width="26.625" customWidth="1"/>
    <col min="8" max="8" width="15.5" customWidth="1"/>
    <col min="9" max="9" width="21.875" customWidth="1"/>
  </cols>
  <sheetData>
    <row r="1" spans="1:10" ht="80.099999999999994" customHeight="1">
      <c r="A1" s="43" t="s">
        <v>161</v>
      </c>
      <c r="B1" s="24" t="s">
        <v>162</v>
      </c>
      <c r="C1" s="24" t="s">
        <v>163</v>
      </c>
      <c r="D1" s="24" t="s">
        <v>164</v>
      </c>
      <c r="E1" s="23" t="s">
        <v>165</v>
      </c>
      <c r="F1" s="35" t="s">
        <v>78</v>
      </c>
      <c r="G1" s="35" t="s">
        <v>25</v>
      </c>
      <c r="H1" s="11"/>
      <c r="I1" s="8"/>
    </row>
    <row r="2" spans="1:10" ht="32.1" customHeight="1">
      <c r="A2" s="70" t="s">
        <v>166</v>
      </c>
      <c r="B2" s="94"/>
      <c r="C2" s="94"/>
      <c r="D2" s="94"/>
      <c r="E2" s="94"/>
      <c r="F2" s="79">
        <v>0.25</v>
      </c>
      <c r="G2" s="81">
        <f>(SUM(B2:E2)*F2)</f>
        <v>0</v>
      </c>
      <c r="H2" s="18"/>
      <c r="I2" s="18"/>
      <c r="J2" s="17"/>
    </row>
    <row r="3" spans="1:10" ht="32.1" customHeight="1">
      <c r="A3" s="71"/>
      <c r="B3" s="94"/>
      <c r="C3" s="94"/>
      <c r="D3" s="94"/>
      <c r="E3" s="94"/>
      <c r="F3" s="79"/>
      <c r="G3" s="81"/>
      <c r="H3" s="18"/>
      <c r="I3" s="18"/>
      <c r="J3" s="17"/>
    </row>
    <row r="4" spans="1:10" ht="32.1" customHeight="1">
      <c r="A4" s="24" t="s">
        <v>167</v>
      </c>
      <c r="B4" s="95"/>
      <c r="C4" s="95"/>
      <c r="D4" s="95"/>
      <c r="E4" s="95"/>
      <c r="F4" s="80">
        <v>0.1</v>
      </c>
      <c r="G4" s="81">
        <f>(SUM(B4:E4)*F4)</f>
        <v>0</v>
      </c>
      <c r="H4" s="8"/>
      <c r="I4" s="8"/>
    </row>
    <row r="5" spans="1:10" ht="32.1" customHeight="1">
      <c r="A5" s="23"/>
      <c r="B5" s="95"/>
      <c r="C5" s="95"/>
      <c r="D5" s="95"/>
      <c r="E5" s="95"/>
      <c r="F5" s="80"/>
      <c r="G5" s="81"/>
      <c r="H5" s="8"/>
      <c r="I5" s="8"/>
    </row>
    <row r="6" spans="1:10" ht="32.1" customHeight="1">
      <c r="A6" s="24" t="s">
        <v>168</v>
      </c>
      <c r="B6" s="94"/>
      <c r="C6" s="94"/>
      <c r="D6" s="94"/>
      <c r="E6" s="94"/>
      <c r="F6" s="80">
        <v>0.1</v>
      </c>
      <c r="G6" s="81">
        <f>(SUM(B6:E6)*F6)</f>
        <v>0</v>
      </c>
      <c r="H6" s="8"/>
      <c r="I6" s="8"/>
    </row>
    <row r="7" spans="1:10" ht="32.1" customHeight="1">
      <c r="A7" s="23"/>
      <c r="B7" s="94"/>
      <c r="C7" s="94"/>
      <c r="D7" s="94"/>
      <c r="E7" s="94"/>
      <c r="F7" s="80"/>
      <c r="G7" s="81"/>
      <c r="H7" s="8"/>
      <c r="I7" s="8"/>
    </row>
    <row r="8" spans="1:10" ht="32.1" customHeight="1">
      <c r="A8" s="24" t="s">
        <v>169</v>
      </c>
      <c r="B8" s="95"/>
      <c r="C8" s="95"/>
      <c r="D8" s="95"/>
      <c r="E8" s="95"/>
      <c r="F8" s="80">
        <v>0.1</v>
      </c>
      <c r="G8" s="81">
        <f>(SUM(B8:E8)*F8)</f>
        <v>0</v>
      </c>
      <c r="H8" s="8"/>
      <c r="I8" s="8"/>
    </row>
    <row r="9" spans="1:10" ht="32.1" customHeight="1">
      <c r="A9" s="23"/>
      <c r="B9" s="95"/>
      <c r="C9" s="95"/>
      <c r="D9" s="95"/>
      <c r="E9" s="95"/>
      <c r="F9" s="80"/>
      <c r="G9" s="81"/>
      <c r="H9" s="8"/>
      <c r="I9" s="8"/>
    </row>
    <row r="10" spans="1:10" ht="32.1" customHeight="1">
      <c r="A10" s="24" t="s">
        <v>170</v>
      </c>
      <c r="B10" s="94"/>
      <c r="C10" s="94"/>
      <c r="D10" s="94"/>
      <c r="E10" s="94"/>
      <c r="F10" s="80">
        <v>0.15</v>
      </c>
      <c r="G10" s="81">
        <f>(SUM(B10:E10)*F10)</f>
        <v>0</v>
      </c>
      <c r="H10" s="8"/>
      <c r="I10" s="8"/>
    </row>
    <row r="11" spans="1:10" ht="32.1" customHeight="1">
      <c r="A11" s="24"/>
      <c r="B11" s="94"/>
      <c r="C11" s="94"/>
      <c r="D11" s="94"/>
      <c r="E11" s="94"/>
      <c r="F11" s="36"/>
      <c r="G11" s="81"/>
      <c r="H11" s="8"/>
      <c r="I11" s="8"/>
    </row>
    <row r="12" spans="1:10" ht="32.1" customHeight="1">
      <c r="A12" s="24" t="s">
        <v>171</v>
      </c>
      <c r="B12" s="95"/>
      <c r="C12" s="95"/>
      <c r="D12" s="95"/>
      <c r="E12" s="95"/>
      <c r="F12" s="75">
        <v>0.1</v>
      </c>
      <c r="G12" s="81">
        <f>(SUM(B12:E12)*F12)</f>
        <v>0</v>
      </c>
      <c r="H12" s="8"/>
      <c r="I12" s="8"/>
    </row>
    <row r="13" spans="1:10" ht="32.1" customHeight="1">
      <c r="A13" s="24"/>
      <c r="B13" s="95"/>
      <c r="C13" s="95"/>
      <c r="D13" s="95"/>
      <c r="E13" s="95"/>
      <c r="F13" s="75"/>
      <c r="G13" s="81"/>
      <c r="H13" s="8"/>
      <c r="I13" s="8"/>
    </row>
    <row r="14" spans="1:10" ht="32.1" customHeight="1">
      <c r="A14" s="24" t="s">
        <v>172</v>
      </c>
      <c r="B14" s="94"/>
      <c r="C14" s="94"/>
      <c r="D14" s="94"/>
      <c r="E14" s="94"/>
      <c r="F14" s="75">
        <v>0.2</v>
      </c>
      <c r="G14" s="81">
        <f>(SUM(B14:E14)*F14)</f>
        <v>0</v>
      </c>
      <c r="H14" s="8"/>
      <c r="I14" s="8"/>
    </row>
    <row r="15" spans="1:10" ht="32.1" customHeight="1">
      <c r="A15" s="24"/>
      <c r="B15" s="94"/>
      <c r="C15" s="94"/>
      <c r="D15" s="94"/>
      <c r="E15" s="94"/>
      <c r="F15" s="36"/>
      <c r="G15" s="81"/>
      <c r="H15" s="8"/>
      <c r="I15" s="8"/>
    </row>
    <row r="16" spans="1:10">
      <c r="E16" s="41" t="s">
        <v>58</v>
      </c>
      <c r="F16" s="9">
        <f>SUM(F2:F14)</f>
        <v>1</v>
      </c>
      <c r="G16" s="103">
        <f>SUM(G2:G15)</f>
        <v>0</v>
      </c>
      <c r="H16" s="15" t="s">
        <v>150</v>
      </c>
      <c r="I16" s="8"/>
    </row>
    <row r="17" spans="1:9">
      <c r="A17" s="149" t="s">
        <v>160</v>
      </c>
      <c r="B17" s="149"/>
      <c r="C17" s="149"/>
      <c r="D17" s="149"/>
      <c r="E17" s="8"/>
      <c r="F17" s="8"/>
      <c r="G17" s="8"/>
      <c r="H17" s="8"/>
      <c r="I17" s="8"/>
    </row>
    <row r="18" spans="1:9">
      <c r="A18" s="8"/>
      <c r="B18" s="8"/>
      <c r="C18" s="8"/>
      <c r="D18" s="8"/>
      <c r="E18" s="8"/>
      <c r="F18" s="8"/>
      <c r="G18" s="10"/>
      <c r="H18" s="8"/>
      <c r="I18" s="8"/>
    </row>
    <row r="19" spans="1:9">
      <c r="A19" s="8"/>
      <c r="B19" s="8"/>
      <c r="C19" s="8"/>
      <c r="D19" s="8"/>
      <c r="E19" s="8"/>
      <c r="F19" s="8"/>
      <c r="G19" s="8"/>
      <c r="H19" s="8"/>
      <c r="I19" s="8"/>
    </row>
    <row r="20" spans="1:9">
      <c r="A20" s="8"/>
      <c r="B20" s="8"/>
      <c r="C20" s="8"/>
      <c r="D20" s="8"/>
      <c r="E20" s="8"/>
      <c r="F20" s="8"/>
      <c r="G20" s="10"/>
      <c r="H20" s="8"/>
      <c r="I20" s="8"/>
    </row>
    <row r="21" spans="1:9">
      <c r="A21" s="8"/>
      <c r="B21" s="8"/>
      <c r="C21" s="8"/>
      <c r="D21" s="8"/>
      <c r="E21" s="8"/>
      <c r="F21" s="10"/>
      <c r="G21" s="8"/>
      <c r="H21" s="8"/>
      <c r="I21" s="8"/>
    </row>
    <row r="22" spans="1:9">
      <c r="A22" s="8"/>
      <c r="B22" s="8"/>
      <c r="C22" s="8"/>
      <c r="D22" s="8"/>
      <c r="E22" s="8"/>
      <c r="F22" s="8"/>
      <c r="G22" s="10"/>
      <c r="H22" s="8"/>
      <c r="I22" s="8"/>
    </row>
    <row r="23" spans="1:9">
      <c r="A23" s="8"/>
      <c r="B23" s="8"/>
      <c r="C23" s="8"/>
      <c r="D23" s="8"/>
      <c r="E23" s="8"/>
      <c r="F23" s="10"/>
      <c r="G23" s="9"/>
      <c r="H23" s="8"/>
      <c r="I23" s="8"/>
    </row>
    <row r="24" spans="1:9">
      <c r="A24" s="8"/>
      <c r="B24" s="8"/>
      <c r="C24" s="8"/>
      <c r="D24" s="8"/>
      <c r="E24" s="8"/>
      <c r="F24" s="9"/>
      <c r="G24" s="8"/>
      <c r="H24" s="8"/>
      <c r="I24" s="8"/>
    </row>
    <row r="25" spans="1:9">
      <c r="A25" s="8"/>
      <c r="B25" s="8"/>
      <c r="C25" s="8"/>
      <c r="D25" s="8"/>
      <c r="E25" s="8"/>
      <c r="F25" s="8"/>
    </row>
    <row r="26" spans="1:9">
      <c r="A26" s="8"/>
      <c r="B26" s="8"/>
      <c r="C26" s="8"/>
      <c r="D26" s="8"/>
      <c r="E26" s="8"/>
    </row>
    <row r="27" spans="1:9">
      <c r="A27" s="8"/>
      <c r="B27" s="8"/>
      <c r="C27" s="8"/>
      <c r="D27" s="8"/>
      <c r="E27" s="8"/>
    </row>
    <row r="28" spans="1:9">
      <c r="A28" s="8"/>
      <c r="B28" s="8"/>
      <c r="C28" s="8"/>
      <c r="D28" s="8"/>
      <c r="E28" s="8"/>
    </row>
    <row r="29" spans="1:9">
      <c r="A29" s="8"/>
      <c r="B29" s="8"/>
    </row>
    <row r="30" spans="1:9">
      <c r="A30" s="8"/>
      <c r="B30" s="8"/>
    </row>
    <row r="31" spans="1:9">
      <c r="A31" s="8"/>
      <c r="B31" s="8"/>
    </row>
    <row r="32" spans="1:9">
      <c r="A32" s="8"/>
      <c r="B32" s="8"/>
    </row>
    <row r="33" spans="1:2">
      <c r="A33" s="8"/>
      <c r="B33" s="8"/>
    </row>
    <row r="34" spans="1:2">
      <c r="B34" s="8"/>
    </row>
    <row r="35" spans="1:2">
      <c r="B35" s="8"/>
    </row>
    <row r="36" spans="1:2">
      <c r="B36" s="8"/>
    </row>
    <row r="37" spans="1:2">
      <c r="B37" s="8"/>
    </row>
    <row r="38" spans="1:2">
      <c r="B38" s="8"/>
    </row>
    <row r="39" spans="1:2">
      <c r="B39" s="8"/>
    </row>
    <row r="40" spans="1:2">
      <c r="B40" s="8"/>
    </row>
    <row r="41" spans="1:2">
      <c r="B41" s="8"/>
    </row>
    <row r="42" spans="1:2">
      <c r="B42" s="8"/>
    </row>
    <row r="43" spans="1:2">
      <c r="B43" s="8"/>
    </row>
    <row r="44" spans="1:2">
      <c r="B44" s="8"/>
    </row>
    <row r="45" spans="1:2">
      <c r="B45" s="8"/>
    </row>
    <row r="46" spans="1:2">
      <c r="B46" s="8"/>
    </row>
    <row r="47" spans="1:2">
      <c r="B47" s="8"/>
    </row>
    <row r="48" spans="1:2">
      <c r="B48" s="8"/>
    </row>
    <row r="49" spans="2:2">
      <c r="B49" s="8"/>
    </row>
    <row r="50" spans="2:2">
      <c r="B50" s="8"/>
    </row>
    <row r="51" spans="2:2">
      <c r="B51" s="8"/>
    </row>
    <row r="52" spans="2:2">
      <c r="B52" s="8"/>
    </row>
    <row r="53" spans="2:2">
      <c r="B53" s="8"/>
    </row>
    <row r="54" spans="2:2">
      <c r="B54" s="8"/>
    </row>
    <row r="55" spans="2:2">
      <c r="B55" s="8"/>
    </row>
    <row r="56" spans="2:2">
      <c r="B56" s="8"/>
    </row>
    <row r="57" spans="2:2">
      <c r="B57" s="8"/>
    </row>
    <row r="58" spans="2:2">
      <c r="B58" s="8"/>
    </row>
    <row r="59" spans="2:2">
      <c r="B59" s="8"/>
    </row>
    <row r="60" spans="2:2">
      <c r="B60" s="8"/>
    </row>
    <row r="61" spans="2:2">
      <c r="B61" s="8"/>
    </row>
  </sheetData>
  <sheetProtection formatRows="0"/>
  <mergeCells count="1">
    <mergeCell ref="A17:D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87"/>
  <sheetViews>
    <sheetView zoomScale="70" zoomScaleNormal="70" workbookViewId="0">
      <pane xSplit="1" ySplit="1" topLeftCell="B61" activePane="bottomRight" state="frozen"/>
      <selection pane="bottomRight" activeCell="E70" sqref="E70"/>
      <selection pane="bottomLeft" activeCell="A2" sqref="A2"/>
      <selection pane="topRight" activeCell="B1" sqref="B1"/>
    </sheetView>
  </sheetViews>
  <sheetFormatPr defaultColWidth="10.875" defaultRowHeight="15.75" customHeight="1"/>
  <cols>
    <col min="1" max="1" width="64.625" style="11" customWidth="1"/>
    <col min="2" max="3" width="64.625" style="8" customWidth="1"/>
    <col min="4" max="5" width="16.625" style="8" customWidth="1"/>
    <col min="6" max="6" width="18.5" style="8" customWidth="1"/>
    <col min="7" max="16384" width="10.875" style="8"/>
  </cols>
  <sheetData>
    <row r="1" spans="1:6" ht="32.1" customHeight="1">
      <c r="A1" s="35" t="s">
        <v>22</v>
      </c>
      <c r="B1" s="24" t="s">
        <v>173</v>
      </c>
      <c r="C1" s="23" t="s">
        <v>174</v>
      </c>
      <c r="D1" s="35" t="s">
        <v>24</v>
      </c>
      <c r="E1" s="35" t="s">
        <v>25</v>
      </c>
    </row>
    <row r="2" spans="1:6" ht="32.1" customHeight="1">
      <c r="A2" s="24" t="s">
        <v>175</v>
      </c>
      <c r="B2" s="126">
        <v>3.5</v>
      </c>
      <c r="C2" s="126"/>
      <c r="D2" s="80">
        <v>0.03</v>
      </c>
      <c r="E2" s="47">
        <f>(B2+C2)*D2</f>
        <v>0.105</v>
      </c>
      <c r="F2" s="9"/>
    </row>
    <row r="3" spans="1:6" ht="170.45">
      <c r="A3" s="24"/>
      <c r="B3" s="104" t="s">
        <v>176</v>
      </c>
      <c r="C3" s="126"/>
      <c r="D3" s="80"/>
      <c r="E3" s="47"/>
      <c r="F3" s="9"/>
    </row>
    <row r="4" spans="1:6" ht="32.1" customHeight="1">
      <c r="A4" s="24" t="s">
        <v>177</v>
      </c>
      <c r="B4" s="128">
        <v>3.5</v>
      </c>
      <c r="C4" s="128"/>
      <c r="D4" s="80">
        <v>0.03</v>
      </c>
      <c r="E4" s="47">
        <f t="shared" ref="E4" si="0">(B4+C4)*D4</f>
        <v>0.105</v>
      </c>
    </row>
    <row r="5" spans="1:6" ht="248.1">
      <c r="A5" s="24"/>
      <c r="B5" s="138" t="s">
        <v>178</v>
      </c>
      <c r="C5" s="128"/>
      <c r="D5" s="80"/>
      <c r="E5" s="47"/>
    </row>
    <row r="6" spans="1:6" ht="32.1" customHeight="1">
      <c r="A6" s="24" t="s">
        <v>179</v>
      </c>
      <c r="B6" s="126">
        <v>3.5</v>
      </c>
      <c r="C6" s="126">
        <v>0</v>
      </c>
      <c r="D6" s="75">
        <v>0.04</v>
      </c>
      <c r="E6" s="47">
        <f t="shared" ref="E6" si="1">(B6+C6)*D6</f>
        <v>0.14000000000000001</v>
      </c>
    </row>
    <row r="7" spans="1:6" ht="170.45">
      <c r="A7" s="24"/>
      <c r="B7" s="133" t="s">
        <v>180</v>
      </c>
      <c r="C7" s="126" t="s">
        <v>181</v>
      </c>
      <c r="D7" s="75"/>
      <c r="E7" s="47"/>
    </row>
    <row r="8" spans="1:6" ht="32.1" customHeight="1">
      <c r="A8" s="24" t="s">
        <v>182</v>
      </c>
      <c r="B8" s="128">
        <v>3.5</v>
      </c>
      <c r="C8" s="128"/>
      <c r="D8" s="75">
        <v>0.03</v>
      </c>
      <c r="E8" s="47">
        <f t="shared" ref="E8" si="2">(B8+C8)*D8</f>
        <v>0.105</v>
      </c>
    </row>
    <row r="9" spans="1:6" ht="170.45">
      <c r="A9" s="24"/>
      <c r="B9" s="138" t="s">
        <v>183</v>
      </c>
      <c r="C9" s="128"/>
      <c r="D9" s="75"/>
      <c r="E9" s="47"/>
    </row>
    <row r="10" spans="1:6" ht="32.1" customHeight="1">
      <c r="A10" s="139" t="s">
        <v>184</v>
      </c>
      <c r="B10" s="126">
        <v>3.5</v>
      </c>
      <c r="C10" s="126"/>
      <c r="D10" s="75">
        <v>0.03</v>
      </c>
      <c r="E10" s="47">
        <f t="shared" ref="E10" si="3">(B10+C10)*D10</f>
        <v>0.105</v>
      </c>
    </row>
    <row r="11" spans="1:6" ht="170.45">
      <c r="A11" s="24"/>
      <c r="B11" s="104" t="s">
        <v>185</v>
      </c>
      <c r="C11" s="126"/>
      <c r="D11" s="75"/>
      <c r="E11" s="47"/>
    </row>
    <row r="12" spans="1:6" ht="32.1" customHeight="1">
      <c r="A12" s="24" t="s">
        <v>186</v>
      </c>
      <c r="B12" s="128"/>
      <c r="C12" s="128"/>
      <c r="D12" s="75">
        <v>0.02</v>
      </c>
      <c r="E12" s="47">
        <f t="shared" ref="E12" si="4">(B12+C12)*D12</f>
        <v>0</v>
      </c>
    </row>
    <row r="13" spans="1:6" ht="32.1" customHeight="1">
      <c r="A13" s="24"/>
      <c r="B13" s="128"/>
      <c r="C13" s="128"/>
      <c r="D13" s="75"/>
      <c r="E13" s="47"/>
    </row>
    <row r="14" spans="1:6" ht="32.1" customHeight="1">
      <c r="A14" s="24" t="s">
        <v>187</v>
      </c>
      <c r="B14" s="126">
        <v>3.5</v>
      </c>
      <c r="C14" s="126"/>
      <c r="D14" s="75">
        <v>0.04</v>
      </c>
      <c r="E14" s="47">
        <f t="shared" ref="E14" si="5">(B14+C14)*D14</f>
        <v>0.14000000000000001</v>
      </c>
    </row>
    <row r="15" spans="1:6" ht="170.45">
      <c r="A15" s="24"/>
      <c r="B15" s="104" t="s">
        <v>188</v>
      </c>
      <c r="C15" s="126"/>
      <c r="D15" s="75"/>
      <c r="E15" s="47"/>
    </row>
    <row r="16" spans="1:6" ht="32.1" customHeight="1">
      <c r="A16" s="24" t="s">
        <v>189</v>
      </c>
      <c r="B16" s="128">
        <v>3.5</v>
      </c>
      <c r="C16" s="128"/>
      <c r="D16" s="75">
        <v>0.04</v>
      </c>
      <c r="E16" s="47">
        <f t="shared" ref="E16" si="6">(B16+C16)*D16</f>
        <v>0.14000000000000001</v>
      </c>
    </row>
    <row r="17" spans="1:6" ht="170.45">
      <c r="A17" s="24"/>
      <c r="B17" s="138" t="s">
        <v>190</v>
      </c>
      <c r="C17" s="128"/>
      <c r="D17" s="75"/>
      <c r="E17" s="47"/>
    </row>
    <row r="18" spans="1:6" ht="32.1" customHeight="1">
      <c r="A18" s="24" t="s">
        <v>191</v>
      </c>
      <c r="B18" s="126"/>
      <c r="C18" s="126"/>
      <c r="D18" s="75">
        <v>0.04</v>
      </c>
      <c r="E18" s="47">
        <f t="shared" ref="E18" si="7">(B18+C18)*D18</f>
        <v>0</v>
      </c>
    </row>
    <row r="19" spans="1:6" ht="15.6">
      <c r="A19" s="24"/>
      <c r="B19" s="126"/>
      <c r="C19" s="126"/>
      <c r="D19" s="75"/>
      <c r="E19" s="47"/>
    </row>
    <row r="20" spans="1:6" ht="32.1" customHeight="1">
      <c r="A20" s="24" t="s">
        <v>192</v>
      </c>
      <c r="B20" s="128"/>
      <c r="C20" s="128"/>
      <c r="D20" s="75">
        <v>0.04</v>
      </c>
      <c r="E20" s="47">
        <f t="shared" ref="E20" si="8">(B20+C20)*D20</f>
        <v>0</v>
      </c>
    </row>
    <row r="21" spans="1:6" ht="32.1" customHeight="1">
      <c r="A21" s="24"/>
      <c r="B21" s="128"/>
      <c r="C21" s="128"/>
      <c r="D21" s="75"/>
      <c r="E21" s="47"/>
    </row>
    <row r="22" spans="1:6" ht="32.1" customHeight="1">
      <c r="A22" s="24" t="s">
        <v>193</v>
      </c>
      <c r="B22" s="126">
        <v>3.5</v>
      </c>
      <c r="C22" s="126"/>
      <c r="D22" s="75">
        <v>0.04</v>
      </c>
      <c r="E22" s="47">
        <f t="shared" ref="E22" si="9">(B22+C22)*D22</f>
        <v>0.14000000000000001</v>
      </c>
    </row>
    <row r="23" spans="1:6" ht="279">
      <c r="A23" s="24"/>
      <c r="B23" s="104" t="s">
        <v>194</v>
      </c>
      <c r="C23" s="126"/>
      <c r="D23" s="75"/>
      <c r="E23" s="47"/>
    </row>
    <row r="24" spans="1:6" ht="32.1" customHeight="1">
      <c r="A24" s="24" t="s">
        <v>195</v>
      </c>
      <c r="B24" s="128"/>
      <c r="C24" s="128"/>
      <c r="D24" s="75">
        <v>0.04</v>
      </c>
      <c r="E24" s="47">
        <f t="shared" ref="E24" si="10">(B24+C24)*D24</f>
        <v>0</v>
      </c>
    </row>
    <row r="25" spans="1:6" ht="32.1" customHeight="1">
      <c r="A25" s="24"/>
      <c r="B25" s="128"/>
      <c r="C25" s="128"/>
      <c r="D25" s="75"/>
      <c r="E25" s="47"/>
    </row>
    <row r="26" spans="1:6" ht="32.1" customHeight="1">
      <c r="A26" s="24" t="s">
        <v>196</v>
      </c>
      <c r="B26" s="126"/>
      <c r="C26" s="126"/>
      <c r="D26" s="75">
        <v>0.04</v>
      </c>
      <c r="E26" s="47">
        <f t="shared" ref="E26" si="11">(B26+C26)*D26</f>
        <v>0</v>
      </c>
    </row>
    <row r="27" spans="1:6" ht="32.1" customHeight="1">
      <c r="A27" s="24"/>
      <c r="B27" s="126"/>
      <c r="C27" s="126"/>
      <c r="D27" s="75"/>
      <c r="E27" s="47"/>
    </row>
    <row r="28" spans="1:6" ht="32.1" customHeight="1">
      <c r="A28" s="24" t="s">
        <v>197</v>
      </c>
      <c r="B28" s="128">
        <v>3.5</v>
      </c>
      <c r="C28" s="128"/>
      <c r="D28" s="75">
        <v>0.02</v>
      </c>
      <c r="E28" s="47">
        <f t="shared" ref="E28" si="12">(B28+C28)*D28</f>
        <v>7.0000000000000007E-2</v>
      </c>
      <c r="F28" s="9"/>
    </row>
    <row r="29" spans="1:6" ht="294.60000000000002">
      <c r="A29" s="24"/>
      <c r="B29" s="138" t="s">
        <v>198</v>
      </c>
      <c r="C29" s="128"/>
      <c r="D29" s="75"/>
      <c r="E29" s="47"/>
      <c r="F29" s="9"/>
    </row>
    <row r="30" spans="1:6" ht="32.1" customHeight="1">
      <c r="A30" s="24" t="s">
        <v>199</v>
      </c>
      <c r="B30" s="126"/>
      <c r="C30" s="126"/>
      <c r="D30" s="75">
        <v>0.02</v>
      </c>
      <c r="E30" s="47">
        <f t="shared" ref="E30" si="13">(B30+C30)*D30</f>
        <v>0</v>
      </c>
      <c r="F30" s="9"/>
    </row>
    <row r="31" spans="1:6" ht="32.1" customHeight="1">
      <c r="A31" s="24"/>
      <c r="B31" s="126"/>
      <c r="C31" s="126"/>
      <c r="D31" s="75"/>
      <c r="E31" s="47"/>
      <c r="F31" s="9"/>
    </row>
    <row r="32" spans="1:6" ht="32.1" customHeight="1">
      <c r="A32" s="24" t="s">
        <v>200</v>
      </c>
      <c r="B32" s="128"/>
      <c r="C32" s="128"/>
      <c r="D32" s="75">
        <v>0.03</v>
      </c>
      <c r="E32" s="47">
        <f t="shared" ref="E32" si="14">(B32+C32)*D32</f>
        <v>0</v>
      </c>
      <c r="F32" s="9"/>
    </row>
    <row r="33" spans="1:6" ht="32.1" customHeight="1">
      <c r="A33" s="24"/>
      <c r="B33" s="128"/>
      <c r="C33" s="128"/>
      <c r="D33" s="75"/>
      <c r="E33" s="47"/>
      <c r="F33" s="9"/>
    </row>
    <row r="34" spans="1:6" ht="32.1" customHeight="1">
      <c r="A34" s="24" t="s">
        <v>201</v>
      </c>
      <c r="B34" s="126"/>
      <c r="C34" s="126"/>
      <c r="D34" s="75">
        <v>0.02</v>
      </c>
      <c r="E34" s="47">
        <f t="shared" ref="E34" si="15">(B34+C34)*D34</f>
        <v>0</v>
      </c>
      <c r="F34" s="9"/>
    </row>
    <row r="35" spans="1:6" ht="32.1" customHeight="1">
      <c r="A35" s="24"/>
      <c r="B35" s="126"/>
      <c r="C35" s="126"/>
      <c r="D35" s="75"/>
      <c r="E35" s="47"/>
      <c r="F35" s="9"/>
    </row>
    <row r="36" spans="1:6" ht="32.1" customHeight="1">
      <c r="A36" s="24" t="s">
        <v>202</v>
      </c>
      <c r="B36" s="128"/>
      <c r="C36" s="128"/>
      <c r="D36" s="75">
        <v>0.03</v>
      </c>
      <c r="E36" s="47">
        <f t="shared" ref="E36" si="16">(B36+C36)*D36</f>
        <v>0</v>
      </c>
      <c r="F36" s="9"/>
    </row>
    <row r="37" spans="1:6" ht="32.1" customHeight="1">
      <c r="A37" s="24"/>
      <c r="B37" s="128"/>
      <c r="C37" s="128"/>
      <c r="D37" s="75"/>
      <c r="E37" s="47"/>
      <c r="F37" s="9"/>
    </row>
    <row r="38" spans="1:6" ht="32.1" customHeight="1">
      <c r="A38" s="24" t="s">
        <v>203</v>
      </c>
      <c r="B38" s="126"/>
      <c r="C38" s="126"/>
      <c r="D38" s="75">
        <v>0.02</v>
      </c>
      <c r="E38" s="47">
        <f t="shared" ref="E38" si="17">(B38+C38)*D38</f>
        <v>0</v>
      </c>
      <c r="F38" s="9"/>
    </row>
    <row r="39" spans="1:6" ht="32.1" customHeight="1">
      <c r="A39" s="24"/>
      <c r="B39" s="126"/>
      <c r="C39" s="126"/>
      <c r="D39" s="75"/>
      <c r="E39" s="47"/>
      <c r="F39" s="9"/>
    </row>
    <row r="40" spans="1:6" ht="32.1" customHeight="1">
      <c r="A40" s="24" t="s">
        <v>204</v>
      </c>
      <c r="B40" s="128"/>
      <c r="C40" s="128"/>
      <c r="D40" s="75">
        <v>0.03</v>
      </c>
      <c r="E40" s="47">
        <f t="shared" ref="E40" si="18">(B40+C40)*D40</f>
        <v>0</v>
      </c>
      <c r="F40" s="9"/>
    </row>
    <row r="41" spans="1:6" ht="32.1" customHeight="1">
      <c r="A41" s="24"/>
      <c r="B41" s="128"/>
      <c r="C41" s="128"/>
      <c r="D41" s="75"/>
      <c r="E41" s="47"/>
      <c r="F41" s="9"/>
    </row>
    <row r="42" spans="1:6" ht="32.1" customHeight="1">
      <c r="A42" s="24" t="s">
        <v>205</v>
      </c>
      <c r="B42" s="126"/>
      <c r="C42" s="126"/>
      <c r="D42" s="75">
        <v>0.03</v>
      </c>
      <c r="E42" s="47">
        <f t="shared" ref="E42" si="19">(B42+C42)*D42</f>
        <v>0</v>
      </c>
      <c r="F42" s="9"/>
    </row>
    <row r="43" spans="1:6" ht="32.1" customHeight="1">
      <c r="A43" s="24"/>
      <c r="B43" s="126"/>
      <c r="C43" s="126"/>
      <c r="D43" s="75"/>
      <c r="E43" s="47"/>
      <c r="F43" s="9"/>
    </row>
    <row r="44" spans="1:6" ht="32.1" customHeight="1">
      <c r="A44" s="24" t="s">
        <v>206</v>
      </c>
      <c r="B44" s="128"/>
      <c r="C44" s="128"/>
      <c r="D44" s="75">
        <v>0.02</v>
      </c>
      <c r="E44" s="47">
        <f t="shared" ref="E44" si="20">(B44+C44)*D44</f>
        <v>0</v>
      </c>
      <c r="F44" s="9"/>
    </row>
    <row r="45" spans="1:6" ht="32.1" customHeight="1">
      <c r="A45" s="24"/>
      <c r="B45" s="128"/>
      <c r="C45" s="128"/>
      <c r="D45" s="75"/>
      <c r="E45" s="47"/>
      <c r="F45" s="9"/>
    </row>
    <row r="46" spans="1:6" ht="32.1" customHeight="1">
      <c r="A46" s="24" t="s">
        <v>207</v>
      </c>
      <c r="B46" s="126"/>
      <c r="C46" s="126"/>
      <c r="D46" s="75">
        <v>0.03</v>
      </c>
      <c r="E46" s="47">
        <f t="shared" ref="E46" si="21">(B46+C46)*D46</f>
        <v>0</v>
      </c>
      <c r="F46" s="9"/>
    </row>
    <row r="47" spans="1:6" ht="32.1" customHeight="1">
      <c r="A47" s="24"/>
      <c r="B47" s="126"/>
      <c r="C47" s="126"/>
      <c r="D47" s="75"/>
      <c r="E47" s="47"/>
      <c r="F47" s="9"/>
    </row>
    <row r="48" spans="1:6" ht="32.1" customHeight="1">
      <c r="A48" s="24" t="s">
        <v>208</v>
      </c>
      <c r="B48" s="128"/>
      <c r="C48" s="128"/>
      <c r="D48" s="75">
        <v>0.02</v>
      </c>
      <c r="E48" s="47">
        <f t="shared" ref="E48" si="22">(B48+C48)*D48</f>
        <v>0</v>
      </c>
      <c r="F48" s="9"/>
    </row>
    <row r="49" spans="1:6" ht="32.1" customHeight="1">
      <c r="A49" s="24"/>
      <c r="B49" s="128"/>
      <c r="C49" s="128"/>
      <c r="D49" s="75"/>
      <c r="E49" s="47"/>
      <c r="F49" s="9"/>
    </row>
    <row r="50" spans="1:6" ht="32.1" customHeight="1">
      <c r="A50" s="24" t="s">
        <v>209</v>
      </c>
      <c r="B50" s="126"/>
      <c r="C50" s="126"/>
      <c r="D50" s="75">
        <v>0.03</v>
      </c>
      <c r="E50" s="47">
        <f t="shared" ref="E50" si="23">(B50+C50)*D50</f>
        <v>0</v>
      </c>
      <c r="F50" s="9"/>
    </row>
    <row r="51" spans="1:6" ht="32.1" customHeight="1">
      <c r="A51" s="24"/>
      <c r="B51" s="126"/>
      <c r="C51" s="126"/>
      <c r="D51" s="75"/>
      <c r="E51" s="47"/>
      <c r="F51" s="9"/>
    </row>
    <row r="52" spans="1:6" ht="32.1" customHeight="1">
      <c r="A52" s="24" t="s">
        <v>210</v>
      </c>
      <c r="B52" s="128"/>
      <c r="C52" s="128"/>
      <c r="D52" s="75">
        <v>0.03</v>
      </c>
      <c r="E52" s="47">
        <f t="shared" ref="E52" si="24">(B52+C52)*D52</f>
        <v>0</v>
      </c>
      <c r="F52" s="9"/>
    </row>
    <row r="53" spans="1:6" ht="32.1" customHeight="1">
      <c r="A53" s="24"/>
      <c r="B53" s="128"/>
      <c r="C53" s="128"/>
      <c r="D53" s="75"/>
      <c r="E53" s="47"/>
      <c r="F53" s="9"/>
    </row>
    <row r="54" spans="1:6" ht="32.1" customHeight="1">
      <c r="A54" s="24" t="s">
        <v>211</v>
      </c>
      <c r="B54" s="126">
        <v>3.5</v>
      </c>
      <c r="C54" s="126">
        <v>0</v>
      </c>
      <c r="D54" s="75">
        <v>0.03</v>
      </c>
      <c r="E54" s="47">
        <f t="shared" ref="E54" si="25">(B54+C54)*D54</f>
        <v>0.105</v>
      </c>
      <c r="F54" s="9"/>
    </row>
    <row r="55" spans="1:6" ht="186">
      <c r="A55" s="24"/>
      <c r="B55" s="133" t="s">
        <v>212</v>
      </c>
      <c r="C55" s="126" t="s">
        <v>181</v>
      </c>
      <c r="D55" s="75"/>
      <c r="E55" s="47"/>
      <c r="F55" s="9"/>
    </row>
    <row r="56" spans="1:6" ht="32.1" customHeight="1">
      <c r="A56" s="24" t="s">
        <v>213</v>
      </c>
      <c r="B56" s="129"/>
      <c r="C56" s="128"/>
      <c r="D56" s="75">
        <v>0.03</v>
      </c>
      <c r="E56" s="47">
        <f t="shared" ref="E56" si="26">(B56+C56)*D56</f>
        <v>0</v>
      </c>
      <c r="F56" s="9"/>
    </row>
    <row r="57" spans="1:6" ht="32.1" customHeight="1">
      <c r="A57" s="24"/>
      <c r="B57" s="128"/>
      <c r="C57" s="128"/>
      <c r="D57" s="75"/>
      <c r="E57" s="47"/>
      <c r="F57" s="9"/>
    </row>
    <row r="58" spans="1:6" ht="32.1" customHeight="1">
      <c r="A58" s="24" t="s">
        <v>214</v>
      </c>
      <c r="B58" s="126"/>
      <c r="C58" s="126"/>
      <c r="D58" s="75">
        <v>0.03</v>
      </c>
      <c r="E58" s="47">
        <f t="shared" ref="E58" si="27">(B58+C58)*D58</f>
        <v>0</v>
      </c>
      <c r="F58" s="9"/>
    </row>
    <row r="59" spans="1:6" ht="32.1" customHeight="1">
      <c r="A59" s="24"/>
      <c r="B59" s="126"/>
      <c r="C59" s="126"/>
      <c r="D59" s="75"/>
      <c r="E59" s="47"/>
      <c r="F59" s="9"/>
    </row>
    <row r="60" spans="1:6" ht="32.1" customHeight="1">
      <c r="A60" s="24" t="s">
        <v>215</v>
      </c>
      <c r="B60" s="128">
        <v>3.5</v>
      </c>
      <c r="C60" s="128"/>
      <c r="D60" s="75">
        <v>0.02</v>
      </c>
      <c r="E60" s="47">
        <f t="shared" ref="E60" si="28">(B60+C60)*D60</f>
        <v>7.0000000000000007E-2</v>
      </c>
      <c r="F60" s="9"/>
    </row>
    <row r="61" spans="1:6" ht="155.1">
      <c r="A61" s="24"/>
      <c r="B61" s="138" t="s">
        <v>216</v>
      </c>
      <c r="C61" s="128"/>
      <c r="D61" s="75"/>
      <c r="E61" s="47"/>
      <c r="F61" s="9"/>
    </row>
    <row r="62" spans="1:6" ht="32.1" customHeight="1">
      <c r="A62" s="24" t="s">
        <v>217</v>
      </c>
      <c r="B62" s="126"/>
      <c r="C62" s="126"/>
      <c r="D62" s="75">
        <v>0.02</v>
      </c>
      <c r="E62" s="47">
        <f t="shared" ref="E62" si="29">(B62+C62)*D62</f>
        <v>0</v>
      </c>
      <c r="F62" s="9"/>
    </row>
    <row r="63" spans="1:6" ht="15.6">
      <c r="A63" s="24"/>
      <c r="B63" s="126"/>
      <c r="C63" s="126"/>
      <c r="D63" s="75"/>
      <c r="E63" s="47"/>
    </row>
    <row r="64" spans="1:6" ht="15.6">
      <c r="A64" s="24" t="s">
        <v>218</v>
      </c>
      <c r="B64" s="128"/>
      <c r="C64" s="128"/>
      <c r="D64" s="75">
        <v>0.03</v>
      </c>
      <c r="E64" s="47">
        <f t="shared" ref="E64" si="30">(B64+C64)*D64</f>
        <v>0</v>
      </c>
      <c r="F64" s="15"/>
    </row>
    <row r="65" spans="1:6" ht="15.6">
      <c r="A65" s="24"/>
      <c r="B65" s="128"/>
      <c r="C65" s="128"/>
      <c r="D65" s="75"/>
      <c r="E65" s="47"/>
    </row>
    <row r="66" spans="1:6" ht="15.6">
      <c r="A66" s="24" t="s">
        <v>219</v>
      </c>
      <c r="B66" s="126">
        <v>3.5</v>
      </c>
      <c r="C66" s="126"/>
      <c r="D66" s="75">
        <v>0.03</v>
      </c>
      <c r="E66" s="47">
        <f t="shared" ref="E66" si="31">(B66+C66)*D66</f>
        <v>0.105</v>
      </c>
    </row>
    <row r="67" spans="1:6" ht="294.60000000000002">
      <c r="A67" s="24"/>
      <c r="B67" s="104" t="s">
        <v>220</v>
      </c>
      <c r="C67" s="126"/>
      <c r="D67" s="75"/>
      <c r="E67" s="47"/>
    </row>
    <row r="68" spans="1:6" ht="15.6">
      <c r="A68" s="24" t="s">
        <v>221</v>
      </c>
      <c r="B68" s="128"/>
      <c r="C68" s="128"/>
      <c r="D68" s="75">
        <v>0.02</v>
      </c>
      <c r="E68" s="47">
        <f t="shared" ref="E68" si="32">(B68+C68)*D68</f>
        <v>0</v>
      </c>
    </row>
    <row r="69" spans="1:6" ht="15.6">
      <c r="A69" s="24"/>
      <c r="B69" s="128"/>
      <c r="C69" s="128"/>
      <c r="D69" s="47"/>
      <c r="E69" s="47"/>
    </row>
    <row r="70" spans="1:6" ht="15.6">
      <c r="A70" s="8"/>
      <c r="D70" s="130">
        <f>SUM(D2:D69)</f>
        <v>1.0000000000000002</v>
      </c>
      <c r="E70" s="92">
        <f>SUM(E3:E69)</f>
        <v>1.2250000000000001</v>
      </c>
      <c r="F70" s="15" t="s">
        <v>150</v>
      </c>
    </row>
    <row r="71" spans="1:6" ht="15.6">
      <c r="A71" s="8"/>
    </row>
    <row r="72" spans="1:6" ht="15.6">
      <c r="A72" s="124"/>
      <c r="B72" s="11" t="s">
        <v>222</v>
      </c>
    </row>
    <row r="73" spans="1:6" ht="15.6">
      <c r="A73" s="133"/>
      <c r="B73" s="11"/>
      <c r="C73" s="11"/>
    </row>
    <row r="74" spans="1:6" ht="15.6">
      <c r="A74" s="124"/>
    </row>
    <row r="75" spans="1:6" ht="15.6">
      <c r="A75" s="8"/>
    </row>
    <row r="76" spans="1:6" ht="15.6">
      <c r="A76" s="8"/>
    </row>
    <row r="77" spans="1:6" ht="15.6">
      <c r="A77" s="8"/>
      <c r="D77" s="11"/>
    </row>
    <row r="78" spans="1:6" ht="15.6">
      <c r="A78" s="8"/>
    </row>
    <row r="79" spans="1:6" ht="15.6">
      <c r="A79" s="8"/>
    </row>
    <row r="80" spans="1:6" ht="15.6">
      <c r="A80" s="8"/>
    </row>
    <row r="81" spans="1:1" ht="15.6">
      <c r="A81" s="8"/>
    </row>
    <row r="82" spans="1:1" ht="15.6">
      <c r="A82" s="8"/>
    </row>
    <row r="83" spans="1:1" ht="15.6">
      <c r="A83" s="8"/>
    </row>
    <row r="84" spans="1:1" ht="15.6"/>
    <row r="85" spans="1:1" ht="15.6"/>
    <row r="86" spans="1:1" ht="15.6"/>
    <row r="87" spans="1:1" ht="15.6"/>
  </sheetData>
  <sheetProtection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Ana Carolina Tesch Benincá</cp:lastModifiedBy>
  <cp:revision/>
  <dcterms:created xsi:type="dcterms:W3CDTF">2022-10-09T23:08:45Z</dcterms:created>
  <dcterms:modified xsi:type="dcterms:W3CDTF">2025-02-11T02:18:23Z</dcterms:modified>
  <cp:category/>
  <cp:contentStatus/>
</cp:coreProperties>
</file>