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9172af7691c491fc/Associação SIS - RASA/5o. ciclo - bancos comerciais e cooperativos - 2024/Caixa Econômica Federal/"/>
    </mc:Choice>
  </mc:AlternateContent>
  <xr:revisionPtr revIDLastSave="271" documentId="13_ncr:1_{A8FBAF42-0D3F-42F0-BACE-AF5A6AB3D8BC}" xr6:coauthVersionLast="47" xr6:coauthVersionMax="47" xr10:uidLastSave="{33F12A8F-ED7F-4FA9-9640-D8CB7E0FFD56}"/>
  <bookViews>
    <workbookView xWindow="-110" yWindow="-110" windowWidth="19420" windowHeight="11500" firstSheet="13" xr2:uid="{033D211D-4D1B-C74C-B933-05804CD3EC4A}"/>
  </bookViews>
  <sheets>
    <sheet name="Nota final" sheetId="20" r:id="rId1"/>
    <sheet name="Informações da planilha" sheetId="21" state="hidden" r:id="rId2"/>
    <sheet name="Temas nas políticas gerais" sheetId="8" r:id="rId3"/>
    <sheet name="Temas nas políticas setoriais" sheetId="9" r:id="rId4"/>
    <sheet name="Bases de dados" sheetId="22" r:id="rId5"/>
    <sheet name="Monitoramento de riscos" sheetId="10" r:id="rId6"/>
    <sheet name="Relevância processo decisório" sheetId="27" r:id="rId7"/>
    <sheet name="Ações de mitigação de riscos" sheetId="11" r:id="rId8"/>
    <sheet name="Prod fin imp positivo" sheetId="26" r:id="rId9"/>
    <sheet name="Portfólio (setor)" sheetId="12" r:id="rId10"/>
    <sheet name="Portfólio (localização)" sheetId="15" r:id="rId11"/>
    <sheet name="Portfólio (empresa)" sheetId="16" r:id="rId12"/>
    <sheet name="Governança" sheetId="2" r:id="rId13"/>
    <sheet name=" Controvérsias socioambientais" sheetId="5" r:id="rId1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" i="20" l="1"/>
  <c r="I9" i="20"/>
  <c r="F19" i="5"/>
  <c r="G17" i="5"/>
  <c r="E17" i="5"/>
  <c r="G15" i="5"/>
  <c r="E15" i="5"/>
  <c r="G13" i="5"/>
  <c r="E13" i="5"/>
  <c r="G11" i="5"/>
  <c r="E11" i="5"/>
  <c r="G9" i="5"/>
  <c r="E9" i="5"/>
  <c r="G7" i="5"/>
  <c r="E7" i="5"/>
  <c r="G5" i="5"/>
  <c r="E5" i="5"/>
  <c r="G3" i="5"/>
  <c r="E3" i="5"/>
  <c r="E68" i="26"/>
  <c r="E64" i="26"/>
  <c r="E60" i="26"/>
  <c r="E56" i="26"/>
  <c r="E52" i="26"/>
  <c r="E48" i="26"/>
  <c r="E44" i="26"/>
  <c r="E40" i="26"/>
  <c r="E36" i="26"/>
  <c r="E32" i="26"/>
  <c r="E28" i="26"/>
  <c r="E24" i="26"/>
  <c r="E20" i="26"/>
  <c r="E16" i="26"/>
  <c r="E12" i="26"/>
  <c r="E8" i="26"/>
  <c r="E4" i="26"/>
  <c r="D70" i="26"/>
  <c r="B92" i="22"/>
  <c r="E5" i="27"/>
  <c r="H9" i="20" s="1"/>
  <c r="G19" i="5" l="1"/>
  <c r="J4" i="22"/>
  <c r="J6" i="22"/>
  <c r="J8" i="22"/>
  <c r="J10" i="22"/>
  <c r="J12" i="22"/>
  <c r="J14" i="22"/>
  <c r="J16" i="22"/>
  <c r="J18" i="22"/>
  <c r="J20" i="22"/>
  <c r="J22" i="22"/>
  <c r="J24" i="22"/>
  <c r="J26" i="22"/>
  <c r="J28" i="22"/>
  <c r="J30" i="22"/>
  <c r="J32" i="22"/>
  <c r="J34" i="22"/>
  <c r="J36" i="22"/>
  <c r="J38" i="22"/>
  <c r="J40" i="22"/>
  <c r="J42" i="22"/>
  <c r="J44" i="22"/>
  <c r="J46" i="22"/>
  <c r="J48" i="22"/>
  <c r="J50" i="22"/>
  <c r="J52" i="22"/>
  <c r="J54" i="22"/>
  <c r="J56" i="22"/>
  <c r="J58" i="22"/>
  <c r="J60" i="22"/>
  <c r="J62" i="22"/>
  <c r="J64" i="22"/>
  <c r="J70" i="22"/>
  <c r="J72" i="22"/>
  <c r="J74" i="22"/>
  <c r="J76" i="22"/>
  <c r="J78" i="22"/>
  <c r="J80" i="22"/>
  <c r="J82" i="22"/>
  <c r="J84" i="22"/>
  <c r="J86" i="22"/>
  <c r="J88" i="22"/>
  <c r="J90" i="22"/>
  <c r="J2" i="22"/>
  <c r="H92" i="22"/>
  <c r="F92" i="22"/>
  <c r="D92" i="22"/>
  <c r="F18" i="16" l="1"/>
  <c r="F5" i="16"/>
  <c r="F7" i="16"/>
  <c r="F9" i="16"/>
  <c r="F11" i="16"/>
  <c r="F13" i="16"/>
  <c r="F15" i="16"/>
  <c r="F17" i="16"/>
  <c r="F3" i="16"/>
  <c r="C13" i="10"/>
  <c r="D13" i="10"/>
  <c r="B13" i="10"/>
  <c r="C9" i="12"/>
  <c r="D9" i="12"/>
  <c r="E9" i="12"/>
  <c r="B9" i="12"/>
  <c r="C9" i="15"/>
  <c r="D9" i="15"/>
  <c r="B9" i="15"/>
  <c r="E9" i="15"/>
  <c r="F5" i="15"/>
  <c r="F7" i="15"/>
  <c r="F3" i="15"/>
  <c r="F5" i="12"/>
  <c r="F7" i="12"/>
  <c r="F3" i="12"/>
  <c r="F9" i="15" l="1"/>
  <c r="F9" i="12"/>
  <c r="J92" i="22"/>
  <c r="F9" i="20" s="1"/>
  <c r="G92" i="22"/>
  <c r="E66" i="26"/>
  <c r="E62" i="26"/>
  <c r="E58" i="26"/>
  <c r="E54" i="26"/>
  <c r="E50" i="26"/>
  <c r="E46" i="26"/>
  <c r="E42" i="26"/>
  <c r="E38" i="26"/>
  <c r="E34" i="26"/>
  <c r="E30" i="26"/>
  <c r="E26" i="26"/>
  <c r="E22" i="26"/>
  <c r="E18" i="26"/>
  <c r="E14" i="26"/>
  <c r="E10" i="26"/>
  <c r="E6" i="26"/>
  <c r="E2" i="26"/>
  <c r="I92" i="22"/>
  <c r="E92" i="22"/>
  <c r="C92" i="22"/>
  <c r="E70" i="26" l="1"/>
  <c r="J9" i="20" s="1"/>
  <c r="C15" i="10"/>
  <c r="D15" i="10"/>
  <c r="B15" i="10"/>
  <c r="E4" i="2"/>
  <c r="E6" i="2"/>
  <c r="E8" i="2"/>
  <c r="E10" i="2"/>
  <c r="E12" i="2"/>
  <c r="E14" i="2"/>
  <c r="E16" i="2"/>
  <c r="E18" i="2"/>
  <c r="E20" i="2"/>
  <c r="E2" i="2"/>
  <c r="G19" i="16"/>
  <c r="F22" i="2"/>
  <c r="G2" i="2"/>
  <c r="E14" i="10"/>
  <c r="G16" i="11"/>
  <c r="H2" i="11"/>
  <c r="H4" i="11"/>
  <c r="G20" i="2"/>
  <c r="D4" i="9"/>
  <c r="D6" i="9"/>
  <c r="D8" i="9"/>
  <c r="D10" i="9"/>
  <c r="D12" i="9"/>
  <c r="D14" i="9"/>
  <c r="D16" i="9"/>
  <c r="D18" i="9"/>
  <c r="D20" i="9"/>
  <c r="D22" i="9"/>
  <c r="D24" i="9"/>
  <c r="D26" i="9"/>
  <c r="D28" i="9"/>
  <c r="D30" i="9"/>
  <c r="D32" i="9"/>
  <c r="D34" i="9"/>
  <c r="D36" i="9"/>
  <c r="D38" i="9"/>
  <c r="D40" i="9"/>
  <c r="D42" i="9"/>
  <c r="D44" i="9"/>
  <c r="D46" i="9"/>
  <c r="D48" i="9"/>
  <c r="D50" i="9"/>
  <c r="D52" i="9"/>
  <c r="D54" i="9"/>
  <c r="D56" i="9"/>
  <c r="D2" i="9"/>
  <c r="D16" i="8"/>
  <c r="D4" i="8"/>
  <c r="D6" i="8"/>
  <c r="D8" i="8"/>
  <c r="D10" i="8"/>
  <c r="D12" i="8"/>
  <c r="D14" i="8"/>
  <c r="D18" i="8"/>
  <c r="D20" i="8"/>
  <c r="D22" i="8"/>
  <c r="D24" i="8"/>
  <c r="D26" i="8"/>
  <c r="D28" i="8"/>
  <c r="D30" i="8"/>
  <c r="D32" i="8"/>
  <c r="D34" i="8"/>
  <c r="D36" i="8"/>
  <c r="D38" i="8"/>
  <c r="D40" i="8"/>
  <c r="D42" i="8"/>
  <c r="D44" i="8"/>
  <c r="D46" i="8"/>
  <c r="D48" i="8"/>
  <c r="D50" i="8"/>
  <c r="D52" i="8"/>
  <c r="D54" i="8"/>
  <c r="D56" i="8"/>
  <c r="D2" i="8"/>
  <c r="E15" i="10" l="1"/>
  <c r="G9" i="20" s="1"/>
  <c r="D58" i="9"/>
  <c r="E9" i="20" s="1"/>
  <c r="D58" i="8"/>
  <c r="D9" i="20" s="1"/>
  <c r="C58" i="8"/>
  <c r="C58" i="9"/>
  <c r="G18" i="2"/>
  <c r="G16" i="2"/>
  <c r="G14" i="2"/>
  <c r="G12" i="2"/>
  <c r="G10" i="2"/>
  <c r="G8" i="2"/>
  <c r="G6" i="2"/>
  <c r="G4" i="2"/>
  <c r="G22" i="2" l="1"/>
  <c r="N9" i="20" s="1"/>
  <c r="H5" i="16"/>
  <c r="H7" i="16"/>
  <c r="H9" i="16"/>
  <c r="H11" i="16"/>
  <c r="H13" i="16"/>
  <c r="H15" i="16"/>
  <c r="H17" i="16"/>
  <c r="H3" i="16"/>
  <c r="H6" i="11"/>
  <c r="H8" i="11"/>
  <c r="H10" i="11"/>
  <c r="H12" i="11"/>
  <c r="H14" i="11"/>
  <c r="H19" i="16" l="1"/>
  <c r="M9" i="20" s="1"/>
  <c r="H16" i="11"/>
  <c r="L9" i="20"/>
  <c r="K9" i="20"/>
  <c r="D13" i="2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Bruno Schiavo</author>
  </authors>
  <commentList>
    <comment ref="O10" authorId="0" shapeId="0" xr:uid="{AA637240-0564-433E-B731-09F9E37AD4B4}">
      <text>
        <r>
          <rPr>
            <sz val="9"/>
            <color indexed="81"/>
            <rFont val="Segoe UI"/>
            <family val="2"/>
          </rPr>
          <t xml:space="preserve">Nota mínima = -5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Bruno Schiavo</author>
  </authors>
  <commentList>
    <comment ref="F9" authorId="0" shapeId="0" xr:uid="{EC71323E-7259-4FDA-8C26-2834649125E7}">
      <text>
        <r>
          <rPr>
            <sz val="9"/>
            <color indexed="81"/>
            <rFont val="Segoe UI"/>
            <family val="2"/>
          </rPr>
          <t>Se a instituição acumular mais de 10 pontos, a nota será 10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Bruno Schiavo</author>
  </authors>
  <commentList>
    <comment ref="F9" authorId="0" shapeId="0" xr:uid="{84AEDE95-A62B-4E0C-9C26-E0C25D112B14}">
      <text>
        <r>
          <rPr>
            <sz val="9"/>
            <color indexed="81"/>
            <rFont val="Segoe UI"/>
            <family val="2"/>
          </rPr>
          <t>Se a instituição acumular mais de 10 pontos, a nota será 10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Bruno Schiavo</author>
  </authors>
  <commentList>
    <comment ref="H15" authorId="0" shapeId="0" xr:uid="{C196B353-4DB1-4EA1-ACC4-062C854DED92}">
      <text>
        <r>
          <rPr>
            <sz val="9"/>
            <color indexed="81"/>
            <rFont val="Segoe UI"/>
            <family val="2"/>
          </rPr>
          <t xml:space="preserve">Menor nota, mais controvérsias
</t>
        </r>
      </text>
    </comment>
  </commentList>
</comments>
</file>

<file path=xl/sharedStrings.xml><?xml version="1.0" encoding="utf-8"?>
<sst xmlns="http://schemas.openxmlformats.org/spreadsheetml/2006/main" count="533" uniqueCount="381">
  <si>
    <t>RASA -  Ranking de Atuação Socioambiental de Instituições Financeiras</t>
  </si>
  <si>
    <t>Temas nas políticas gerais</t>
  </si>
  <si>
    <t>Temas nas políticas setoriais</t>
  </si>
  <si>
    <t>Bases de dados</t>
  </si>
  <si>
    <t>Monitoramento de riscos</t>
  </si>
  <si>
    <t>Relevância no processo decisório</t>
  </si>
  <si>
    <t>Ações de mitigação de riscos</t>
  </si>
  <si>
    <t>Produtos financeiros com impacto positivo</t>
  </si>
  <si>
    <t>Portfólio (setores econômicos)</t>
  </si>
  <si>
    <t>Portfólio (localização das atividades)</t>
  </si>
  <si>
    <t>Portfólio (risco socioambiental das empresas)</t>
  </si>
  <si>
    <t>Governança</t>
  </si>
  <si>
    <t>Controvérsias socioambientais</t>
  </si>
  <si>
    <t>Nota no item</t>
  </si>
  <si>
    <t>Nota máxima possível</t>
  </si>
  <si>
    <t>Nota final</t>
  </si>
  <si>
    <t>Soma das notas finais de todas as abas</t>
  </si>
  <si>
    <t>(no caso da última aba, a nota é subtraída)</t>
  </si>
  <si>
    <t>Versão da planilha</t>
  </si>
  <si>
    <t>Data</t>
  </si>
  <si>
    <t>1.0</t>
  </si>
  <si>
    <t>TEMAS</t>
  </si>
  <si>
    <t>Presença nas Políticas/diretrizes ou adesão a compromisso voluntário (0 a 3)</t>
  </si>
  <si>
    <t>Peso do tema</t>
  </si>
  <si>
    <t>Nota ponderada</t>
  </si>
  <si>
    <t xml:space="preserve">1. Adaptação às mudanças climáticas </t>
  </si>
  <si>
    <t xml:space="preserve">PRSAC (p. 6 e 7)  A Caixa incorpora considerações climáticas (contribuições institucionais para uma economia de baixo carbono - redução/compensação e redução dos impactos ocasionados por intempéries e alterações ambientais de longo prazo) em seus processos decisórios, bem como pelos impactos de suas decisões e atividades na sociedade e no meio ambiente. PRSAC (p. 19) Ainda, nas diretrizes de gerenciamento de risco, a Caixa declara se reservar ao direito de avaliar os riscos climáticos para definir sobre o  fornecimento ou não de crédito e financiamentos de acordo com os riscos identificados.  </t>
  </si>
  <si>
    <t>2. Matriz energética</t>
  </si>
  <si>
    <t xml:space="preserve">PRSAC (p. 20) O tema é abordado nas diretrizes de gerenciamento de riscos. A Caixa afirma que o gerenciamento de riscos sociais, ambientais e climáticos deverá refletir os impactos de seus produtos considerando a utilização de fontes renováveis de energia. </t>
  </si>
  <si>
    <t>3. Eficiência energética</t>
  </si>
  <si>
    <t xml:space="preserve">PRSAC (p. 20) O tema é abordado nas diretrizes de gerenciamento de riscos. A Caixa afirma que o gerenciamento de riscos sociais, ambientais e climáticos deverá refletir os impactos de seus produtos considerando a eficiência no consumo de energia e dos recursos naturais. . </t>
  </si>
  <si>
    <t>4. Impactos na biodiversidade terrestre</t>
  </si>
  <si>
    <r>
      <t xml:space="preserve">PRSAC (p. 7) A Caixa destaca que mantém, aprimora e implementa a PRSAC para garantir que o banco incorpore a responsabilidade ambiental nos negócios e assegure a atuação alinhada a proteção e conservação dos ecossistemas, dos recursos hídricos e da </t>
    </r>
    <r>
      <rPr>
        <b/>
        <sz val="10"/>
        <rFont val="Calibri"/>
        <family val="2"/>
        <scheme val="minor"/>
      </rPr>
      <t>biodiversidade</t>
    </r>
    <r>
      <rPr>
        <sz val="10"/>
        <rFont val="Calibri"/>
        <family val="2"/>
        <scheme val="minor"/>
      </rPr>
      <t xml:space="preserve">. </t>
    </r>
  </si>
  <si>
    <t>5. Poluição água doce</t>
  </si>
  <si>
    <r>
      <t xml:space="preserve">PRSAC (p. 7) A Caixa destaca que mantém, aprimora e implementa a PRSAC para garantir que o banco incorpore a responsabilidade ambiental nos negócios e assegure a atuação alinhada a proteção e conservação dos ecossistemas, dos </t>
    </r>
    <r>
      <rPr>
        <b/>
        <sz val="10"/>
        <rFont val="Calibri"/>
        <family val="2"/>
        <scheme val="minor"/>
      </rPr>
      <t>recursos hídricos</t>
    </r>
    <r>
      <rPr>
        <sz val="10"/>
        <rFont val="Calibri"/>
        <family val="2"/>
        <scheme val="minor"/>
      </rPr>
      <t xml:space="preserve"> e da biodiversidade. </t>
    </r>
  </si>
  <si>
    <t>6. Eficiência hídrica</t>
  </si>
  <si>
    <t>Nada consta.</t>
  </si>
  <si>
    <t>7. Poluição marítima</t>
  </si>
  <si>
    <t>8. Poluição do solo</t>
  </si>
  <si>
    <r>
      <t xml:space="preserve">PRSAC (p. 6 e 7)  A Caixa destaca que mantém, aprimora e implementa a PRSAC para garantir que o banco incorpore a responsabilidade ambiental nos negócios e assegure a atuação alinhada a </t>
    </r>
    <r>
      <rPr>
        <b/>
        <sz val="10"/>
        <rFont val="Calibri"/>
        <family val="2"/>
        <scheme val="minor"/>
      </rPr>
      <t>proteção e conservação dos ecossistemas</t>
    </r>
    <r>
      <rPr>
        <sz val="10"/>
        <rFont val="Calibri"/>
        <family val="2"/>
        <scheme val="minor"/>
      </rPr>
      <t>, dos recursos hídricos e da biodiversidade. Ainda, incorpora considerações ambientais (</t>
    </r>
    <r>
      <rPr>
        <b/>
        <sz val="10"/>
        <rFont val="Calibri"/>
        <family val="2"/>
        <scheme val="minor"/>
      </rPr>
      <t>preservação e reparação do meio ambiente, incluindo sua recuperação</t>
    </r>
    <r>
      <rPr>
        <sz val="10"/>
        <rFont val="Calibri"/>
        <family val="2"/>
        <scheme val="minor"/>
      </rPr>
      <t>), em seus processos decisórios, bem como a responsabilidade pelos impactos de suas decisões e atividades na sociedade e no meio ambiente. Adesão ao Pacto Global (ODS 12 e 15).</t>
    </r>
  </si>
  <si>
    <t>9. Uso eficiente do solo para fins agrícolas</t>
  </si>
  <si>
    <t>10. Poluição atmosférica</t>
  </si>
  <si>
    <r>
      <t xml:space="preserve">PRSAC (p.6 e 7)  A Caixa destaca que mantém, aprimora e implementa a PRSAC para garantir que o banco incorpore a responsabilidade ambiental nos negócios e assegure a atuação alinhada a </t>
    </r>
    <r>
      <rPr>
        <b/>
        <sz val="10"/>
        <rFont val="Calibri"/>
        <family val="2"/>
        <scheme val="minor"/>
      </rPr>
      <t>proteção e conservação dos ecossistemas</t>
    </r>
    <r>
      <rPr>
        <sz val="10"/>
        <rFont val="Calibri"/>
        <family val="2"/>
        <scheme val="minor"/>
      </rPr>
      <t xml:space="preserve">, dos recursos hídricos e da biodiversidade. Ainda, incorpora considerações ambientais </t>
    </r>
    <r>
      <rPr>
        <b/>
        <sz val="10"/>
        <rFont val="Calibri"/>
        <family val="2"/>
        <scheme val="minor"/>
      </rPr>
      <t>(preservação e reparação do meio ambiente, incluindo sua recuperação</t>
    </r>
    <r>
      <rPr>
        <sz val="10"/>
        <rFont val="Calibri"/>
        <family val="2"/>
        <scheme val="minor"/>
      </rPr>
      <t>), em seus processos decisórios, bem como a responsabilidade pelos impactos de suas decisões e atividades na sociedade e no meio ambiente.</t>
    </r>
  </si>
  <si>
    <t>11. Gestão adequada de resíduos sólidos</t>
  </si>
  <si>
    <t xml:space="preserve">PRSAC (p.20) O tema é abordado nas diretrizes de gerenciamento de riscos. A Caixa afirma que o gerenciamento de riscos sociais, ambientais e climáticos deverá refletir os impactos de seus produtos considerando a gestão adequada de resíduos. Adesão ao Pacto Global (ODS 12). </t>
  </si>
  <si>
    <t>12. Uso eficiente de matéria-prima poluente ou sujeita a provável escassez</t>
  </si>
  <si>
    <t xml:space="preserve">Não consta. </t>
  </si>
  <si>
    <t>13. Trabalho análogo ao escravo</t>
  </si>
  <si>
    <r>
      <t>Rel. Integrado (p. 22). O banco veda a concessão de crédito a tomadores, ou administradores, condenados por trabalho análogo à escravidão. "</t>
    </r>
    <r>
      <rPr>
        <b/>
        <i/>
        <sz val="10"/>
        <rFont val="Calibri"/>
        <family val="2"/>
        <scheme val="minor"/>
      </rPr>
      <t>No que diz respeito à concessão de crédito, é vedada a concessão a tomador constante na relação de empregadores do Ministério do Trabalho e Emprego que submetem seus trabalhadores a formas degradantes de trabalho ou os mantenham em condições análogas ao trabalho escravo</t>
    </r>
    <r>
      <rPr>
        <i/>
        <sz val="10"/>
        <rFont val="Calibri"/>
        <family val="2"/>
        <scheme val="minor"/>
      </rPr>
      <t>; e a tomador cujos dirigentes tenham sido condenados por trabalho infantil,</t>
    </r>
    <r>
      <rPr>
        <b/>
        <i/>
        <sz val="10"/>
        <rFont val="Calibri"/>
        <family val="2"/>
        <scheme val="minor"/>
      </rPr>
      <t xml:space="preserve"> trabalho escravo</t>
    </r>
    <r>
      <rPr>
        <i/>
        <sz val="10"/>
        <rFont val="Calibri"/>
        <family val="2"/>
        <scheme val="minor"/>
      </rPr>
      <t>, crime contra o meio ambiente, assédio moral ou sexual ou racismo"</t>
    </r>
    <r>
      <rPr>
        <sz val="10"/>
        <rFont val="Calibri"/>
        <family val="2"/>
        <scheme val="minor"/>
      </rPr>
      <t xml:space="preserve">.  Contudo, de acordo com o Framework  (p. 34 e 35), a Caixa pode aprovar créditos sujeitos às restrições conforme a avaliação de riscos sociais, ambientais e climáticos e a legislação brasileira. Adesão ao Pacto Global (ODS 8) e Princípios do Equador (Direitos Humanos). </t>
    </r>
  </si>
  <si>
    <t>14. Trabalho infantil irregular</t>
  </si>
  <si>
    <r>
      <t>Rel. Integrado (p. 22). O banco veda a concessão de crédito a tomadores, ou administradores, condenados por trabalho infantil. "</t>
    </r>
    <r>
      <rPr>
        <b/>
        <i/>
        <sz val="10"/>
        <rFont val="Calibri"/>
        <family val="2"/>
        <scheme val="minor"/>
      </rPr>
      <t>No que diz respeito à concessão de crédito, é vedada a concessão a tomador constante na relação de empregadores do Ministério do Trabalho e Emprego</t>
    </r>
    <r>
      <rPr>
        <i/>
        <sz val="10"/>
        <rFont val="Calibri"/>
        <family val="2"/>
        <scheme val="minor"/>
      </rPr>
      <t xml:space="preserve"> que submetem seus trabalhadores a formas degradantes de trabalho ou os mantenham em condições análogas ao trabalho escravo;</t>
    </r>
    <r>
      <rPr>
        <b/>
        <i/>
        <sz val="10"/>
        <rFont val="Calibri"/>
        <family val="2"/>
        <scheme val="minor"/>
      </rPr>
      <t xml:space="preserve"> e a tomador cujos dirigentes tenham sido condenados por trabalho infantil</t>
    </r>
    <r>
      <rPr>
        <i/>
        <sz val="10"/>
        <rFont val="Calibri"/>
        <family val="2"/>
        <scheme val="minor"/>
      </rPr>
      <t>, trabalho escravo, crime contra o meio ambiente, assédio moral ou sexual ou racismo"</t>
    </r>
    <r>
      <rPr>
        <sz val="10"/>
        <rFont val="Calibri"/>
        <family val="2"/>
        <scheme val="minor"/>
      </rPr>
      <t xml:space="preserve">.  Contudo, de acordo com o Framework  (p. 34 e 35), a Caixa pode aprovar créditos sujeitos às restrições conforme a avaliação de riscos sociais, ambientais e climáticos e a legislação brasileira. Adesão ao Pacto Global (ODS 8) e Princípios do Equador (Direitos Humanos). </t>
    </r>
  </si>
  <si>
    <t>15. Gestão da saúde no trabalho</t>
  </si>
  <si>
    <t xml:space="preserve">PRSAC (p. 20)  O tema é abordado das diretrizes de gerenciamento de riscos. A Caixa destaca que o gerenciamento de riscos sociais deverá refletir aspectos relacionados aos impactos decorrentes dos produtos e serviços do banco, considerando o  cumprimento das obrigações trabalhistas e Normas Regulamentadoras de Saúde e Segurança Ocupacional.  </t>
  </si>
  <si>
    <t>16. Gestão da segurança no trabalho</t>
  </si>
  <si>
    <t xml:space="preserve">PRSAC (p. 20)  O tema é abordado das diretrizes de gerenciamento de riscos. A Caixa destaca que o gerenciamento de riscos sociais deverá refletir aspectos relacionados aos impactos decorrentes dos produtos e serviços do banco, considerando o  cumprimento das obrigações trabalhistas e Normas Regulamentadoras de Saúde e Segurança Ocupacional. </t>
  </si>
  <si>
    <t xml:space="preserve">17. Nível de desigualdade salarial </t>
  </si>
  <si>
    <t>18. Saúde, segurança e outros direitos do consumidor</t>
  </si>
  <si>
    <t>19. Impactos em comunidades tradicionais</t>
  </si>
  <si>
    <t xml:space="preserve">Adesão aos Princípios do Equador. </t>
  </si>
  <si>
    <t>20. Riscos à saúde e segurança da comunidade em geral</t>
  </si>
  <si>
    <t>21. Riscos e impactos no desenvolvimento local</t>
  </si>
  <si>
    <t xml:space="preserve">PRSAC (p. 7) A Caixa destaca que a atuação seja pautada na redução das desigualdades sociais e erradicação da pobreza, com foco em disponibilizar acesso a oportunidades de desenvolvimento socioeconômico para grupos e/ou indivíduos em situação de vulnerabilidade. </t>
  </si>
  <si>
    <t>22. Discriminação de gênero</t>
  </si>
  <si>
    <t>PRSAC (p. 8) A Caixa destaca que o banco atua para que seja repelida toda e qualquer violação de direitos e garantias fundamentais, atos lesivos a interesse comum e práticas de atos discriminatórios. O banco veda a concessão de crédito a tomadores, ou administradores, condenados por discriminação de gênero. Contudo, de acordo com o Framework  (p. 34 e 35), a Caixa pode aprovar créditos sujeitos às restrições conforme a avaliação de riscos sociais, ambientais e climáticos e a legislação brasileira.  Adesão ao Pacto Global.</t>
  </si>
  <si>
    <t>23. Discriminação étnica ou sexual</t>
  </si>
  <si>
    <r>
      <t>Rel. Integrado (p. 22). O banco veda a concessão de crédito a tomadores, ou administradores, condenados por trabalho infantil. "</t>
    </r>
    <r>
      <rPr>
        <b/>
        <i/>
        <sz val="10"/>
        <rFont val="Calibri"/>
        <family val="2"/>
        <scheme val="minor"/>
      </rPr>
      <t>No que diz respeito à concessão de crédito, é vedada a concessão</t>
    </r>
    <r>
      <rPr>
        <i/>
        <sz val="10"/>
        <rFont val="Calibri"/>
        <family val="2"/>
        <scheme val="minor"/>
      </rPr>
      <t xml:space="preserve"> a tomador constante na relação de empregadores do Ministério do Trabalho e Emprego que submetem seus trabalhadores a formas degradantes de trabalho ou os mantenham em condições análogas ao trabalho escravo; e </t>
    </r>
    <r>
      <rPr>
        <b/>
        <i/>
        <sz val="10"/>
        <rFont val="Calibri"/>
        <family val="2"/>
        <scheme val="minor"/>
      </rPr>
      <t>a tomador cujos dirigentes tenham sido condenados por</t>
    </r>
    <r>
      <rPr>
        <i/>
        <sz val="10"/>
        <rFont val="Calibri"/>
        <family val="2"/>
        <scheme val="minor"/>
      </rPr>
      <t xml:space="preserve"> trabalho infantil, trabalho escravo, crime contra o meio ambiente,</t>
    </r>
    <r>
      <rPr>
        <b/>
        <i/>
        <sz val="10"/>
        <rFont val="Calibri"/>
        <family val="2"/>
        <scheme val="minor"/>
      </rPr>
      <t xml:space="preserve"> assédio moral ou sexual</t>
    </r>
    <r>
      <rPr>
        <i/>
        <sz val="10"/>
        <rFont val="Calibri"/>
        <family val="2"/>
        <scheme val="minor"/>
      </rPr>
      <t xml:space="preserve"> ou racismo"</t>
    </r>
    <r>
      <rPr>
        <sz val="10"/>
        <rFont val="Calibri"/>
        <family val="2"/>
        <scheme val="minor"/>
      </rPr>
      <t>.  Contudo, de acordo com o Framework  (p. 34 e 35), a Caixa pode aprovar créditos sujeitos às restrições conforme a avaliação de riscos sociais, ambientais e climáticos e a legislação brasileira.</t>
    </r>
  </si>
  <si>
    <t>24. Inclusão de pessoas com deficiência</t>
  </si>
  <si>
    <t>Adesão ao Pacto Global e Princípios do Equador (Direitos Humanos).</t>
  </si>
  <si>
    <t>25. Riscos para o patrimônio cultural</t>
  </si>
  <si>
    <t>26. Questões concorrenciais</t>
  </si>
  <si>
    <t>27. Responsabilidade tributária</t>
  </si>
  <si>
    <t>.</t>
  </si>
  <si>
    <t>28. Prevenção e combate à corrupção</t>
  </si>
  <si>
    <t>Adesão ao Pacto Global (Ação contra a corrupção).</t>
  </si>
  <si>
    <t>TOTAL</t>
  </si>
  <si>
    <t>Máximo de 3</t>
  </si>
  <si>
    <t>Pactos e Compromissos</t>
  </si>
  <si>
    <t xml:space="preserve">Pacto Global da Organização das Nações Unidas (ONU) </t>
  </si>
  <si>
    <t>Princípios do Equador</t>
  </si>
  <si>
    <t>Carbon Disclosure Project (CDP) - Nota B em 2023</t>
  </si>
  <si>
    <t>United Nations Environment Programme Finance Initiative (UNEP FI)</t>
  </si>
  <si>
    <t>Associação Brasileira de Engenharia Sanitária e Ambiental (Abes)</t>
  </si>
  <si>
    <t>PCAF – Partnership for Carbon Accounting Financials</t>
  </si>
  <si>
    <t>PRB - Princípios da Responsabilidade Bancária</t>
  </si>
  <si>
    <t xml:space="preserve">Coalição Verde </t>
  </si>
  <si>
    <t>Parcerias Internacionais</t>
  </si>
  <si>
    <t>KFW Bankengruppe</t>
  </si>
  <si>
    <t>Deutsche Gesellschaft für Internationale Zusammenarbeit (GIZ) GmbH</t>
  </si>
  <si>
    <t>Agence Française de Développement - AFD</t>
  </si>
  <si>
    <t>Groupe Caisse des Dépôts</t>
  </si>
  <si>
    <t>Banco Interamericano de Desenvolvimento - BID</t>
  </si>
  <si>
    <t>Banco Mundial e o Green Climate Fund (GCF)</t>
  </si>
  <si>
    <t>Green Climate Fund</t>
  </si>
  <si>
    <t xml:space="preserve">Padroes </t>
  </si>
  <si>
    <t>Padrões de Desempenho da International Finance Corporation (IFC)</t>
  </si>
  <si>
    <t>Selo Ouro GHG Protocol (RI p. 94)</t>
  </si>
  <si>
    <t xml:space="preserve">Programa UK Pact (RS p. 85) </t>
  </si>
  <si>
    <t>Reforça seu compromisso com a Agenda 2030 e os Objetivos de Desenvolvimento Sustentável (ODS)</t>
  </si>
  <si>
    <t>Inclusão em política setorial ou em política temática (0 a 7)</t>
  </si>
  <si>
    <t>1. Adaptação às mudanças climáticas</t>
  </si>
  <si>
    <t xml:space="preserve">Orientações e sugestões de conduta presentes no Guia de Boas Práticas Socioambientais dos seguintes setores: (i) Agrícola; e (ii) Energia Elétrica. </t>
  </si>
  <si>
    <t>Não consta nas Políticas ou Guias Setoriais de Crédito.</t>
  </si>
  <si>
    <t>Orientações e sugestões de conduta presentes no Guia de Boas Práticas Socioambientais dos seguintes setoress: (i) Indústria Alimentícia; (ii) Energia Elétrica; (iii) Habitação; e, (iv) Indústria Têxtil.</t>
  </si>
  <si>
    <t>Orientações e sugestões de conduta presentes no Guia de Boas Práticas Socioambientais dos seguintes setores: (i) Agrícola; (ii) Indústria Alimentícia; (iii) Energia Elétrica; (iv) Florestas Comerciais Plantadas; e, (v) Pecuária (esta última aborda aspectos relacionados a proteção da fauna e flora, bem-estar e saúde animal).</t>
  </si>
  <si>
    <t xml:space="preserve">Orientações e sugestões de conduta presentes no Guia de Boas Práticas Socioambientais dos seguintes setores (i) Indústria Alimentícia; (ii) Construção Civil; (iii) Pecuária; e, (iv) Indústria Têxtil.  </t>
  </si>
  <si>
    <t xml:space="preserve">Orientações e sugestões de conduta presentes no Guia de Boas Práticas Socioambientais dos seguintes setores: (i) Agrícola; (ii) Indústria Alimentícia; (iii) Energia Elétrica; (iv) Florestas Comerciais Plantadas; (v) Habitação; (vi) Pecuária; e, (vii) Indústria Têxtil. </t>
  </si>
  <si>
    <t xml:space="preserve">Orientações e sugestões de conduta presentes no Guia de Boas Práticas Socioambientais dos seguintes setores: (i) Agrícola; (ii) Construção Civil; (iii) Energia Elétrica (aborda contaminação, erosão e sedimentação do solo); (iv) Habitação; (v) Pecuária (aborda desmatamento e erosão); e, (vi) Indústria Têxtil. </t>
  </si>
  <si>
    <t xml:space="preserve">Orientações e sugestões de conduta presentes no Guia de Boas Práticas Socioambientais para o Setor Agrícola. </t>
  </si>
  <si>
    <t xml:space="preserve">Orientações e sugestões de conduta presentes no Guia de Boas Práticas Socioambientais: (i) Agrícola; (ii) Indústria Alimentícia; (iii) Construção Civil (iv) Energia Elétrica; (v) Pecuária; e, (vi) Indústria Têxtil. </t>
  </si>
  <si>
    <t>Orientações e sugestões de conduta presentes no Guia de Boas Práticas Socioambientais: (i) Agrícola; (ii) Indústria Alimentícia; (iii) Construção Civil; (iv) Energia Elétrica (aborda destinação adequada de PCBs); (v) Habitação; (vi) Pecuária; e, (vii) Indústria Têxtil.</t>
  </si>
  <si>
    <t>Orientações e sugestões de conduta presentes no Guia de Boas Práticas Socioambientais: (i) Agrícola; (ii) Construção Civil; e, (iii) Habitação.</t>
  </si>
  <si>
    <t xml:space="preserve">Orientações e sugestões de conduta presentes no Guia de Boas Práticas Socioambientais: (i) Agrícola; (ii) Construção Civil; (iii) Florestas Comerciais Plantadas; (iv) Habitação; (v) Pecuária; e, (vi) Indústria Têxtil.    </t>
  </si>
  <si>
    <t xml:space="preserve">Orientações e sugestões de conduta presentes no Guia de Boas Práticas Socioambientais: (i) Agrícola; (ii) Construção Civil; (iii) Florestas Comerciais Plantadas; (iv) Habitação; (v) Pecuária; e, (vi) Indústria Têxtil.   </t>
  </si>
  <si>
    <t xml:space="preserve">Orientações e sugestões de conduta presentes no Guia de Boas Práticas Socioambientais: (i) Agrícola; (ii) Construção Civil; (iii) Energia Elétrica; (iv) Florestas Comerciais Plantadas; (v) Habitação; (vi) Pecuária; e, (vii) Indústria Têxtil. </t>
  </si>
  <si>
    <t xml:space="preserve">Orientações e sugestões de conduta presentes no Guia de Boas Práticas Socioambientais: (i) Agrícola; (ii) Indústria Alimentícia; (iii) Construção Civil; (iii) Energia Elétrica; (iv) Florestas Comerciais Plantadas; (v) Habitação; (vi) Pecuária; e, (vii) Indústria Têxtil.  </t>
  </si>
  <si>
    <t xml:space="preserve">Orientações direcionadas presentes no Guia de Boas Práticas Socioambientais nos Orientações e sugestões de conduta presentes no Guia de Boas Práticas Socioambientais: (i) Agrícola; (ii) Construção Civil; (iii) Energia Elétrica; (iv) Florestas Comerciais Plantadas; e, (v) Pecuária. </t>
  </si>
  <si>
    <t xml:space="preserve">Orientações e sugestões de conduta presentes no Guia de Boas Práticas Socioambientais: (i) Agrícola; (ii) Construção Civil; (iii) Energia Elétrica; e, (iv) Florestas Comerciais Plantadas.  </t>
  </si>
  <si>
    <t>Orientações e sugestões de conduta presentes no Guia de Boas Práticas Socioambientais: (i) Agrícola; (ii) Construção Civil; (iii) Energia Elétrica; (iv) Florestas Comerciais Plantadas;  e, (v) Habitação.</t>
  </si>
  <si>
    <t xml:space="preserve">Orientações e sugestões de conduta presentes no Guia de Boas Práticas Socioambientais do Setor de Construção Civil (aborda exploração sexual). </t>
  </si>
  <si>
    <t xml:space="preserve">Abordado lateralmente pelos Guias de Boas Práticas setoriais que trataram sobre impactos em comunidades tradicionais: (i) Agrícola; (ii) Construção Civil; (iii) Energia Elétrica; (iv) Florestas Comerciais Plantadas; e, (v) Pecuária. </t>
  </si>
  <si>
    <t>Máximo de 7</t>
  </si>
  <si>
    <t>BASE DE DADOS OU DILIGÊNCIA</t>
  </si>
  <si>
    <t xml:space="preserve">Todos os setores econômicos sujeitos a licenciamento ambiental - até 20 pontos </t>
  </si>
  <si>
    <t xml:space="preserve">Peso </t>
  </si>
  <si>
    <t>Apenas setores econômicos com maior risco socioambiental
(médio ou alto) - até 15 pontos</t>
  </si>
  <si>
    <t>Peso</t>
  </si>
  <si>
    <t>Apenas operações ou clientes/investimentos acima de certo patamar financeiro, sendo o universo mais abrangente do que Project Finance (nesse caso, será considerado o percentual, dentre as operações com setores sujeitos a licenciamento ambiental, para o qual ocorre a consulta) - até 8 pontos</t>
  </si>
  <si>
    <t>Apenas Project Finance - até 4 pontos</t>
  </si>
  <si>
    <t>Licenciamento ambiental vigente</t>
  </si>
  <si>
    <t xml:space="preserve">Relatório GRSAC (p. 24). Todos os tomadores de crédito constantes na lista de CNAEs (Resolução Conama 327/97 e Classificação Febraban)  devem apresentar Licença Ambiental válida e ou comprovante de dispensa. Informação constante no Formulário de Regularidade Ambiental. </t>
  </si>
  <si>
    <t>Relatórios ambientais anuais de empresas inscritas no Cadastro Técnico Federal de Atividades Potencialmente Poluidoras</t>
  </si>
  <si>
    <r>
      <t xml:space="preserve">Apenas para operações com exposição de crédito superior a R$ 10 milhões. Nestes casos o tomador deverá preencher o Questionário Social, Ambiental e Climático (item 6. CTF e SICAF IBAMA).    </t>
    </r>
    <r>
      <rPr>
        <b/>
        <sz val="10"/>
        <rFont val="Calibri"/>
        <family val="2"/>
        <scheme val="minor"/>
      </rPr>
      <t>Não ocorre consulta à base de dados oficial e sim a pergunta ao potencial tomador de crédito.</t>
    </r>
    <r>
      <rPr>
        <sz val="10"/>
        <rFont val="Calibri"/>
        <family val="2"/>
        <scheme val="minor"/>
      </rPr>
      <t xml:space="preserve">
</t>
    </r>
  </si>
  <si>
    <t>Verificação do cumprimento de condicionantes do licenciamento ambiental junto à empresa</t>
  </si>
  <si>
    <t>Prática de infrações – órgão ambiental estadual</t>
  </si>
  <si>
    <r>
      <t>Apenas para operações com exposição de crédito superior a R$ 10 milhões. Nestes casos o tomador deverá preencher o Questionário Social, Ambiental e Climático (item 8. "</t>
    </r>
    <r>
      <rPr>
        <i/>
        <sz val="10"/>
        <rFont val="Calibri"/>
        <family val="2"/>
        <scheme val="minor"/>
      </rPr>
      <t>A empresa recebeu, nos últimos 5 anos, auto de infração, embargo...ou qualquer outra sanção por órgão ambiental (Federal, Estadual e/ou Municipal), relaiconado a problemas socioambientais)"</t>
    </r>
    <r>
      <rPr>
        <sz val="10"/>
        <rFont val="Calibri"/>
        <family val="2"/>
        <scheme val="minor"/>
      </rPr>
      <t xml:space="preserve">.    </t>
    </r>
    <r>
      <rPr>
        <b/>
        <sz val="10"/>
        <rFont val="Calibri"/>
        <family val="2"/>
        <scheme val="minor"/>
      </rPr>
      <t>Não ocorre consulta à base de dados oficial e sim a pergunta ao potencial tomador de crédito.</t>
    </r>
    <r>
      <rPr>
        <sz val="10"/>
        <rFont val="Calibri"/>
        <family val="2"/>
        <scheme val="minor"/>
      </rPr>
      <t xml:space="preserve">
</t>
    </r>
  </si>
  <si>
    <t>Áreas embargadas – órgão ambiental estadual/DF</t>
  </si>
  <si>
    <r>
      <t>Apenas para operações com exposição de crédito superior a R$ 10 milhões. Nestes casos o tomador deverá preencher o Questionário Social, Ambiental e Climático (item 8. "</t>
    </r>
    <r>
      <rPr>
        <i/>
        <sz val="10"/>
        <rFont val="Calibri"/>
        <family val="2"/>
        <scheme val="minor"/>
      </rPr>
      <t>A empresa recebeu, nos últimos 5 anos, auto de infração, embargo...ou qualquer outra sanção por órgão ambiental (Federal, Estadual e/ou Municipal), relaiconado a problemas socioambientais)"</t>
    </r>
    <r>
      <rPr>
        <sz val="10"/>
        <rFont val="Calibri"/>
        <family val="2"/>
        <scheme val="minor"/>
      </rPr>
      <t xml:space="preserve">.   </t>
    </r>
    <r>
      <rPr>
        <b/>
        <sz val="10"/>
        <rFont val="Calibri"/>
        <family val="2"/>
        <scheme val="minor"/>
      </rPr>
      <t>Não ocorre consulta à base de dados oficial e sim a pergunta ao potencial tomador de crédito.</t>
    </r>
    <r>
      <rPr>
        <sz val="10"/>
        <rFont val="Calibri"/>
        <family val="2"/>
        <scheme val="minor"/>
      </rPr>
      <t xml:space="preserve">
</t>
    </r>
  </si>
  <si>
    <t>Cadastro Ambiental Rural - CAR</t>
  </si>
  <si>
    <t>Não há informação sobre exigência de CAR nos pedidos de crédito.</t>
  </si>
  <si>
    <t>Autorizações para supressão de vegetação (sempre que apurado desmatamento recente) – órgãos ambientais estaduais (ou municipais, qdo. for o caso)</t>
  </si>
  <si>
    <t xml:space="preserve">Apenas para operações englobadas ao Princípio do Equador com exposição de crédito superior a US$ 10 milhões. Formulário SocioAmbiental de Projetos (Item III, 2 - Meio Físico e Biótico e V - Documentação SocioAmbiental). </t>
  </si>
  <si>
    <t>Prática de infrações – órgãos ambientais federais</t>
  </si>
  <si>
    <r>
      <t>Apenas para operações com exposição de crédito superior a R$ 10 milhões. Nestes casos o tomador deverá preencher o Questionário Social, Ambiental e Climático (item 8. "</t>
    </r>
    <r>
      <rPr>
        <i/>
        <sz val="10"/>
        <rFont val="Calibri"/>
        <family val="2"/>
        <scheme val="minor"/>
      </rPr>
      <t>A empresa recebeu, nos últimos 5 anos, auto de infração, embargo...ou qualquer outra sanção por órgão ambiental (Federal, Estadual e/ou Municipal), relaiconado a problemas socioambientais)"</t>
    </r>
    <r>
      <rPr>
        <sz val="10"/>
        <rFont val="Calibri"/>
        <family val="2"/>
        <scheme val="minor"/>
      </rPr>
      <t xml:space="preserve">. </t>
    </r>
    <r>
      <rPr>
        <b/>
        <sz val="10"/>
        <rFont val="Calibri"/>
        <family val="2"/>
        <scheme val="minor"/>
      </rPr>
      <t xml:space="preserve"> Não ocorre consulta à base de dados oficial e sim a pergunta ao potencial tomador de crédito.
</t>
    </r>
  </si>
  <si>
    <t>Áreas embargadas pelo IBAMA ou ICMBio</t>
  </si>
  <si>
    <r>
      <t xml:space="preserve">Apenas para operações com exposição de crédito superior a R$ 10 milhões. Nestes casos o tomador deverá preencher o Questionário Social, Ambiental e Climático (item 6. Áreas Embargadas IBAMA e ICMBio).   </t>
    </r>
    <r>
      <rPr>
        <b/>
        <sz val="10"/>
        <rFont val="Calibri"/>
        <family val="2"/>
        <scheme val="minor"/>
      </rPr>
      <t>Não ocorre consulta à base de dados oficial e sim a pergunta ao potencial tomador de crédito.</t>
    </r>
    <r>
      <rPr>
        <sz val="10"/>
        <rFont val="Calibri"/>
        <family val="2"/>
        <scheme val="minor"/>
      </rPr>
      <t xml:space="preserve">
</t>
    </r>
  </si>
  <si>
    <t>Limites de unidades de conservação (federais, estaduais e municipais)</t>
  </si>
  <si>
    <t xml:space="preserve">Englobado na análise de projetos alinhados ao Princípio do Equador. Project Finance - superior a US$ 10 milhões. Formulário SocioAmbiental de Projetos (Item VI - Sistema de Gestão Ambiental e Social). </t>
  </si>
  <si>
    <t>Limites de terras indígenas</t>
  </si>
  <si>
    <t xml:space="preserve">Englobado na análise de projetos alinhados ao Princípio do Equador. Project Finance - superior a US$ 10 milhões. Formulário SocioAmbiental de Projetos (Item III - Impactos SocioAmbientais do Projeto, 1 - Meio Socioeconômico). </t>
  </si>
  <si>
    <t>Limites de territórios quilombolas</t>
  </si>
  <si>
    <t>IPHAN e órgãos estaduais e municipais de proteção do patrimônio cultural</t>
  </si>
  <si>
    <t xml:space="preserve">Englobado na análise de projetos alinhados ao Princípio do Equador. Project Finance - superior a US$ 10 milhões. Formulário SocioAmbiental de Projetos (Item III - Impactos SocioAmbientais do Projeto, 1 - Meio Socioeconômico e V - Documentação SocioAmbiental). </t>
  </si>
  <si>
    <t>Outros conflitos fundiários ou comunitários</t>
  </si>
  <si>
    <t>Não há informação sobre exigência de mapeamento de conflitos fundiários.</t>
  </si>
  <si>
    <t>Bases de dados do Ministério Público Federal</t>
  </si>
  <si>
    <r>
      <t xml:space="preserve">Apenas para operações com exposição de crédito superior a R$ 10 milhões. Nestes casos o tomador deverá preencher o Questionário Social, Ambiental e Climático (item 9. "Com relação a proecssos judiciais e administrativos (dentre os quais desdtacam-se, mas não se limitam: </t>
    </r>
    <r>
      <rPr>
        <b/>
        <sz val="10"/>
        <rFont val="Calibri"/>
        <family val="2"/>
        <scheme val="minor"/>
      </rPr>
      <t>MPF</t>
    </r>
    <r>
      <rPr>
        <sz val="10"/>
        <rFont val="Calibri"/>
        <family val="2"/>
        <scheme val="minor"/>
      </rPr>
      <t xml:space="preserve">, MPT, TRF, STJ, MP Estadual, TCU), a empresa (matriz e/ou filiais) e/ou seus dirigentes possuem processo ativo e/ou condenação, nos últimos 5 anos, relativo à questões sociais (trabalhistas - incluindo trabalho infantil, trabalho escravo e saúde e segurança, comunidade afetada - incluindo comunidades tradicionais) e/ou ambientais (água - consumo e/ou poluição, uso de energia, gerenciamento e descarte de resíduos, poluição do ar, biodiversidade, desastres e/ou materiais perigosos, contaminação do solo, licenciamento ambiental, passivo ambiental ...").  </t>
    </r>
    <r>
      <rPr>
        <b/>
        <sz val="10"/>
        <rFont val="Calibri"/>
        <family val="2"/>
        <scheme val="minor"/>
      </rPr>
      <t>Não ocorre consulta à base de dados oficial e sim a pergunta ao potencial tomador de crédito.</t>
    </r>
    <r>
      <rPr>
        <sz val="10"/>
        <rFont val="Calibri"/>
        <family val="2"/>
        <scheme val="minor"/>
      </rPr>
      <t xml:space="preserve">
</t>
    </r>
  </si>
  <si>
    <t>Bases de dados do Ministério Público Estadual</t>
  </si>
  <si>
    <r>
      <t xml:space="preserve">Apenas para operações com exposição de crédito superior a R$ 10 milhões. Nestes casos o tomador deverá preencher o Questionário Social, Ambiental e Climático (item 9. "Com relação a proecssos judiciais e administrativos (dentre os quais desdtacam-se, mas não se limitam: MPF, MPT, TRF, STJ, </t>
    </r>
    <r>
      <rPr>
        <b/>
        <sz val="10"/>
        <rFont val="Calibri"/>
        <family val="2"/>
        <scheme val="minor"/>
      </rPr>
      <t>MP Estadual</t>
    </r>
    <r>
      <rPr>
        <sz val="10"/>
        <rFont val="Calibri"/>
        <family val="2"/>
        <scheme val="minor"/>
      </rPr>
      <t>, TCU), a empresa (matriz e/ou filiais) e/ou seus dirigentes possuem processo ativo e/ou condenação, nos últimos 5 anos, relativo à questões sociais (trabalhistas - incluindo trabalho infantil, trabalho escravo e saúde e segurança, comunidade afetada - incluindo comunidades tradicionais) e/ou ambientais (água - consumo e/ou poluição, uso de energia, gerenciamento e descarte de resíduos, poluição do ar, biodiversidade, desastres e/ou materiais perigosos, contaminação do solo, licenciamento ambiental, passivo ambiental ..."</t>
    </r>
    <r>
      <rPr>
        <i/>
        <sz val="10"/>
        <rFont val="Calibri"/>
        <family val="2"/>
        <scheme val="minor"/>
      </rPr>
      <t>"</t>
    </r>
    <r>
      <rPr>
        <sz val="10"/>
        <rFont val="Calibri"/>
        <family val="2"/>
        <scheme val="minor"/>
      </rPr>
      <t xml:space="preserve">).
</t>
    </r>
    <r>
      <rPr>
        <b/>
        <sz val="10"/>
        <rFont val="Calibri"/>
        <family val="2"/>
        <scheme val="minor"/>
      </rPr>
      <t>Não ocorre consulta às bases de dados oficiais e sim a pergunta ao potencial tomador de crédito.</t>
    </r>
  </si>
  <si>
    <t>“Lista suja” do trabalho escravo</t>
  </si>
  <si>
    <r>
      <t>Apenas para operações com exposição de crédito superior a R$ 10 milhões. Nestes casos o tomador deverá preencher o Questionário Social, Ambiental e Climático (item 6. Cadastro Trabalho Escravo e item 9. "</t>
    </r>
    <r>
      <rPr>
        <i/>
        <sz val="10"/>
        <rFont val="Calibri"/>
        <family val="2"/>
        <scheme val="minor"/>
      </rPr>
      <t xml:space="preserve">Com relação a proecssos judiciais e administrativos (dentre os quais desdtacam-se, mas não se limitam: MPF, MPT, TRF, STJ, MP Estadual, TCU), a empresa (matriz e/ou filiais) e/ou seus dirigentes possuem processo ativo e/ou condenação, nos últimos 5 anos, relativo à questões sociais (trabalhistas - incluindo trabalho infantil, </t>
    </r>
    <r>
      <rPr>
        <b/>
        <i/>
        <sz val="10"/>
        <rFont val="Calibri"/>
        <family val="2"/>
        <scheme val="minor"/>
      </rPr>
      <t>trabalho escravo</t>
    </r>
    <r>
      <rPr>
        <i/>
        <sz val="10"/>
        <rFont val="Calibri"/>
        <family val="2"/>
        <scheme val="minor"/>
      </rPr>
      <t xml:space="preserve"> e saúde e segurança, comunidade afetada - incluindo comunidades tradicionais) e/ou ambientais (água - consumo e/ou poluição, uso de energia, gerenciamento e descarte de resíduos, poluição do ar, biodiversidade, desastres e/ou materiais perigosos, contaminação do solo, licenciamento ambiental, passivo ambiental ...</t>
    </r>
    <r>
      <rPr>
        <sz val="10"/>
        <rFont val="Calibri"/>
        <family val="2"/>
        <scheme val="minor"/>
      </rPr>
      <t xml:space="preserve">").
</t>
    </r>
    <r>
      <rPr>
        <b/>
        <sz val="10"/>
        <rFont val="Calibri"/>
        <family val="2"/>
        <scheme val="minor"/>
      </rPr>
      <t>Não ocorre consulta à base de dados oficial e sim a pergunta ao potencial tomador de crédito.</t>
    </r>
  </si>
  <si>
    <t>Infrações em matéria de saúde e segurança do trabalho (inclusive trabalho infantil)</t>
  </si>
  <si>
    <r>
      <t xml:space="preserve">Quando a exposição de crédito do tomador com a CEF for superior a R$ 10 milhões, o cliente deverá preencher o Questionário Social, Ambiental e Climático (item 9. </t>
    </r>
    <r>
      <rPr>
        <i/>
        <sz val="10"/>
        <rFont val="Calibri"/>
        <family val="2"/>
        <scheme val="minor"/>
      </rPr>
      <t xml:space="preserve">"Com relação a proecssos judiciais e administrativos (dentre os quais desdtacam-se, mas não se limitam: MPF, MPT, TRF, STJ, Mp Estadual, TCU), a empresa (matriz e/ou filiais) e/ou seus dirigentes possuem processo ativo e/ou condenação, nos últimos 5 anos, relativo à questões sociais (trabalhistas - </t>
    </r>
    <r>
      <rPr>
        <b/>
        <i/>
        <sz val="10"/>
        <rFont val="Calibri"/>
        <family val="2"/>
        <scheme val="minor"/>
      </rPr>
      <t>incluindo trabalho infantil</t>
    </r>
    <r>
      <rPr>
        <i/>
        <sz val="10"/>
        <rFont val="Calibri"/>
        <family val="2"/>
        <scheme val="minor"/>
      </rPr>
      <t>, trabalho escravo e</t>
    </r>
    <r>
      <rPr>
        <b/>
        <i/>
        <sz val="10"/>
        <rFont val="Calibri"/>
        <family val="2"/>
        <scheme val="minor"/>
      </rPr>
      <t xml:space="preserve"> saúde e segurança</t>
    </r>
    <r>
      <rPr>
        <i/>
        <sz val="10"/>
        <rFont val="Calibri"/>
        <family val="2"/>
        <scheme val="minor"/>
      </rPr>
      <t>, comunidade afetada - incluindo comunidades tradicionais) e/ou ambientais (água - consumo e/ou poluição, uso de energia, gerenciamento e descarte de resíduos, poluição do ar, biodiversidade, desastres e/ou materiais perigosos, contaminação do solo, licenciamento ambiental, passivo ambiental ...")</t>
    </r>
    <r>
      <rPr>
        <sz val="10"/>
        <rFont val="Calibri"/>
        <family val="2"/>
        <scheme val="minor"/>
      </rPr>
      <t xml:space="preserve">.
</t>
    </r>
    <r>
      <rPr>
        <b/>
        <sz val="10"/>
        <rFont val="Calibri"/>
        <family val="2"/>
        <scheme val="minor"/>
      </rPr>
      <t>Não ocorre consulta à base de dados oficial e sim a pergunta ao potencial tomador de crédito.</t>
    </r>
  </si>
  <si>
    <t>Bases de dados do Ministério Público em matéria trabalhista</t>
  </si>
  <si>
    <r>
      <t xml:space="preserve">Apenas para operações com exposição de crédito superior a R$ 10 milhões. Nestes casos o tomador deverá preencher o Questionário Social, Ambiental e Climático (item 9. </t>
    </r>
    <r>
      <rPr>
        <i/>
        <sz val="10"/>
        <rFont val="Calibri"/>
        <family val="2"/>
        <scheme val="minor"/>
      </rPr>
      <t xml:space="preserve">"Com relação a proecssos judiciais e administrativos (dentre os quais desdtacam-se, mas não se limitam: MPF, </t>
    </r>
    <r>
      <rPr>
        <b/>
        <i/>
        <sz val="10"/>
        <rFont val="Calibri"/>
        <family val="2"/>
        <scheme val="minor"/>
      </rPr>
      <t>MPT</t>
    </r>
    <r>
      <rPr>
        <i/>
        <sz val="10"/>
        <rFont val="Calibri"/>
        <family val="2"/>
        <scheme val="minor"/>
      </rPr>
      <t>, TRF, STJ, MP Estadual, TCU), a empresa (matriz e/ou filiais) e/ou seus dirigentes possuem processo ativo e/ou condenação, nos últimos 5 anos, relativo à questões sociais (trabalhistas - incluindo trabalho infantil, trabalho escravo e saúde e segurança, comunidade afetada - incluindo comunidades tradicionais) e/ou ambientais (água - consumo e/ou poluição, uso de energia, gerenciamento e descarte de resíduos, poluição do ar, biodiversidade, desastres e/ou materiais perigosos, contaminação do solo, licenciamento ambiental, passivo ambiental ...")</t>
    </r>
    <r>
      <rPr>
        <sz val="10"/>
        <rFont val="Calibri"/>
        <family val="2"/>
        <scheme val="minor"/>
      </rPr>
      <t xml:space="preserve">.   </t>
    </r>
    <r>
      <rPr>
        <b/>
        <sz val="10"/>
        <rFont val="Calibri"/>
        <family val="2"/>
        <scheme val="minor"/>
      </rPr>
      <t>Não ocorre consulta à base de dados oficial e sim a pergunta ao potencial tomador de crédito.</t>
    </r>
    <r>
      <rPr>
        <sz val="10"/>
        <rFont val="Calibri"/>
        <family val="2"/>
        <scheme val="minor"/>
      </rPr>
      <t xml:space="preserve">
</t>
    </r>
  </si>
  <si>
    <t>Bases de dados do Judiciário em matéria trabalhista</t>
  </si>
  <si>
    <r>
      <t xml:space="preserve">Apenas para operações com exposição de crédito superior a R$ 10 milhões. Nestes casos o tomador deverá preencher o Questionário Social, Ambiental e Climático (item 6. Débitos Trabalhistas CNDT e TST).
</t>
    </r>
    <r>
      <rPr>
        <b/>
        <sz val="10"/>
        <rFont val="Calibri"/>
        <family val="2"/>
        <scheme val="minor"/>
      </rPr>
      <t>Não ocorre consulta à base de dados oficial e sim a pergunta ao potencial tomador de crédito.</t>
    </r>
  </si>
  <si>
    <t>Percentual de acidentes do trabalho à luz da média do setor econômico</t>
  </si>
  <si>
    <t>Não há informação sobre exigência de percentual de acidentes de trabalho.</t>
  </si>
  <si>
    <t>Percentual de doenças ocupacionais à luz da média do setor econômico</t>
  </si>
  <si>
    <t xml:space="preserve">Não há informação sobre exigência de percentual de doenças ocupacionais à luz da média do setor. </t>
  </si>
  <si>
    <t>Bases de dados do Poder Judiciário Federal</t>
  </si>
  <si>
    <r>
      <t>Apenas para operações com exposição de crédito superior a R$ 10 milhões. Nestes casos o tomador deverá preencher o Questionário Social, Ambiental e Climático (item 6. Certidão de Débitos Relativos a Créditos Tributários Federais e à Dívida Ativa da União) e (item 9. "</t>
    </r>
    <r>
      <rPr>
        <b/>
        <i/>
        <sz val="10"/>
        <rFont val="Calibri"/>
        <family val="2"/>
        <scheme val="minor"/>
      </rPr>
      <t>Com relação a proecssos judiciais e administrativos (dentre os quais desdtacam-se, mas não se limitam: MPF, MPT, TRF, STJ, MP Estadual, TCU)</t>
    </r>
    <r>
      <rPr>
        <i/>
        <sz val="10"/>
        <rFont val="Calibri"/>
        <family val="2"/>
        <scheme val="minor"/>
      </rPr>
      <t>, a empresa (matriz e/ou filiais) e/ou seus dirigentes possuem processo ativo e/ou condenação, nos últimos 5 anos, relativo à questões sociais (trabalhistas - incluindo trabalho infantil, trabalho escravo e saúde e segurança, comunidade afetada - incluindo comunidades tradicionais) e/ou ambientais (água - consumo e/ou poluição, uso de energia, gerenciamento e descarte de resíduos, poluição do ar, biodiversidade, desastres e/ou materiais perigosos, contaminação do solo, licenciamento ambiental, passivo ambiental ..."</t>
    </r>
    <r>
      <rPr>
        <sz val="10"/>
        <rFont val="Calibri"/>
        <family val="2"/>
        <scheme val="minor"/>
      </rPr>
      <t xml:space="preserve">).
</t>
    </r>
  </si>
  <si>
    <t>Bases de dados do Poder Judiciário Estadual</t>
  </si>
  <si>
    <r>
      <t>Apenas para operações com exposição de crédito superior a R$ 10 milhões. Nestes casos o tomador deverá preencher o Questionário Social, Ambiental e Climático (item 9. "</t>
    </r>
    <r>
      <rPr>
        <b/>
        <i/>
        <sz val="10"/>
        <rFont val="Calibri"/>
        <family val="2"/>
        <scheme val="minor"/>
      </rPr>
      <t>Com relação a proecssos judiciais e administrativos (dentre os quais desdtacam-se, mas não se limitam: MPF, MPT, TRF, STJ, MP Estadual, TCU)</t>
    </r>
    <r>
      <rPr>
        <i/>
        <sz val="10"/>
        <rFont val="Calibri"/>
        <family val="2"/>
        <scheme val="minor"/>
      </rPr>
      <t>, a empresa (matriz e/ou filiais) e/ou seus dirigentes possuem processo ativo e/ou condenação, nos últimos 5 anos, relativo à questões sociais (trabalhistas - incluindo trabalho infantil, trabalho escravo e saúde e segurança, comunidade afetada - incluindo comunidades tradicionais) e/ou ambientais (água - consumo e/ou poluição, uso de energia, gerenciamento e descarte de resíduos, poluição do ar, biodiversidade, desastres e/ou materiais perigosos, contaminação do solo, licenciamento ambiental, passivo ambiental ..."</t>
    </r>
    <r>
      <rPr>
        <sz val="10"/>
        <rFont val="Calibri"/>
        <family val="2"/>
        <scheme val="minor"/>
      </rPr>
      <t xml:space="preserve">).
</t>
    </r>
  </si>
  <si>
    <t>Dados da própria empresa relativos à matriz energética</t>
  </si>
  <si>
    <t>Não há informação sobre exigência de dados sobre a matriz energética.</t>
  </si>
  <si>
    <t>Dados da própria empresa relativos à eficiência energética</t>
  </si>
  <si>
    <t>Não há informação sobre exigência de dados sobre a eficiência energética.</t>
  </si>
  <si>
    <t xml:space="preserve">Outorga para utilização de recursos hídricos </t>
  </si>
  <si>
    <t xml:space="preserve">Englobado na análise de projetos alinhados ao Princípio do Equador. Project Finance - superior a US$ 10 milhões. Formulário SocioAmbiental de Projetos (Item  V - Documentação SocioAmbiental e VI Sistema de Gestão Social e Ambiental). </t>
  </si>
  <si>
    <t>Dados da própria empresa relativos à eficiência hídrica</t>
  </si>
  <si>
    <t>Não há informação sobre exigência de dados sobre a eficiência hídrica.</t>
  </si>
  <si>
    <t>Dados da própria empresa relativos à gestão de resíduos e efluentes</t>
  </si>
  <si>
    <r>
      <t>Apenas para operações com exposição de crédito superior a R$ 10 milhões. Nestes casos o tomador deverá preencher o Questionário Social, Ambiental e Climático (item 17.</t>
    </r>
    <r>
      <rPr>
        <i/>
        <sz val="10"/>
        <rFont val="Calibri"/>
        <family val="2"/>
        <scheme val="minor"/>
      </rPr>
      <t xml:space="preserve"> Quais as práticas adotadas para a gestão e melhoria da qualidade socioambiental de suas atividades? Adota medidas de gestão de segurança para a comunidade visando a contenção de materiais perigosos: exposição da comunidade a doenças; preparo e resposta a emergências, manutenção da qualidade de recursos naturais (tais como água e solo) ; </t>
    </r>
    <r>
      <rPr>
        <b/>
        <i/>
        <sz val="10"/>
        <rFont val="Calibri"/>
        <family val="2"/>
        <scheme val="minor"/>
      </rPr>
      <t>gestão de resíduos</t>
    </r>
    <r>
      <rPr>
        <sz val="10"/>
        <rFont val="Calibri"/>
        <family val="2"/>
        <scheme val="minor"/>
      </rPr>
      <t xml:space="preserve">). Não há informação sobre exigência de informações acerca de tratamento de efluentes. 
</t>
    </r>
  </si>
  <si>
    <t>Dados da própria empresa relativos ao uso de matéria-prima e insumos</t>
  </si>
  <si>
    <t>Não há informação sobre exigência de dados sobre o uso de matérias primas e insumos.</t>
  </si>
  <si>
    <t>Dados da própria empresa relativos a riscos ambientais na cadeia de produção/valor</t>
  </si>
  <si>
    <r>
      <t>Apenas para operações com exposição de crédito superior a R$ 10 milhões. Nestes casos o tomador deverá preencher o Questionário Social, Ambiental e Climático (item 22.</t>
    </r>
    <r>
      <rPr>
        <i/>
        <sz val="10"/>
        <rFont val="Calibri"/>
        <family val="2"/>
        <scheme val="minor"/>
      </rPr>
      <t xml:space="preserve"> Sobre a sua relação com os seus fornecedores - o critério socioambiental é um fator decisivo para a contratação destes?").</t>
    </r>
    <r>
      <rPr>
        <sz val="10"/>
        <rFont val="Calibri"/>
        <family val="2"/>
        <scheme val="minor"/>
      </rPr>
      <t xml:space="preserve">
</t>
    </r>
  </si>
  <si>
    <t>Dados da própria empresa relativos a riscos sociais na cadeia de produção/valor</t>
  </si>
  <si>
    <r>
      <t>Apenas para operações com exposição de crédito superior a R$ 10 milhões. Nestes casos o tomador deverá preencher o Questionário Social, Ambiental e Climático (item 22.</t>
    </r>
    <r>
      <rPr>
        <i/>
        <sz val="10"/>
        <rFont val="Calibri"/>
        <family val="2"/>
        <scheme val="minor"/>
      </rPr>
      <t xml:space="preserve"> Sobre a sua relação com os seus fornecedores - o critério socioambiental é um fator decisivo para a contratação destes?"). </t>
    </r>
    <r>
      <rPr>
        <sz val="10"/>
        <rFont val="Calibri"/>
        <family val="2"/>
        <scheme val="minor"/>
      </rPr>
      <t xml:space="preserve">
</t>
    </r>
  </si>
  <si>
    <t>Certificações ambientais</t>
  </si>
  <si>
    <r>
      <t xml:space="preserve">Apenas para operações com exposição de crédito superior a R$ 10 milhões. Nestes casos o tomador deverá preencher o Questionário Social, Ambiental e Climático (item 14. </t>
    </r>
    <r>
      <rPr>
        <i/>
        <sz val="10"/>
        <rFont val="Calibri"/>
        <family val="2"/>
        <scheme val="minor"/>
      </rPr>
      <t>Certificações, selos e auditorias com base nas normas ambiental, social, de qualidade e/ou florestal</t>
    </r>
    <r>
      <rPr>
        <sz val="10"/>
        <rFont val="Calibri"/>
        <family val="2"/>
        <scheme val="minor"/>
      </rPr>
      <t xml:space="preserve">).
</t>
    </r>
  </si>
  <si>
    <t>Certificações sociais</t>
  </si>
  <si>
    <t>PROCONs ou bases de dados do Ministério da Justiça em matéria de consumo</t>
  </si>
  <si>
    <t xml:space="preserve">Não há informação sobre exigência de dados sobre Procons ou Ministério da Justiça em matéria de consumo. </t>
  </si>
  <si>
    <t>Bases de dados do CADE (concorrência)</t>
  </si>
  <si>
    <t xml:space="preserve">Não há informação sobre exigência de dados do CADE. </t>
  </si>
  <si>
    <t>Entes encarregados de zelar pela sanidade animal ou vegetal (para setores relevantes)</t>
  </si>
  <si>
    <t xml:space="preserve">Não há informação sobre exigência. </t>
  </si>
  <si>
    <t>Bases de dados da Controladoria-Geral da União, Tribunais de Contas e afins</t>
  </si>
  <si>
    <t xml:space="preserve">Apenas para operações com exposição de crédito superior a R$ 10 milhões. Nestes casos o tomador deverá preencher o Questionário Social, Ambiental e Climático (item 6. Certidões CGU).
</t>
  </si>
  <si>
    <t>Vigilância sanitária (para setores relevantes)</t>
  </si>
  <si>
    <t>Imprensa</t>
  </si>
  <si>
    <r>
      <t xml:space="preserve">GRSAC (p. 26) </t>
    </r>
    <r>
      <rPr>
        <i/>
        <sz val="10"/>
        <color theme="1"/>
        <rFont val="Calibri"/>
        <family val="2"/>
        <scheme val="minor"/>
      </rPr>
      <t>A CAIXA realiza monitoramento de projetos enquadrados nos Princípios do Equador, de acordo com a categorização do projeto e a avaliação socioambiental realizada. Visando identificar a percepção negativa de clientes, do mercado financeiro e da sociedade em geral sobre a reputação da instituição, é feito o monitoramento de mídia, com apuração de rating de reputação, o qual é impactado por questões associadas a eventos sociais, ambientais e climáticos associados à CAIXA</t>
    </r>
  </si>
  <si>
    <t>Mídias online em geral</t>
  </si>
  <si>
    <t>Organizações da sociedade civil relevantes</t>
  </si>
  <si>
    <t xml:space="preserve">Não há informação sobre exigência da informação. </t>
  </si>
  <si>
    <t>Mecanismo de recebimento de queixas</t>
  </si>
  <si>
    <t>Inspeções no local</t>
  </si>
  <si>
    <t xml:space="preserve">Não há informação sobre exigência de vistorias ou inspeções locais. </t>
  </si>
  <si>
    <t>Contratação de auditoria socioambiental</t>
  </si>
  <si>
    <r>
      <t>GRSAC (p. 24) "</t>
    </r>
    <r>
      <rPr>
        <i/>
        <sz val="10"/>
        <color theme="1"/>
        <rFont val="Calibri"/>
        <family val="2"/>
        <scheme val="minor"/>
      </rPr>
      <t>Para os projetos classificados em Alto Risco (Categoria A), a avaliação de conformidade socioambiental é realizada por consultoria independente, que também avalia, quando necessário, projetos de Médio Risco (Categoria B)</t>
    </r>
    <r>
      <rPr>
        <sz val="10"/>
        <color theme="1"/>
        <rFont val="Calibri"/>
        <family val="2"/>
        <scheme val="minor"/>
      </rPr>
      <t>." e "</t>
    </r>
    <r>
      <rPr>
        <i/>
        <sz val="10"/>
        <color theme="1"/>
        <rFont val="Calibri"/>
        <family val="2"/>
        <scheme val="minor"/>
      </rPr>
      <t>Para projetos com impactos sociais e ambientais de elevada magnitude, também são exigidos relatórios periódicos de 
monitoramento socioambiental, com informações sobre a implantação e a operação do empreendimento, durante a vigência do financiamento</t>
    </r>
    <r>
      <rPr>
        <sz val="10"/>
        <color theme="1"/>
        <rFont val="Calibri"/>
        <family val="2"/>
        <scheme val="minor"/>
      </rPr>
      <t>."</t>
    </r>
  </si>
  <si>
    <t>Relatório GRSAC (p. 24) "Para os projetos classificados em Alto Risco (Categoria A), a avaliação de conformidade socioambiental é realizada por consultoria independente, que também avalia, quando necessário, projetos de Médio Risco (Categoria B)" e "Para projetos com impactos sociais e ambientais de elevada magnitude, também são exigidos relatórios periódicos de monitoramento socioambiental, com informações sobre a implantação e a operação do empreendimento, durante a vigência do financiamento."</t>
  </si>
  <si>
    <t>TOTAL PONDERADO DA COLUNA</t>
  </si>
  <si>
    <t>Máximo de 20</t>
  </si>
  <si>
    <t>Relatório GRSAC p. 20 e 21</t>
  </si>
  <si>
    <t>Relatório GRSAC p. 23</t>
  </si>
  <si>
    <t>Relatório GRSAC p. 24</t>
  </si>
  <si>
    <t>UNIVERSO DE OPERAÇÕES OU EMPRESAS</t>
  </si>
  <si>
    <t>FREQUÊNCIA</t>
  </si>
  <si>
    <t>Todos os setores econômicos sujeitos a licenciamento ambiental</t>
  </si>
  <si>
    <t>Setores econômicos com risco médio ou alto</t>
  </si>
  <si>
    <t xml:space="preserve">Apenas operações ou clientes/investimentos acima de um certo patamar financeiro – inclusive Project Finance </t>
  </si>
  <si>
    <t>Semestral ou menor</t>
  </si>
  <si>
    <t>Anual</t>
  </si>
  <si>
    <t>Bienal</t>
  </si>
  <si>
    <t>Apenas quando tem conhecimento de fato novo relevante ou quando se refere a único ou poucos temas</t>
  </si>
  <si>
    <t>Não adota</t>
  </si>
  <si>
    <t>Total</t>
  </si>
  <si>
    <t>Máximo de 10</t>
  </si>
  <si>
    <t>Relatório GRSAC p. 26 e 27</t>
  </si>
  <si>
    <t>GRAU DE RELEVÂNCIA</t>
  </si>
  <si>
    <t>Negativa de crédito, suspensão de desembolsos ou vencimento antecipado de operações em razão de riscos socioambientais (percentual nos últimos 2 anos)</t>
  </si>
  <si>
    <t>Baixo - 0 ou 1 ponto</t>
  </si>
  <si>
    <t>Médio - 2 ou 3 pontos</t>
  </si>
  <si>
    <t>Alto - 4 ou 5 pontos</t>
  </si>
  <si>
    <t>0 a 2%</t>
  </si>
  <si>
    <t>Maior que 2 a 8%</t>
  </si>
  <si>
    <t>Maior que 8%</t>
  </si>
  <si>
    <t>Máximo de 5</t>
  </si>
  <si>
    <t xml:space="preserve">Não há informação sobre negativa de crédito ou vencimento antecipado de operações com base nos critérios socioambientais. </t>
  </si>
  <si>
    <t>Framework  (p. 34 e 35), a Caixa pode aprovar créditos sujeitos às restrições conforme a avaliação de riscos sociais, ambientais e climáticos e a legislação brasileira.</t>
  </si>
  <si>
    <t>Relatório GRSAC p. 30</t>
  </si>
  <si>
    <t>AÇÃO ADOTADA</t>
  </si>
  <si>
    <t>Todos os setores econômicos sujeitos a licenciamento ambiental - 8 a 10 pontos</t>
  </si>
  <si>
    <t>Apenas setores econômicos com maior risco socioambiental  - 6 ou 7 pontos</t>
  </si>
  <si>
    <t>Apenas operações ou clientes acima de certo patamar financeiro (nesse caso, indicar o percentual dentre os valores destinados a empresas de setores sujeitos a licenciamento) - até 5 pontos</t>
  </si>
  <si>
    <t xml:space="preserve">Apenas Project Finance - até 3 pontos  </t>
  </si>
  <si>
    <t>Não adota - 0 pontos</t>
  </si>
  <si>
    <t xml:space="preserve">Repercussão do nível de risco nas condições da operação (taxa de juros, prazo de duração ou prazo de carência) </t>
  </si>
  <si>
    <t>Cláusula(s) contratual(s) de cumprimento das regulações socioambientais/dever de informar sobre autuações</t>
  </si>
  <si>
    <r>
      <t xml:space="preserve">Relatório GRSAC (p. 28): Os contratos comerciais também possuem cláusulas socioambientais padrão, bem como aqueles firmados com fornecedores e prestadores de serviço. </t>
    </r>
    <r>
      <rPr>
        <b/>
        <sz val="12"/>
        <color theme="1"/>
        <rFont val="Calibri"/>
        <family val="2"/>
        <scheme val="minor"/>
      </rPr>
      <t xml:space="preserve"> Trata-se de cláusula geral e abrangente. </t>
    </r>
  </si>
  <si>
    <t>Cláusula(s) contratual(is) relativa(s) a deveres de transparência socioambiental junto à IF relativos a operações da própria empresa financiada</t>
  </si>
  <si>
    <t>Cláusula(s) contratual(is) relativa(s) a deveres de transparência socioambiental junto à IF relativos à cadeia de produção da empresa financiada</t>
  </si>
  <si>
    <t xml:space="preserve">Plano de ação ou compromisso equivalente com prazos e metas claros para operações próprias </t>
  </si>
  <si>
    <t xml:space="preserve">Relatório GRSAC (p.27) Como medidas de mitigação de Risco Social, Ambiental e Climático, a Caixa adota os seguintes instrumentos: Cláusulas Contratuais e covenants; Elaboração de Plano de Ação; Monitoramento especializado e independente. </t>
  </si>
  <si>
    <t>Plano de ação ou compromisso equivalente com  prazos e metas claros para cadeia de produção</t>
  </si>
  <si>
    <t>Garantias adicionais ou seguro</t>
  </si>
  <si>
    <r>
      <rPr>
        <b/>
        <sz val="12"/>
        <rFont val="Calibri"/>
        <family val="2"/>
        <scheme val="minor"/>
      </rPr>
      <t>Rel. Integrado (p. 22)</t>
    </r>
    <r>
      <rPr>
        <sz val="12"/>
        <rFont val="Calibri"/>
        <family val="2"/>
        <scheme val="minor"/>
      </rPr>
      <t xml:space="preserve"> No que diz respeito ao relacionamento com nossos clientes, adotamos critérios e avaliação de risco proporcionais à exposição observada, para tomadores que exerçam atividades potencialmente poluidoras ou que utilizem recursos ambientais, sujeitas ao licenciamento ambiental. Uma vez contratada a operação de crédito, esses clientes passam a observar cláusulas e condições socioambientais e a serem monitorados no âmbito da carteira de crédito da CAIXA. </t>
    </r>
  </si>
  <si>
    <t>Relatório GRSAC (p. 27)</t>
  </si>
  <si>
    <t>Existência de indicadores específicos para mensuração de impacto (indicando-se quais são) - até 3,5 pontos</t>
  </si>
  <si>
    <t xml:space="preserve">Percentual no portfólio de crédito - até 6,5 pontos </t>
  </si>
  <si>
    <t>Educação e/ou empregabilidade para população de baixa renda</t>
  </si>
  <si>
    <t xml:space="preserve"> Framework (p. 13 e 40)  Linha de Acesso a Serviços Essenciais (Tabela 2).  Tabela 8 – Metodologia de Cálculo - Indicadores Ambientais. O eixo "Acesso a Serviços Essenciais" estabelece como indicador o número de instalações educacionais e financiamento estudantil concedido e, para mensurar o impacto, o número de estudantes beneficiados. O indicador " Inclusão Financeira" tem por indicador o número de clientes com saldos e créditos financiados e por impacto o número de empresas gerados e mantidos.</t>
  </si>
  <si>
    <t xml:space="preserve">Adaptação a riscos climáticos físicos </t>
  </si>
  <si>
    <t xml:space="preserve">Produção, geração ou distribuição de energia elétrica de baixo carbono (exclui grandes hidrelétricas) </t>
  </si>
  <si>
    <t xml:space="preserve"> Framework (p. 11) Tabela 1 Energia Renovável. Framework (p. 38)  Tabela 8 – Metodologia de Cálculo - Indicadores Ambientais. O eixo "Energia Renovável" estabelece como indicador a geração de energia renovável e capacidade instalada a partir de fontes renováveis e, para mensuração do impacto, calcula o volume de emissões evitadas. Trata apenas da geração de energia de baixo carbono, não aborda distribuição de energia. </t>
  </si>
  <si>
    <t>Eficiência energética</t>
  </si>
  <si>
    <t xml:space="preserve"> Framework (p. 11) Tabela 1  Eficiência Energética. Framework (p. 37)  Tabela 8 – Metodologia de Cálculo - Indicadores Ambientais. O eixo "Eficiência Energética" estabelece como indicadores o número de equipamentos mais eficientes e pontos de substituição por lâmpadas LED e, para mensuração do impacto, calcula o percentual de economia de energia. </t>
  </si>
  <si>
    <t>Produção de combustíveis de baixo carbono /aquisição de veículos de baixo carbono</t>
  </si>
  <si>
    <t xml:space="preserve">Framework (p. 10 e 37) Tabela 1 - Transporte Limpo (Transporte Elétrico). Tabela 8 – Metodologia de Cálculo - Indicadores Ambientais. O eixo "Transporte Limpo" estabelece como indicadores n. de veiculos, ônibus elétricos e extensão de projetos de transporte limpo. Para mensurar o impacto, calcula o volume de emissões de GEE reduzidas ou evitadas / ano. </t>
  </si>
  <si>
    <t>Infraestrutura de mobilidade urbana ativa</t>
  </si>
  <si>
    <t xml:space="preserve">Framework (p. 10) Tabela 1 - Transporte Limpo (Infraestruturas Públicas Associadas à Mobilidade Sustentável). Framework (p. 37)  Tabela 8 – Metodologia de Cálculo - Indicadores Ambientais. O eixo "Transporte Limpo" estabelece como indicador a construção, ampliação e / ou melhorias de ciclovias e calçadas e, para mensurar o impacto, calcula o volume de emissões de GEE reduzidas ou evitadas / ano e emissões de GEE evitadas. </t>
  </si>
  <si>
    <t>Biodiversidade terrestre (mitigação de riscos)</t>
  </si>
  <si>
    <t>Biodiversidade terrestre (restauração)</t>
  </si>
  <si>
    <t>Preservação da biodiversidade e/ou mitigação de riscos de poluição de água doce</t>
  </si>
  <si>
    <t>Descontaminação de água doce</t>
  </si>
  <si>
    <t>Eficiência hídrica</t>
  </si>
  <si>
    <t xml:space="preserve">Framework (p. 12) Tabela 1 - Gestão Sustentável de Saneamento (Água). Framework (p. 39)  Tabela 8 – Metodologia de Cálculo - Indicadores Ambientais. O eixo "Gestão Sustentável do Saneamento" estabelece como indicador o número de redes de água novas ou modernizadas (por ano) e, para mensurar o impacto, o percentual de perdas e melhoria na qualidade das águas. </t>
  </si>
  <si>
    <t>Preservação da biodiversidade e/ou mitigação de riscos de poluição marítima</t>
  </si>
  <si>
    <t>Restauração de ecossistemas marinhos</t>
  </si>
  <si>
    <t>Mitigação de riscos de poluição do solo ou uso eficiente do solo para fins agrícolas</t>
  </si>
  <si>
    <t xml:space="preserve">Framework (p. 12) Tabela 1 - Agricultura Sustentável. Produto bancário: RenovAgro. Programa de Financiamento a Sistemas de Produção Agropecuária Sustentáveis, que tem como finalidade o investimento em recuperação de áreas degradadas,  sistemas orgânicos de produção para o uso eficiente. Framework (p. 39)   Tabela 8 – Metodologia de Cálculo - Indicadores Ambientais. O eixo "Agricultura Sustentável" estabelece como indicador a área com práticas agrícolas sustentáveis, número de empresas financiadas com certificações de agricultura e florestas  sustentáveis e, para mensurar o impacto, calcula as emissões de GGE reduzidas e/ou evitadas, assim como o volume de GEE capturados. </t>
  </si>
  <si>
    <t>Descontaminação do solo</t>
  </si>
  <si>
    <t>Mitigação de riscos de poluição atmosférica</t>
  </si>
  <si>
    <t>Uso eficiente de matéria-prima</t>
  </si>
  <si>
    <t>Gestão adequada de resíduos sólidos (prevenção de poluição)</t>
  </si>
  <si>
    <t>Gestão eficiente de resíduos sólidos (economia circular)</t>
  </si>
  <si>
    <t>Rel. Integrado (p. 56). Produto Crédito Especial Empresa: Investimento ESG Ecoeficiência - Reciclagem de Resíduos. Framework (p. 11)  Prevenção e Controle da Poluição Framework (p. 38)  Tabela 8 – Metodologia de Cálculo - Indicadores Ambientais. O eixo " Prevenção e Controle da Poluição" estabelece como indicador a quantidade de resíduos reutilizados, reciclados ou compostados (por ano) e geração de energia a partir de resíduos (por ano). Para mensurar o impacto, avalia a emissões poluentes evitadas (por ano)</t>
  </si>
  <si>
    <t>Mitigação de riscos de trabalho análogo ao escravo na cadeia de produção</t>
  </si>
  <si>
    <t>Mitigação de riscos de trabalho infantil irregular na cadeia de produção</t>
  </si>
  <si>
    <t>Mitigação de riscos à saúde no trabalho</t>
  </si>
  <si>
    <t>Mitigação de riscos à segurança no trabalho</t>
  </si>
  <si>
    <t xml:space="preserve">Mitigação de riscos ou criação de oportunidades para  comunidades tradicionais </t>
  </si>
  <si>
    <t>Saúde e segurança de comunidades de baixa renda</t>
  </si>
  <si>
    <t>A Caixa oferece o produto de crédito CAIXA Hospitais que é uma linha de crédito destinada às entidades filantrópicas e filiais de entidades não filantrópicas conveniadas com o Sistema Único de Saúde (SUS). Framework (p. 40)  Tabela 8 – Metodologia de Cálculo - Indicadores Ambientais. O eixo " Acesso a Serviços Essenciais" estabelece como indicador o número de hospitais sem fins lucrativos e/ou entidades filantrópicas atendidas por empréstimos vinculados à margem consignável ao recebimento de serviços prestados ao SUS (por ano) e, para mensurar o impacto, o número de pacientes atendidos. Não há referência a critérios de segurança.</t>
  </si>
  <si>
    <t>Saúde e segurança do consumidor</t>
  </si>
  <si>
    <t>Desenvolvimento local (inclui turismo sustentável)/ apoio a MPMEs</t>
  </si>
  <si>
    <t>Promoção da equidade de gênero</t>
  </si>
  <si>
    <t>Promoção da equidade étnica</t>
  </si>
  <si>
    <t>Infraestrutura para integração de pessoas com deficiência</t>
  </si>
  <si>
    <t>Rel. Integrado (p. 48) A Caixa oferece "Crédito PcD" o qual refere-se à linha de financiamento destinada à aquisição de tecnologia assistiva para proporcionar a melhoria da qualidade de vida da pessoa com deficiência.Framework (p. 12) Tabela 1 -  Acesso a Serviços Essenciais (Tecnologia para pessoas com deficiência) Framework (p. 40)  Tabela 8 – Metodologia de Cálculo - Indicadores Ambientais. O eixo " Acesso a Serviços Essenciais" estabelece como indicador número de equipamentos financiados para pessoas com deficiência (por ano) e, para mensuração do impacto,  o número de pessoas com deficiência beneficiadas (por ano).</t>
  </si>
  <si>
    <t>Proteção do patrimônio cultural</t>
  </si>
  <si>
    <t>Habitação para população de baixa renda</t>
  </si>
  <si>
    <t xml:space="preserve">Framework (p. 12) Tabela 1 -  Acesso a Serviços Essenciais (Moradia Acessível). Framework (p. 40)  Tabela 8 – Metodologia de Cálculo - Indicadores Ambientais. O eixo "Moradia Acessível" estabelece como indicador o número de unidades construídas e volume de financiamento concedido para construção de unidades habitacionais de interesse social em conjuntos habitacionais (por ano). Para mensuração do impacto, o número de famílias beneficiadas. </t>
  </si>
  <si>
    <t>Água e esgoto para comunidades periféricas</t>
  </si>
  <si>
    <t>Coleta de lixo para comunidades periféricas</t>
  </si>
  <si>
    <t>A CEF publicou o Framework de Finanças Sustentáveis em 2023.</t>
  </si>
  <si>
    <t xml:space="preserve">A tabela 1 indica o uso dos recursos e no anexo 3 do documento consta a Metodologia para os Indicadores e  Cálculo dos Indicadores Ambientais </t>
  </si>
  <si>
    <t>Relatório Integrado (p. 38)</t>
  </si>
  <si>
    <t>Relatório Integrado (p. 49)</t>
  </si>
  <si>
    <t>Demonstrações Contábeis 1Tri 2024 (p. 16)</t>
  </si>
  <si>
    <t>Percentual no portfólio</t>
  </si>
  <si>
    <t>Categoria da atividade econômica financiada</t>
  </si>
  <si>
    <t>Percentual alto (mais de 40%) no portfólio</t>
  </si>
  <si>
    <t xml:space="preserve">Percentual médio (mais de 20 e até 40%) no portfólio </t>
  </si>
  <si>
    <t>Percentual baixo (0 a 20%) no portfólio</t>
  </si>
  <si>
    <t>Ausente no portfólio</t>
  </si>
  <si>
    <t>Setores econômicos de alto risco socioambiental</t>
  </si>
  <si>
    <t xml:space="preserve">Setores econômicos de risco socioambiental médio </t>
  </si>
  <si>
    <t>Setores econômicos de risco socioambiental baixo ou nenhum</t>
  </si>
  <si>
    <t>Relatório GRSAC (p. 31)</t>
  </si>
  <si>
    <t>Construção - 8,6%</t>
  </si>
  <si>
    <t>Eletricidade e gás ; 5,8%</t>
  </si>
  <si>
    <t>Indústria - 6,8%</t>
  </si>
  <si>
    <t>Comércio, reparação de veículos automotores e motocicletas - 5,5%</t>
  </si>
  <si>
    <t>CATEGORIA DA EMPRESA FINANCIADA E DE SUA CADEIA DE PRODUÇÃO</t>
  </si>
  <si>
    <t>Informação completa (georreferenciada ou microbacia hidrográfica) - 10 pontos</t>
  </si>
  <si>
    <t>Município/bioma - 5 pontos</t>
  </si>
  <si>
    <t>Ausente (informação apenas sobre a sede no caso de empresas com múltiplos estabelecimentos) - 0 pontos</t>
  </si>
  <si>
    <t>Alto risco socioambiental</t>
  </si>
  <si>
    <t xml:space="preserve">A CEF avalia a região geográfica apenas nas operações de crédito rural e análises especializadas (Alto Risco SocioAmbiental e operações de crédito acima de R$ 10 milhões) . </t>
  </si>
  <si>
    <t>Risco socioambiental médio</t>
  </si>
  <si>
    <t>Risco socioambiental baixo ou nenhum risco</t>
  </si>
  <si>
    <t>Relatório GRSAC (p. 19)</t>
  </si>
  <si>
    <t>PERCENTUAL NO PORTFÓLIO</t>
  </si>
  <si>
    <t>Categoria da empresa financiada e de sua cadeia de produção</t>
  </si>
  <si>
    <t>Percentual baixo (até 20%) no portfólio</t>
  </si>
  <si>
    <t>Risco socioambiental baixo ou nenhum</t>
  </si>
  <si>
    <t>Não avaliadas (dentre os setores sujeitos a licenciamento ambiental)</t>
  </si>
  <si>
    <t>Impacto socioambiental positivo</t>
  </si>
  <si>
    <t xml:space="preserve">Riscos socioambientais da cadeia de produção irrelevantes </t>
  </si>
  <si>
    <t xml:space="preserve">Riscos socioambientais da cadeia de produção médios e grau de suficiência do monitoramento </t>
  </si>
  <si>
    <t xml:space="preserve">Riscos socioambientais da cadeia de produção altos e grau de suficiência do monitoramento </t>
  </si>
  <si>
    <t>SITUAÇÃO NA IF</t>
  </si>
  <si>
    <t>Deficiente – 0 ou 1 ponto</t>
  </si>
  <si>
    <t>Médio – 2 a 6 pontos</t>
  </si>
  <si>
    <t>Bom/ótimo – 7 a 10 pontos</t>
  </si>
  <si>
    <t>Tema tratado em Diretoria de área-fim</t>
  </si>
  <si>
    <t>A Caixa possui Comitê de Sustentabilidade (COSUS), com independência em relação aos demais órgãos, submete-se à regulamentação do Conselho Monetário Nacional (CMN) e tem a finalidade de assessorar o Conselho de Administração nas questões relacionadas à sustentabilidade e à responsabilidade social, ambiental e climática para o conglomerado prudencial do banco. Responsável pelos assuntos estrategicos. Possui a Vice-Presidência Sustentabilidade e Cidadania Digital - VISUC que trata dos assuntos táticos. Rel. Integrado (p. 13 e 106) , Rel. Sustentabilidade (p. 43, 74 e 190), Relatório GRSAC (p. 5) e Orgonograma CEF.</t>
  </si>
  <si>
    <t>Participação feminina na Diretoria</t>
  </si>
  <si>
    <t xml:space="preserve">Rel. Sustentabilidade  (p. 193). Participação feminina nos órgãos de governança é de 21,3%. RS (p. 4) </t>
  </si>
  <si>
    <t>Participação negra na Diretoria</t>
  </si>
  <si>
    <t>Rel. Sustentabilidade (p. 193). Participação negra nos órgãos de governança é de 4,3% (parda: 13,8% e índigena 1,1%)</t>
  </si>
  <si>
    <t>Dimensão da área de Sustentabilidade (proporcionalidade em relação ao quadro de empregados da área de risco)</t>
  </si>
  <si>
    <t>Não há informações</t>
  </si>
  <si>
    <t>Dimensão da área de Sustentabilidade (proporcionalidade em relação ao quadro de empregados das áreas de negócios)</t>
  </si>
  <si>
    <t>Treinamentos em sustentabilidade para áreas-fim (média por empregado)</t>
  </si>
  <si>
    <t>Rel. Sustentabilidade (p. 46) oferece treinamento em sustentabilidade aos novos conselheiros. Rel. Sustentabilidade (p. 99) oferece aos empregados e dirigentes capacitação "Trilha da Sustentabilidade".  Rel. Sustentabilidade (p. 102) Programa Mulheres na liderança e (p. 105) Programa de Diversidade e Inclusão. Não há informação quanto a carga horária.</t>
  </si>
  <si>
    <t>Integração de fatores de sustentabilidade na remuneração da Diretoria</t>
  </si>
  <si>
    <t xml:space="preserve">Relatório GRSAC (p. 15) A Caixa destaca que na composição da remuneração variável são observados aspectos relacionados ao desempenho social e de resultados financeiros do banco. </t>
  </si>
  <si>
    <t>Integração de fatores de sustentabilidade na remuneração de gerentes</t>
  </si>
  <si>
    <t>Não consta.</t>
  </si>
  <si>
    <r>
      <t xml:space="preserve">Frequência de atualização de Políticas, Planos e Manuais de Procedimentos e abrangência do universo de </t>
    </r>
    <r>
      <rPr>
        <i/>
        <sz val="12"/>
        <color rgb="FF000000"/>
        <rFont val="Calibri"/>
        <family val="2"/>
      </rPr>
      <t>stakeholders</t>
    </r>
  </si>
  <si>
    <r>
      <t xml:space="preserve">A PRSAC (p. 5) é revisada, no mínimo, a cada 3 (três) anos ou quando da ocorrência de eventos relevantes. Ainda, a Caixa revisa a matriz de materialidade anualmente (Rel. Sustentabilidade p. 8 , 9 e 36). Não fica claro o universo de </t>
    </r>
    <r>
      <rPr>
        <i/>
        <sz val="12"/>
        <color theme="1"/>
        <rFont val="Calibri"/>
        <family val="2"/>
        <scheme val="minor"/>
      </rPr>
      <t>stakeholders</t>
    </r>
    <r>
      <rPr>
        <sz val="12"/>
        <color theme="1"/>
        <rFont val="Calibri"/>
        <family val="2"/>
        <scheme val="minor"/>
      </rPr>
      <t>.</t>
    </r>
  </si>
  <si>
    <t>Canal específico para recebimento de reclamações quanto a impactos socioambientais de empreendimentos financiados</t>
  </si>
  <si>
    <t>A CEF não disponibiliza canal especifico. As demandas são atendidas via Ouvidoria (Rel Sustentabilidade p. 119) e Canal de Denúncias. Página www.caixa.gov.br/denuncia.</t>
  </si>
  <si>
    <t>NÚMERO DE CONTROVÉRSIAS NOS ÚLTIMOS 5 ANOS</t>
  </si>
  <si>
    <t>FONTE DA INFORMAÇÃO</t>
  </si>
  <si>
    <t>Abaixo da média de instituições financeiras de
mesmo porte - não perde pontos</t>
  </si>
  <si>
    <t>Média das instituições de
mesmo porte (até 5% acima ou abaixo) - 1 ponto a menos</t>
  </si>
  <si>
    <t>Acima da média das instituições de mesmo
porte - 2 a 5 pontos a menos</t>
  </si>
  <si>
    <t>Ministério Público do Trabalho (inquéritos civis, TACs e ACPs)</t>
  </si>
  <si>
    <t>Ministério Público Federal (inquéritos civis, TACs e ACPs)</t>
  </si>
  <si>
    <t>Ministério Público Estadual (inquéritos civis, TACs e ACPs)</t>
  </si>
  <si>
    <t>Banco Central do Brasil e CVM</t>
  </si>
  <si>
    <t>Consumidor.gov</t>
  </si>
  <si>
    <t>SINDEC (Base de dados dos PROCONs)</t>
  </si>
  <si>
    <t>Imprensa tradicional</t>
  </si>
  <si>
    <t>ONGs socioambientais e canal para recebimento de denúncias da SIS no que diz respeito ao descumprimento de Políticas e compromissos voluntários</t>
  </si>
  <si>
    <t>Mínimo de 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</si>
</sst>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0.000"/>
  </numFmts>
  <fonts count="24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i/>
      <sz val="12"/>
      <color rgb="FF000000"/>
      <name val="Calibri"/>
      <family val="2"/>
    </font>
    <font>
      <sz val="9"/>
      <color indexed="81"/>
      <name val="Segoe UI"/>
      <family val="2"/>
    </font>
    <font>
      <b/>
      <sz val="16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CE4D6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FFCC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/>
        <bgColor rgb="FF000000"/>
      </patternFill>
    </fill>
  </fills>
  <borders count="23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/>
      <diagonal/>
    </border>
  </borders>
  <cellStyleXfs count="4">
    <xf numFmtId="0" fontId="0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203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2" fillId="0" borderId="0" xfId="0" applyFont="1" applyAlignment="1">
      <alignment horizontal="center" vertical="center"/>
    </xf>
    <xf numFmtId="9" fontId="0" fillId="0" borderId="0" xfId="0" applyNumberForma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6" fillId="0" borderId="0" xfId="0" applyFont="1" applyAlignment="1">
      <alignment horizontal="left"/>
    </xf>
    <xf numFmtId="0" fontId="0" fillId="4" borderId="4" xfId="0" applyFill="1" applyBorder="1" applyAlignment="1">
      <alignment horizontal="center"/>
    </xf>
    <xf numFmtId="0" fontId="0" fillId="4" borderId="4" xfId="0" applyFill="1" applyBorder="1" applyAlignment="1">
      <alignment horizont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fill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0" fillId="4" borderId="2" xfId="0" applyFill="1" applyBorder="1" applyAlignment="1">
      <alignment horizontal="center"/>
    </xf>
    <xf numFmtId="0" fontId="0" fillId="2" borderId="0" xfId="0" applyFill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horizontal="fill" vertical="center"/>
    </xf>
    <xf numFmtId="0" fontId="0" fillId="2" borderId="4" xfId="0" applyFill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0" fillId="2" borderId="4" xfId="0" applyFill="1" applyBorder="1" applyAlignment="1">
      <alignment vertical="center" wrapText="1"/>
    </xf>
    <xf numFmtId="0" fontId="0" fillId="4" borderId="4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7" borderId="4" xfId="0" applyFill="1" applyBorder="1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0" fillId="0" borderId="0" xfId="0" applyAlignment="1">
      <alignment horizontal="right" vertical="center"/>
    </xf>
    <xf numFmtId="0" fontId="0" fillId="11" borderId="2" xfId="0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0" fontId="8" fillId="14" borderId="2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0" fillId="11" borderId="2" xfId="0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4" fillId="9" borderId="2" xfId="0" applyFont="1" applyFill="1" applyBorder="1" applyAlignment="1">
      <alignment horizontal="center" vertical="center"/>
    </xf>
    <xf numFmtId="0" fontId="0" fillId="11" borderId="4" xfId="0" applyFill="1" applyBorder="1" applyAlignment="1">
      <alignment horizontal="center"/>
    </xf>
    <xf numFmtId="0" fontId="0" fillId="11" borderId="4" xfId="0" applyFill="1" applyBorder="1" applyAlignment="1">
      <alignment horizontal="center" vertical="center"/>
    </xf>
    <xf numFmtId="9" fontId="0" fillId="11" borderId="2" xfId="0" applyNumberFormat="1" applyFill="1" applyBorder="1" applyAlignment="1">
      <alignment horizontal="center" vertical="center"/>
    </xf>
    <xf numFmtId="0" fontId="0" fillId="17" borderId="2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left"/>
    </xf>
    <xf numFmtId="0" fontId="0" fillId="11" borderId="8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11" borderId="13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4" borderId="2" xfId="0" applyFill="1" applyBorder="1" applyAlignment="1">
      <alignment horizontal="center" wrapText="1"/>
    </xf>
    <xf numFmtId="0" fontId="0" fillId="0" borderId="0" xfId="0" applyAlignment="1">
      <alignment horizontal="center" wrapText="1"/>
    </xf>
    <xf numFmtId="0" fontId="4" fillId="10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9" fontId="0" fillId="7" borderId="2" xfId="0" applyNumberFormat="1" applyFill="1" applyBorder="1" applyAlignment="1">
      <alignment horizontal="center"/>
    </xf>
    <xf numFmtId="0" fontId="0" fillId="11" borderId="2" xfId="0" applyFill="1" applyBorder="1" applyAlignment="1">
      <alignment horizontal="center" wrapText="1"/>
    </xf>
    <xf numFmtId="165" fontId="0" fillId="7" borderId="2" xfId="0" applyNumberFormat="1" applyFill="1" applyBorder="1" applyAlignment="1">
      <alignment horizontal="center" vertical="center"/>
    </xf>
    <xf numFmtId="165" fontId="0" fillId="7" borderId="2" xfId="0" applyNumberFormat="1" applyFill="1" applyBorder="1" applyAlignment="1">
      <alignment horizontal="fill" vertical="center"/>
    </xf>
    <xf numFmtId="9" fontId="0" fillId="7" borderId="2" xfId="0" applyNumberFormat="1" applyFill="1" applyBorder="1" applyAlignment="1">
      <alignment horizontal="center" vertical="center"/>
    </xf>
    <xf numFmtId="0" fontId="8" fillId="12" borderId="2" xfId="0" applyFont="1" applyFill="1" applyBorder="1" applyAlignment="1">
      <alignment horizontal="center" vertical="center"/>
    </xf>
    <xf numFmtId="9" fontId="0" fillId="7" borderId="4" xfId="0" applyNumberFormat="1" applyFill="1" applyBorder="1" applyAlignment="1">
      <alignment horizontal="center"/>
    </xf>
    <xf numFmtId="9" fontId="0" fillId="7" borderId="0" xfId="0" applyNumberFormat="1" applyFill="1" applyAlignment="1">
      <alignment horizontal="center" vertical="center"/>
    </xf>
    <xf numFmtId="9" fontId="4" fillId="16" borderId="2" xfId="2" applyFont="1" applyFill="1" applyBorder="1" applyAlignment="1">
      <alignment horizontal="center" vertical="center" wrapText="1"/>
    </xf>
    <xf numFmtId="9" fontId="0" fillId="7" borderId="2" xfId="2" applyFont="1" applyFill="1" applyBorder="1" applyAlignment="1">
      <alignment horizontal="center" vertical="center"/>
    </xf>
    <xf numFmtId="10" fontId="0" fillId="7" borderId="19" xfId="0" applyNumberFormat="1" applyFill="1" applyBorder="1" applyAlignment="1">
      <alignment horizontal="center" vertical="center"/>
    </xf>
    <xf numFmtId="9" fontId="0" fillId="7" borderId="4" xfId="0" applyNumberFormat="1" applyFill="1" applyBorder="1" applyAlignment="1">
      <alignment horizontal="center" vertical="center"/>
    </xf>
    <xf numFmtId="9" fontId="0" fillId="7" borderId="2" xfId="0" applyNumberForma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9" fontId="0" fillId="7" borderId="11" xfId="0" applyNumberFormat="1" applyFill="1" applyBorder="1" applyAlignment="1">
      <alignment horizontal="center" vertical="center"/>
    </xf>
    <xf numFmtId="10" fontId="0" fillId="7" borderId="2" xfId="0" applyNumberFormat="1" applyFill="1" applyBorder="1" applyAlignment="1">
      <alignment horizontal="center" vertical="center"/>
    </xf>
    <xf numFmtId="0" fontId="0" fillId="18" borderId="0" xfId="0" applyFill="1" applyAlignment="1">
      <alignment horizontal="center" vertical="center"/>
    </xf>
    <xf numFmtId="0" fontId="0" fillId="18" borderId="4" xfId="0" applyFill="1" applyBorder="1" applyAlignment="1">
      <alignment horizontal="center" vertical="center"/>
    </xf>
    <xf numFmtId="0" fontId="0" fillId="18" borderId="2" xfId="0" applyFill="1" applyBorder="1" applyAlignment="1">
      <alignment horizontal="center" vertical="center"/>
    </xf>
    <xf numFmtId="0" fontId="0" fillId="18" borderId="19" xfId="0" applyFill="1" applyBorder="1" applyAlignment="1">
      <alignment horizontal="center" vertical="center"/>
    </xf>
    <xf numFmtId="0" fontId="0" fillId="18" borderId="0" xfId="0" applyFill="1" applyAlignment="1">
      <alignment horizontal="center"/>
    </xf>
    <xf numFmtId="0" fontId="0" fillId="13" borderId="8" xfId="0" applyFill="1" applyBorder="1" applyAlignment="1">
      <alignment horizontal="center" vertical="center" wrapText="1"/>
    </xf>
    <xf numFmtId="0" fontId="0" fillId="5" borderId="2" xfId="0" applyFill="1" applyBorder="1" applyAlignment="1" applyProtection="1">
      <alignment horizontal="center" vertical="center" wrapText="1"/>
      <protection locked="0"/>
    </xf>
    <xf numFmtId="9" fontId="0" fillId="7" borderId="4" xfId="2" applyFont="1" applyFill="1" applyBorder="1" applyAlignment="1">
      <alignment horizontal="center" vertical="center"/>
    </xf>
    <xf numFmtId="0" fontId="0" fillId="4" borderId="18" xfId="0" applyFill="1" applyBorder="1" applyAlignment="1">
      <alignment vertical="center" wrapText="1"/>
    </xf>
    <xf numFmtId="9" fontId="0" fillId="7" borderId="21" xfId="0" applyNumberFormat="1" applyFill="1" applyBorder="1" applyAlignment="1">
      <alignment horizontal="center" vertical="center"/>
    </xf>
    <xf numFmtId="0" fontId="0" fillId="18" borderId="21" xfId="0" applyFill="1" applyBorder="1" applyAlignment="1">
      <alignment horizontal="center" vertical="center"/>
    </xf>
    <xf numFmtId="0" fontId="0" fillId="11" borderId="2" xfId="2" applyNumberFormat="1" applyFont="1" applyFill="1" applyBorder="1" applyAlignment="1">
      <alignment horizontal="center" vertical="center"/>
    </xf>
    <xf numFmtId="0" fontId="0" fillId="11" borderId="2" xfId="2" applyNumberFormat="1" applyFont="1" applyFill="1" applyBorder="1" applyAlignment="1">
      <alignment horizontal="center" vertical="center" wrapText="1"/>
    </xf>
    <xf numFmtId="0" fontId="0" fillId="8" borderId="2" xfId="0" applyFill="1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0" fontId="0" fillId="15" borderId="4" xfId="0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horizontal="center" vertical="center" wrapText="1"/>
      <protection locked="0"/>
    </xf>
    <xf numFmtId="0" fontId="0" fillId="5" borderId="4" xfId="0" applyFill="1" applyBorder="1" applyAlignment="1" applyProtection="1">
      <alignment horizontal="center" vertical="center" wrapText="1"/>
      <protection locked="0"/>
    </xf>
    <xf numFmtId="0" fontId="0" fillId="15" borderId="2" xfId="0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9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vertical="top" wrapText="1"/>
      <protection locked="0"/>
    </xf>
    <xf numFmtId="9" fontId="0" fillId="0" borderId="0" xfId="0" applyNumberForma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0" fillId="0" borderId="18" xfId="0" applyBorder="1" applyAlignment="1" applyProtection="1">
      <alignment wrapText="1"/>
      <protection locked="0"/>
    </xf>
    <xf numFmtId="0" fontId="6" fillId="0" borderId="0" xfId="0" applyFont="1" applyAlignment="1" applyProtection="1">
      <alignment horizontal="left" wrapText="1"/>
      <protection locked="0"/>
    </xf>
    <xf numFmtId="0" fontId="1" fillId="0" borderId="0" xfId="0" applyFont="1" applyAlignment="1" applyProtection="1">
      <alignment vertical="center" wrapText="1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0" fillId="18" borderId="4" xfId="0" applyFill="1" applyBorder="1" applyAlignment="1">
      <alignment horizontal="center" vertical="center" wrapText="1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6" borderId="4" xfId="0" applyFill="1" applyBorder="1" applyAlignment="1">
      <alignment horizontal="center" vertical="center"/>
    </xf>
    <xf numFmtId="1" fontId="0" fillId="11" borderId="2" xfId="1" applyNumberFormat="1" applyFont="1" applyFill="1" applyBorder="1" applyAlignment="1">
      <alignment horizontal="center" vertical="center"/>
    </xf>
    <xf numFmtId="1" fontId="0" fillId="18" borderId="20" xfId="0" applyNumberFormat="1" applyFill="1" applyBorder="1" applyAlignment="1">
      <alignment horizontal="center" vertical="center"/>
    </xf>
    <xf numFmtId="165" fontId="0" fillId="7" borderId="2" xfId="0" applyNumberForma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8" borderId="2" xfId="0" applyFill="1" applyBorder="1" applyAlignment="1" applyProtection="1">
      <alignment horizontal="left" vertical="center" wrapText="1"/>
      <protection locked="0"/>
    </xf>
    <xf numFmtId="0" fontId="4" fillId="0" borderId="0" xfId="0" applyFont="1" applyAlignment="1">
      <alignment horizontal="left"/>
    </xf>
    <xf numFmtId="0" fontId="0" fillId="0" borderId="0" xfId="0" applyAlignment="1" applyProtection="1">
      <alignment horizontal="left" vertical="center"/>
      <protection locked="0"/>
    </xf>
    <xf numFmtId="0" fontId="0" fillId="8" borderId="0" xfId="0" applyFill="1"/>
    <xf numFmtId="0" fontId="7" fillId="0" borderId="0" xfId="0" applyFont="1" applyAlignment="1">
      <alignment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2" xfId="0" applyBorder="1" applyAlignment="1">
      <alignment vertical="top" wrapText="1"/>
    </xf>
    <xf numFmtId="0" fontId="0" fillId="2" borderId="2" xfId="0" applyFill="1" applyBorder="1" applyAlignment="1">
      <alignment horizontal="left" vertical="center"/>
    </xf>
    <xf numFmtId="0" fontId="4" fillId="10" borderId="2" xfId="0" applyFont="1" applyFill="1" applyBorder="1" applyAlignment="1">
      <alignment horizontal="left"/>
    </xf>
    <xf numFmtId="0" fontId="4" fillId="10" borderId="2" xfId="0" applyFont="1" applyFill="1" applyBorder="1" applyAlignment="1">
      <alignment horizontal="left" wrapText="1"/>
    </xf>
    <xf numFmtId="0" fontId="0" fillId="0" borderId="0" xfId="0" applyAlignment="1" applyProtection="1">
      <alignment horizontal="left"/>
      <protection locked="0"/>
    </xf>
    <xf numFmtId="0" fontId="1" fillId="0" borderId="0" xfId="0" applyFont="1" applyAlignment="1" applyProtection="1">
      <alignment horizontal="left" vertical="center"/>
      <protection locked="0"/>
    </xf>
    <xf numFmtId="0" fontId="4" fillId="10" borderId="0" xfId="0" applyFont="1" applyFill="1" applyAlignment="1">
      <alignment horizontal="left"/>
    </xf>
    <xf numFmtId="9" fontId="0" fillId="7" borderId="19" xfId="0" applyNumberFormat="1" applyFill="1" applyBorder="1" applyAlignment="1">
      <alignment horizontal="center" vertical="center"/>
    </xf>
    <xf numFmtId="0" fontId="0" fillId="11" borderId="19" xfId="0" applyFill="1" applyBorder="1" applyAlignment="1">
      <alignment horizontal="center" vertical="center"/>
    </xf>
    <xf numFmtId="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8" borderId="2" xfId="0" applyFont="1" applyFill="1" applyBorder="1" applyAlignment="1" applyProtection="1">
      <alignment horizontal="left" vertical="top" wrapText="1"/>
      <protection locked="0"/>
    </xf>
    <xf numFmtId="0" fontId="13" fillId="8" borderId="2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14" fillId="8" borderId="2" xfId="0" applyFont="1" applyFill="1" applyBorder="1" applyAlignment="1" applyProtection="1">
      <alignment horizontal="left" vertical="center" wrapText="1"/>
      <protection locked="0"/>
    </xf>
    <xf numFmtId="0" fontId="14" fillId="0" borderId="0" xfId="0" applyFont="1" applyAlignment="1">
      <alignment vertical="top" wrapText="1"/>
    </xf>
    <xf numFmtId="0" fontId="6" fillId="8" borderId="2" xfId="0" applyFont="1" applyFill="1" applyBorder="1" applyAlignment="1" applyProtection="1">
      <alignment horizontal="left" vertical="center" wrapText="1"/>
      <protection locked="0"/>
    </xf>
    <xf numFmtId="0" fontId="7" fillId="0" borderId="0" xfId="0" applyFont="1" applyProtection="1">
      <protection locked="0"/>
    </xf>
    <xf numFmtId="0" fontId="6" fillId="0" borderId="0" xfId="0" applyFont="1" applyAlignment="1" applyProtection="1">
      <alignment wrapText="1"/>
      <protection locked="0"/>
    </xf>
    <xf numFmtId="0" fontId="13" fillId="8" borderId="2" xfId="0" applyFont="1" applyFill="1" applyBorder="1" applyAlignment="1" applyProtection="1">
      <alignment horizontal="center" vertical="center" wrapText="1"/>
      <protection locked="0"/>
    </xf>
    <xf numFmtId="0" fontId="12" fillId="8" borderId="2" xfId="0" applyFont="1" applyFill="1" applyBorder="1" applyAlignment="1" applyProtection="1">
      <alignment horizontal="left" vertical="center" wrapText="1"/>
      <protection locked="0"/>
    </xf>
    <xf numFmtId="0" fontId="6" fillId="10" borderId="2" xfId="0" applyFont="1" applyFill="1" applyBorder="1" applyAlignment="1">
      <alignment horizontal="left" vertical="top" wrapText="1"/>
    </xf>
    <xf numFmtId="9" fontId="6" fillId="0" borderId="0" xfId="0" applyNumberFormat="1" applyFont="1" applyAlignment="1" applyProtection="1">
      <alignment horizontal="left" vertical="center" wrapText="1"/>
      <protection locked="0"/>
    </xf>
    <xf numFmtId="9" fontId="17" fillId="0" borderId="0" xfId="0" applyNumberFormat="1" applyFont="1" applyAlignment="1" applyProtection="1">
      <alignment horizontal="left" vertical="center" wrapText="1"/>
      <protection locked="0"/>
    </xf>
    <xf numFmtId="0" fontId="0" fillId="8" borderId="4" xfId="0" applyFill="1" applyBorder="1" applyAlignment="1" applyProtection="1">
      <alignment horizontal="center" vertical="center" wrapText="1"/>
      <protection locked="0"/>
    </xf>
    <xf numFmtId="10" fontId="0" fillId="5" borderId="4" xfId="0" applyNumberFormat="1" applyFill="1" applyBorder="1" applyAlignment="1" applyProtection="1">
      <alignment horizontal="center" vertical="center" wrapText="1"/>
      <protection locked="0"/>
    </xf>
    <xf numFmtId="0" fontId="14" fillId="8" borderId="2" xfId="0" applyFont="1" applyFill="1" applyBorder="1" applyAlignment="1" applyProtection="1">
      <alignment horizontal="left" vertical="top" wrapText="1"/>
      <protection locked="0"/>
    </xf>
    <xf numFmtId="0" fontId="18" fillId="8" borderId="2" xfId="0" applyFont="1" applyFill="1" applyBorder="1" applyAlignment="1" applyProtection="1">
      <alignment horizontal="left" vertical="center" wrapText="1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 wrapText="1"/>
      <protection locked="0"/>
    </xf>
    <xf numFmtId="0" fontId="19" fillId="0" borderId="0" xfId="0" applyFont="1" applyAlignment="1" applyProtection="1">
      <alignment horizontal="left" wrapText="1"/>
      <protection locked="0"/>
    </xf>
    <xf numFmtId="9" fontId="18" fillId="0" borderId="0" xfId="0" applyNumberFormat="1" applyFont="1" applyAlignment="1" applyProtection="1">
      <alignment horizontal="left" vertical="center" wrapText="1"/>
      <protection locked="0"/>
    </xf>
    <xf numFmtId="9" fontId="0" fillId="0" borderId="0" xfId="0" applyNumberFormat="1" applyAlignment="1" applyProtection="1">
      <alignment horizontal="left" vertical="center" wrapText="1"/>
      <protection locked="0"/>
    </xf>
    <xf numFmtId="0" fontId="14" fillId="8" borderId="2" xfId="0" applyFont="1" applyFill="1" applyBorder="1" applyAlignment="1" applyProtection="1">
      <alignment horizontal="center" vertical="center" wrapText="1"/>
      <protection locked="0"/>
    </xf>
    <xf numFmtId="0" fontId="22" fillId="10" borderId="2" xfId="0" applyFont="1" applyFill="1" applyBorder="1" applyAlignment="1">
      <alignment horizontal="center" vertical="center"/>
    </xf>
    <xf numFmtId="0" fontId="0" fillId="8" borderId="2" xfId="0" applyFill="1" applyBorder="1" applyAlignment="1" applyProtection="1">
      <alignment horizontal="center" vertical="top" wrapText="1"/>
      <protection locked="0"/>
    </xf>
    <xf numFmtId="0" fontId="14" fillId="8" borderId="2" xfId="0" applyFont="1" applyFill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8" fillId="8" borderId="2" xfId="0" applyFont="1" applyFill="1" applyBorder="1" applyAlignment="1" applyProtection="1">
      <alignment horizontal="center" vertical="center" wrapText="1"/>
      <protection locked="0"/>
    </xf>
    <xf numFmtId="0" fontId="14" fillId="8" borderId="2" xfId="0" applyFont="1" applyFill="1" applyBorder="1" applyAlignment="1" applyProtection="1">
      <alignment vertical="top" wrapText="1"/>
      <protection locked="0"/>
    </xf>
    <xf numFmtId="0" fontId="0" fillId="4" borderId="0" xfId="0" applyFill="1" applyAlignment="1">
      <alignment horizontal="center" vertical="center"/>
    </xf>
    <xf numFmtId="0" fontId="7" fillId="0" borderId="0" xfId="0" applyFont="1" applyAlignment="1" applyProtection="1">
      <alignment vertical="top" wrapText="1"/>
      <protection locked="0"/>
    </xf>
    <xf numFmtId="0" fontId="7" fillId="8" borderId="2" xfId="0" applyFont="1" applyFill="1" applyBorder="1" applyAlignment="1" applyProtection="1">
      <alignment horizontal="left" vertical="center" wrapText="1"/>
      <protection locked="0"/>
    </xf>
    <xf numFmtId="0" fontId="0" fillId="8" borderId="2" xfId="0" applyFill="1" applyBorder="1" applyAlignment="1" applyProtection="1">
      <alignment horizontal="center" vertical="center"/>
      <protection locked="0"/>
    </xf>
    <xf numFmtId="0" fontId="0" fillId="15" borderId="2" xfId="0" applyFill="1" applyBorder="1" applyAlignment="1" applyProtection="1">
      <alignment horizontal="center" vertical="center"/>
      <protection locked="0"/>
    </xf>
    <xf numFmtId="0" fontId="18" fillId="8" borderId="2" xfId="0" applyFont="1" applyFill="1" applyBorder="1" applyAlignment="1" applyProtection="1">
      <alignment horizontal="left" vertical="top" wrapText="1"/>
      <protection locked="0"/>
    </xf>
    <xf numFmtId="0" fontId="0" fillId="13" borderId="8" xfId="0" applyFill="1" applyBorder="1" applyAlignment="1">
      <alignment horizontal="center"/>
    </xf>
    <xf numFmtId="0" fontId="7" fillId="13" borderId="14" xfId="0" applyFont="1" applyFill="1" applyBorder="1" applyAlignment="1">
      <alignment horizontal="center" vertical="center"/>
    </xf>
    <xf numFmtId="0" fontId="7" fillId="13" borderId="15" xfId="0" applyFont="1" applyFill="1" applyBorder="1" applyAlignment="1">
      <alignment horizontal="center" vertical="center"/>
    </xf>
    <xf numFmtId="0" fontId="7" fillId="13" borderId="16" xfId="0" applyFont="1" applyFill="1" applyBorder="1" applyAlignment="1">
      <alignment horizontal="center" vertical="center"/>
    </xf>
    <xf numFmtId="0" fontId="7" fillId="13" borderId="17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0" fillId="0" borderId="0" xfId="0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18" fillId="8" borderId="22" xfId="0" applyFont="1" applyFill="1" applyBorder="1" applyAlignment="1" applyProtection="1">
      <alignment horizontal="left" vertical="center" wrapText="1"/>
      <protection locked="0"/>
    </xf>
    <xf numFmtId="0" fontId="18" fillId="8" borderId="0" xfId="0" applyFont="1" applyFill="1" applyAlignment="1" applyProtection="1">
      <alignment horizontal="left" vertical="center" wrapText="1"/>
      <protection locked="0"/>
    </xf>
    <xf numFmtId="0" fontId="18" fillId="0" borderId="0" xfId="0" applyFont="1" applyAlignment="1" applyProtection="1">
      <alignment horizontal="left" vertical="center" wrapText="1"/>
      <protection locked="0"/>
    </xf>
    <xf numFmtId="0" fontId="0" fillId="2" borderId="4" xfId="0" applyFill="1" applyBorder="1" applyAlignment="1">
      <alignment horizontal="center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4" borderId="5" xfId="0" applyFill="1" applyBorder="1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166" fontId="8" fillId="19" borderId="2" xfId="0" applyNumberFormat="1" applyFont="1" applyFill="1" applyBorder="1" applyAlignment="1">
      <alignment horizontal="center" vertical="center"/>
    </xf>
    <xf numFmtId="1" fontId="0" fillId="0" borderId="8" xfId="0" applyNumberFormat="1" applyBorder="1" applyAlignment="1">
      <alignment horizontal="center"/>
    </xf>
  </cellXfs>
  <cellStyles count="4">
    <cellStyle name="Komma 2" xfId="3" xr:uid="{19D53BAF-5F57-441D-8A82-4FF11912334A}"/>
    <cellStyle name="Normal" xfId="0" builtinId="0"/>
    <cellStyle name="Porcentagem" xfId="2" builtinId="5"/>
    <cellStyle name="Vírgula" xfId="1" builtinId="3"/>
  </cellStyles>
  <dxfs count="3">
    <dxf>
      <font>
        <b/>
        <i/>
      </font>
      <fill>
        <patternFill>
          <bgColor theme="5"/>
        </patternFill>
      </fill>
    </dxf>
    <dxf>
      <font>
        <b/>
        <i/>
      </font>
      <fill>
        <patternFill>
          <bgColor theme="5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CCC"/>
      <color rgb="FFFF99CC"/>
      <color rgb="FFE258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56030</xdr:colOff>
      <xdr:row>96</xdr:row>
      <xdr:rowOff>89647</xdr:rowOff>
    </xdr:from>
    <xdr:to>
      <xdr:col>0</xdr:col>
      <xdr:colOff>3694580</xdr:colOff>
      <xdr:row>112</xdr:row>
      <xdr:rowOff>52107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8DB5553-97DE-F588-1688-F4F958F7C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30" y="31085118"/>
          <a:ext cx="3638550" cy="3133725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</xdr:colOff>
      <xdr:row>111</xdr:row>
      <xdr:rowOff>145676</xdr:rowOff>
    </xdr:from>
    <xdr:to>
      <xdr:col>0</xdr:col>
      <xdr:colOff>3634067</xdr:colOff>
      <xdr:row>135</xdr:row>
      <xdr:rowOff>172010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CE19BAA-F300-98AB-9CF4-1C23E833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617" y="34110705"/>
          <a:ext cx="3600450" cy="4867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3676650</xdr:colOff>
      <xdr:row>123</xdr:row>
      <xdr:rowOff>91326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ED82DF4-506C-A322-D85B-199E02C52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13412" y="31152353"/>
          <a:ext cx="3676650" cy="532447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</xdr:colOff>
      <xdr:row>123</xdr:row>
      <xdr:rowOff>100853</xdr:rowOff>
    </xdr:from>
    <xdr:to>
      <xdr:col>1</xdr:col>
      <xdr:colOff>3622861</xdr:colOff>
      <xdr:row>147</xdr:row>
      <xdr:rowOff>184337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2923945-A2E0-FE6A-CA89-4B586E4CB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35823" y="36486353"/>
          <a:ext cx="3600450" cy="492442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147</xdr:row>
      <xdr:rowOff>168089</xdr:rowOff>
    </xdr:from>
    <xdr:to>
      <xdr:col>1</xdr:col>
      <xdr:colOff>3640231</xdr:colOff>
      <xdr:row>159</xdr:row>
      <xdr:rowOff>71720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5E7CD95-A215-8B5E-1229-A4BDB3E68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24618" y="41394530"/>
          <a:ext cx="3629025" cy="2324100"/>
        </a:xfrm>
        <a:prstGeom prst="rect">
          <a:avLst/>
        </a:prstGeom>
      </xdr:spPr>
    </xdr:pic>
    <xdr:clientData/>
  </xdr:twoCellAnchor>
  <xdr:twoCellAnchor editAs="oneCell">
    <xdr:from>
      <xdr:col>0</xdr:col>
      <xdr:colOff>4179795</xdr:colOff>
      <xdr:row>159</xdr:row>
      <xdr:rowOff>11206</xdr:rowOff>
    </xdr:from>
    <xdr:to>
      <xdr:col>1</xdr:col>
      <xdr:colOff>3595408</xdr:colOff>
      <xdr:row>163</xdr:row>
      <xdr:rowOff>137831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440A8DF-4F09-07CE-E2ED-5CB3EDCA0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79795" y="43658118"/>
          <a:ext cx="3629025" cy="93345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3667125</xdr:colOff>
      <xdr:row>119</xdr:row>
      <xdr:rowOff>117100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CD050F1-B24E-6C89-F6A7-603A1ACE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312088" y="31152353"/>
          <a:ext cx="3667125" cy="45434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97</xdr:row>
      <xdr:rowOff>0</xdr:rowOff>
    </xdr:from>
    <xdr:to>
      <xdr:col>5</xdr:col>
      <xdr:colOff>3581400</xdr:colOff>
      <xdr:row>116</xdr:row>
      <xdr:rowOff>103094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294A3C23-A0BE-91D9-8BE2-FB5C8666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895294" y="31152353"/>
          <a:ext cx="3581400" cy="39243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116</xdr:row>
      <xdr:rowOff>78442</xdr:rowOff>
    </xdr:from>
    <xdr:to>
      <xdr:col>5</xdr:col>
      <xdr:colOff>3657600</xdr:colOff>
      <xdr:row>139</xdr:row>
      <xdr:rowOff>125504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698D04C4-9F82-72C8-C7F0-3D4AE9FB7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895294" y="35052001"/>
          <a:ext cx="3657600" cy="468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0</xdr:rowOff>
    </xdr:from>
    <xdr:to>
      <xdr:col>1</xdr:col>
      <xdr:colOff>614362</xdr:colOff>
      <xdr:row>71</xdr:row>
      <xdr:rowOff>107157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6B77A06-EE93-41AB-30FA-6BA2A4492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19688"/>
          <a:ext cx="3638550" cy="1042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190501</xdr:rowOff>
    </xdr:from>
    <xdr:to>
      <xdr:col>1</xdr:col>
      <xdr:colOff>604837</xdr:colOff>
      <xdr:row>104</xdr:row>
      <xdr:rowOff>52388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3E227D17-A722-6179-3388-E82109BA9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5430501"/>
          <a:ext cx="3629025" cy="6743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85725</xdr:rowOff>
    </xdr:from>
    <xdr:to>
      <xdr:col>1</xdr:col>
      <xdr:colOff>0</xdr:colOff>
      <xdr:row>22</xdr:row>
      <xdr:rowOff>38100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AAB840-28EB-AB46-EA7F-1874169E3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0950"/>
          <a:ext cx="2971800" cy="2533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2924175</xdr:colOff>
      <xdr:row>28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27537CA-FCFC-7592-B119-25CDC3DE7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86525"/>
          <a:ext cx="2924175" cy="1085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0</xdr:col>
      <xdr:colOff>3752850</xdr:colOff>
      <xdr:row>38</xdr:row>
      <xdr:rowOff>82550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A1EC4E8-9D21-76D4-4802-94265807C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890500"/>
          <a:ext cx="3752850" cy="3590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3629025</xdr:colOff>
      <xdr:row>88</xdr:row>
      <xdr:rowOff>165101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AC68652-111F-6571-98A2-FFF4C887C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605250"/>
          <a:ext cx="3629025" cy="10277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190500</xdr:rowOff>
    </xdr:from>
    <xdr:to>
      <xdr:col>0</xdr:col>
      <xdr:colOff>3667125</xdr:colOff>
      <xdr:row>131</xdr:row>
      <xdr:rowOff>92076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E1DDDD6-E3BA-14DE-E1E9-F8C48EB69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701750"/>
          <a:ext cx="3667125" cy="8982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75</xdr:row>
      <xdr:rowOff>68036</xdr:rowOff>
    </xdr:from>
    <xdr:to>
      <xdr:col>0</xdr:col>
      <xdr:colOff>4811737</xdr:colOff>
      <xdr:row>89</xdr:row>
      <xdr:rowOff>136072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51F532B-65C0-DBA8-7B10-1ADD921C0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058929"/>
          <a:ext cx="4811737" cy="29255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4888166</xdr:colOff>
      <xdr:row>89</xdr:row>
      <xdr:rowOff>27214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5858771-A66D-5A64-1A6C-A076466B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25786" y="37582929"/>
          <a:ext cx="4888166" cy="268060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5</xdr:col>
      <xdr:colOff>205922</xdr:colOff>
      <xdr:row>101</xdr:row>
      <xdr:rowOff>155121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FB82C1B-4E90-AD96-A7A5-A575563BD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51571" y="43148250"/>
          <a:ext cx="6324600" cy="5257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54430</xdr:rowOff>
    </xdr:from>
    <xdr:to>
      <xdr:col>0</xdr:col>
      <xdr:colOff>3388045</xdr:colOff>
      <xdr:row>25</xdr:row>
      <xdr:rowOff>54429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AA86B4C-3240-796D-B068-4D85D6CCD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84716"/>
          <a:ext cx="3388045" cy="26533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1</xdr:rowOff>
    </xdr:from>
    <xdr:to>
      <xdr:col>1</xdr:col>
      <xdr:colOff>49658</xdr:colOff>
      <xdr:row>48</xdr:row>
      <xdr:rowOff>163287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3AA4DAC-52F5-409E-839C-C166415F0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891894"/>
          <a:ext cx="3492265" cy="4449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13608</xdr:colOff>
      <xdr:row>11</xdr:row>
      <xdr:rowOff>27215</xdr:rowOff>
    </xdr:from>
    <xdr:to>
      <xdr:col>1</xdr:col>
      <xdr:colOff>33933</xdr:colOff>
      <xdr:row>29</xdr:row>
      <xdr:rowOff>40821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559662E-1332-85C4-4AC0-AE8E9AAFD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08" y="4027715"/>
          <a:ext cx="2973075" cy="36875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42022</xdr:rowOff>
    </xdr:from>
    <xdr:to>
      <xdr:col>1</xdr:col>
      <xdr:colOff>532278</xdr:colOff>
      <xdr:row>34</xdr:row>
      <xdr:rowOff>13464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A4F6E27-42DB-4AB6-A7FF-E22A22BA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51066"/>
          <a:ext cx="3375771" cy="25207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168089</xdr:rowOff>
    </xdr:from>
    <xdr:to>
      <xdr:col>1</xdr:col>
      <xdr:colOff>650640</xdr:colOff>
      <xdr:row>55</xdr:row>
      <xdr:rowOff>87647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12B9D25-2B33-4C8E-9CC5-DF2F4A376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130368"/>
          <a:ext cx="3494133" cy="42338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93D6D-772C-4DC5-B928-9AFAB5038865}">
  <dimension ref="A2:O70"/>
  <sheetViews>
    <sheetView tabSelected="1" zoomScale="70" zoomScaleNormal="70" workbookViewId="0">
      <selection activeCell="C15" sqref="C15"/>
    </sheetView>
  </sheetViews>
  <sheetFormatPr defaultColWidth="8.625" defaultRowHeight="15.6"/>
  <cols>
    <col min="1" max="1" width="12.625" bestFit="1" customWidth="1"/>
    <col min="2" max="15" width="16.625" customWidth="1"/>
  </cols>
  <sheetData>
    <row r="2" spans="1:15" ht="21">
      <c r="B2" s="53" t="s">
        <v>0</v>
      </c>
      <c r="C2" s="53"/>
    </row>
    <row r="7" spans="1:15">
      <c r="A7" s="4"/>
      <c r="B7" s="1"/>
      <c r="C7" s="1"/>
    </row>
    <row r="8" spans="1:15" ht="45.6" customHeight="1">
      <c r="A8" s="1"/>
      <c r="B8" s="1"/>
      <c r="C8" s="1"/>
      <c r="D8" s="84" t="s">
        <v>1</v>
      </c>
      <c r="E8" s="84" t="s">
        <v>2</v>
      </c>
      <c r="F8" s="84" t="s">
        <v>3</v>
      </c>
      <c r="G8" s="84" t="s">
        <v>4</v>
      </c>
      <c r="H8" s="84" t="s">
        <v>5</v>
      </c>
      <c r="I8" s="84" t="s">
        <v>6</v>
      </c>
      <c r="J8" s="84" t="s">
        <v>7</v>
      </c>
      <c r="K8" s="84" t="s">
        <v>8</v>
      </c>
      <c r="L8" s="84" t="s">
        <v>9</v>
      </c>
      <c r="M8" s="84" t="s">
        <v>10</v>
      </c>
      <c r="N8" s="84" t="s">
        <v>11</v>
      </c>
      <c r="O8" s="84" t="s">
        <v>12</v>
      </c>
    </row>
    <row r="9" spans="1:15">
      <c r="A9" s="1"/>
      <c r="B9" s="175" t="s">
        <v>13</v>
      </c>
      <c r="C9" s="175"/>
      <c r="D9" s="56">
        <f>'Temas nas políticas gerais'!D58</f>
        <v>1.6300000000000001</v>
      </c>
      <c r="E9" s="35">
        <f>'Temas nas políticas setoriais'!D58</f>
        <v>3.0300000000000002</v>
      </c>
      <c r="F9" s="35">
        <f>'Bases de dados'!J92</f>
        <v>4.245000000000001</v>
      </c>
      <c r="G9" s="35">
        <f>'Monitoramento de riscos'!E15</f>
        <v>7.7</v>
      </c>
      <c r="H9" s="35">
        <f>'Relevância processo decisório'!E5</f>
        <v>0</v>
      </c>
      <c r="I9" s="202">
        <f>'Ações de mitigação de riscos'!H16</f>
        <v>1.1000000000000001</v>
      </c>
      <c r="J9" s="35">
        <f>'Prod fin imp positivo'!E70</f>
        <v>0.9049999999999998</v>
      </c>
      <c r="K9" s="35">
        <f>'Portfólio (setor)'!F9</f>
        <v>2</v>
      </c>
      <c r="L9" s="35">
        <f>'Portfólio (localização)'!F9</f>
        <v>0.9</v>
      </c>
      <c r="M9" s="35">
        <f>'Portfólio (empresa)'!H19</f>
        <v>0.60000000000000009</v>
      </c>
      <c r="N9" s="35">
        <f>Governança!G22</f>
        <v>1.9649999999999999</v>
      </c>
      <c r="O9" s="35">
        <f>' Controvérsias socioambientais'!G19</f>
        <v>-1</v>
      </c>
    </row>
    <row r="10" spans="1:15">
      <c r="A10" s="1"/>
      <c r="B10" s="175" t="s">
        <v>14</v>
      </c>
      <c r="C10" s="175"/>
      <c r="D10" s="57">
        <v>3</v>
      </c>
      <c r="E10" s="55">
        <v>7</v>
      </c>
      <c r="F10" s="55">
        <v>20</v>
      </c>
      <c r="G10" s="55">
        <v>10</v>
      </c>
      <c r="H10" s="55">
        <v>5</v>
      </c>
      <c r="I10" s="55">
        <v>10</v>
      </c>
      <c r="J10" s="55">
        <v>10</v>
      </c>
      <c r="K10" s="55">
        <v>10</v>
      </c>
      <c r="L10" s="55">
        <v>10</v>
      </c>
      <c r="M10" s="55">
        <v>5</v>
      </c>
      <c r="N10" s="55">
        <v>10</v>
      </c>
      <c r="O10" s="55">
        <v>0</v>
      </c>
    </row>
    <row r="11" spans="1:15">
      <c r="A11" s="1"/>
      <c r="B11" s="1"/>
    </row>
    <row r="12" spans="1:15">
      <c r="A12" s="1"/>
      <c r="B12" s="1"/>
      <c r="C12" s="1"/>
    </row>
    <row r="13" spans="1:15">
      <c r="A13" s="1"/>
      <c r="B13" s="176" t="s">
        <v>15</v>
      </c>
      <c r="C13" s="177"/>
      <c r="D13" s="180">
        <f>SUM(D9:O9)</f>
        <v>23.075000000000003</v>
      </c>
    </row>
    <row r="14" spans="1:15">
      <c r="A14" s="1"/>
      <c r="B14" s="178"/>
      <c r="C14" s="179"/>
      <c r="D14" s="181"/>
    </row>
    <row r="15" spans="1:15">
      <c r="A15" s="1"/>
      <c r="B15" s="1"/>
      <c r="C15" s="1"/>
    </row>
    <row r="16" spans="1:15">
      <c r="A16" s="1"/>
      <c r="B16" s="1"/>
      <c r="C16" s="1"/>
    </row>
    <row r="17" spans="1:3">
      <c r="A17" s="1"/>
      <c r="B17" s="1"/>
      <c r="C17" s="1"/>
    </row>
    <row r="18" spans="1:3">
      <c r="A18" s="1"/>
      <c r="B18" s="1"/>
      <c r="C18" s="1"/>
    </row>
    <row r="19" spans="1:3">
      <c r="A19" s="1"/>
      <c r="B19" s="1"/>
      <c r="C19" s="1"/>
    </row>
    <row r="20" spans="1:3">
      <c r="A20" s="1"/>
      <c r="B20" s="1"/>
      <c r="C20" s="1"/>
    </row>
    <row r="21" spans="1:3">
      <c r="A21" s="1"/>
      <c r="B21" s="1"/>
      <c r="C21" s="1"/>
    </row>
    <row r="22" spans="1:3">
      <c r="A22" s="1"/>
      <c r="B22" s="1"/>
      <c r="C22" s="1"/>
    </row>
    <row r="23" spans="1:3">
      <c r="A23" s="1"/>
      <c r="B23" s="1"/>
      <c r="C23" s="1"/>
    </row>
    <row r="24" spans="1:3">
      <c r="A24" s="1"/>
      <c r="B24" s="1"/>
      <c r="C24" s="1"/>
    </row>
    <row r="25" spans="1:3">
      <c r="A25" s="1"/>
      <c r="B25" s="1"/>
      <c r="C25" s="1"/>
    </row>
    <row r="26" spans="1:3">
      <c r="A26" s="1"/>
      <c r="B26" s="1"/>
      <c r="C26" s="1"/>
    </row>
    <row r="27" spans="1:3">
      <c r="A27" s="1"/>
      <c r="B27" s="1"/>
      <c r="C27" s="1"/>
    </row>
    <row r="28" spans="1:3">
      <c r="A28" s="1"/>
      <c r="B28" s="1"/>
      <c r="C28" s="1"/>
    </row>
    <row r="29" spans="1:3">
      <c r="A29" s="1"/>
      <c r="B29" s="1"/>
      <c r="C29" s="1"/>
    </row>
    <row r="30" spans="1:3">
      <c r="A30" s="1"/>
      <c r="B30" s="1"/>
      <c r="C30" s="1"/>
    </row>
    <row r="31" spans="1:3">
      <c r="A31" s="1"/>
      <c r="B31" s="1"/>
      <c r="C31" s="1"/>
    </row>
    <row r="32" spans="1:3">
      <c r="A32" s="1"/>
      <c r="B32" s="1"/>
      <c r="C32" s="1"/>
    </row>
    <row r="33" spans="1:3">
      <c r="A33" s="1"/>
      <c r="B33" s="1"/>
      <c r="C33" s="1"/>
    </row>
    <row r="34" spans="1:3">
      <c r="A34" s="1"/>
      <c r="B34" s="1"/>
      <c r="C34" s="1"/>
    </row>
    <row r="35" spans="1:3">
      <c r="A35" s="1"/>
      <c r="B35" s="1"/>
      <c r="C35" s="1"/>
    </row>
    <row r="36" spans="1:3">
      <c r="A36" s="1"/>
      <c r="B36" s="1"/>
      <c r="C36" s="1"/>
    </row>
    <row r="37" spans="1:3">
      <c r="A37" s="1"/>
      <c r="B37" s="1"/>
      <c r="C37" s="1"/>
    </row>
    <row r="38" spans="1:3">
      <c r="A38" s="1"/>
      <c r="B38" s="1"/>
      <c r="C38" s="1"/>
    </row>
    <row r="39" spans="1:3">
      <c r="A39" s="1"/>
      <c r="B39" s="1"/>
      <c r="C39" s="1"/>
    </row>
    <row r="40" spans="1:3">
      <c r="A40" s="1"/>
      <c r="B40" s="1"/>
      <c r="C40" s="1"/>
    </row>
    <row r="41" spans="1:3">
      <c r="A41" s="1"/>
      <c r="B41" s="1"/>
      <c r="C41" s="1"/>
    </row>
    <row r="42" spans="1:3">
      <c r="A42" s="1"/>
      <c r="B42" s="1"/>
      <c r="C42" s="1"/>
    </row>
    <row r="43" spans="1:3">
      <c r="A43" s="1"/>
      <c r="B43" s="1"/>
      <c r="C43" s="1"/>
    </row>
    <row r="44" spans="1:3">
      <c r="A44" s="1"/>
      <c r="B44" s="1"/>
      <c r="C44" s="1"/>
    </row>
    <row r="45" spans="1:3">
      <c r="A45" s="1"/>
      <c r="B45" s="1"/>
      <c r="C45" s="1"/>
    </row>
    <row r="46" spans="1:3">
      <c r="A46" s="1"/>
      <c r="B46" s="1"/>
      <c r="C46" s="1"/>
    </row>
    <row r="47" spans="1:3">
      <c r="A47" s="1"/>
      <c r="B47" s="1"/>
      <c r="C47" s="1"/>
    </row>
    <row r="48" spans="1:3">
      <c r="A48" s="1"/>
      <c r="B48" s="1"/>
      <c r="C48" s="1"/>
    </row>
    <row r="49" spans="1:3">
      <c r="A49" s="1"/>
      <c r="B49" s="1"/>
      <c r="C49" s="1"/>
    </row>
    <row r="50" spans="1:3">
      <c r="A50" s="1"/>
      <c r="B50" s="1"/>
      <c r="C50" s="1"/>
    </row>
    <row r="51" spans="1:3">
      <c r="A51" s="1"/>
      <c r="B51" s="1"/>
      <c r="C51" s="1"/>
    </row>
    <row r="52" spans="1:3">
      <c r="A52" s="1"/>
      <c r="B52" s="1"/>
      <c r="C52" s="1"/>
    </row>
    <row r="53" spans="1:3">
      <c r="A53" s="1"/>
      <c r="B53" s="1"/>
      <c r="C53" s="1"/>
    </row>
    <row r="54" spans="1:3">
      <c r="A54" s="1"/>
      <c r="B54" s="1"/>
      <c r="C54" s="1"/>
    </row>
    <row r="55" spans="1:3">
      <c r="A55" s="1"/>
      <c r="B55" s="1"/>
      <c r="C55" s="1"/>
    </row>
    <row r="56" spans="1:3">
      <c r="A56" s="1"/>
      <c r="B56" s="1"/>
      <c r="C56" s="1"/>
    </row>
    <row r="57" spans="1:3">
      <c r="A57" s="1"/>
      <c r="B57" s="1"/>
      <c r="C57" s="1"/>
    </row>
    <row r="58" spans="1:3">
      <c r="A58" s="1"/>
      <c r="B58" s="1"/>
      <c r="C58" s="1"/>
    </row>
    <row r="59" spans="1:3">
      <c r="A59" s="1"/>
      <c r="B59" s="1"/>
      <c r="C59" s="1"/>
    </row>
    <row r="60" spans="1:3">
      <c r="A60" s="1"/>
      <c r="B60" s="1"/>
      <c r="C60" s="1"/>
    </row>
    <row r="61" spans="1:3">
      <c r="A61" s="1"/>
      <c r="B61" s="1"/>
      <c r="C61" s="1"/>
    </row>
    <row r="62" spans="1:3">
      <c r="A62" s="1"/>
      <c r="B62" s="1"/>
      <c r="C62" s="1"/>
    </row>
    <row r="63" spans="1:3" ht="18.600000000000001">
      <c r="A63" s="6"/>
      <c r="B63" s="6"/>
      <c r="C63" s="6"/>
    </row>
    <row r="64" spans="1:3" ht="18.600000000000001">
      <c r="A64" s="6"/>
      <c r="B64" s="6"/>
      <c r="C64" s="6"/>
    </row>
    <row r="65" spans="1:3" ht="21">
      <c r="A65" s="3"/>
      <c r="B65" s="3"/>
      <c r="C65" s="3"/>
    </row>
    <row r="66" spans="1:3" ht="21">
      <c r="A66" s="3"/>
      <c r="B66" s="3"/>
      <c r="C66" s="3"/>
    </row>
    <row r="67" spans="1:3" ht="21">
      <c r="A67" s="3"/>
      <c r="B67" s="3"/>
      <c r="C67" s="3"/>
    </row>
    <row r="68" spans="1:3" ht="21">
      <c r="A68" s="3"/>
      <c r="B68" s="3"/>
      <c r="C68" s="3"/>
    </row>
    <row r="69" spans="1:3" ht="21">
      <c r="A69" s="5"/>
      <c r="B69" s="3"/>
      <c r="C69" s="3"/>
    </row>
    <row r="70" spans="1:3" ht="62.1">
      <c r="A70" s="10" t="s">
        <v>16</v>
      </c>
      <c r="B70" s="10" t="s">
        <v>17</v>
      </c>
      <c r="C70" s="10"/>
    </row>
  </sheetData>
  <sheetProtection algorithmName="SHA-512" hashValue="qFrCSyvsnh+yirwfZAH8FAH8nXmGkJ3p0JkvPKpXFP08rItoaoiTL7/y0EcUpvRsSPoJwHei8wbFtcdtjZCKYA==" saltValue="Viy3bAJAM3jIkLZeBUnM/w==" spinCount="100000" sheet="1" objects="1" scenarios="1"/>
  <mergeCells count="4">
    <mergeCell ref="B9:C9"/>
    <mergeCell ref="B10:C10"/>
    <mergeCell ref="B13:C14"/>
    <mergeCell ref="D13:D14"/>
  </mergeCells>
  <conditionalFormatting sqref="A1">
    <cfRule type="expression" dxfId="2" priority="1">
      <formula>"ZELLE(""Schutz"";A1)=1"</formula>
    </cfRule>
  </conditionalFormatting>
  <conditionalFormatting sqref="A1:P1">
    <cfRule type="expression" dxfId="1" priority="3">
      <formula>"ZELLE(""Schutz"",A1)=1"</formula>
    </cfRule>
  </conditionalFormatting>
  <conditionalFormatting sqref="A3:P3">
    <cfRule type="expression" dxfId="0" priority="2">
      <formula>"ZELLE(""Schutz"",A1)=1"</formula>
    </cfRule>
  </conditionalFormatting>
  <conditionalFormatting sqref="D9">
    <cfRule type="colorScale" priority="15">
      <colorScale>
        <cfvo type="num" val="0"/>
        <cfvo type="num" val="3"/>
        <color rgb="FFFFCCCC"/>
        <color theme="9" tint="0.79998168889431442"/>
      </colorScale>
    </cfRule>
  </conditionalFormatting>
  <conditionalFormatting sqref="D13:D14">
    <cfRule type="colorScale" priority="7">
      <colorScale>
        <cfvo type="num" val="0"/>
        <cfvo type="num" val="100"/>
        <color rgb="FFFFCCCC"/>
        <color theme="9" tint="0.79998168889431442"/>
      </colorScale>
    </cfRule>
  </conditionalFormatting>
  <conditionalFormatting sqref="E9">
    <cfRule type="colorScale" priority="16">
      <colorScale>
        <cfvo type="num" val="0"/>
        <cfvo type="num" val="7"/>
        <color rgb="FFFFCCCC"/>
        <color theme="9" tint="0.79998168889431442"/>
      </colorScale>
    </cfRule>
  </conditionalFormatting>
  <conditionalFormatting sqref="F9">
    <cfRule type="colorScale" priority="14">
      <colorScale>
        <cfvo type="num" val="0"/>
        <cfvo type="num" val="20"/>
        <color rgb="FFFFCCCC"/>
        <color theme="9" tint="0.79998168889431442"/>
      </colorScale>
    </cfRule>
  </conditionalFormatting>
  <conditionalFormatting sqref="G9:L9">
    <cfRule type="colorScale" priority="12">
      <colorScale>
        <cfvo type="num" val="0"/>
        <cfvo type="num" val="10"/>
        <color rgb="FFFFCCCC"/>
        <color theme="9" tint="0.79998168889431442"/>
      </colorScale>
    </cfRule>
  </conditionalFormatting>
  <conditionalFormatting sqref="M9">
    <cfRule type="colorScale" priority="9">
      <colorScale>
        <cfvo type="num" val="0"/>
        <cfvo type="num" val="5"/>
        <color rgb="FFFFCCCC"/>
        <color theme="9" tint="0.79998168889431442"/>
      </colorScale>
    </cfRule>
  </conditionalFormatting>
  <conditionalFormatting sqref="N9">
    <cfRule type="colorScale" priority="11">
      <colorScale>
        <cfvo type="num" val="0"/>
        <cfvo type="num" val="10"/>
        <color rgb="FFFFCCCC"/>
        <color theme="9" tint="0.79998168889431442"/>
      </colorScale>
    </cfRule>
  </conditionalFormatting>
  <conditionalFormatting sqref="O9">
    <cfRule type="colorScale" priority="8">
      <colorScale>
        <cfvo type="num" val="-5"/>
        <cfvo type="num" val="0"/>
        <color rgb="FFFFCCCC"/>
        <color theme="9" tint="0.79998168889431442"/>
      </colorScale>
    </cfRule>
  </conditionalFormatting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20D40-097A-1F4A-B273-D5D5BE667EE7}">
  <dimension ref="A1:G18"/>
  <sheetViews>
    <sheetView zoomScale="70" zoomScaleNormal="70" workbookViewId="0">
      <pane xSplit="1" ySplit="2" topLeftCell="C4" activePane="bottomRight" state="frozen"/>
      <selection pane="bottomRight" activeCell="C4" sqref="C4"/>
      <selection pane="bottomLeft" activeCell="A3" sqref="A3"/>
      <selection pane="topRight" activeCell="B1" sqref="B1"/>
    </sheetView>
  </sheetViews>
  <sheetFormatPr defaultColWidth="10.75" defaultRowHeight="15.6"/>
  <cols>
    <col min="1" max="1" width="45.25" style="101" customWidth="1"/>
    <col min="2" max="5" width="32.625" style="101" customWidth="1"/>
    <col min="6" max="6" width="15" style="101" customWidth="1"/>
    <col min="7" max="7" width="17" style="101" customWidth="1"/>
    <col min="8" max="16384" width="10.75" style="1"/>
  </cols>
  <sheetData>
    <row r="1" spans="1:7" ht="16.149999999999999" customHeight="1">
      <c r="A1" s="62"/>
      <c r="B1" s="193" t="s">
        <v>312</v>
      </c>
      <c r="C1" s="193"/>
      <c r="D1" s="193"/>
      <c r="E1" s="193"/>
      <c r="F1" s="40" t="s">
        <v>74</v>
      </c>
      <c r="G1" s="30"/>
    </row>
    <row r="2" spans="1:7" ht="30.95">
      <c r="A2" s="33" t="s">
        <v>313</v>
      </c>
      <c r="B2" s="23" t="s">
        <v>314</v>
      </c>
      <c r="C2" s="23" t="s">
        <v>315</v>
      </c>
      <c r="D2" s="23" t="s">
        <v>316</v>
      </c>
      <c r="E2" s="23" t="s">
        <v>317</v>
      </c>
      <c r="F2" s="40"/>
      <c r="G2" s="1"/>
    </row>
    <row r="3" spans="1:7">
      <c r="A3" s="20" t="s">
        <v>318</v>
      </c>
      <c r="B3" s="85"/>
      <c r="C3" s="85">
        <v>2</v>
      </c>
      <c r="D3" s="85"/>
      <c r="E3" s="85"/>
      <c r="F3" s="39">
        <f>SUM(B3:E3)</f>
        <v>2</v>
      </c>
      <c r="G3" s="1"/>
    </row>
    <row r="4" spans="1:7">
      <c r="A4" s="20"/>
      <c r="B4" s="95"/>
      <c r="C4" s="95"/>
      <c r="D4" s="95"/>
      <c r="E4" s="95"/>
      <c r="F4" s="39"/>
      <c r="G4" s="1"/>
    </row>
    <row r="5" spans="1:7">
      <c r="A5" s="20" t="s">
        <v>319</v>
      </c>
      <c r="B5" s="85"/>
      <c r="C5" s="85"/>
      <c r="D5" s="85"/>
      <c r="E5" s="85"/>
      <c r="F5" s="39">
        <f t="shared" ref="F5:F7" si="0">SUM(B5:E5)</f>
        <v>0</v>
      </c>
      <c r="G5" s="1"/>
    </row>
    <row r="6" spans="1:7">
      <c r="A6" s="20"/>
      <c r="B6" s="92"/>
      <c r="C6" s="92"/>
      <c r="D6" s="92"/>
      <c r="E6" s="92"/>
      <c r="F6" s="39"/>
      <c r="G6" s="1"/>
    </row>
    <row r="7" spans="1:7" ht="30.95">
      <c r="A7" s="59" t="s">
        <v>320</v>
      </c>
      <c r="B7" s="85"/>
      <c r="C7" s="85"/>
      <c r="D7" s="85"/>
      <c r="E7" s="85"/>
      <c r="F7" s="39">
        <f t="shared" si="0"/>
        <v>0</v>
      </c>
      <c r="G7" s="1"/>
    </row>
    <row r="8" spans="1:7" ht="14.65" customHeight="1">
      <c r="A8" s="20"/>
      <c r="B8" s="95"/>
      <c r="C8" s="95"/>
      <c r="D8" s="95"/>
      <c r="E8" s="95"/>
      <c r="F8" s="39"/>
      <c r="G8" s="1"/>
    </row>
    <row r="9" spans="1:7">
      <c r="A9" s="33" t="s">
        <v>74</v>
      </c>
      <c r="B9" s="44">
        <f>B3+B5+B7</f>
        <v>0</v>
      </c>
      <c r="C9" s="44">
        <f t="shared" ref="C9:E9" si="1">C3+C5+C7</f>
        <v>2</v>
      </c>
      <c r="D9" s="44">
        <f t="shared" si="1"/>
        <v>0</v>
      </c>
      <c r="E9" s="44">
        <f t="shared" si="1"/>
        <v>0</v>
      </c>
      <c r="F9" s="81">
        <f>MIN(SUM(F3:F7),10)</f>
        <v>2</v>
      </c>
      <c r="G9" s="14" t="s">
        <v>229</v>
      </c>
    </row>
    <row r="10" spans="1:7">
      <c r="A10" s="106"/>
      <c r="B10" s="106"/>
      <c r="C10" s="105"/>
      <c r="D10" s="105"/>
      <c r="E10" s="105"/>
      <c r="F10" s="105"/>
    </row>
    <row r="11" spans="1:7">
      <c r="A11" s="158" t="s">
        <v>321</v>
      </c>
      <c r="B11" s="105"/>
      <c r="C11" s="105"/>
      <c r="D11" s="105"/>
      <c r="E11" s="105"/>
      <c r="F11" s="105"/>
    </row>
    <row r="12" spans="1:7" ht="18.600000000000001" customHeight="1">
      <c r="A12" s="105"/>
      <c r="B12" s="111"/>
      <c r="C12" s="105"/>
      <c r="D12" s="105"/>
      <c r="E12" s="105"/>
      <c r="F12" s="105"/>
    </row>
    <row r="13" spans="1:7">
      <c r="A13" s="105"/>
      <c r="B13" s="105"/>
      <c r="C13" s="105"/>
      <c r="D13" s="105"/>
      <c r="E13" s="105"/>
      <c r="F13" s="98"/>
      <c r="G13" s="98"/>
    </row>
    <row r="14" spans="1:7">
      <c r="A14" s="105"/>
      <c r="B14" s="105"/>
      <c r="C14" s="105"/>
      <c r="D14" s="105"/>
      <c r="E14" s="105"/>
      <c r="F14" s="105"/>
    </row>
    <row r="15" spans="1:7">
      <c r="A15" s="105"/>
      <c r="B15" s="105"/>
      <c r="C15" s="101" t="s">
        <v>322</v>
      </c>
      <c r="D15" s="105"/>
      <c r="E15" s="105"/>
      <c r="F15" s="105"/>
    </row>
    <row r="16" spans="1:7">
      <c r="C16" s="101" t="s">
        <v>323</v>
      </c>
    </row>
    <row r="17" spans="3:3">
      <c r="C17" s="101" t="s">
        <v>324</v>
      </c>
    </row>
    <row r="18" spans="3:3">
      <c r="C18" s="101" t="s">
        <v>325</v>
      </c>
    </row>
  </sheetData>
  <sheetProtection formatRows="0"/>
  <mergeCells count="1">
    <mergeCell ref="B1:E1"/>
  </mergeCells>
  <pageMargins left="0.7" right="0.7" top="0.75" bottom="0.75" header="0.3" footer="0.3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72F38-DC1A-5E42-AD4D-1D808F707F90}">
  <dimension ref="A1:G16"/>
  <sheetViews>
    <sheetView zoomScale="70" zoomScaleNormal="70" workbookViewId="0">
      <pane xSplit="1" ySplit="2" topLeftCell="B5" activePane="bottomRight" state="frozen"/>
      <selection pane="bottomRight" activeCell="B5" sqref="B5"/>
      <selection pane="bottomLeft" activeCell="A3" sqref="A3"/>
      <selection pane="topRight" activeCell="B1" sqref="B1"/>
    </sheetView>
  </sheetViews>
  <sheetFormatPr defaultColWidth="10.75" defaultRowHeight="15.6"/>
  <cols>
    <col min="1" max="1" width="38.75" style="101" customWidth="1"/>
    <col min="2" max="4" width="32.625" style="101" customWidth="1"/>
    <col min="5" max="5" width="15" style="101" customWidth="1"/>
    <col min="6" max="6" width="12.5" style="101" customWidth="1"/>
    <col min="7" max="7" width="15" style="101" customWidth="1"/>
    <col min="8" max="16384" width="10.75" style="1"/>
  </cols>
  <sheetData>
    <row r="1" spans="1:7">
      <c r="A1" s="2"/>
      <c r="B1" s="194" t="s">
        <v>312</v>
      </c>
      <c r="C1" s="194"/>
      <c r="D1" s="194"/>
      <c r="E1" s="2"/>
      <c r="F1" s="2"/>
      <c r="G1" s="1"/>
    </row>
    <row r="2" spans="1:7" ht="89.1" customHeight="1">
      <c r="A2" s="29" t="s">
        <v>326</v>
      </c>
      <c r="B2" s="42" t="s">
        <v>327</v>
      </c>
      <c r="C2" s="42" t="s">
        <v>328</v>
      </c>
      <c r="D2" s="42" t="s">
        <v>329</v>
      </c>
      <c r="E2" s="19" t="s">
        <v>23</v>
      </c>
      <c r="F2" s="19" t="s">
        <v>74</v>
      </c>
      <c r="G2" s="30"/>
    </row>
    <row r="3" spans="1:7" ht="16.149999999999999" customHeight="1">
      <c r="A3" s="12" t="s">
        <v>330</v>
      </c>
      <c r="B3" s="96">
        <v>0</v>
      </c>
      <c r="C3" s="96">
        <v>2</v>
      </c>
      <c r="D3" s="96">
        <v>0</v>
      </c>
      <c r="E3" s="69">
        <v>0.45</v>
      </c>
      <c r="F3" s="47">
        <f>SUM(B3:D3)*E3</f>
        <v>0.9</v>
      </c>
      <c r="G3" s="1"/>
    </row>
    <row r="4" spans="1:7" ht="81" customHeight="1">
      <c r="A4" s="12"/>
      <c r="B4" s="93"/>
      <c r="C4" s="93" t="s">
        <v>331</v>
      </c>
      <c r="D4" s="93"/>
      <c r="E4" s="37"/>
      <c r="F4" s="47"/>
      <c r="G4" s="1"/>
    </row>
    <row r="5" spans="1:7" ht="16.149999999999999" customHeight="1">
      <c r="A5" s="12" t="s">
        <v>332</v>
      </c>
      <c r="B5" s="96">
        <v>0</v>
      </c>
      <c r="C5" s="96">
        <v>0</v>
      </c>
      <c r="D5" s="96">
        <v>0</v>
      </c>
      <c r="E5" s="69">
        <v>0.3</v>
      </c>
      <c r="F5" s="47">
        <f t="shared" ref="F5:F7" si="0">SUM(B5:D5)*E5</f>
        <v>0</v>
      </c>
      <c r="G5" s="1"/>
    </row>
    <row r="6" spans="1:7" ht="16.149999999999999" customHeight="1">
      <c r="A6" s="12"/>
      <c r="B6" s="152"/>
      <c r="C6" s="152"/>
      <c r="D6" s="152"/>
      <c r="E6" s="37"/>
      <c r="F6" s="47"/>
      <c r="G6" s="1"/>
    </row>
    <row r="7" spans="1:7" ht="16.149999999999999" customHeight="1">
      <c r="A7" s="13" t="s">
        <v>333</v>
      </c>
      <c r="B7" s="96">
        <v>0</v>
      </c>
      <c r="C7" s="96">
        <v>0</v>
      </c>
      <c r="D7" s="96">
        <v>0</v>
      </c>
      <c r="E7" s="69">
        <v>0.25</v>
      </c>
      <c r="F7" s="47">
        <f t="shared" si="0"/>
        <v>0</v>
      </c>
      <c r="G7" s="1"/>
    </row>
    <row r="8" spans="1:7" ht="16.149999999999999" customHeight="1">
      <c r="A8" s="12"/>
      <c r="B8" s="93"/>
      <c r="C8" s="93"/>
      <c r="D8" s="93"/>
      <c r="E8" s="37"/>
      <c r="F8" s="47"/>
      <c r="G8" s="1"/>
    </row>
    <row r="9" spans="1:7" ht="16.149999999999999" customHeight="1">
      <c r="A9" s="29" t="s">
        <v>228</v>
      </c>
      <c r="B9" s="36">
        <f>B3+B5+B7</f>
        <v>0</v>
      </c>
      <c r="C9" s="36">
        <f t="shared" ref="C9:D9" si="1">C3+C5+C7</f>
        <v>2</v>
      </c>
      <c r="D9" s="36">
        <f t="shared" si="1"/>
        <v>0</v>
      </c>
      <c r="E9" s="86">
        <f>SUM(E3:E8)</f>
        <v>1</v>
      </c>
      <c r="F9" s="80">
        <f>MIN(SUM(F3:F7),10)</f>
        <v>0.9</v>
      </c>
      <c r="G9" s="14" t="s">
        <v>229</v>
      </c>
    </row>
    <row r="10" spans="1:7">
      <c r="A10" s="108"/>
      <c r="B10" s="108"/>
      <c r="C10" s="105"/>
      <c r="D10" s="105"/>
      <c r="E10" s="105"/>
      <c r="F10" s="105"/>
    </row>
    <row r="11" spans="1:7">
      <c r="A11" s="158" t="s">
        <v>334</v>
      </c>
      <c r="B11" s="111"/>
      <c r="C11" s="105"/>
      <c r="D11" s="105"/>
      <c r="E11" s="105"/>
      <c r="F11" s="105"/>
    </row>
    <row r="12" spans="1:7">
      <c r="A12" s="158"/>
      <c r="B12" s="105"/>
      <c r="C12" s="105"/>
      <c r="D12" s="105"/>
      <c r="E12" s="105"/>
      <c r="F12" s="105"/>
    </row>
    <row r="13" spans="1:7" ht="17.100000000000001" customHeight="1">
      <c r="A13" s="158"/>
      <c r="B13" s="105"/>
      <c r="C13" s="105"/>
      <c r="D13" s="105"/>
      <c r="E13" s="98"/>
      <c r="F13" s="98"/>
    </row>
    <row r="14" spans="1:7">
      <c r="A14" s="105"/>
      <c r="B14" s="105"/>
      <c r="C14" s="105"/>
      <c r="D14" s="105"/>
      <c r="E14" s="105"/>
      <c r="F14" s="105"/>
    </row>
    <row r="15" spans="1:7">
      <c r="A15" s="105"/>
      <c r="B15" s="105"/>
      <c r="C15" s="105"/>
      <c r="D15" s="105"/>
      <c r="E15" s="105"/>
      <c r="F15" s="105"/>
    </row>
    <row r="16" spans="1:7">
      <c r="A16" s="105"/>
      <c r="B16" s="105"/>
      <c r="C16" s="105"/>
      <c r="D16" s="105"/>
      <c r="E16" s="105"/>
      <c r="F16" s="105"/>
    </row>
  </sheetData>
  <sheetProtection formatRows="0"/>
  <mergeCells count="1">
    <mergeCell ref="B1:D1"/>
  </mergeCells>
  <pageMargins left="0.7" right="0.7" top="0.75" bottom="0.75" header="0.3" footer="0.3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04460-0317-5644-BBC4-C01BCDA37074}">
  <dimension ref="A1:I28"/>
  <sheetViews>
    <sheetView zoomScale="68" zoomScaleNormal="68" workbookViewId="0">
      <pane xSplit="1" ySplit="2" topLeftCell="B13" activePane="bottomRight" state="frozen"/>
      <selection pane="bottomRight" activeCell="A3" sqref="A3"/>
      <selection pane="bottomLeft" activeCell="A3" sqref="A3"/>
      <selection pane="topRight" activeCell="B1" sqref="B1"/>
    </sheetView>
  </sheetViews>
  <sheetFormatPr defaultColWidth="10.75" defaultRowHeight="15.6"/>
  <cols>
    <col min="1" max="1" width="37.25" style="101" customWidth="1"/>
    <col min="2" max="5" width="32.625" style="101" customWidth="1"/>
    <col min="6" max="6" width="29.5" style="101" customWidth="1"/>
    <col min="7" max="7" width="15" style="101" customWidth="1"/>
    <col min="8" max="8" width="17" style="101" customWidth="1"/>
    <col min="9" max="9" width="16.5" style="101" customWidth="1"/>
    <col min="10" max="16384" width="10.75" style="1"/>
  </cols>
  <sheetData>
    <row r="1" spans="1:9">
      <c r="A1" s="29"/>
      <c r="B1" s="197" t="s">
        <v>335</v>
      </c>
      <c r="C1" s="198"/>
      <c r="D1" s="198"/>
      <c r="E1" s="199"/>
      <c r="F1" s="29"/>
      <c r="G1" s="29"/>
      <c r="H1" s="29"/>
      <c r="I1" s="1"/>
    </row>
    <row r="2" spans="1:9" ht="92.65" customHeight="1">
      <c r="A2" s="29" t="s">
        <v>336</v>
      </c>
      <c r="B2" s="42" t="s">
        <v>314</v>
      </c>
      <c r="C2" s="42" t="s">
        <v>315</v>
      </c>
      <c r="D2" s="42" t="s">
        <v>337</v>
      </c>
      <c r="E2" s="42" t="s">
        <v>317</v>
      </c>
      <c r="F2" s="29" t="s">
        <v>228</v>
      </c>
      <c r="G2" s="29" t="s">
        <v>23</v>
      </c>
      <c r="H2" s="29" t="s">
        <v>24</v>
      </c>
      <c r="I2" s="30"/>
    </row>
    <row r="3" spans="1:9" ht="32.1" customHeight="1">
      <c r="A3" s="32" t="s">
        <v>330</v>
      </c>
      <c r="B3" s="94"/>
      <c r="C3" s="94">
        <v>2</v>
      </c>
      <c r="D3" s="94"/>
      <c r="E3" s="94"/>
      <c r="F3" s="47">
        <f>SUM(B3:E3)</f>
        <v>2</v>
      </c>
      <c r="G3" s="74">
        <v>0.2</v>
      </c>
      <c r="H3" s="47">
        <f>SUM(B3:E3)*G3</f>
        <v>0.4</v>
      </c>
      <c r="I3" s="1"/>
    </row>
    <row r="4" spans="1:9" ht="32.1" customHeight="1">
      <c r="A4" s="32"/>
      <c r="B4" s="93"/>
      <c r="C4" s="93"/>
      <c r="D4" s="93"/>
      <c r="E4" s="93"/>
      <c r="F4" s="47"/>
      <c r="G4" s="36"/>
      <c r="H4" s="47"/>
      <c r="I4" s="1"/>
    </row>
    <row r="5" spans="1:9" ht="32.1" customHeight="1">
      <c r="A5" s="32" t="s">
        <v>332</v>
      </c>
      <c r="B5" s="94"/>
      <c r="C5" s="94">
        <v>2</v>
      </c>
      <c r="D5" s="94"/>
      <c r="E5" s="94"/>
      <c r="F5" s="47">
        <f t="shared" ref="F5:F18" si="0">SUM(B5:E5)</f>
        <v>2</v>
      </c>
      <c r="G5" s="74">
        <v>0.1</v>
      </c>
      <c r="H5" s="47">
        <f t="shared" ref="H5:H17" si="1">SUM(B5:E5)*G5</f>
        <v>0.2</v>
      </c>
      <c r="I5" s="1"/>
    </row>
    <row r="6" spans="1:9" ht="32.1" customHeight="1">
      <c r="A6" s="12"/>
      <c r="B6" s="152"/>
      <c r="C6" s="152"/>
      <c r="D6" s="152"/>
      <c r="E6" s="152"/>
      <c r="F6" s="47"/>
      <c r="G6" s="36"/>
      <c r="H6" s="47"/>
      <c r="I6" s="1"/>
    </row>
    <row r="7" spans="1:9" ht="32.1" customHeight="1">
      <c r="A7" s="42" t="s">
        <v>338</v>
      </c>
      <c r="B7" s="96"/>
      <c r="C7" s="96"/>
      <c r="D7" s="96"/>
      <c r="E7" s="96">
        <v>0</v>
      </c>
      <c r="F7" s="47">
        <f t="shared" si="0"/>
        <v>0</v>
      </c>
      <c r="G7" s="74">
        <v>0.05</v>
      </c>
      <c r="H7" s="47">
        <f t="shared" si="1"/>
        <v>0</v>
      </c>
      <c r="I7" s="1"/>
    </row>
    <row r="8" spans="1:9" ht="32.1" customHeight="1">
      <c r="A8" s="12"/>
      <c r="B8" s="93"/>
      <c r="C8" s="93"/>
      <c r="D8" s="93"/>
      <c r="E8" s="93"/>
      <c r="F8" s="47"/>
      <c r="G8" s="36"/>
      <c r="H8" s="47"/>
      <c r="I8" s="1"/>
    </row>
    <row r="9" spans="1:9" ht="32.1" customHeight="1">
      <c r="A9" s="13" t="s">
        <v>339</v>
      </c>
      <c r="B9" s="94"/>
      <c r="C9" s="94"/>
      <c r="D9" s="94"/>
      <c r="E9" s="94">
        <v>0</v>
      </c>
      <c r="F9" s="47">
        <f t="shared" si="0"/>
        <v>0</v>
      </c>
      <c r="G9" s="74">
        <v>0.25</v>
      </c>
      <c r="H9" s="47">
        <f t="shared" si="1"/>
        <v>0</v>
      </c>
      <c r="I9" s="1"/>
    </row>
    <row r="10" spans="1:9" ht="32.1" customHeight="1">
      <c r="A10" s="12"/>
      <c r="B10" s="152"/>
      <c r="C10" s="152"/>
      <c r="D10" s="152"/>
      <c r="E10" s="152"/>
      <c r="F10" s="47"/>
      <c r="G10" s="36"/>
      <c r="H10" s="47"/>
      <c r="I10" s="1"/>
    </row>
    <row r="11" spans="1:9" ht="32.1" customHeight="1">
      <c r="A11" s="32" t="s">
        <v>340</v>
      </c>
      <c r="B11" s="96"/>
      <c r="C11" s="153"/>
      <c r="D11" s="96"/>
      <c r="E11" s="96">
        <v>0</v>
      </c>
      <c r="F11" s="47">
        <f t="shared" si="0"/>
        <v>0</v>
      </c>
      <c r="G11" s="74">
        <v>0.1</v>
      </c>
      <c r="H11" s="47">
        <f t="shared" si="1"/>
        <v>0</v>
      </c>
      <c r="I11" s="1"/>
    </row>
    <row r="12" spans="1:9" ht="32.1" customHeight="1">
      <c r="A12" s="12"/>
      <c r="B12" s="93"/>
      <c r="C12" s="93"/>
      <c r="D12" s="93"/>
      <c r="E12" s="93"/>
      <c r="F12" s="47"/>
      <c r="G12" s="36"/>
      <c r="H12" s="47"/>
      <c r="I12" s="1"/>
    </row>
    <row r="13" spans="1:9" ht="32.1" customHeight="1">
      <c r="A13" s="13" t="s">
        <v>341</v>
      </c>
      <c r="B13" s="94"/>
      <c r="C13" s="94"/>
      <c r="D13" s="94"/>
      <c r="E13" s="94">
        <v>0</v>
      </c>
      <c r="F13" s="47">
        <f t="shared" si="0"/>
        <v>0</v>
      </c>
      <c r="G13" s="74">
        <v>0.05</v>
      </c>
      <c r="H13" s="47">
        <f t="shared" si="1"/>
        <v>0</v>
      </c>
      <c r="I13" s="1"/>
    </row>
    <row r="14" spans="1:9" ht="32.1" customHeight="1">
      <c r="A14" s="12"/>
      <c r="B14" s="152"/>
      <c r="C14" s="152"/>
      <c r="D14" s="152"/>
      <c r="E14" s="152"/>
      <c r="F14" s="47"/>
      <c r="G14" s="36"/>
      <c r="H14" s="47"/>
      <c r="I14" s="1"/>
    </row>
    <row r="15" spans="1:9" ht="62.65" customHeight="1">
      <c r="A15" s="13" t="s">
        <v>342</v>
      </c>
      <c r="B15" s="96"/>
      <c r="C15" s="96"/>
      <c r="D15" s="96"/>
      <c r="E15" s="96">
        <v>0</v>
      </c>
      <c r="F15" s="47">
        <f t="shared" si="0"/>
        <v>0</v>
      </c>
      <c r="G15" s="74">
        <v>0.1</v>
      </c>
      <c r="H15" s="47">
        <f t="shared" si="1"/>
        <v>0</v>
      </c>
      <c r="I15" s="1"/>
    </row>
    <row r="16" spans="1:9" ht="32.1" customHeight="1">
      <c r="A16" s="12"/>
      <c r="B16" s="93"/>
      <c r="C16" s="93"/>
      <c r="D16" s="93"/>
      <c r="E16" s="93"/>
      <c r="F16" s="47"/>
      <c r="G16" s="36"/>
      <c r="H16" s="47"/>
      <c r="I16" s="1"/>
    </row>
    <row r="17" spans="1:9" ht="57.6" customHeight="1">
      <c r="A17" s="13" t="s">
        <v>343</v>
      </c>
      <c r="B17" s="94"/>
      <c r="C17" s="94"/>
      <c r="D17" s="94"/>
      <c r="E17" s="94">
        <v>0</v>
      </c>
      <c r="F17" s="47">
        <f t="shared" si="0"/>
        <v>0</v>
      </c>
      <c r="G17" s="74">
        <v>0.15</v>
      </c>
      <c r="H17" s="47">
        <f t="shared" si="1"/>
        <v>0</v>
      </c>
      <c r="I17" s="1"/>
    </row>
    <row r="18" spans="1:9" ht="57.6" customHeight="1">
      <c r="A18" s="87"/>
      <c r="B18" s="152"/>
      <c r="C18" s="152"/>
      <c r="D18" s="152"/>
      <c r="E18" s="152"/>
      <c r="F18" s="47">
        <f t="shared" si="0"/>
        <v>0</v>
      </c>
      <c r="G18" s="74"/>
      <c r="H18" s="47"/>
      <c r="I18" s="1"/>
    </row>
    <row r="19" spans="1:9" ht="26.1" customHeight="1">
      <c r="A19" s="195"/>
      <c r="B19" s="196"/>
      <c r="C19" s="11"/>
      <c r="D19" s="11"/>
      <c r="E19" s="11"/>
      <c r="F19" s="38" t="s">
        <v>74</v>
      </c>
      <c r="G19" s="88">
        <f>SUM(G3:G17)</f>
        <v>1</v>
      </c>
      <c r="H19" s="89">
        <f>SUM(H3:H17)</f>
        <v>0.60000000000000009</v>
      </c>
      <c r="I19" s="14" t="s">
        <v>239</v>
      </c>
    </row>
    <row r="20" spans="1:9">
      <c r="A20" s="105"/>
      <c r="B20" s="105"/>
      <c r="C20" s="111"/>
      <c r="D20" s="105"/>
      <c r="E20" s="105"/>
      <c r="F20" s="105"/>
      <c r="G20" s="105"/>
      <c r="H20" s="105"/>
    </row>
    <row r="21" spans="1:9">
      <c r="A21" s="158" t="s">
        <v>321</v>
      </c>
      <c r="B21" s="105"/>
      <c r="C21" s="105"/>
      <c r="D21" s="105"/>
      <c r="E21" s="105"/>
      <c r="F21" s="105"/>
      <c r="G21" s="105"/>
      <c r="H21" s="105"/>
    </row>
    <row r="22" spans="1:9">
      <c r="A22" s="105"/>
      <c r="B22" s="105"/>
      <c r="C22" s="109"/>
      <c r="D22" s="105"/>
      <c r="E22" s="105"/>
      <c r="F22" s="105"/>
      <c r="G22" s="105"/>
      <c r="H22" s="105"/>
    </row>
    <row r="23" spans="1:9">
      <c r="A23" s="105"/>
      <c r="B23" s="105"/>
      <c r="C23" s="105"/>
      <c r="D23" s="105"/>
      <c r="E23" s="105"/>
      <c r="F23" s="105"/>
      <c r="G23" s="105"/>
      <c r="H23" s="105"/>
    </row>
    <row r="24" spans="1:9">
      <c r="A24" s="105"/>
      <c r="B24" s="105"/>
      <c r="C24" s="105"/>
      <c r="D24" s="105"/>
      <c r="E24" s="105"/>
      <c r="F24" s="105"/>
      <c r="G24" s="105"/>
      <c r="H24" s="105"/>
    </row>
    <row r="25" spans="1:9">
      <c r="A25" s="105"/>
      <c r="B25" s="105"/>
      <c r="C25" s="105"/>
      <c r="D25" s="105"/>
      <c r="E25" s="105"/>
      <c r="F25" s="105"/>
      <c r="G25" s="105"/>
      <c r="H25" s="105"/>
    </row>
    <row r="26" spans="1:9">
      <c r="A26" s="105"/>
      <c r="B26" s="105"/>
      <c r="C26" s="105"/>
      <c r="D26" s="105"/>
      <c r="E26" s="105"/>
      <c r="F26" s="105"/>
      <c r="G26" s="105"/>
      <c r="H26" s="105"/>
    </row>
    <row r="27" spans="1:9">
      <c r="A27" s="105"/>
      <c r="B27" s="105"/>
      <c r="C27" s="105"/>
      <c r="D27" s="105"/>
      <c r="E27" s="105"/>
      <c r="F27" s="105"/>
      <c r="G27" s="105"/>
      <c r="H27" s="105"/>
    </row>
    <row r="28" spans="1:9">
      <c r="A28" s="105"/>
      <c r="B28" s="105"/>
      <c r="C28" s="105"/>
      <c r="D28" s="105"/>
      <c r="E28" s="105"/>
      <c r="F28" s="105"/>
      <c r="G28" s="105"/>
      <c r="H28" s="105"/>
    </row>
  </sheetData>
  <sheetProtection formatRows="0"/>
  <mergeCells count="2">
    <mergeCell ref="A19:B19"/>
    <mergeCell ref="B1:E1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221AC-B78D-B747-9C63-6B77AFABAB08}">
  <dimension ref="A1:H30"/>
  <sheetViews>
    <sheetView zoomScale="78" zoomScaleNormal="78" workbookViewId="0">
      <pane xSplit="1" ySplit="1" topLeftCell="B2" activePane="bottomRight" state="frozen"/>
      <selection pane="bottomRight" activeCell="G21" sqref="G2:G21"/>
      <selection pane="bottomLeft" activeCell="A2" sqref="A2"/>
      <selection pane="topRight" activeCell="B1" sqref="B1"/>
    </sheetView>
  </sheetViews>
  <sheetFormatPr defaultColWidth="10.75" defaultRowHeight="15.6"/>
  <cols>
    <col min="1" max="1" width="48.625" style="100" customWidth="1"/>
    <col min="2" max="2" width="42.25" style="100" customWidth="1"/>
    <col min="3" max="3" width="35.375" style="100" customWidth="1"/>
    <col min="4" max="4" width="59.5" style="100" customWidth="1"/>
    <col min="5" max="5" width="21.5" style="100" customWidth="1"/>
    <col min="6" max="6" width="15.25" style="100" customWidth="1"/>
    <col min="7" max="7" width="15.5" style="100" customWidth="1"/>
    <col min="8" max="8" width="21.75" style="100" customWidth="1"/>
    <col min="9" max="16384" width="10.75" style="8"/>
  </cols>
  <sheetData>
    <row r="1" spans="1:7" s="8" customFormat="1" ht="67.5" customHeight="1">
      <c r="A1" s="40" t="s">
        <v>344</v>
      </c>
      <c r="B1" s="23" t="s">
        <v>345</v>
      </c>
      <c r="C1" s="23" t="s">
        <v>346</v>
      </c>
      <c r="D1" s="23" t="s">
        <v>347</v>
      </c>
      <c r="E1" s="33" t="s">
        <v>228</v>
      </c>
      <c r="F1" s="33" t="s">
        <v>23</v>
      </c>
      <c r="G1" s="33" t="s">
        <v>24</v>
      </c>
    </row>
    <row r="2" spans="1:7" s="8" customFormat="1" ht="32.1" customHeight="1">
      <c r="A2" s="22" t="s">
        <v>348</v>
      </c>
      <c r="B2" s="85"/>
      <c r="C2" s="85"/>
      <c r="D2" s="85">
        <v>8</v>
      </c>
      <c r="E2" s="90">
        <f>SUM(B2:D2)</f>
        <v>8</v>
      </c>
      <c r="F2" s="67">
        <v>0.15</v>
      </c>
      <c r="G2" s="44">
        <f>(B2*F2)+(C2*F2)+(D2*F2)</f>
        <v>1.2</v>
      </c>
    </row>
    <row r="3" spans="1:7" s="8" customFormat="1" ht="117.75" customHeight="1">
      <c r="A3" s="22"/>
      <c r="B3" s="139"/>
      <c r="C3" s="92"/>
      <c r="D3" s="154" t="s">
        <v>349</v>
      </c>
      <c r="E3" s="90"/>
      <c r="F3" s="34"/>
      <c r="G3" s="44"/>
    </row>
    <row r="4" spans="1:7" s="8" customFormat="1" ht="32.1" customHeight="1">
      <c r="A4" s="22" t="s">
        <v>350</v>
      </c>
      <c r="B4" s="85"/>
      <c r="C4" s="85">
        <v>2</v>
      </c>
      <c r="D4" s="85"/>
      <c r="E4" s="90">
        <f t="shared" ref="E4:E20" si="0">SUM(B4:D4)</f>
        <v>2</v>
      </c>
      <c r="F4" s="78">
        <v>7.4999999999999997E-2</v>
      </c>
      <c r="G4" s="44">
        <f>(B4*F4)+(C4*F4)+(D4*F4)</f>
        <v>0.15</v>
      </c>
    </row>
    <row r="5" spans="1:7" s="8" customFormat="1" ht="54" customHeight="1">
      <c r="A5" s="22"/>
      <c r="B5" s="165"/>
      <c r="C5" s="154" t="s">
        <v>351</v>
      </c>
      <c r="D5" s="92"/>
      <c r="E5" s="90"/>
      <c r="F5" s="34"/>
      <c r="G5" s="44"/>
    </row>
    <row r="6" spans="1:7" s="8" customFormat="1" ht="32.1" customHeight="1">
      <c r="A6" s="22" t="s">
        <v>352</v>
      </c>
      <c r="B6" s="85">
        <v>1</v>
      </c>
      <c r="C6" s="85"/>
      <c r="D6" s="85"/>
      <c r="E6" s="90">
        <f t="shared" si="0"/>
        <v>1</v>
      </c>
      <c r="F6" s="78">
        <v>7.4999999999999997E-2</v>
      </c>
      <c r="G6" s="44">
        <f>(B6*F6)+(C6*F6)+(D6*F6)</f>
        <v>7.4999999999999997E-2</v>
      </c>
    </row>
    <row r="7" spans="1:7" s="8" customFormat="1" ht="42" customHeight="1">
      <c r="A7" s="22"/>
      <c r="B7" s="154" t="s">
        <v>353</v>
      </c>
      <c r="C7" s="92"/>
      <c r="D7" s="92"/>
      <c r="E7" s="90"/>
      <c r="F7" s="34"/>
      <c r="G7" s="44"/>
    </row>
    <row r="8" spans="1:7" s="8" customFormat="1" ht="53.1" customHeight="1">
      <c r="A8" s="23" t="s">
        <v>354</v>
      </c>
      <c r="B8" s="85">
        <v>0</v>
      </c>
      <c r="C8" s="85"/>
      <c r="D8" s="85"/>
      <c r="E8" s="91">
        <f t="shared" si="0"/>
        <v>0</v>
      </c>
      <c r="F8" s="75">
        <v>0.15</v>
      </c>
      <c r="G8" s="44">
        <f>(B8*F8)+(C8*F8)+(D8*F8)</f>
        <v>0</v>
      </c>
    </row>
    <row r="9" spans="1:7" s="8" customFormat="1" ht="20.45" customHeight="1">
      <c r="A9" s="23"/>
      <c r="B9" s="154" t="s">
        <v>355</v>
      </c>
      <c r="C9" s="92"/>
      <c r="D9" s="92"/>
      <c r="E9" s="91"/>
      <c r="F9" s="76"/>
      <c r="G9" s="44"/>
    </row>
    <row r="10" spans="1:7" s="8" customFormat="1" ht="47.1" customHeight="1">
      <c r="A10" s="23" t="s">
        <v>356</v>
      </c>
      <c r="B10" s="85">
        <v>0</v>
      </c>
      <c r="C10" s="85"/>
      <c r="D10" s="85"/>
      <c r="E10" s="91">
        <f t="shared" si="0"/>
        <v>0</v>
      </c>
      <c r="F10" s="75">
        <v>0.1</v>
      </c>
      <c r="G10" s="44">
        <f>(B10*F10)+(C10*F10)+(D10*F10)</f>
        <v>0</v>
      </c>
    </row>
    <row r="11" spans="1:7" s="8" customFormat="1" ht="32.1" customHeight="1">
      <c r="A11" s="23"/>
      <c r="B11" s="142" t="s">
        <v>46</v>
      </c>
      <c r="C11" s="92"/>
      <c r="D11" s="92"/>
      <c r="E11" s="91"/>
      <c r="F11" s="76"/>
      <c r="G11" s="44"/>
    </row>
    <row r="12" spans="1:7" s="8" customFormat="1" ht="32.1" customHeight="1">
      <c r="A12" s="23" t="s">
        <v>357</v>
      </c>
      <c r="B12" s="85"/>
      <c r="C12" s="85">
        <v>3</v>
      </c>
      <c r="D12" s="85"/>
      <c r="E12" s="91">
        <f t="shared" si="0"/>
        <v>3</v>
      </c>
      <c r="F12" s="75">
        <v>0.1</v>
      </c>
      <c r="G12" s="44">
        <f>(B12*F12)+(C12*F12)+(D12*F12)</f>
        <v>0.30000000000000004</v>
      </c>
    </row>
    <row r="13" spans="1:7" s="8" customFormat="1" ht="105.75" customHeight="1">
      <c r="A13" s="23"/>
      <c r="C13" s="154" t="s">
        <v>358</v>
      </c>
      <c r="D13" s="92"/>
      <c r="E13" s="91"/>
      <c r="F13" s="76"/>
      <c r="G13" s="44"/>
    </row>
    <row r="14" spans="1:7" s="8" customFormat="1" ht="32.1" customHeight="1">
      <c r="A14" s="23" t="s">
        <v>359</v>
      </c>
      <c r="B14" s="85">
        <v>0</v>
      </c>
      <c r="C14" s="85"/>
      <c r="D14" s="85"/>
      <c r="E14" s="91">
        <f t="shared" si="0"/>
        <v>0</v>
      </c>
      <c r="F14" s="75">
        <v>0.1</v>
      </c>
      <c r="G14" s="44">
        <f>(B14*F14)+(C14*F14)+(D14*F14)</f>
        <v>0</v>
      </c>
    </row>
    <row r="15" spans="1:7" s="8" customFormat="1" ht="66.75" customHeight="1">
      <c r="A15" s="22"/>
      <c r="B15" s="154" t="s">
        <v>360</v>
      </c>
      <c r="C15" s="92"/>
      <c r="D15" s="92"/>
      <c r="E15" s="90"/>
      <c r="F15" s="34"/>
      <c r="G15" s="44"/>
    </row>
    <row r="16" spans="1:7" s="8" customFormat="1" ht="32.1" customHeight="1">
      <c r="A16" s="23" t="s">
        <v>361</v>
      </c>
      <c r="B16" s="85">
        <v>0</v>
      </c>
      <c r="C16" s="85"/>
      <c r="D16" s="85"/>
      <c r="E16" s="91">
        <f t="shared" si="0"/>
        <v>0</v>
      </c>
      <c r="F16" s="75">
        <v>0.1</v>
      </c>
      <c r="G16" s="44">
        <f>(B16*F16)+(C16*F16)+(D16*F16)</f>
        <v>0</v>
      </c>
    </row>
    <row r="17" spans="1:8" ht="32.1" customHeight="1">
      <c r="A17" s="22"/>
      <c r="B17" s="155" t="s">
        <v>362</v>
      </c>
      <c r="C17" s="92"/>
      <c r="D17" s="92"/>
      <c r="E17" s="90"/>
      <c r="F17" s="34"/>
      <c r="G17" s="44"/>
      <c r="H17" s="8"/>
    </row>
    <row r="18" spans="1:8" ht="57.6" customHeight="1">
      <c r="A18" s="27" t="s">
        <v>363</v>
      </c>
      <c r="B18" s="85"/>
      <c r="C18" s="85">
        <v>3</v>
      </c>
      <c r="D18" s="85"/>
      <c r="E18" s="91">
        <f t="shared" si="0"/>
        <v>3</v>
      </c>
      <c r="F18" s="75">
        <v>0.08</v>
      </c>
      <c r="G18" s="44">
        <f>(B18*F18)+(C18*F18)+(D18*F18)</f>
        <v>0.24</v>
      </c>
      <c r="H18" s="8"/>
    </row>
    <row r="19" spans="1:8" ht="116.45" customHeight="1">
      <c r="A19" s="22"/>
      <c r="B19" s="154"/>
      <c r="C19" s="120" t="s">
        <v>364</v>
      </c>
      <c r="D19" s="92"/>
      <c r="E19" s="90"/>
      <c r="F19" s="34"/>
      <c r="G19" s="44"/>
      <c r="H19" s="8"/>
    </row>
    <row r="20" spans="1:8" ht="54.6" customHeight="1">
      <c r="A20" s="23" t="s">
        <v>365</v>
      </c>
      <c r="B20" s="85">
        <v>0</v>
      </c>
      <c r="C20" s="85"/>
      <c r="D20" s="85"/>
      <c r="E20" s="91">
        <f t="shared" si="0"/>
        <v>0</v>
      </c>
      <c r="F20" s="75">
        <v>7.0000000000000007E-2</v>
      </c>
      <c r="G20" s="44">
        <f>(B20*F20)+(C20*F20)+(D20*F20)</f>
        <v>0</v>
      </c>
      <c r="H20" s="8"/>
    </row>
    <row r="21" spans="1:8" ht="62.1" customHeight="1">
      <c r="A21" s="22"/>
      <c r="B21" s="174" t="s">
        <v>366</v>
      </c>
      <c r="C21" s="92"/>
      <c r="D21" s="92"/>
      <c r="E21" s="90"/>
      <c r="F21" s="67"/>
      <c r="G21" s="44"/>
      <c r="H21" s="8"/>
    </row>
    <row r="22" spans="1:8">
      <c r="A22" s="8"/>
      <c r="B22" s="8"/>
      <c r="C22" s="8"/>
      <c r="D22" s="8"/>
      <c r="E22" s="38" t="s">
        <v>74</v>
      </c>
      <c r="F22" s="77">
        <f>SUM(F2:F21)</f>
        <v>0.99999999999999978</v>
      </c>
      <c r="G22" s="79">
        <f>SUM(G2:G20)</f>
        <v>1.9649999999999999</v>
      </c>
      <c r="H22" s="14" t="s">
        <v>229</v>
      </c>
    </row>
    <row r="23" spans="1:8">
      <c r="A23" s="98"/>
      <c r="B23" s="98"/>
      <c r="C23" s="98"/>
      <c r="D23" s="98"/>
      <c r="E23" s="98"/>
      <c r="F23" s="98"/>
      <c r="G23" s="98"/>
    </row>
    <row r="24" spans="1:8">
      <c r="A24" s="98"/>
      <c r="B24" s="98"/>
      <c r="C24" s="98"/>
      <c r="D24" s="98"/>
      <c r="E24" s="98"/>
      <c r="F24" s="98"/>
      <c r="G24" s="98"/>
    </row>
    <row r="25" spans="1:8">
      <c r="A25" s="98"/>
      <c r="B25" s="111"/>
      <c r="C25" s="98"/>
      <c r="D25" s="98"/>
      <c r="E25" s="98"/>
      <c r="F25" s="98"/>
      <c r="G25" s="98"/>
    </row>
    <row r="26" spans="1:8">
      <c r="A26" s="98"/>
      <c r="B26" s="98"/>
      <c r="C26" s="98"/>
      <c r="D26" s="98"/>
      <c r="E26" s="98"/>
      <c r="F26" s="98"/>
      <c r="G26" s="98"/>
    </row>
    <row r="27" spans="1:8">
      <c r="A27" s="98"/>
      <c r="B27" s="98"/>
      <c r="C27" s="98"/>
      <c r="D27" s="98"/>
      <c r="E27" s="98"/>
      <c r="F27" s="98"/>
      <c r="G27" s="98"/>
    </row>
    <row r="28" spans="1:8">
      <c r="A28" s="98"/>
      <c r="B28" s="98"/>
      <c r="C28" s="98"/>
      <c r="D28" s="98"/>
      <c r="E28" s="98"/>
      <c r="F28" s="98"/>
      <c r="G28" s="98"/>
    </row>
    <row r="29" spans="1:8">
      <c r="A29" s="98"/>
      <c r="B29" s="98"/>
      <c r="C29" s="98"/>
      <c r="D29" s="98"/>
      <c r="E29" s="98"/>
      <c r="F29" s="98"/>
      <c r="G29" s="98"/>
    </row>
    <row r="30" spans="1:8">
      <c r="A30" s="98"/>
      <c r="B30" s="98"/>
      <c r="C30" s="98"/>
      <c r="D30" s="98"/>
      <c r="E30" s="98"/>
      <c r="F30" s="98"/>
      <c r="G30" s="98"/>
    </row>
  </sheetData>
  <sheetProtection formatRows="0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B651-E7BE-A64C-89E6-706E2FD0EF0E}">
  <dimension ref="A1:T23"/>
  <sheetViews>
    <sheetView zoomScale="70" zoomScaleNormal="70" workbookViewId="0">
      <pane xSplit="1" ySplit="2" topLeftCell="B3" activePane="bottomRight" state="frozen"/>
      <selection pane="bottomRight" activeCell="G18" sqref="G3:G18"/>
      <selection pane="bottomLeft" activeCell="A3" sqref="A3"/>
      <selection pane="topRight" activeCell="B1" sqref="B1"/>
    </sheetView>
  </sheetViews>
  <sheetFormatPr defaultColWidth="10.75" defaultRowHeight="15.6"/>
  <cols>
    <col min="1" max="1" width="64.625" style="100" customWidth="1"/>
    <col min="2" max="4" width="25" style="100" customWidth="1"/>
    <col min="5" max="7" width="16.625" style="100" customWidth="1"/>
    <col min="8" max="8" width="16.5" style="100" customWidth="1"/>
    <col min="9" max="16384" width="10.75" style="8"/>
  </cols>
  <sheetData>
    <row r="1" spans="1:20">
      <c r="A1" s="7"/>
      <c r="B1" s="200" t="s">
        <v>367</v>
      </c>
      <c r="C1" s="200"/>
      <c r="D1" s="200"/>
      <c r="E1" s="7"/>
      <c r="F1" s="7"/>
      <c r="G1" s="7"/>
      <c r="H1" s="8"/>
    </row>
    <row r="2" spans="1:20" ht="112.15" customHeight="1">
      <c r="A2" s="40" t="s">
        <v>368</v>
      </c>
      <c r="B2" s="23" t="s">
        <v>369</v>
      </c>
      <c r="C2" s="23" t="s">
        <v>370</v>
      </c>
      <c r="D2" s="23" t="s">
        <v>371</v>
      </c>
      <c r="E2" s="33" t="s">
        <v>228</v>
      </c>
      <c r="F2" s="33" t="s">
        <v>23</v>
      </c>
      <c r="G2" s="33" t="s">
        <v>24</v>
      </c>
      <c r="H2" s="8"/>
    </row>
    <row r="3" spans="1:20" ht="32.1" customHeight="1">
      <c r="A3" s="22" t="s">
        <v>372</v>
      </c>
      <c r="B3" s="172">
        <v>0</v>
      </c>
      <c r="C3" s="172"/>
      <c r="D3" s="172"/>
      <c r="E3" s="50">
        <f>SUM(B3:D3)</f>
        <v>0</v>
      </c>
      <c r="F3" s="67">
        <v>-0.15</v>
      </c>
      <c r="G3" s="50">
        <f>(B3*F3)+(C3*F3)+(D3*F3)</f>
        <v>0</v>
      </c>
      <c r="H3" s="8"/>
      <c r="T3" s="8">
        <v>-2</v>
      </c>
    </row>
    <row r="4" spans="1:20" ht="32.1" customHeight="1">
      <c r="A4" s="22"/>
      <c r="B4" s="172"/>
      <c r="C4" s="172"/>
      <c r="D4" s="172"/>
      <c r="E4" s="50"/>
      <c r="F4" s="67"/>
      <c r="G4" s="50"/>
      <c r="H4" s="8"/>
    </row>
    <row r="5" spans="1:20" ht="32.1" customHeight="1">
      <c r="A5" s="22" t="s">
        <v>373</v>
      </c>
      <c r="B5" s="173"/>
      <c r="C5" s="173"/>
      <c r="D5" s="173">
        <v>2</v>
      </c>
      <c r="E5" s="50">
        <f t="shared" ref="E5:E13" si="0">SUM(B5:D5)</f>
        <v>2</v>
      </c>
      <c r="F5" s="67">
        <v>-0.2</v>
      </c>
      <c r="G5" s="50">
        <f>(B5*F5)+(C5*F5)+(D5*F5)</f>
        <v>-0.4</v>
      </c>
      <c r="H5" s="8"/>
    </row>
    <row r="6" spans="1:20" ht="32.1" customHeight="1">
      <c r="A6" s="22"/>
      <c r="B6" s="173"/>
      <c r="C6" s="173"/>
      <c r="D6" s="173"/>
      <c r="E6" s="50"/>
      <c r="F6" s="67"/>
      <c r="G6" s="50"/>
      <c r="H6" s="8"/>
    </row>
    <row r="7" spans="1:20" ht="32.1" customHeight="1">
      <c r="A7" s="23" t="s">
        <v>374</v>
      </c>
      <c r="B7" s="172">
        <v>0</v>
      </c>
      <c r="C7" s="172"/>
      <c r="D7" s="172"/>
      <c r="E7" s="50">
        <f t="shared" si="0"/>
        <v>0</v>
      </c>
      <c r="F7" s="67">
        <v>-0.2</v>
      </c>
      <c r="G7" s="50">
        <f>(B7*F7)+(C7*F7)+(D7*F7)</f>
        <v>0</v>
      </c>
      <c r="H7" s="8"/>
    </row>
    <row r="8" spans="1:20" ht="32.1" customHeight="1">
      <c r="A8" s="22"/>
      <c r="B8" s="172"/>
      <c r="C8" s="172"/>
      <c r="D8" s="172"/>
      <c r="E8" s="50"/>
      <c r="F8" s="67"/>
      <c r="G8" s="50"/>
      <c r="H8" s="8"/>
    </row>
    <row r="9" spans="1:20" ht="32.1" customHeight="1">
      <c r="A9" s="23" t="s">
        <v>375</v>
      </c>
      <c r="B9" s="173"/>
      <c r="C9" s="173"/>
      <c r="D9" s="173">
        <v>4</v>
      </c>
      <c r="E9" s="50">
        <f t="shared" si="0"/>
        <v>4</v>
      </c>
      <c r="F9" s="75">
        <v>-0.1</v>
      </c>
      <c r="G9" s="50">
        <f>(B9*F9)+(C9*F9)+(D9*F9)</f>
        <v>-0.4</v>
      </c>
      <c r="H9" s="8"/>
    </row>
    <row r="10" spans="1:20" ht="32.1" customHeight="1">
      <c r="A10" s="23"/>
      <c r="B10" s="173"/>
      <c r="C10" s="173"/>
      <c r="D10" s="173"/>
      <c r="E10" s="50"/>
      <c r="F10" s="75"/>
      <c r="G10" s="50"/>
      <c r="H10" s="8"/>
    </row>
    <row r="11" spans="1:20" ht="32.1" customHeight="1">
      <c r="A11" s="23" t="s">
        <v>376</v>
      </c>
      <c r="B11" s="172">
        <v>0</v>
      </c>
      <c r="C11" s="172"/>
      <c r="D11" s="172"/>
      <c r="E11" s="50">
        <f t="shared" si="0"/>
        <v>0</v>
      </c>
      <c r="F11" s="75">
        <v>-0.1</v>
      </c>
      <c r="G11" s="50">
        <f>(B11*F11)+(C11*F11)+(D11*F11)</f>
        <v>0</v>
      </c>
      <c r="H11" s="8"/>
    </row>
    <row r="12" spans="1:20" ht="32.1" customHeight="1">
      <c r="A12" s="22"/>
      <c r="B12" s="172"/>
      <c r="C12" s="172"/>
      <c r="D12" s="172"/>
      <c r="E12" s="50"/>
      <c r="F12" s="67"/>
      <c r="G12" s="50"/>
      <c r="H12" s="8"/>
    </row>
    <row r="13" spans="1:20" ht="32.1" customHeight="1">
      <c r="A13" s="23" t="s">
        <v>377</v>
      </c>
      <c r="B13" s="173">
        <v>0</v>
      </c>
      <c r="C13" s="173"/>
      <c r="D13" s="173"/>
      <c r="E13" s="50">
        <f t="shared" si="0"/>
        <v>0</v>
      </c>
      <c r="F13" s="75">
        <v>-0.1</v>
      </c>
      <c r="G13" s="50">
        <f>(B13*F13)+(C13*F13)+(D13*F13)</f>
        <v>0</v>
      </c>
      <c r="H13" s="8"/>
    </row>
    <row r="14" spans="1:20" ht="32.1" customHeight="1">
      <c r="A14" s="23"/>
      <c r="B14" s="173"/>
      <c r="C14" s="173"/>
      <c r="D14" s="173"/>
      <c r="E14" s="50"/>
      <c r="F14" s="75"/>
      <c r="G14" s="50"/>
      <c r="H14" s="8"/>
    </row>
    <row r="15" spans="1:20" ht="32.1" customHeight="1">
      <c r="A15" s="23" t="s">
        <v>378</v>
      </c>
      <c r="B15" s="172"/>
      <c r="C15" s="172"/>
      <c r="D15" s="172">
        <v>2</v>
      </c>
      <c r="E15" s="50">
        <f t="shared" ref="E15" si="1">SUM(B15:D15)</f>
        <v>2</v>
      </c>
      <c r="F15" s="75">
        <v>-0.1</v>
      </c>
      <c r="G15" s="50">
        <f>(B15*F15)+(C15*F15)+(D15*F15)</f>
        <v>-0.2</v>
      </c>
      <c r="H15" s="8"/>
    </row>
    <row r="16" spans="1:20" ht="32.1" customHeight="1">
      <c r="A16" s="22"/>
      <c r="B16" s="172"/>
      <c r="C16" s="172"/>
      <c r="D16" s="172"/>
      <c r="E16" s="50"/>
      <c r="F16" s="67"/>
      <c r="G16" s="50"/>
      <c r="H16" s="8"/>
    </row>
    <row r="17" spans="1:8" ht="32.1" customHeight="1">
      <c r="A17" s="23" t="s">
        <v>379</v>
      </c>
      <c r="B17" s="173">
        <v>0</v>
      </c>
      <c r="C17" s="173"/>
      <c r="D17" s="173"/>
      <c r="E17" s="50">
        <f t="shared" ref="E17" si="2">SUM(B17:D17)</f>
        <v>0</v>
      </c>
      <c r="F17" s="75">
        <v>-0.05</v>
      </c>
      <c r="G17" s="50">
        <f>(B17*F17)+(C17*F17)+(D17*F17)</f>
        <v>0</v>
      </c>
      <c r="H17" s="8"/>
    </row>
    <row r="18" spans="1:8" ht="32.1" customHeight="1">
      <c r="A18" s="23"/>
      <c r="B18" s="173"/>
      <c r="C18" s="173"/>
      <c r="D18" s="173"/>
      <c r="E18" s="50"/>
      <c r="F18" s="75"/>
      <c r="G18" s="50"/>
      <c r="H18" s="8"/>
    </row>
    <row r="19" spans="1:8">
      <c r="A19" s="169"/>
      <c r="B19" s="8"/>
      <c r="C19" s="8"/>
      <c r="D19" s="8"/>
      <c r="E19" s="38" t="s">
        <v>74</v>
      </c>
      <c r="F19" s="67">
        <f>SUM(F3:F18)</f>
        <v>-1</v>
      </c>
      <c r="G19" s="51">
        <f>SUM(G3:G18)</f>
        <v>-1</v>
      </c>
      <c r="H19" s="8" t="s">
        <v>380</v>
      </c>
    </row>
    <row r="20" spans="1:8">
      <c r="A20" s="98"/>
      <c r="B20" s="98"/>
      <c r="C20" s="98"/>
      <c r="D20" s="98"/>
      <c r="E20" s="98"/>
      <c r="F20" s="98"/>
      <c r="G20" s="98"/>
    </row>
    <row r="21" spans="1:8">
      <c r="A21" s="98"/>
      <c r="B21" s="98"/>
      <c r="C21" s="98"/>
      <c r="D21" s="98"/>
      <c r="E21" s="98"/>
      <c r="F21" s="98"/>
      <c r="G21" s="98"/>
    </row>
    <row r="22" spans="1:8">
      <c r="A22" s="98"/>
      <c r="B22" s="98"/>
      <c r="C22" s="98"/>
      <c r="D22" s="98"/>
      <c r="E22" s="98"/>
      <c r="F22" s="98"/>
      <c r="G22" s="98"/>
    </row>
    <row r="23" spans="1:8">
      <c r="A23" s="98"/>
      <c r="B23" s="98"/>
      <c r="C23" s="98"/>
      <c r="D23" s="98"/>
      <c r="E23" s="98"/>
      <c r="F23" s="98"/>
      <c r="G23" s="98"/>
    </row>
  </sheetData>
  <sheetProtection formatRows="0"/>
  <mergeCells count="1">
    <mergeCell ref="B1:D1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7F4E62-A3CA-46AD-998A-56BDAAA7EC34}">
  <dimension ref="B2:D3"/>
  <sheetViews>
    <sheetView workbookViewId="0">
      <selection activeCell="D3" sqref="D2:D3"/>
    </sheetView>
  </sheetViews>
  <sheetFormatPr defaultColWidth="10.625" defaultRowHeight="15.6"/>
  <cols>
    <col min="2" max="4" width="16.625" customWidth="1"/>
  </cols>
  <sheetData>
    <row r="2" spans="2:4">
      <c r="B2" s="52" t="s">
        <v>18</v>
      </c>
      <c r="C2" s="52" t="s">
        <v>19</v>
      </c>
      <c r="D2" s="52"/>
    </row>
    <row r="3" spans="2:4">
      <c r="B3" s="1" t="s">
        <v>20</v>
      </c>
      <c r="C3" s="58">
        <v>44946</v>
      </c>
      <c r="D3" s="1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EB9F7-4B6D-9A42-A866-4306FA3D07F1}">
  <dimension ref="A1:E89"/>
  <sheetViews>
    <sheetView zoomScale="85" zoomScaleNormal="85" workbookViewId="0">
      <pane xSplit="1" ySplit="1" topLeftCell="B2" activePane="bottomRight" state="frozen"/>
      <selection pane="bottomRight"/>
      <selection pane="bottomLeft" activeCell="A2" sqref="A2"/>
      <selection pane="topRight" activeCell="B1" sqref="B1"/>
    </sheetView>
  </sheetViews>
  <sheetFormatPr defaultColWidth="10.5" defaultRowHeight="15.6"/>
  <cols>
    <col min="1" max="1" width="51" style="99" customWidth="1"/>
    <col min="2" max="2" width="68.875" style="122" customWidth="1"/>
    <col min="3" max="4" width="16.625" style="99" customWidth="1"/>
    <col min="5" max="5" width="12.25" customWidth="1"/>
  </cols>
  <sheetData>
    <row r="1" spans="1:4">
      <c r="A1" s="46" t="s">
        <v>21</v>
      </c>
      <c r="B1" s="46" t="s">
        <v>22</v>
      </c>
      <c r="C1" s="46" t="s">
        <v>23</v>
      </c>
      <c r="D1" s="46" t="s">
        <v>24</v>
      </c>
    </row>
    <row r="2" spans="1:4">
      <c r="A2" s="130" t="s">
        <v>25</v>
      </c>
      <c r="B2" s="92">
        <v>2</v>
      </c>
      <c r="C2" s="63">
        <v>0.05</v>
      </c>
      <c r="D2" s="39">
        <f>B2*C2</f>
        <v>0.1</v>
      </c>
    </row>
    <row r="3" spans="1:4" ht="99.75" customHeight="1">
      <c r="A3" s="130"/>
      <c r="B3" s="142" t="s">
        <v>26</v>
      </c>
      <c r="C3" s="63"/>
      <c r="D3" s="39"/>
    </row>
    <row r="4" spans="1:4">
      <c r="A4" s="130" t="s">
        <v>27</v>
      </c>
      <c r="B4" s="92">
        <v>3</v>
      </c>
      <c r="C4" s="63">
        <v>0.05</v>
      </c>
      <c r="D4" s="39">
        <f>B4*C4</f>
        <v>0.15000000000000002</v>
      </c>
    </row>
    <row r="5" spans="1:4" ht="52.5" customHeight="1">
      <c r="A5" s="130"/>
      <c r="B5" s="142" t="s">
        <v>28</v>
      </c>
      <c r="C5" s="63"/>
      <c r="D5" s="39"/>
    </row>
    <row r="6" spans="1:4">
      <c r="A6" s="130" t="s">
        <v>29</v>
      </c>
      <c r="B6" s="92">
        <v>3</v>
      </c>
      <c r="C6" s="63">
        <v>0.05</v>
      </c>
      <c r="D6" s="39">
        <f>B6*C6</f>
        <v>0.15000000000000002</v>
      </c>
    </row>
    <row r="7" spans="1:4" ht="39">
      <c r="A7" s="130"/>
      <c r="B7" s="142" t="s">
        <v>30</v>
      </c>
      <c r="C7" s="63"/>
      <c r="D7" s="39"/>
    </row>
    <row r="8" spans="1:4">
      <c r="A8" s="130" t="s">
        <v>31</v>
      </c>
      <c r="B8" s="92">
        <v>3</v>
      </c>
      <c r="C8" s="63">
        <v>0.05</v>
      </c>
      <c r="D8" s="39">
        <f>B8*C8</f>
        <v>0.15000000000000002</v>
      </c>
    </row>
    <row r="9" spans="1:4" ht="39">
      <c r="A9" s="130"/>
      <c r="B9" s="142" t="s">
        <v>32</v>
      </c>
      <c r="C9" s="63"/>
      <c r="D9" s="39"/>
    </row>
    <row r="10" spans="1:4">
      <c r="A10" s="130" t="s">
        <v>33</v>
      </c>
      <c r="B10" s="92">
        <v>3</v>
      </c>
      <c r="C10" s="63">
        <v>0.05</v>
      </c>
      <c r="D10" s="39">
        <f>B10*C10</f>
        <v>0.15000000000000002</v>
      </c>
    </row>
    <row r="11" spans="1:4" ht="39">
      <c r="A11" s="130"/>
      <c r="B11" s="142" t="s">
        <v>34</v>
      </c>
      <c r="C11" s="63"/>
      <c r="D11" s="39"/>
    </row>
    <row r="12" spans="1:4">
      <c r="A12" s="130" t="s">
        <v>35</v>
      </c>
      <c r="B12" s="92">
        <v>0</v>
      </c>
      <c r="C12" s="63">
        <v>0.05</v>
      </c>
      <c r="D12" s="39">
        <f>B12*C12</f>
        <v>0</v>
      </c>
    </row>
    <row r="13" spans="1:4">
      <c r="A13" s="130"/>
      <c r="B13" s="142" t="s">
        <v>36</v>
      </c>
      <c r="C13" s="63"/>
      <c r="D13" s="39"/>
    </row>
    <row r="14" spans="1:4">
      <c r="A14" s="130" t="s">
        <v>37</v>
      </c>
      <c r="B14" s="92">
        <v>1</v>
      </c>
      <c r="C14" s="63">
        <v>0.05</v>
      </c>
      <c r="D14" s="39">
        <f>B14*C14</f>
        <v>0.05</v>
      </c>
    </row>
    <row r="15" spans="1:4" ht="41.25" customHeight="1">
      <c r="A15" s="130"/>
      <c r="B15" s="142" t="s">
        <v>34</v>
      </c>
      <c r="C15" s="63"/>
      <c r="D15" s="39"/>
    </row>
    <row r="16" spans="1:4" ht="19.5" customHeight="1">
      <c r="A16" s="130" t="s">
        <v>38</v>
      </c>
      <c r="B16" s="92">
        <v>2</v>
      </c>
      <c r="C16" s="63">
        <v>0.03</v>
      </c>
      <c r="D16" s="39">
        <f>B16*C16</f>
        <v>0.06</v>
      </c>
    </row>
    <row r="17" spans="1:4" ht="87.75" customHeight="1">
      <c r="A17" s="130"/>
      <c r="B17" s="142" t="s">
        <v>39</v>
      </c>
      <c r="C17" s="63"/>
      <c r="D17" s="39"/>
    </row>
    <row r="18" spans="1:4">
      <c r="A18" s="130" t="s">
        <v>40</v>
      </c>
      <c r="B18" s="92">
        <v>0</v>
      </c>
      <c r="C18" s="63">
        <v>0.02</v>
      </c>
      <c r="D18" s="39">
        <f>B18*C18</f>
        <v>0</v>
      </c>
    </row>
    <row r="19" spans="1:4">
      <c r="A19" s="130"/>
      <c r="B19" s="142" t="s">
        <v>36</v>
      </c>
      <c r="C19" s="63"/>
      <c r="D19" s="39"/>
    </row>
    <row r="20" spans="1:4">
      <c r="A20" s="130" t="s">
        <v>41</v>
      </c>
      <c r="B20" s="92">
        <v>2</v>
      </c>
      <c r="C20" s="63">
        <v>0.03</v>
      </c>
      <c r="D20" s="39">
        <f>B20*C20</f>
        <v>0.06</v>
      </c>
    </row>
    <row r="21" spans="1:4" ht="78">
      <c r="A21" s="130"/>
      <c r="B21" s="142" t="s">
        <v>42</v>
      </c>
      <c r="C21" s="63"/>
      <c r="D21" s="39"/>
    </row>
    <row r="22" spans="1:4">
      <c r="A22" s="130" t="s">
        <v>43</v>
      </c>
      <c r="B22" s="120">
        <v>2.5</v>
      </c>
      <c r="C22" s="63">
        <v>0.03</v>
      </c>
      <c r="D22" s="39">
        <f>B22*C22</f>
        <v>7.4999999999999997E-2</v>
      </c>
    </row>
    <row r="23" spans="1:4" ht="40.5" customHeight="1">
      <c r="A23" s="130"/>
      <c r="B23" s="142" t="s">
        <v>44</v>
      </c>
      <c r="C23" s="63"/>
      <c r="D23" s="39"/>
    </row>
    <row r="24" spans="1:4" ht="30.95">
      <c r="A24" s="131" t="s">
        <v>45</v>
      </c>
      <c r="B24" s="92">
        <v>0</v>
      </c>
      <c r="C24" s="63">
        <v>0.03</v>
      </c>
      <c r="D24" s="39">
        <f>B24*C24</f>
        <v>0</v>
      </c>
    </row>
    <row r="25" spans="1:4">
      <c r="A25" s="130"/>
      <c r="B25" s="142" t="s">
        <v>46</v>
      </c>
      <c r="C25" s="63"/>
      <c r="D25" s="39"/>
    </row>
    <row r="26" spans="1:4">
      <c r="A26" s="130" t="s">
        <v>47</v>
      </c>
      <c r="B26" s="92">
        <v>3</v>
      </c>
      <c r="C26" s="63">
        <v>0.04</v>
      </c>
      <c r="D26" s="39">
        <f>B26*C26</f>
        <v>0.12</v>
      </c>
    </row>
    <row r="27" spans="1:4" ht="115.5" customHeight="1">
      <c r="A27" s="130"/>
      <c r="B27" s="143" t="s">
        <v>48</v>
      </c>
      <c r="C27" s="63"/>
      <c r="D27" s="39"/>
    </row>
    <row r="28" spans="1:4">
      <c r="A28" s="130" t="s">
        <v>49</v>
      </c>
      <c r="B28" s="92">
        <v>3</v>
      </c>
      <c r="C28" s="63">
        <v>0.03</v>
      </c>
      <c r="D28" s="39">
        <f>B28*C28</f>
        <v>0.09</v>
      </c>
    </row>
    <row r="29" spans="1:4" ht="113.25" customHeight="1">
      <c r="A29" s="130"/>
      <c r="B29" s="143" t="s">
        <v>50</v>
      </c>
      <c r="C29" s="63"/>
      <c r="D29" s="39"/>
    </row>
    <row r="30" spans="1:4">
      <c r="A30" s="130" t="s">
        <v>51</v>
      </c>
      <c r="B30" s="92">
        <v>3</v>
      </c>
      <c r="C30" s="63">
        <v>0.04</v>
      </c>
      <c r="D30" s="39">
        <f>B30*C30</f>
        <v>0.12</v>
      </c>
    </row>
    <row r="31" spans="1:4" ht="63.75" customHeight="1">
      <c r="A31" s="130"/>
      <c r="B31" s="142" t="s">
        <v>52</v>
      </c>
      <c r="C31" s="63"/>
      <c r="D31" s="39"/>
    </row>
    <row r="32" spans="1:4">
      <c r="A32" s="130" t="s">
        <v>53</v>
      </c>
      <c r="B32" s="92">
        <v>3</v>
      </c>
      <c r="C32" s="63">
        <v>0.04</v>
      </c>
      <c r="D32" s="39">
        <f>B32*C32</f>
        <v>0.12</v>
      </c>
    </row>
    <row r="33" spans="1:5" ht="51.95">
      <c r="A33" s="130"/>
      <c r="B33" s="142" t="s">
        <v>54</v>
      </c>
      <c r="C33" s="63"/>
      <c r="D33" s="39"/>
    </row>
    <row r="34" spans="1:5">
      <c r="A34" s="130" t="s">
        <v>55</v>
      </c>
      <c r="B34" s="92">
        <v>0</v>
      </c>
      <c r="C34" s="63">
        <v>0.03</v>
      </c>
      <c r="D34" s="39">
        <f>B34*C34</f>
        <v>0</v>
      </c>
    </row>
    <row r="35" spans="1:5" ht="14.25" customHeight="1">
      <c r="A35" s="130"/>
      <c r="B35" s="168" t="s">
        <v>36</v>
      </c>
      <c r="C35" s="63"/>
      <c r="D35" s="39"/>
    </row>
    <row r="36" spans="1:5">
      <c r="A36" s="130" t="s">
        <v>56</v>
      </c>
      <c r="B36" s="92">
        <v>0</v>
      </c>
      <c r="C36" s="63">
        <v>0.05</v>
      </c>
      <c r="D36" s="39">
        <f>B36*C36</f>
        <v>0</v>
      </c>
    </row>
    <row r="37" spans="1:5">
      <c r="A37" s="130"/>
      <c r="B37" s="168" t="s">
        <v>46</v>
      </c>
      <c r="C37" s="63"/>
      <c r="D37" s="39"/>
    </row>
    <row r="38" spans="1:5">
      <c r="A38" s="130" t="s">
        <v>57</v>
      </c>
      <c r="B38" s="92">
        <v>0.5</v>
      </c>
      <c r="C38" s="63">
        <v>0.05</v>
      </c>
      <c r="D38" s="39">
        <f>B38*C38</f>
        <v>2.5000000000000001E-2</v>
      </c>
    </row>
    <row r="39" spans="1:5">
      <c r="A39" s="149"/>
      <c r="B39" s="168" t="s">
        <v>58</v>
      </c>
      <c r="C39" s="63"/>
      <c r="D39" s="39"/>
    </row>
    <row r="40" spans="1:5">
      <c r="A40" s="131" t="s">
        <v>59</v>
      </c>
      <c r="B40" s="92">
        <v>0.5</v>
      </c>
      <c r="C40" s="63">
        <v>0.04</v>
      </c>
      <c r="D40" s="39">
        <f>B40*C40</f>
        <v>0.02</v>
      </c>
    </row>
    <row r="41" spans="1:5" ht="13.5" customHeight="1">
      <c r="A41" s="130"/>
      <c r="B41" s="168" t="s">
        <v>58</v>
      </c>
      <c r="C41" s="63"/>
      <c r="D41" s="39"/>
    </row>
    <row r="42" spans="1:5">
      <c r="A42" s="130" t="s">
        <v>60</v>
      </c>
      <c r="B42" s="92">
        <v>1.5</v>
      </c>
      <c r="C42" s="63">
        <v>0.02</v>
      </c>
      <c r="D42" s="39">
        <f>B42*C42</f>
        <v>0.03</v>
      </c>
    </row>
    <row r="43" spans="1:5" ht="39">
      <c r="A43" s="149"/>
      <c r="B43" s="142" t="s">
        <v>61</v>
      </c>
      <c r="C43" s="63"/>
      <c r="D43" s="39"/>
    </row>
    <row r="44" spans="1:5">
      <c r="A44" s="130" t="s">
        <v>62</v>
      </c>
      <c r="B44" s="92">
        <v>3</v>
      </c>
      <c r="C44" s="63">
        <v>0.03</v>
      </c>
      <c r="D44" s="39">
        <f>B44*C44</f>
        <v>0.09</v>
      </c>
    </row>
    <row r="45" spans="1:5" ht="78.75" customHeight="1">
      <c r="A45" s="130"/>
      <c r="B45" s="142" t="s">
        <v>63</v>
      </c>
      <c r="C45" s="63"/>
      <c r="D45" s="39"/>
    </row>
    <row r="46" spans="1:5">
      <c r="A46" s="130" t="s">
        <v>64</v>
      </c>
      <c r="B46" s="92">
        <v>1</v>
      </c>
      <c r="C46" s="63">
        <v>0.03</v>
      </c>
      <c r="D46" s="39">
        <f>B46*C46</f>
        <v>0.03</v>
      </c>
      <c r="E46" s="123"/>
    </row>
    <row r="47" spans="1:5" ht="120.95" customHeight="1">
      <c r="A47" s="130"/>
      <c r="B47" s="143" t="s">
        <v>65</v>
      </c>
      <c r="C47" s="63"/>
      <c r="D47" s="39"/>
    </row>
    <row r="48" spans="1:5">
      <c r="A48" s="130" t="s">
        <v>66</v>
      </c>
      <c r="B48" s="92">
        <v>0.5</v>
      </c>
      <c r="C48" s="63">
        <v>0.02</v>
      </c>
      <c r="D48" s="39">
        <f>B48*C48</f>
        <v>0.01</v>
      </c>
    </row>
    <row r="49" spans="1:5" ht="16.5" customHeight="1">
      <c r="A49" s="130"/>
      <c r="B49" s="142" t="s">
        <v>67</v>
      </c>
      <c r="C49" s="63"/>
      <c r="D49" s="39"/>
    </row>
    <row r="50" spans="1:5">
      <c r="A50" s="130" t="s">
        <v>68</v>
      </c>
      <c r="B50" s="92">
        <v>0</v>
      </c>
      <c r="C50" s="63">
        <v>0.02</v>
      </c>
      <c r="D50" s="39">
        <f>B50*C50</f>
        <v>0</v>
      </c>
    </row>
    <row r="51" spans="1:5" ht="15.75" customHeight="1">
      <c r="A51" s="149"/>
      <c r="B51" s="168" t="s">
        <v>46</v>
      </c>
      <c r="C51" s="63"/>
      <c r="D51" s="39"/>
    </row>
    <row r="52" spans="1:5">
      <c r="A52" s="130" t="s">
        <v>69</v>
      </c>
      <c r="B52" s="92">
        <v>0</v>
      </c>
      <c r="C52" s="63">
        <v>0.02</v>
      </c>
      <c r="D52" s="39">
        <f>B52*C52</f>
        <v>0</v>
      </c>
    </row>
    <row r="53" spans="1:5">
      <c r="A53" s="130"/>
      <c r="B53" s="168" t="s">
        <v>46</v>
      </c>
      <c r="C53" s="63"/>
      <c r="D53" s="39"/>
    </row>
    <row r="54" spans="1:5">
      <c r="A54" s="130" t="s">
        <v>70</v>
      </c>
      <c r="B54" s="92">
        <v>0</v>
      </c>
      <c r="C54" s="63">
        <v>0.02</v>
      </c>
      <c r="D54" s="39">
        <f>B54*C54</f>
        <v>0</v>
      </c>
    </row>
    <row r="55" spans="1:5">
      <c r="A55" s="130" t="s">
        <v>71</v>
      </c>
      <c r="B55" s="168" t="s">
        <v>46</v>
      </c>
      <c r="C55" s="63"/>
      <c r="D55" s="39"/>
    </row>
    <row r="56" spans="1:5">
      <c r="A56" s="130" t="s">
        <v>72</v>
      </c>
      <c r="B56" s="92">
        <v>1</v>
      </c>
      <c r="C56" s="63">
        <v>0.03</v>
      </c>
      <c r="D56" s="39">
        <f>B56*C56</f>
        <v>0.03</v>
      </c>
    </row>
    <row r="57" spans="1:5">
      <c r="A57" s="134"/>
      <c r="B57" s="142" t="s">
        <v>73</v>
      </c>
      <c r="C57" s="63"/>
      <c r="D57" s="39"/>
    </row>
    <row r="58" spans="1:5">
      <c r="A58"/>
      <c r="B58" s="121" t="s">
        <v>74</v>
      </c>
      <c r="C58" s="63">
        <f>SUM(C2:C56)</f>
        <v>1.0000000000000004</v>
      </c>
      <c r="D58" s="83">
        <f>SUM(D2:D56)</f>
        <v>1.6300000000000001</v>
      </c>
      <c r="E58" s="54" t="s">
        <v>75</v>
      </c>
    </row>
    <row r="59" spans="1:5">
      <c r="A59" s="182"/>
      <c r="B59" s="182"/>
      <c r="C59" s="113"/>
      <c r="D59" s="106"/>
    </row>
    <row r="60" spans="1:5">
      <c r="A60" s="183"/>
      <c r="B60" s="183"/>
      <c r="C60" s="110"/>
      <c r="D60" s="106"/>
    </row>
    <row r="61" spans="1:5">
      <c r="A61" s="183" t="s">
        <v>76</v>
      </c>
      <c r="B61" s="183"/>
      <c r="C61" s="113"/>
      <c r="D61" s="106"/>
    </row>
    <row r="62" spans="1:5">
      <c r="A62" s="184" t="s">
        <v>77</v>
      </c>
      <c r="B62" s="184"/>
      <c r="C62" s="113"/>
      <c r="D62" s="106"/>
    </row>
    <row r="63" spans="1:5">
      <c r="A63" s="114" t="s">
        <v>78</v>
      </c>
      <c r="B63" s="182"/>
      <c r="C63" s="182"/>
      <c r="D63" s="106"/>
    </row>
    <row r="64" spans="1:5">
      <c r="A64" s="114" t="s">
        <v>79</v>
      </c>
      <c r="C64" s="114"/>
    </row>
    <row r="65" spans="1:3">
      <c r="A65" s="114" t="s">
        <v>80</v>
      </c>
      <c r="C65" s="114"/>
    </row>
    <row r="66" spans="1:3">
      <c r="A66" s="114" t="s">
        <v>81</v>
      </c>
      <c r="C66" s="114"/>
    </row>
    <row r="67" spans="1:3">
      <c r="A67" s="99" t="s">
        <v>82</v>
      </c>
    </row>
    <row r="68" spans="1:3">
      <c r="A68" s="99" t="s">
        <v>83</v>
      </c>
    </row>
    <row r="69" spans="1:3">
      <c r="A69" s="99" t="s">
        <v>84</v>
      </c>
    </row>
    <row r="71" spans="1:3">
      <c r="A71" s="145" t="s">
        <v>85</v>
      </c>
    </row>
    <row r="72" spans="1:3">
      <c r="A72" s="99" t="s">
        <v>86</v>
      </c>
    </row>
    <row r="73" spans="1:3">
      <c r="A73" s="99" t="s">
        <v>87</v>
      </c>
    </row>
    <row r="74" spans="1:3">
      <c r="A74" s="99" t="s">
        <v>88</v>
      </c>
    </row>
    <row r="75" spans="1:3">
      <c r="A75" s="99" t="s">
        <v>89</v>
      </c>
    </row>
    <row r="76" spans="1:3">
      <c r="A76" s="99" t="s">
        <v>90</v>
      </c>
    </row>
    <row r="77" spans="1:3">
      <c r="A77" s="99" t="s">
        <v>91</v>
      </c>
    </row>
    <row r="78" spans="1:3">
      <c r="A78" s="113" t="s">
        <v>92</v>
      </c>
    </row>
    <row r="80" spans="1:3">
      <c r="A80" s="145" t="s">
        <v>93</v>
      </c>
    </row>
    <row r="81" spans="1:1">
      <c r="A81" s="99" t="s">
        <v>94</v>
      </c>
    </row>
    <row r="82" spans="1:1">
      <c r="A82" s="99" t="s">
        <v>95</v>
      </c>
    </row>
    <row r="83" spans="1:1">
      <c r="A83" s="99" t="s">
        <v>96</v>
      </c>
    </row>
    <row r="84" spans="1:1" ht="30.95">
      <c r="A84" s="113" t="s">
        <v>97</v>
      </c>
    </row>
    <row r="87" spans="1:1">
      <c r="A87" s="146"/>
    </row>
    <row r="89" spans="1:1">
      <c r="A89" s="113"/>
    </row>
  </sheetData>
  <sheetProtection formatRows="0"/>
  <mergeCells count="5">
    <mergeCell ref="B63:C63"/>
    <mergeCell ref="A59:B59"/>
    <mergeCell ref="A60:B60"/>
    <mergeCell ref="A61:B61"/>
    <mergeCell ref="A62:B6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CD614-DA37-BE45-8396-EA5DF8BDFA25}">
  <dimension ref="A1:I82"/>
  <sheetViews>
    <sheetView zoomScale="85" zoomScaleNormal="85" workbookViewId="0">
      <pane xSplit="1" ySplit="1" topLeftCell="B48" activePane="bottomRight" state="frozen"/>
      <selection pane="bottomRight"/>
      <selection pane="bottomLeft" activeCell="A2" sqref="A2"/>
      <selection pane="topRight" activeCell="B1" sqref="B1"/>
    </sheetView>
  </sheetViews>
  <sheetFormatPr defaultColWidth="10.75" defaultRowHeight="15.6"/>
  <cols>
    <col min="1" max="1" width="49.625" style="132" bestFit="1" customWidth="1"/>
    <col min="2" max="2" width="64.625" style="100" customWidth="1"/>
    <col min="3" max="4" width="16.625" style="101" customWidth="1"/>
    <col min="5" max="5" width="15.25" style="1" customWidth="1"/>
    <col min="6" max="7" width="10.75" style="1" customWidth="1"/>
    <col min="8" max="8" width="51.875" style="1" customWidth="1"/>
    <col min="9" max="9" width="77.75" style="1" bestFit="1" customWidth="1"/>
    <col min="10" max="16384" width="10.75" style="1"/>
  </cols>
  <sheetData>
    <row r="1" spans="1:9">
      <c r="A1" s="129" t="s">
        <v>21</v>
      </c>
      <c r="B1" s="33" t="s">
        <v>98</v>
      </c>
      <c r="C1" s="40" t="s">
        <v>23</v>
      </c>
      <c r="D1" s="40" t="s">
        <v>24</v>
      </c>
    </row>
    <row r="2" spans="1:9">
      <c r="A2" s="130" t="s">
        <v>99</v>
      </c>
      <c r="B2" s="92">
        <v>3</v>
      </c>
      <c r="C2" s="63">
        <v>0.05</v>
      </c>
      <c r="D2" s="39">
        <f>B2*C2</f>
        <v>0.15000000000000002</v>
      </c>
      <c r="H2" s="125"/>
      <c r="I2" s="126"/>
    </row>
    <row r="3" spans="1:9" ht="26.1">
      <c r="A3" s="130"/>
      <c r="B3" s="140" t="s">
        <v>100</v>
      </c>
      <c r="C3" s="63"/>
      <c r="D3" s="39"/>
      <c r="H3" s="125"/>
      <c r="I3" s="127"/>
    </row>
    <row r="4" spans="1:9">
      <c r="A4" s="130" t="s">
        <v>27</v>
      </c>
      <c r="B4" s="92">
        <v>0</v>
      </c>
      <c r="C4" s="63">
        <v>0.05</v>
      </c>
      <c r="D4" s="39">
        <f>B4*C4</f>
        <v>0</v>
      </c>
      <c r="E4" s="124"/>
      <c r="H4" s="125"/>
      <c r="I4" s="126"/>
    </row>
    <row r="5" spans="1:9">
      <c r="A5" s="130"/>
      <c r="B5" s="142" t="s">
        <v>101</v>
      </c>
      <c r="C5" s="63"/>
      <c r="D5" s="39"/>
      <c r="H5" s="125"/>
      <c r="I5" s="127"/>
    </row>
    <row r="6" spans="1:9">
      <c r="A6" s="130" t="s">
        <v>29</v>
      </c>
      <c r="B6" s="92">
        <v>2</v>
      </c>
      <c r="C6" s="63">
        <v>0.05</v>
      </c>
      <c r="D6" s="39">
        <f>B6*C6</f>
        <v>0.1</v>
      </c>
      <c r="E6" s="124"/>
      <c r="H6" s="125"/>
      <c r="I6" s="126"/>
    </row>
    <row r="7" spans="1:9" ht="39">
      <c r="A7" s="130"/>
      <c r="B7" s="142" t="s">
        <v>102</v>
      </c>
      <c r="C7" s="63"/>
      <c r="D7" s="39"/>
      <c r="H7" s="125"/>
      <c r="I7" s="128"/>
    </row>
    <row r="8" spans="1:9">
      <c r="A8" s="130" t="s">
        <v>31</v>
      </c>
      <c r="B8" s="92">
        <v>5</v>
      </c>
      <c r="C8" s="63">
        <v>0.05</v>
      </c>
      <c r="D8" s="39">
        <f>B8*C8</f>
        <v>0.25</v>
      </c>
      <c r="E8" s="124"/>
      <c r="H8" s="125"/>
      <c r="I8" s="126"/>
    </row>
    <row r="9" spans="1:9" ht="51.95">
      <c r="A9" s="130"/>
      <c r="B9" s="140" t="s">
        <v>103</v>
      </c>
      <c r="C9" s="63"/>
      <c r="D9" s="39"/>
      <c r="H9" s="125"/>
      <c r="I9" s="126"/>
    </row>
    <row r="10" spans="1:9">
      <c r="A10" s="130" t="s">
        <v>33</v>
      </c>
      <c r="B10" s="92">
        <v>5</v>
      </c>
      <c r="C10" s="63">
        <v>0.05</v>
      </c>
      <c r="D10" s="39">
        <f>B10*C10</f>
        <v>0.25</v>
      </c>
      <c r="E10" s="124"/>
      <c r="H10" s="125"/>
      <c r="I10" s="126"/>
    </row>
    <row r="11" spans="1:9" ht="39">
      <c r="A11" s="130"/>
      <c r="B11" s="140" t="s">
        <v>104</v>
      </c>
      <c r="C11" s="63"/>
      <c r="D11" s="39"/>
      <c r="H11" s="125"/>
      <c r="I11" s="127"/>
    </row>
    <row r="12" spans="1:9">
      <c r="A12" s="130" t="s">
        <v>35</v>
      </c>
      <c r="B12" s="92">
        <v>6</v>
      </c>
      <c r="C12" s="63">
        <v>0.05</v>
      </c>
      <c r="D12" s="39">
        <f>B12*C12</f>
        <v>0.30000000000000004</v>
      </c>
      <c r="E12" s="124"/>
      <c r="H12" s="125"/>
      <c r="I12" s="126"/>
    </row>
    <row r="13" spans="1:9" ht="39">
      <c r="A13" s="130"/>
      <c r="B13" s="140" t="s">
        <v>105</v>
      </c>
      <c r="C13" s="63"/>
      <c r="D13" s="39"/>
      <c r="H13" s="125"/>
      <c r="I13" s="127"/>
    </row>
    <row r="14" spans="1:9">
      <c r="A14" s="130" t="s">
        <v>37</v>
      </c>
      <c r="B14" s="92">
        <v>0</v>
      </c>
      <c r="C14" s="63">
        <v>0.05</v>
      </c>
      <c r="D14" s="39">
        <f>B14*C14</f>
        <v>0</v>
      </c>
      <c r="E14" s="124"/>
      <c r="H14" s="125"/>
      <c r="I14" s="126"/>
    </row>
    <row r="15" spans="1:9">
      <c r="A15" s="130"/>
      <c r="B15" s="142" t="s">
        <v>101</v>
      </c>
      <c r="C15" s="63"/>
      <c r="D15" s="39"/>
      <c r="H15" s="125"/>
      <c r="I15" s="127"/>
    </row>
    <row r="16" spans="1:9">
      <c r="A16" s="130" t="s">
        <v>38</v>
      </c>
      <c r="B16" s="92">
        <v>6</v>
      </c>
      <c r="C16" s="63">
        <v>0.03</v>
      </c>
      <c r="D16" s="39">
        <f>B16*C16</f>
        <v>0.18</v>
      </c>
      <c r="E16" s="124"/>
      <c r="H16" s="125"/>
      <c r="I16" s="126"/>
    </row>
    <row r="17" spans="1:9" ht="51.95">
      <c r="A17" s="130"/>
      <c r="B17" s="140" t="s">
        <v>106</v>
      </c>
      <c r="C17" s="63"/>
      <c r="D17" s="39"/>
      <c r="H17" s="125"/>
      <c r="I17" s="127"/>
    </row>
    <row r="18" spans="1:9">
      <c r="A18" s="130" t="s">
        <v>40</v>
      </c>
      <c r="B18" s="92">
        <v>7</v>
      </c>
      <c r="C18" s="63">
        <v>0.02</v>
      </c>
      <c r="D18" s="39">
        <f>B18*C18</f>
        <v>0.14000000000000001</v>
      </c>
      <c r="E18" s="124"/>
      <c r="H18" s="125"/>
      <c r="I18" s="126"/>
    </row>
    <row r="19" spans="1:9" ht="26.1">
      <c r="A19" s="130"/>
      <c r="B19" s="140" t="s">
        <v>107</v>
      </c>
      <c r="C19" s="63"/>
      <c r="D19" s="39"/>
      <c r="H19" s="125"/>
      <c r="I19" s="127"/>
    </row>
    <row r="20" spans="1:9">
      <c r="A20" s="130" t="s">
        <v>41</v>
      </c>
      <c r="B20" s="92">
        <v>2</v>
      </c>
      <c r="C20" s="63">
        <v>0.03</v>
      </c>
      <c r="D20" s="39">
        <f>B20*C20</f>
        <v>0.06</v>
      </c>
      <c r="E20" s="124"/>
      <c r="H20" s="125"/>
      <c r="I20" s="126"/>
    </row>
    <row r="21" spans="1:9" ht="39">
      <c r="A21" s="130"/>
      <c r="B21" s="140" t="s">
        <v>108</v>
      </c>
      <c r="C21" s="63"/>
      <c r="D21" s="39"/>
      <c r="H21" s="125"/>
      <c r="I21" s="127"/>
    </row>
    <row r="22" spans="1:9">
      <c r="A22" s="130" t="s">
        <v>43</v>
      </c>
      <c r="B22" s="92">
        <v>6</v>
      </c>
      <c r="C22" s="63">
        <v>0.03</v>
      </c>
      <c r="D22" s="39">
        <f>B22*C22</f>
        <v>0.18</v>
      </c>
      <c r="H22" s="125"/>
      <c r="I22" s="126"/>
    </row>
    <row r="23" spans="1:9" ht="39">
      <c r="A23" s="130"/>
      <c r="B23" s="140" t="s">
        <v>109</v>
      </c>
      <c r="C23" s="63"/>
      <c r="D23" s="39"/>
      <c r="H23" s="125"/>
      <c r="I23" s="126"/>
    </row>
    <row r="24" spans="1:9" ht="30.95">
      <c r="A24" s="131" t="s">
        <v>45</v>
      </c>
      <c r="B24" s="92">
        <v>3</v>
      </c>
      <c r="C24" s="63">
        <v>0.03</v>
      </c>
      <c r="D24" s="39">
        <f>B24*C24</f>
        <v>0.09</v>
      </c>
      <c r="H24" s="125"/>
      <c r="I24" s="126"/>
    </row>
    <row r="25" spans="1:9" ht="26.1">
      <c r="A25" s="130"/>
      <c r="B25" s="140" t="s">
        <v>110</v>
      </c>
      <c r="C25" s="63"/>
      <c r="D25" s="39"/>
      <c r="H25" s="125"/>
      <c r="I25" s="126"/>
    </row>
    <row r="26" spans="1:9">
      <c r="A26" s="130" t="s">
        <v>47</v>
      </c>
      <c r="B26" s="92">
        <v>5</v>
      </c>
      <c r="C26" s="63">
        <v>0.04</v>
      </c>
      <c r="D26" s="39">
        <f>B26*C26</f>
        <v>0.2</v>
      </c>
      <c r="H26" s="125"/>
      <c r="I26" s="126"/>
    </row>
    <row r="27" spans="1:9" ht="39">
      <c r="A27" s="130"/>
      <c r="B27" s="140" t="s">
        <v>111</v>
      </c>
      <c r="C27" s="63"/>
      <c r="D27" s="39"/>
      <c r="H27" s="125"/>
      <c r="I27" s="126"/>
    </row>
    <row r="28" spans="1:9">
      <c r="A28" s="130" t="s">
        <v>49</v>
      </c>
      <c r="B28" s="92">
        <v>5</v>
      </c>
      <c r="C28" s="63">
        <v>0.03</v>
      </c>
      <c r="D28" s="39">
        <f>B28*C28</f>
        <v>0.15</v>
      </c>
      <c r="H28" s="125"/>
      <c r="I28" s="126"/>
    </row>
    <row r="29" spans="1:9" ht="39">
      <c r="A29" s="130"/>
      <c r="B29" s="140" t="s">
        <v>112</v>
      </c>
      <c r="C29" s="63"/>
      <c r="D29" s="39"/>
      <c r="H29" s="125"/>
      <c r="I29" s="126"/>
    </row>
    <row r="30" spans="1:9">
      <c r="A30" s="130" t="s">
        <v>51</v>
      </c>
      <c r="B30" s="92">
        <v>6</v>
      </c>
      <c r="C30" s="63">
        <v>0.04</v>
      </c>
      <c r="D30" s="39">
        <f>B30*C30</f>
        <v>0.24</v>
      </c>
      <c r="H30" s="125"/>
      <c r="I30" s="126"/>
    </row>
    <row r="31" spans="1:9" ht="39">
      <c r="A31" s="130"/>
      <c r="B31" s="140" t="s">
        <v>113</v>
      </c>
      <c r="C31" s="63"/>
      <c r="D31" s="39"/>
      <c r="H31" s="125"/>
      <c r="I31" s="126"/>
    </row>
    <row r="32" spans="1:9">
      <c r="A32" s="130" t="s">
        <v>53</v>
      </c>
      <c r="B32" s="92">
        <v>6</v>
      </c>
      <c r="C32" s="63">
        <v>0.04</v>
      </c>
      <c r="D32" s="39">
        <f>B32*C32</f>
        <v>0.24</v>
      </c>
      <c r="H32" s="125"/>
      <c r="I32" s="126"/>
    </row>
    <row r="33" spans="1:9" ht="39">
      <c r="A33" s="130"/>
      <c r="B33" s="140" t="s">
        <v>114</v>
      </c>
      <c r="C33" s="63"/>
      <c r="D33" s="39"/>
      <c r="H33" s="125"/>
      <c r="I33" s="126"/>
    </row>
    <row r="34" spans="1:9">
      <c r="A34" s="130" t="s">
        <v>55</v>
      </c>
      <c r="B34" s="92">
        <v>0</v>
      </c>
      <c r="C34" s="63">
        <v>0.03</v>
      </c>
      <c r="D34" s="39">
        <f>B34*C34</f>
        <v>0</v>
      </c>
      <c r="H34" s="125"/>
      <c r="I34" s="126"/>
    </row>
    <row r="35" spans="1:9">
      <c r="A35" s="130"/>
      <c r="B35" s="142" t="s">
        <v>101</v>
      </c>
      <c r="C35" s="63"/>
      <c r="D35" s="39"/>
      <c r="H35" s="125"/>
      <c r="I35" s="126"/>
    </row>
    <row r="36" spans="1:9">
      <c r="A36" s="130" t="s">
        <v>56</v>
      </c>
      <c r="B36" s="92">
        <v>0</v>
      </c>
      <c r="C36" s="63">
        <v>0.05</v>
      </c>
      <c r="D36" s="39">
        <f>B36*C36</f>
        <v>0</v>
      </c>
      <c r="H36" s="125"/>
      <c r="I36" s="126"/>
    </row>
    <row r="37" spans="1:9">
      <c r="A37" s="130"/>
      <c r="B37" s="142" t="s">
        <v>101</v>
      </c>
      <c r="C37" s="63"/>
      <c r="D37" s="39"/>
      <c r="H37" s="125"/>
      <c r="I37" s="127"/>
    </row>
    <row r="38" spans="1:9">
      <c r="A38" s="130" t="s">
        <v>57</v>
      </c>
      <c r="B38" s="92">
        <v>5</v>
      </c>
      <c r="C38" s="63">
        <v>0.05</v>
      </c>
      <c r="D38" s="39">
        <f>B38*C38</f>
        <v>0.25</v>
      </c>
      <c r="H38" s="125"/>
      <c r="I38" s="126"/>
    </row>
    <row r="39" spans="1:9" ht="51.95">
      <c r="A39" s="130"/>
      <c r="B39" s="140" t="s">
        <v>115</v>
      </c>
      <c r="C39" s="63"/>
      <c r="D39" s="39"/>
      <c r="H39" s="125"/>
      <c r="I39" s="127"/>
    </row>
    <row r="40" spans="1:9" s="60" customFormat="1">
      <c r="A40" s="131" t="s">
        <v>59</v>
      </c>
      <c r="B40" s="92">
        <v>3</v>
      </c>
      <c r="C40" s="63">
        <v>0.04</v>
      </c>
      <c r="D40" s="64">
        <f>B40*C40</f>
        <v>0.12</v>
      </c>
      <c r="H40" s="125"/>
      <c r="I40" s="126"/>
    </row>
    <row r="41" spans="1:9" ht="27.75" customHeight="1">
      <c r="A41" s="130"/>
      <c r="B41" s="140" t="s">
        <v>116</v>
      </c>
      <c r="C41" s="63"/>
      <c r="D41" s="39"/>
      <c r="H41" s="125"/>
      <c r="I41" s="126"/>
    </row>
    <row r="42" spans="1:9">
      <c r="A42" s="130" t="s">
        <v>60</v>
      </c>
      <c r="B42" s="92">
        <v>3</v>
      </c>
      <c r="C42" s="63">
        <v>0.02</v>
      </c>
      <c r="D42" s="39">
        <f>B42*C42</f>
        <v>0.06</v>
      </c>
      <c r="H42" s="125"/>
      <c r="I42" s="126"/>
    </row>
    <row r="43" spans="1:9" ht="39">
      <c r="A43" s="130"/>
      <c r="B43" s="140" t="s">
        <v>117</v>
      </c>
      <c r="C43" s="63"/>
      <c r="D43" s="39"/>
      <c r="H43" s="125"/>
      <c r="I43" s="127"/>
    </row>
    <row r="44" spans="1:9">
      <c r="A44" s="130" t="s">
        <v>62</v>
      </c>
      <c r="B44" s="92">
        <v>0</v>
      </c>
      <c r="C44" s="63">
        <v>0.03</v>
      </c>
      <c r="D44" s="39">
        <f>B44*C44</f>
        <v>0</v>
      </c>
      <c r="H44" s="125"/>
      <c r="I44" s="126"/>
    </row>
    <row r="45" spans="1:9">
      <c r="A45" s="130"/>
      <c r="B45" s="142" t="s">
        <v>101</v>
      </c>
      <c r="C45" s="63"/>
      <c r="D45" s="39"/>
      <c r="H45" s="125"/>
      <c r="I45" s="127"/>
    </row>
    <row r="46" spans="1:9">
      <c r="A46" s="130" t="s">
        <v>64</v>
      </c>
      <c r="B46" s="92">
        <v>1</v>
      </c>
      <c r="C46" s="63">
        <v>0.03</v>
      </c>
      <c r="D46" s="39">
        <f>B46*C46</f>
        <v>0.03</v>
      </c>
      <c r="H46" s="125"/>
      <c r="I46" s="126"/>
    </row>
    <row r="47" spans="1:9" ht="26.1">
      <c r="A47" s="130"/>
      <c r="B47" s="140" t="s">
        <v>118</v>
      </c>
      <c r="C47" s="63"/>
      <c r="D47" s="39"/>
      <c r="H47" s="125"/>
      <c r="I47" s="126"/>
    </row>
    <row r="48" spans="1:9">
      <c r="A48" s="130" t="s">
        <v>66</v>
      </c>
      <c r="B48" s="92">
        <v>0</v>
      </c>
      <c r="C48" s="63">
        <v>0.02</v>
      </c>
      <c r="D48" s="39">
        <f>B48*C48</f>
        <v>0</v>
      </c>
      <c r="H48" s="125"/>
      <c r="I48" s="126"/>
    </row>
    <row r="49" spans="1:9">
      <c r="A49" s="130"/>
      <c r="B49" s="142" t="s">
        <v>101</v>
      </c>
      <c r="C49" s="63"/>
      <c r="D49" s="39"/>
      <c r="H49" s="125"/>
      <c r="I49" s="126"/>
    </row>
    <row r="50" spans="1:9">
      <c r="A50" s="130" t="s">
        <v>68</v>
      </c>
      <c r="B50" s="92">
        <v>2</v>
      </c>
      <c r="C50" s="63">
        <v>0.02</v>
      </c>
      <c r="D50" s="39">
        <f>B50*C50</f>
        <v>0.04</v>
      </c>
      <c r="H50" s="125"/>
      <c r="I50" s="126"/>
    </row>
    <row r="51" spans="1:9" ht="39">
      <c r="A51" s="130"/>
      <c r="B51" s="142" t="s">
        <v>119</v>
      </c>
      <c r="C51" s="63"/>
      <c r="D51" s="39"/>
      <c r="H51" s="125"/>
      <c r="I51" s="126"/>
    </row>
    <row r="52" spans="1:9">
      <c r="A52" s="130" t="s">
        <v>69</v>
      </c>
      <c r="B52" s="92">
        <v>0</v>
      </c>
      <c r="C52" s="63">
        <v>0.02</v>
      </c>
      <c r="D52" s="39">
        <f>B52*C52</f>
        <v>0</v>
      </c>
      <c r="H52" s="125"/>
      <c r="I52" s="126"/>
    </row>
    <row r="53" spans="1:9">
      <c r="A53" s="130"/>
      <c r="B53" s="142" t="s">
        <v>101</v>
      </c>
      <c r="C53" s="63"/>
      <c r="D53" s="39"/>
      <c r="H53" s="125"/>
      <c r="I53" s="126"/>
    </row>
    <row r="54" spans="1:9">
      <c r="A54" s="130" t="s">
        <v>70</v>
      </c>
      <c r="B54" s="167">
        <v>0</v>
      </c>
      <c r="C54" s="63">
        <v>0.02</v>
      </c>
      <c r="D54" s="39">
        <f>B54*C54</f>
        <v>0</v>
      </c>
      <c r="H54" s="125"/>
      <c r="I54" s="126"/>
    </row>
    <row r="55" spans="1:9">
      <c r="A55" s="130"/>
      <c r="B55" s="142" t="s">
        <v>101</v>
      </c>
      <c r="C55" s="63"/>
      <c r="D55" s="39"/>
      <c r="H55" s="125"/>
      <c r="I55" s="126"/>
    </row>
    <row r="56" spans="1:9">
      <c r="A56" s="130" t="s">
        <v>72</v>
      </c>
      <c r="B56" s="92">
        <v>0</v>
      </c>
      <c r="C56" s="63">
        <v>0.03</v>
      </c>
      <c r="D56" s="39">
        <f>B56*C56</f>
        <v>0</v>
      </c>
      <c r="H56" s="125"/>
      <c r="I56" s="126"/>
    </row>
    <row r="57" spans="1:9">
      <c r="A57" s="134"/>
      <c r="B57" s="142" t="s">
        <v>101</v>
      </c>
      <c r="C57" s="63"/>
      <c r="D57" s="39"/>
      <c r="I57" s="10"/>
    </row>
    <row r="58" spans="1:9">
      <c r="A58" s="54"/>
      <c r="B58" s="45" t="s">
        <v>74</v>
      </c>
      <c r="C58" s="63">
        <f>SUM(C2:C56)</f>
        <v>1.0000000000000004</v>
      </c>
      <c r="D58" s="83">
        <f>SUM(D2:D56)</f>
        <v>3.0300000000000002</v>
      </c>
      <c r="E58" s="54" t="s">
        <v>120</v>
      </c>
    </row>
    <row r="59" spans="1:9">
      <c r="A59" s="183"/>
      <c r="B59" s="183"/>
      <c r="C59" s="105"/>
      <c r="D59" s="105"/>
    </row>
    <row r="60" spans="1:9">
      <c r="A60" s="184"/>
      <c r="B60" s="184"/>
      <c r="C60" s="105"/>
      <c r="D60" s="105"/>
    </row>
    <row r="61" spans="1:9">
      <c r="A61" s="187"/>
      <c r="B61" s="187"/>
      <c r="C61" s="105"/>
      <c r="D61" s="105"/>
    </row>
    <row r="62" spans="1:9">
      <c r="A62" s="187"/>
      <c r="B62" s="187"/>
      <c r="C62" s="105"/>
      <c r="D62" s="105"/>
    </row>
    <row r="63" spans="1:9">
      <c r="A63" s="187"/>
      <c r="B63" s="187"/>
      <c r="C63" s="105"/>
      <c r="D63" s="105"/>
    </row>
    <row r="64" spans="1:9" ht="16.5" customHeight="1">
      <c r="A64" s="185"/>
      <c r="B64" s="186"/>
    </row>
    <row r="65" spans="1:2">
      <c r="A65" s="156"/>
      <c r="B65" s="156"/>
    </row>
    <row r="66" spans="1:2">
      <c r="A66" s="157"/>
      <c r="B66" s="157"/>
    </row>
    <row r="67" spans="1:2">
      <c r="A67" s="157"/>
      <c r="B67" s="157"/>
    </row>
    <row r="68" spans="1:2">
      <c r="B68" s="101"/>
    </row>
    <row r="69" spans="1:2">
      <c r="B69" s="101"/>
    </row>
    <row r="82" spans="1:1">
      <c r="A82" s="133"/>
    </row>
  </sheetData>
  <sheetProtection formatRows="0"/>
  <mergeCells count="6">
    <mergeCell ref="A64:B64"/>
    <mergeCell ref="A59:B59"/>
    <mergeCell ref="A60:B60"/>
    <mergeCell ref="A61:B61"/>
    <mergeCell ref="A62:B62"/>
    <mergeCell ref="A63:B6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99EF4-12C7-4365-A997-D2AA0760E565}">
  <dimension ref="A1:K139"/>
  <sheetViews>
    <sheetView zoomScale="70" zoomScaleNormal="70" workbookViewId="0">
      <pane xSplit="1" ySplit="1" topLeftCell="F2" activePane="bottomRight" state="frozen"/>
      <selection pane="bottomRight" activeCell="J91" sqref="J2:J91"/>
      <selection pane="bottomLeft" activeCell="A2" sqref="A2"/>
      <selection pane="topRight" activeCell="B1" sqref="B1"/>
    </sheetView>
  </sheetViews>
  <sheetFormatPr defaultColWidth="10.75" defaultRowHeight="15.6"/>
  <cols>
    <col min="1" max="1" width="55.25" style="100" customWidth="1"/>
    <col min="2" max="2" width="58.25" style="100" customWidth="1"/>
    <col min="3" max="3" width="8.625" style="100" customWidth="1"/>
    <col min="4" max="4" width="51.5" style="100" customWidth="1"/>
    <col min="5" max="5" width="8.625" style="100" customWidth="1"/>
    <col min="6" max="6" width="62.375" style="100" customWidth="1"/>
    <col min="7" max="7" width="8.625" style="100" customWidth="1"/>
    <col min="8" max="8" width="53" style="100" customWidth="1"/>
    <col min="9" max="9" width="8.625" style="100" customWidth="1"/>
    <col min="10" max="10" width="16.625" style="100" customWidth="1"/>
    <col min="11" max="11" width="15.25" style="8" customWidth="1"/>
    <col min="12" max="12" width="15.5" style="8" customWidth="1"/>
    <col min="13" max="16384" width="10.75" style="8"/>
  </cols>
  <sheetData>
    <row r="1" spans="1:11" ht="77.45">
      <c r="A1" s="21" t="s">
        <v>121</v>
      </c>
      <c r="B1" s="23" t="s">
        <v>122</v>
      </c>
      <c r="C1" s="33" t="s">
        <v>123</v>
      </c>
      <c r="D1" s="23" t="s">
        <v>124</v>
      </c>
      <c r="E1" s="33" t="s">
        <v>125</v>
      </c>
      <c r="F1" s="23" t="s">
        <v>126</v>
      </c>
      <c r="G1" s="33" t="s">
        <v>123</v>
      </c>
      <c r="H1" s="23" t="s">
        <v>127</v>
      </c>
      <c r="I1" s="33" t="s">
        <v>125</v>
      </c>
      <c r="J1" s="41" t="s">
        <v>24</v>
      </c>
      <c r="K1" s="10"/>
    </row>
    <row r="2" spans="1:11">
      <c r="A2" s="25" t="s">
        <v>128</v>
      </c>
      <c r="B2" s="85">
        <v>20</v>
      </c>
      <c r="C2" s="118">
        <v>0.05</v>
      </c>
      <c r="D2" s="85"/>
      <c r="E2" s="118">
        <v>0.04</v>
      </c>
      <c r="F2" s="85"/>
      <c r="G2" s="118">
        <v>0.04</v>
      </c>
      <c r="H2" s="85"/>
      <c r="I2" s="65">
        <v>0.02</v>
      </c>
      <c r="J2" s="68">
        <f>B2*C2+D2*E2+F2*G2+H2*I2</f>
        <v>1</v>
      </c>
    </row>
    <row r="3" spans="1:11" s="15" customFormat="1" ht="51.95">
      <c r="A3" s="28"/>
      <c r="B3" s="147" t="s">
        <v>129</v>
      </c>
      <c r="C3" s="118"/>
      <c r="D3" s="147"/>
      <c r="E3" s="118"/>
      <c r="F3" s="147"/>
      <c r="G3" s="118"/>
      <c r="H3" s="147"/>
      <c r="I3" s="66"/>
      <c r="J3" s="68"/>
    </row>
    <row r="4" spans="1:11" ht="52.5" customHeight="1">
      <c r="A4" s="25" t="s">
        <v>130</v>
      </c>
      <c r="B4" s="85"/>
      <c r="C4" s="118">
        <v>0.03</v>
      </c>
      <c r="D4" s="85"/>
      <c r="E4" s="118">
        <v>3.5000000000000003E-2</v>
      </c>
      <c r="F4" s="85">
        <v>8</v>
      </c>
      <c r="G4" s="118">
        <v>3.5000000000000003E-2</v>
      </c>
      <c r="H4" s="85"/>
      <c r="I4" s="65">
        <v>0.02</v>
      </c>
      <c r="J4" s="68">
        <f t="shared" ref="J4:J70" si="0">B4*C4+D4*E4+F4*G4+H4*I4</f>
        <v>0.28000000000000003</v>
      </c>
    </row>
    <row r="5" spans="1:11" ht="60.6" customHeight="1">
      <c r="A5" s="24"/>
      <c r="B5" s="147"/>
      <c r="C5" s="118"/>
      <c r="D5" s="92"/>
      <c r="E5" s="118"/>
      <c r="F5" s="154" t="s">
        <v>131</v>
      </c>
      <c r="G5" s="118"/>
      <c r="H5" s="92"/>
      <c r="I5" s="65"/>
      <c r="J5" s="68"/>
    </row>
    <row r="6" spans="1:11" ht="30.95">
      <c r="A6" s="25" t="s">
        <v>132</v>
      </c>
      <c r="B6" s="85"/>
      <c r="C6" s="118">
        <v>0.04</v>
      </c>
      <c r="D6" s="85"/>
      <c r="E6" s="118">
        <v>0.04</v>
      </c>
      <c r="F6" s="85"/>
      <c r="G6" s="118">
        <v>0.04</v>
      </c>
      <c r="H6" s="85"/>
      <c r="I6" s="65">
        <v>0.02</v>
      </c>
      <c r="J6" s="68">
        <f t="shared" si="0"/>
        <v>0</v>
      </c>
    </row>
    <row r="7" spans="1:11" ht="102.75" customHeight="1">
      <c r="A7" s="24"/>
      <c r="B7" s="92"/>
      <c r="C7" s="118"/>
      <c r="D7" s="147"/>
      <c r="E7" s="118"/>
      <c r="F7" s="92"/>
      <c r="G7" s="118"/>
      <c r="H7" s="92"/>
      <c r="I7" s="65"/>
      <c r="J7" s="68"/>
    </row>
    <row r="8" spans="1:11">
      <c r="A8" s="25" t="s">
        <v>133</v>
      </c>
      <c r="B8" s="85"/>
      <c r="C8" s="118">
        <v>0.04</v>
      </c>
      <c r="D8" s="85"/>
      <c r="E8" s="118">
        <v>0.03</v>
      </c>
      <c r="F8" s="85">
        <v>2</v>
      </c>
      <c r="G8" s="118">
        <v>0.03</v>
      </c>
      <c r="H8" s="85"/>
      <c r="I8" s="65">
        <v>1.4999999999999999E-2</v>
      </c>
      <c r="J8" s="68">
        <f t="shared" si="0"/>
        <v>0.06</v>
      </c>
    </row>
    <row r="9" spans="1:11" ht="90.95">
      <c r="A9" s="25"/>
      <c r="B9" s="147"/>
      <c r="C9" s="118"/>
      <c r="D9" s="92"/>
      <c r="E9" s="118"/>
      <c r="F9" s="142" t="s">
        <v>134</v>
      </c>
      <c r="G9" s="118"/>
      <c r="H9" s="92"/>
      <c r="I9" s="65"/>
      <c r="J9" s="68"/>
    </row>
    <row r="10" spans="1:11">
      <c r="A10" s="25" t="s">
        <v>135</v>
      </c>
      <c r="B10" s="85"/>
      <c r="C10" s="118">
        <v>0.04</v>
      </c>
      <c r="D10" s="85"/>
      <c r="E10" s="118">
        <v>0.04</v>
      </c>
      <c r="F10" s="85">
        <v>2</v>
      </c>
      <c r="G10" s="118">
        <v>0.04</v>
      </c>
      <c r="H10" s="85"/>
      <c r="I10" s="65">
        <v>0</v>
      </c>
      <c r="J10" s="68">
        <f t="shared" si="0"/>
        <v>0.08</v>
      </c>
    </row>
    <row r="11" spans="1:11" ht="90.95">
      <c r="A11" s="25"/>
      <c r="B11" s="147"/>
      <c r="C11" s="118"/>
      <c r="D11" s="92"/>
      <c r="E11" s="118"/>
      <c r="F11" s="142" t="s">
        <v>136</v>
      </c>
      <c r="G11" s="118"/>
      <c r="H11" s="92"/>
      <c r="I11" s="65"/>
      <c r="J11" s="68"/>
    </row>
    <row r="12" spans="1:11">
      <c r="A12" s="25" t="s">
        <v>137</v>
      </c>
      <c r="B12" s="85">
        <v>0</v>
      </c>
      <c r="C12" s="118">
        <v>0.02</v>
      </c>
      <c r="D12" s="85"/>
      <c r="E12" s="118">
        <v>1.4999999999999999E-2</v>
      </c>
      <c r="F12" s="85"/>
      <c r="G12" s="118">
        <v>1.4999999999999999E-2</v>
      </c>
      <c r="H12" s="85"/>
      <c r="I12" s="65">
        <v>0</v>
      </c>
      <c r="J12" s="68">
        <f>B12*C12+D12*E12+F12*G12+H12*I12</f>
        <v>0</v>
      </c>
    </row>
    <row r="13" spans="1:11">
      <c r="A13" s="25"/>
      <c r="B13" s="147" t="s">
        <v>138</v>
      </c>
      <c r="C13" s="118"/>
      <c r="D13" s="92"/>
      <c r="E13" s="118"/>
      <c r="F13" s="142"/>
      <c r="G13" s="118"/>
      <c r="H13" s="92"/>
      <c r="I13" s="65"/>
      <c r="J13" s="68"/>
    </row>
    <row r="14" spans="1:11" ht="46.5">
      <c r="A14" s="25" t="s">
        <v>139</v>
      </c>
      <c r="B14" s="85"/>
      <c r="C14" s="118">
        <v>0.03</v>
      </c>
      <c r="D14" s="85"/>
      <c r="E14" s="118">
        <v>2.5000000000000001E-2</v>
      </c>
      <c r="F14" s="85"/>
      <c r="G14" s="118">
        <v>2.5000000000000001E-2</v>
      </c>
      <c r="H14" s="85">
        <v>4</v>
      </c>
      <c r="I14" s="65">
        <v>0.02</v>
      </c>
      <c r="J14" s="68">
        <f t="shared" si="0"/>
        <v>0.08</v>
      </c>
    </row>
    <row r="15" spans="1:11" ht="51.95">
      <c r="A15" s="25"/>
      <c r="B15" s="147"/>
      <c r="C15" s="118"/>
      <c r="D15" s="147"/>
      <c r="E15" s="118"/>
      <c r="F15" s="142"/>
      <c r="G15" s="118"/>
      <c r="H15" s="162" t="s">
        <v>140</v>
      </c>
      <c r="I15" s="65"/>
      <c r="J15" s="68"/>
    </row>
    <row r="16" spans="1:11">
      <c r="A16" s="23" t="s">
        <v>141</v>
      </c>
      <c r="B16" s="85"/>
      <c r="C16" s="118">
        <v>0.03</v>
      </c>
      <c r="D16" s="85"/>
      <c r="E16" s="118">
        <v>0.04</v>
      </c>
      <c r="F16" s="85">
        <v>2</v>
      </c>
      <c r="G16" s="118">
        <v>0.04</v>
      </c>
      <c r="H16" s="85"/>
      <c r="I16" s="65">
        <v>1.4999999999999999E-2</v>
      </c>
      <c r="J16" s="68">
        <f t="shared" si="0"/>
        <v>0.08</v>
      </c>
    </row>
    <row r="17" spans="1:10" ht="90.95">
      <c r="A17" s="24"/>
      <c r="B17" s="147"/>
      <c r="C17" s="118"/>
      <c r="D17" s="92"/>
      <c r="E17" s="118"/>
      <c r="F17" s="154" t="s">
        <v>142</v>
      </c>
      <c r="G17" s="118"/>
      <c r="H17" s="92"/>
      <c r="I17" s="65"/>
      <c r="J17" s="68"/>
    </row>
    <row r="18" spans="1:10">
      <c r="A18" s="23" t="s">
        <v>143</v>
      </c>
      <c r="B18" s="85"/>
      <c r="C18" s="118">
        <v>0.03</v>
      </c>
      <c r="D18" s="85"/>
      <c r="E18" s="118">
        <v>0.03</v>
      </c>
      <c r="F18" s="85">
        <v>2</v>
      </c>
      <c r="G18" s="118">
        <v>0.03</v>
      </c>
      <c r="H18" s="85"/>
      <c r="I18" s="65">
        <v>0</v>
      </c>
      <c r="J18" s="68">
        <f t="shared" si="0"/>
        <v>0.06</v>
      </c>
    </row>
    <row r="19" spans="1:10" ht="42" customHeight="1">
      <c r="A19" s="24"/>
      <c r="B19" s="147"/>
      <c r="C19" s="118"/>
      <c r="D19" s="92"/>
      <c r="E19" s="118"/>
      <c r="F19" s="154" t="s">
        <v>144</v>
      </c>
      <c r="G19" s="118"/>
      <c r="H19" s="92"/>
      <c r="I19" s="65"/>
      <c r="J19" s="68"/>
    </row>
    <row r="20" spans="1:10" ht="30.95">
      <c r="A20" s="23" t="s">
        <v>145</v>
      </c>
      <c r="B20" s="85"/>
      <c r="C20" s="118">
        <v>0.03</v>
      </c>
      <c r="D20" s="85"/>
      <c r="E20" s="118">
        <v>2.5000000000000001E-2</v>
      </c>
      <c r="F20" s="85"/>
      <c r="G20" s="118">
        <v>2.5000000000000001E-2</v>
      </c>
      <c r="H20" s="85">
        <v>4</v>
      </c>
      <c r="I20" s="65">
        <v>0</v>
      </c>
      <c r="J20" s="68">
        <f t="shared" si="0"/>
        <v>0</v>
      </c>
    </row>
    <row r="21" spans="1:10" ht="39">
      <c r="A21" s="22"/>
      <c r="B21" s="147"/>
      <c r="C21" s="118"/>
      <c r="D21" s="92"/>
      <c r="E21" s="118"/>
      <c r="F21" s="142"/>
      <c r="G21" s="118"/>
      <c r="H21" s="162" t="s">
        <v>146</v>
      </c>
      <c r="I21" s="65"/>
      <c r="J21" s="68"/>
    </row>
    <row r="22" spans="1:10">
      <c r="A22" s="23" t="s">
        <v>147</v>
      </c>
      <c r="B22" s="85"/>
      <c r="C22" s="118">
        <v>0.03</v>
      </c>
      <c r="D22" s="85"/>
      <c r="E22" s="118">
        <v>3.5000000000000003E-2</v>
      </c>
      <c r="F22" s="85"/>
      <c r="G22" s="118">
        <v>3.5000000000000003E-2</v>
      </c>
      <c r="H22" s="85">
        <v>4</v>
      </c>
      <c r="I22" s="65">
        <v>0.02</v>
      </c>
      <c r="J22" s="68">
        <f t="shared" si="0"/>
        <v>0.08</v>
      </c>
    </row>
    <row r="23" spans="1:10" ht="51.95">
      <c r="A23" s="22"/>
      <c r="B23" s="147"/>
      <c r="C23" s="118"/>
      <c r="D23" s="92"/>
      <c r="E23" s="118"/>
      <c r="F23" s="148"/>
      <c r="G23" s="118"/>
      <c r="H23" s="162" t="s">
        <v>148</v>
      </c>
      <c r="I23" s="65"/>
      <c r="J23" s="68"/>
    </row>
    <row r="24" spans="1:10">
      <c r="A24" s="22" t="s">
        <v>149</v>
      </c>
      <c r="B24" s="85"/>
      <c r="C24" s="118">
        <v>0.03</v>
      </c>
      <c r="D24" s="85"/>
      <c r="E24" s="118">
        <v>3.5000000000000003E-2</v>
      </c>
      <c r="F24" s="85"/>
      <c r="G24" s="118">
        <v>3.5000000000000003E-2</v>
      </c>
      <c r="H24" s="85">
        <v>4</v>
      </c>
      <c r="I24" s="65">
        <v>0.02</v>
      </c>
      <c r="J24" s="68">
        <f t="shared" si="0"/>
        <v>0.08</v>
      </c>
    </row>
    <row r="25" spans="1:10" ht="51.95">
      <c r="A25" s="22"/>
      <c r="B25" s="147"/>
      <c r="C25" s="118"/>
      <c r="D25" s="92"/>
      <c r="E25" s="118"/>
      <c r="F25" s="148"/>
      <c r="G25" s="118"/>
      <c r="H25" s="162" t="s">
        <v>148</v>
      </c>
      <c r="I25" s="65"/>
      <c r="J25" s="68"/>
    </row>
    <row r="26" spans="1:10" ht="30.95">
      <c r="A26" s="23" t="s">
        <v>150</v>
      </c>
      <c r="B26" s="85"/>
      <c r="C26" s="118">
        <v>0.02</v>
      </c>
      <c r="D26" s="85"/>
      <c r="E26" s="118">
        <v>1.4999999999999999E-2</v>
      </c>
      <c r="F26" s="85"/>
      <c r="G26" s="118">
        <v>1.4999999999999999E-2</v>
      </c>
      <c r="H26" s="85">
        <v>4</v>
      </c>
      <c r="I26" s="65">
        <v>0.02</v>
      </c>
      <c r="J26" s="68">
        <f t="shared" si="0"/>
        <v>0.08</v>
      </c>
    </row>
    <row r="27" spans="1:10" ht="51.95">
      <c r="A27" s="22"/>
      <c r="B27" s="147"/>
      <c r="C27" s="118"/>
      <c r="D27" s="92"/>
      <c r="E27" s="118"/>
      <c r="F27" s="148"/>
      <c r="G27" s="118"/>
      <c r="H27" s="162" t="s">
        <v>151</v>
      </c>
      <c r="I27" s="65"/>
      <c r="J27" s="68"/>
    </row>
    <row r="28" spans="1:10">
      <c r="A28" s="23" t="s">
        <v>152</v>
      </c>
      <c r="B28" s="85">
        <v>0</v>
      </c>
      <c r="C28" s="118">
        <v>0.02</v>
      </c>
      <c r="D28" s="85"/>
      <c r="E28" s="118">
        <v>0.02</v>
      </c>
      <c r="F28" s="85"/>
      <c r="G28" s="118">
        <v>0.02</v>
      </c>
      <c r="H28" s="85"/>
      <c r="I28" s="65">
        <v>0.02</v>
      </c>
      <c r="J28" s="68">
        <f t="shared" si="0"/>
        <v>0</v>
      </c>
    </row>
    <row r="29" spans="1:10" ht="28.5" customHeight="1">
      <c r="A29" s="22"/>
      <c r="B29" s="147" t="s">
        <v>153</v>
      </c>
      <c r="C29" s="118"/>
      <c r="D29" s="92"/>
      <c r="E29" s="118"/>
      <c r="F29" s="148"/>
      <c r="G29" s="118"/>
      <c r="H29" s="92"/>
      <c r="I29" s="65"/>
      <c r="J29" s="68"/>
    </row>
    <row r="30" spans="1:10">
      <c r="A30" s="23" t="s">
        <v>154</v>
      </c>
      <c r="B30" s="85"/>
      <c r="C30" s="118">
        <v>0.03</v>
      </c>
      <c r="D30" s="85"/>
      <c r="E30" s="118">
        <v>0.02</v>
      </c>
      <c r="F30" s="85">
        <v>2</v>
      </c>
      <c r="G30" s="118">
        <v>2.5000000000000001E-2</v>
      </c>
      <c r="H30" s="85"/>
      <c r="I30" s="65">
        <v>0.02</v>
      </c>
      <c r="J30" s="68">
        <f t="shared" si="0"/>
        <v>0.05</v>
      </c>
    </row>
    <row r="31" spans="1:10" ht="168.95">
      <c r="A31" s="22"/>
      <c r="B31" s="147"/>
      <c r="C31" s="118"/>
      <c r="D31" s="92"/>
      <c r="E31" s="118"/>
      <c r="F31" s="142" t="s">
        <v>155</v>
      </c>
      <c r="G31" s="118"/>
      <c r="H31" s="92"/>
      <c r="I31" s="65"/>
      <c r="J31" s="68"/>
    </row>
    <row r="32" spans="1:10">
      <c r="A32" s="22" t="s">
        <v>156</v>
      </c>
      <c r="B32" s="85"/>
      <c r="C32" s="118">
        <v>0.03</v>
      </c>
      <c r="D32" s="85"/>
      <c r="E32" s="118">
        <v>0.02</v>
      </c>
      <c r="F32" s="85">
        <v>2</v>
      </c>
      <c r="G32" s="118">
        <v>0.02</v>
      </c>
      <c r="H32" s="85"/>
      <c r="I32" s="65">
        <v>0.02</v>
      </c>
      <c r="J32" s="68">
        <f t="shared" si="0"/>
        <v>0.04</v>
      </c>
    </row>
    <row r="33" spans="1:10" ht="168.95">
      <c r="A33" s="22"/>
      <c r="B33" s="147"/>
      <c r="C33" s="118"/>
      <c r="D33" s="92"/>
      <c r="E33" s="118"/>
      <c r="F33" s="142" t="s">
        <v>157</v>
      </c>
      <c r="G33" s="118"/>
      <c r="H33" s="92"/>
      <c r="I33" s="65"/>
      <c r="J33" s="68"/>
    </row>
    <row r="34" spans="1:10">
      <c r="A34" s="23" t="s">
        <v>158</v>
      </c>
      <c r="B34" s="85"/>
      <c r="C34" s="118">
        <v>0.03</v>
      </c>
      <c r="D34" s="85"/>
      <c r="E34" s="118">
        <v>0.02</v>
      </c>
      <c r="F34" s="85">
        <v>2</v>
      </c>
      <c r="G34" s="118">
        <v>0.02</v>
      </c>
      <c r="H34" s="85"/>
      <c r="I34" s="65">
        <v>0.01</v>
      </c>
      <c r="J34" s="68">
        <f t="shared" si="0"/>
        <v>0.04</v>
      </c>
    </row>
    <row r="35" spans="1:10" ht="149.44999999999999" customHeight="1">
      <c r="A35" s="22"/>
      <c r="B35" s="147"/>
      <c r="C35" s="118"/>
      <c r="D35" s="92"/>
      <c r="E35" s="118"/>
      <c r="F35" s="154" t="s">
        <v>159</v>
      </c>
      <c r="G35" s="118"/>
      <c r="H35" s="92"/>
      <c r="I35" s="65"/>
      <c r="J35" s="68"/>
    </row>
    <row r="36" spans="1:10" ht="30.95">
      <c r="A36" s="23" t="s">
        <v>160</v>
      </c>
      <c r="B36" s="85"/>
      <c r="C36" s="118">
        <v>0.04</v>
      </c>
      <c r="D36" s="85"/>
      <c r="E36" s="118">
        <v>0.04</v>
      </c>
      <c r="F36" s="85">
        <v>2</v>
      </c>
      <c r="G36" s="118">
        <v>0.04</v>
      </c>
      <c r="H36" s="85"/>
      <c r="I36" s="65">
        <v>0.02</v>
      </c>
      <c r="J36" s="68">
        <f t="shared" si="0"/>
        <v>0.08</v>
      </c>
    </row>
    <row r="37" spans="1:10" ht="156">
      <c r="A37" s="22"/>
      <c r="B37" s="147"/>
      <c r="C37" s="118"/>
      <c r="D37" s="92"/>
      <c r="E37" s="118"/>
      <c r="F37" s="154" t="s">
        <v>161</v>
      </c>
      <c r="G37" s="118"/>
      <c r="H37" s="92"/>
      <c r="I37" s="65"/>
      <c r="J37" s="68"/>
    </row>
    <row r="38" spans="1:10">
      <c r="A38" s="23" t="s">
        <v>162</v>
      </c>
      <c r="B38" s="85"/>
      <c r="C38" s="118">
        <v>0.03</v>
      </c>
      <c r="D38" s="85"/>
      <c r="E38" s="118">
        <v>2.5000000000000001E-2</v>
      </c>
      <c r="F38" s="85">
        <v>2</v>
      </c>
      <c r="G38" s="118">
        <v>2.5000000000000001E-2</v>
      </c>
      <c r="H38" s="85"/>
      <c r="I38" s="65">
        <v>0.02</v>
      </c>
      <c r="J38" s="68">
        <f t="shared" si="0"/>
        <v>0.05</v>
      </c>
    </row>
    <row r="39" spans="1:10" ht="130.5" customHeight="1">
      <c r="A39" s="22"/>
      <c r="B39" s="147"/>
      <c r="C39" s="118"/>
      <c r="D39" s="92"/>
      <c r="E39" s="118"/>
      <c r="F39" s="154" t="s">
        <v>163</v>
      </c>
      <c r="G39" s="118"/>
      <c r="H39" s="92"/>
      <c r="I39" s="65"/>
      <c r="J39" s="68"/>
    </row>
    <row r="40" spans="1:10">
      <c r="A40" s="23" t="s">
        <v>164</v>
      </c>
      <c r="B40" s="85"/>
      <c r="C40" s="118">
        <v>0.02</v>
      </c>
      <c r="D40" s="85"/>
      <c r="E40" s="118">
        <v>0.02</v>
      </c>
      <c r="F40" s="85">
        <v>2</v>
      </c>
      <c r="G40" s="118">
        <v>0.02</v>
      </c>
      <c r="H40" s="85"/>
      <c r="I40" s="65">
        <v>0.02</v>
      </c>
      <c r="J40" s="68">
        <f t="shared" si="0"/>
        <v>0.04</v>
      </c>
    </row>
    <row r="41" spans="1:10" ht="65.099999999999994">
      <c r="A41" s="22"/>
      <c r="B41" s="147"/>
      <c r="C41" s="118"/>
      <c r="D41" s="92"/>
      <c r="E41" s="118"/>
      <c r="F41" s="142" t="s">
        <v>165</v>
      </c>
      <c r="G41" s="118"/>
      <c r="H41" s="92"/>
      <c r="I41" s="65"/>
      <c r="J41" s="68"/>
    </row>
    <row r="42" spans="1:10" ht="30.95">
      <c r="A42" s="23" t="s">
        <v>166</v>
      </c>
      <c r="B42" s="85">
        <v>0</v>
      </c>
      <c r="C42" s="118">
        <v>0.02</v>
      </c>
      <c r="D42" s="85"/>
      <c r="E42" s="118">
        <v>0.02</v>
      </c>
      <c r="F42" s="85"/>
      <c r="G42" s="118">
        <v>0.02</v>
      </c>
      <c r="H42" s="85"/>
      <c r="I42" s="65">
        <v>0.02</v>
      </c>
      <c r="J42" s="68">
        <f t="shared" si="0"/>
        <v>0</v>
      </c>
    </row>
    <row r="43" spans="1:10">
      <c r="A43" s="22"/>
      <c r="B43" s="147" t="s">
        <v>167</v>
      </c>
      <c r="C43" s="118"/>
      <c r="D43" s="92"/>
      <c r="E43" s="118"/>
      <c r="F43" s="92"/>
      <c r="G43" s="118"/>
      <c r="H43" s="92"/>
      <c r="I43" s="65"/>
      <c r="J43" s="68"/>
    </row>
    <row r="44" spans="1:10" ht="30.95">
      <c r="A44" s="23" t="s">
        <v>168</v>
      </c>
      <c r="B44" s="85">
        <v>0</v>
      </c>
      <c r="C44" s="118">
        <v>0.02</v>
      </c>
      <c r="D44" s="85"/>
      <c r="E44" s="118">
        <v>0.02</v>
      </c>
      <c r="F44" s="85">
        <v>0</v>
      </c>
      <c r="G44" s="118">
        <v>0.02</v>
      </c>
      <c r="H44" s="85"/>
      <c r="I44" s="65">
        <v>0.02</v>
      </c>
      <c r="J44" s="68">
        <f t="shared" si="0"/>
        <v>0</v>
      </c>
    </row>
    <row r="45" spans="1:10" ht="41.25" customHeight="1">
      <c r="A45" s="22"/>
      <c r="B45" s="147" t="s">
        <v>169</v>
      </c>
      <c r="C45" s="118"/>
      <c r="D45" s="147"/>
      <c r="E45" s="118"/>
      <c r="F45" s="154"/>
      <c r="G45" s="118"/>
      <c r="H45" s="92"/>
      <c r="I45" s="65"/>
      <c r="J45" s="68"/>
    </row>
    <row r="46" spans="1:10">
      <c r="A46" s="23" t="s">
        <v>170</v>
      </c>
      <c r="B46" s="85"/>
      <c r="C46" s="118">
        <v>0.02</v>
      </c>
      <c r="D46" s="85"/>
      <c r="E46" s="118">
        <v>0.02</v>
      </c>
      <c r="F46" s="85">
        <v>4</v>
      </c>
      <c r="G46" s="118">
        <v>0.02</v>
      </c>
      <c r="H46" s="85"/>
      <c r="I46" s="65">
        <v>0.02</v>
      </c>
      <c r="J46" s="68">
        <f t="shared" si="0"/>
        <v>0.08</v>
      </c>
    </row>
    <row r="47" spans="1:10" ht="139.5" customHeight="1">
      <c r="A47" s="23"/>
      <c r="B47" s="147"/>
      <c r="C47" s="118"/>
      <c r="D47" s="92"/>
      <c r="E47" s="118"/>
      <c r="F47" s="154" t="s">
        <v>171</v>
      </c>
      <c r="G47" s="118"/>
      <c r="H47" s="92"/>
      <c r="I47" s="65"/>
      <c r="J47" s="68"/>
    </row>
    <row r="48" spans="1:10">
      <c r="A48" s="23" t="s">
        <v>172</v>
      </c>
      <c r="B48" s="85"/>
      <c r="C48" s="118">
        <v>0.02</v>
      </c>
      <c r="D48" s="85"/>
      <c r="E48" s="118">
        <v>0.02</v>
      </c>
      <c r="F48" s="85">
        <v>4</v>
      </c>
      <c r="G48" s="118">
        <v>0.02</v>
      </c>
      <c r="H48" s="85"/>
      <c r="I48" s="65">
        <v>0.02</v>
      </c>
      <c r="J48" s="68">
        <f t="shared" si="0"/>
        <v>0.08</v>
      </c>
    </row>
    <row r="49" spans="1:10" ht="131.25" customHeight="1">
      <c r="A49" s="22"/>
      <c r="B49" s="147"/>
      <c r="C49" s="118"/>
      <c r="D49" s="92"/>
      <c r="E49" s="118"/>
      <c r="F49" s="154" t="s">
        <v>173</v>
      </c>
      <c r="G49" s="118"/>
      <c r="H49" s="92"/>
      <c r="I49" s="65"/>
      <c r="J49" s="68"/>
    </row>
    <row r="50" spans="1:10">
      <c r="A50" s="23" t="s">
        <v>174</v>
      </c>
      <c r="B50" s="85">
        <v>0</v>
      </c>
      <c r="C50" s="118">
        <v>0.02</v>
      </c>
      <c r="D50" s="85"/>
      <c r="E50" s="118">
        <v>0.02</v>
      </c>
      <c r="F50" s="85"/>
      <c r="G50" s="118">
        <v>0.02</v>
      </c>
      <c r="H50" s="85"/>
      <c r="I50" s="65">
        <v>0.05</v>
      </c>
      <c r="J50" s="68">
        <f t="shared" si="0"/>
        <v>0</v>
      </c>
    </row>
    <row r="51" spans="1:10">
      <c r="A51" s="22"/>
      <c r="B51" s="147" t="s">
        <v>175</v>
      </c>
      <c r="C51" s="118"/>
      <c r="D51" s="92"/>
      <c r="E51" s="118"/>
      <c r="F51" s="92"/>
      <c r="G51" s="118"/>
      <c r="H51" s="92"/>
      <c r="I51" s="65"/>
      <c r="J51" s="68"/>
    </row>
    <row r="52" spans="1:10">
      <c r="A52" s="23" t="s">
        <v>176</v>
      </c>
      <c r="B52" s="85">
        <v>0</v>
      </c>
      <c r="C52" s="118">
        <v>0.02</v>
      </c>
      <c r="D52" s="85"/>
      <c r="E52" s="118">
        <v>0.02</v>
      </c>
      <c r="F52" s="85"/>
      <c r="G52" s="118">
        <v>0.02</v>
      </c>
      <c r="H52" s="85"/>
      <c r="I52" s="65">
        <v>0.03</v>
      </c>
      <c r="J52" s="68">
        <f t="shared" si="0"/>
        <v>0</v>
      </c>
    </row>
    <row r="53" spans="1:10">
      <c r="A53" s="22"/>
      <c r="B53" s="147" t="s">
        <v>177</v>
      </c>
      <c r="C53" s="118"/>
      <c r="D53" s="92"/>
      <c r="E53" s="118"/>
      <c r="F53" s="92"/>
      <c r="G53" s="118"/>
      <c r="H53" s="92"/>
      <c r="I53" s="65"/>
      <c r="J53" s="68"/>
    </row>
    <row r="54" spans="1:10">
      <c r="A54" s="22" t="s">
        <v>178</v>
      </c>
      <c r="B54" s="85"/>
      <c r="C54" s="118">
        <v>0.02</v>
      </c>
      <c r="D54" s="85"/>
      <c r="E54" s="118">
        <v>0.02</v>
      </c>
      <c r="F54" s="85"/>
      <c r="G54" s="118">
        <v>1.4999999999999999E-2</v>
      </c>
      <c r="H54" s="85">
        <v>4</v>
      </c>
      <c r="I54" s="65">
        <v>0.02</v>
      </c>
      <c r="J54" s="68">
        <f t="shared" si="0"/>
        <v>0.08</v>
      </c>
    </row>
    <row r="55" spans="1:10" ht="51.95">
      <c r="A55" s="22"/>
      <c r="B55" s="147"/>
      <c r="C55" s="118"/>
      <c r="D55" s="92"/>
      <c r="E55" s="118"/>
      <c r="F55" s="92"/>
      <c r="G55" s="118"/>
      <c r="H55" s="162" t="s">
        <v>179</v>
      </c>
      <c r="I55" s="65"/>
      <c r="J55" s="68"/>
    </row>
    <row r="56" spans="1:10">
      <c r="A56" s="23" t="s">
        <v>180</v>
      </c>
      <c r="B56" s="85">
        <v>0</v>
      </c>
      <c r="C56" s="118">
        <v>0.02</v>
      </c>
      <c r="D56" s="85"/>
      <c r="E56" s="118">
        <v>0.02</v>
      </c>
      <c r="F56" s="85"/>
      <c r="G56" s="118">
        <v>0.02</v>
      </c>
      <c r="H56" s="85"/>
      <c r="I56" s="65">
        <v>0.03</v>
      </c>
      <c r="J56" s="68">
        <f t="shared" si="0"/>
        <v>0</v>
      </c>
    </row>
    <row r="57" spans="1:10">
      <c r="A57" s="22"/>
      <c r="B57" s="147" t="s">
        <v>181</v>
      </c>
      <c r="C57" s="118"/>
      <c r="D57" s="92"/>
      <c r="E57" s="118"/>
      <c r="F57" s="92"/>
      <c r="G57" s="118"/>
      <c r="H57" s="92"/>
      <c r="I57" s="65"/>
      <c r="J57" s="68"/>
    </row>
    <row r="58" spans="1:10" ht="30.95">
      <c r="A58" s="23" t="s">
        <v>182</v>
      </c>
      <c r="B58" s="85"/>
      <c r="C58" s="118">
        <v>0.02</v>
      </c>
      <c r="D58" s="85"/>
      <c r="E58" s="118">
        <v>2.5000000000000001E-2</v>
      </c>
      <c r="F58" s="85">
        <v>5</v>
      </c>
      <c r="G58" s="118">
        <v>2.5000000000000001E-2</v>
      </c>
      <c r="H58" s="85"/>
      <c r="I58" s="65">
        <v>0.03</v>
      </c>
      <c r="J58" s="68">
        <f t="shared" si="0"/>
        <v>0.125</v>
      </c>
    </row>
    <row r="59" spans="1:10" ht="117">
      <c r="A59" s="22"/>
      <c r="B59" s="147"/>
      <c r="C59" s="118"/>
      <c r="D59" s="92"/>
      <c r="E59" s="118"/>
      <c r="F59" s="154" t="s">
        <v>183</v>
      </c>
      <c r="G59" s="118"/>
      <c r="H59" s="92"/>
      <c r="I59" s="65"/>
      <c r="J59" s="68"/>
    </row>
    <row r="60" spans="1:10" ht="30.95">
      <c r="A60" s="23" t="s">
        <v>184</v>
      </c>
      <c r="B60" s="85">
        <v>0</v>
      </c>
      <c r="C60" s="118">
        <v>0.02</v>
      </c>
      <c r="D60" s="85"/>
      <c r="E60" s="118">
        <v>1.4999999999999999E-2</v>
      </c>
      <c r="F60" s="85"/>
      <c r="G60" s="118">
        <v>1.4999999999999999E-2</v>
      </c>
      <c r="H60" s="85"/>
      <c r="I60" s="65">
        <v>0.02</v>
      </c>
      <c r="J60" s="68">
        <f t="shared" si="0"/>
        <v>0</v>
      </c>
    </row>
    <row r="61" spans="1:10" ht="26.1">
      <c r="A61" s="22"/>
      <c r="B61" s="147" t="s">
        <v>185</v>
      </c>
      <c r="C61" s="118"/>
      <c r="D61" s="92"/>
      <c r="E61" s="118"/>
      <c r="F61" s="92"/>
      <c r="G61" s="118"/>
      <c r="H61" s="92"/>
      <c r="I61" s="65"/>
      <c r="J61" s="68"/>
    </row>
    <row r="62" spans="1:10" ht="30.95">
      <c r="A62" s="23" t="s">
        <v>186</v>
      </c>
      <c r="B62" s="85"/>
      <c r="C62" s="118">
        <v>0.02</v>
      </c>
      <c r="D62" s="85"/>
      <c r="E62" s="118">
        <v>0.02</v>
      </c>
      <c r="F62" s="85">
        <v>3</v>
      </c>
      <c r="G62" s="118">
        <v>0.02</v>
      </c>
      <c r="H62" s="85"/>
      <c r="I62" s="65">
        <v>0.03</v>
      </c>
      <c r="J62" s="68">
        <f t="shared" si="0"/>
        <v>0.06</v>
      </c>
    </row>
    <row r="63" spans="1:10" ht="66" customHeight="1">
      <c r="A63" s="22"/>
      <c r="B63" s="147"/>
      <c r="C63" s="118"/>
      <c r="D63" s="92"/>
      <c r="E63" s="118"/>
      <c r="F63" s="154" t="s">
        <v>187</v>
      </c>
      <c r="G63" s="118"/>
      <c r="H63" s="92"/>
      <c r="I63" s="65"/>
      <c r="J63" s="68"/>
    </row>
    <row r="64" spans="1:10" ht="30.95">
      <c r="A64" s="23" t="s">
        <v>188</v>
      </c>
      <c r="B64" s="85"/>
      <c r="C64" s="118">
        <v>0.02</v>
      </c>
      <c r="D64" s="85"/>
      <c r="E64" s="118">
        <v>0.02</v>
      </c>
      <c r="F64" s="85">
        <v>3</v>
      </c>
      <c r="G64" s="118">
        <v>0.02</v>
      </c>
      <c r="H64" s="85"/>
      <c r="I64" s="65">
        <v>0.03</v>
      </c>
      <c r="J64" s="68">
        <f t="shared" si="0"/>
        <v>0.06</v>
      </c>
    </row>
    <row r="65" spans="1:10" ht="65.099999999999994">
      <c r="A65" s="22"/>
      <c r="B65" s="147"/>
      <c r="C65" s="118"/>
      <c r="D65" s="92"/>
      <c r="E65" s="118"/>
      <c r="F65" s="154" t="s">
        <v>189</v>
      </c>
      <c r="G65" s="118"/>
      <c r="H65" s="92"/>
      <c r="I65" s="65"/>
      <c r="J65" s="68"/>
    </row>
    <row r="66" spans="1:10">
      <c r="A66" s="22" t="s">
        <v>190</v>
      </c>
      <c r="B66" s="85"/>
      <c r="C66" s="118">
        <v>0.01</v>
      </c>
      <c r="D66" s="85"/>
      <c r="E66" s="118">
        <v>0.01</v>
      </c>
      <c r="F66" s="85">
        <v>8</v>
      </c>
      <c r="G66" s="118">
        <v>0.01</v>
      </c>
      <c r="H66" s="85"/>
      <c r="I66" s="65"/>
      <c r="J66" s="68"/>
    </row>
    <row r="67" spans="1:10" ht="65.099999999999994">
      <c r="A67" s="22"/>
      <c r="B67" s="147"/>
      <c r="C67" s="118"/>
      <c r="D67" s="92"/>
      <c r="E67" s="118"/>
      <c r="F67" s="142" t="s">
        <v>191</v>
      </c>
      <c r="G67" s="118"/>
      <c r="H67" s="92"/>
      <c r="I67" s="65"/>
      <c r="J67" s="68"/>
    </row>
    <row r="68" spans="1:10">
      <c r="A68" s="22" t="s">
        <v>192</v>
      </c>
      <c r="B68" s="85"/>
      <c r="C68" s="118">
        <v>0.01</v>
      </c>
      <c r="D68" s="85"/>
      <c r="E68" s="118">
        <v>0.01</v>
      </c>
      <c r="F68" s="85">
        <v>8</v>
      </c>
      <c r="G68" s="118">
        <v>0.01</v>
      </c>
      <c r="H68" s="85"/>
      <c r="I68" s="65"/>
      <c r="J68" s="68"/>
    </row>
    <row r="69" spans="1:10" ht="65.099999999999994">
      <c r="A69" s="22"/>
      <c r="B69" s="147"/>
      <c r="C69" s="118"/>
      <c r="D69" s="92"/>
      <c r="E69" s="118"/>
      <c r="F69" s="142" t="s">
        <v>191</v>
      </c>
      <c r="G69" s="118"/>
      <c r="H69" s="92"/>
      <c r="I69" s="65"/>
      <c r="J69" s="68"/>
    </row>
    <row r="70" spans="1:10" ht="30.95">
      <c r="A70" s="23" t="s">
        <v>193</v>
      </c>
      <c r="B70" s="85">
        <v>0</v>
      </c>
      <c r="C70" s="118">
        <v>0.03</v>
      </c>
      <c r="D70" s="85"/>
      <c r="E70" s="118">
        <v>2.5000000000000001E-2</v>
      </c>
      <c r="F70" s="85"/>
      <c r="G70" s="118">
        <v>0.02</v>
      </c>
      <c r="H70" s="85"/>
      <c r="I70" s="65">
        <v>0</v>
      </c>
      <c r="J70" s="68">
        <f t="shared" si="0"/>
        <v>0</v>
      </c>
    </row>
    <row r="71" spans="1:10" ht="26.1">
      <c r="A71" s="22"/>
      <c r="B71" s="147" t="s">
        <v>194</v>
      </c>
      <c r="C71" s="118"/>
      <c r="D71" s="92"/>
      <c r="E71" s="118"/>
      <c r="F71" s="92"/>
      <c r="G71" s="118"/>
      <c r="H71" s="92"/>
      <c r="I71" s="65"/>
      <c r="J71" s="68"/>
    </row>
    <row r="72" spans="1:10">
      <c r="A72" s="23" t="s">
        <v>195</v>
      </c>
      <c r="B72" s="85">
        <v>0</v>
      </c>
      <c r="C72" s="118">
        <v>1.4999999999999999E-2</v>
      </c>
      <c r="D72" s="85"/>
      <c r="E72" s="118">
        <v>0.01</v>
      </c>
      <c r="F72" s="85"/>
      <c r="G72" s="118">
        <v>0.01</v>
      </c>
      <c r="H72" s="85"/>
      <c r="I72" s="65">
        <v>0.01</v>
      </c>
      <c r="J72" s="68">
        <f t="shared" ref="J72:J90" si="1">B72*C72+D72*E72+F72*G72+H72*I72</f>
        <v>0</v>
      </c>
    </row>
    <row r="73" spans="1:10">
      <c r="A73" s="22"/>
      <c r="B73" s="147" t="s">
        <v>196</v>
      </c>
      <c r="C73" s="118"/>
      <c r="D73" s="92"/>
      <c r="E73" s="118"/>
      <c r="F73" s="92"/>
      <c r="G73" s="118"/>
      <c r="H73" s="92"/>
      <c r="I73" s="65"/>
      <c r="J73" s="68"/>
    </row>
    <row r="74" spans="1:10" ht="30.95">
      <c r="A74" s="23" t="s">
        <v>197</v>
      </c>
      <c r="B74" s="85"/>
      <c r="C74" s="118">
        <v>0.02</v>
      </c>
      <c r="D74" s="85">
        <v>0</v>
      </c>
      <c r="E74" s="118">
        <v>1.4999999999999999E-2</v>
      </c>
      <c r="F74" s="85"/>
      <c r="G74" s="118">
        <v>1.4999999999999999E-2</v>
      </c>
      <c r="H74" s="85"/>
      <c r="I74" s="65">
        <v>0</v>
      </c>
      <c r="J74" s="68">
        <f t="shared" si="1"/>
        <v>0</v>
      </c>
    </row>
    <row r="75" spans="1:10">
      <c r="A75" s="22"/>
      <c r="B75" s="147"/>
      <c r="C75" s="118"/>
      <c r="D75" s="147" t="s">
        <v>198</v>
      </c>
      <c r="E75" s="118"/>
      <c r="F75" s="92"/>
      <c r="G75" s="118"/>
      <c r="H75" s="92"/>
      <c r="I75" s="65"/>
      <c r="J75" s="68"/>
    </row>
    <row r="76" spans="1:10" ht="30.95">
      <c r="A76" s="23" t="s">
        <v>199</v>
      </c>
      <c r="B76" s="85"/>
      <c r="C76" s="118">
        <v>1.4999999999999999E-2</v>
      </c>
      <c r="D76" s="85"/>
      <c r="E76" s="118">
        <v>0.02</v>
      </c>
      <c r="F76" s="85">
        <v>8</v>
      </c>
      <c r="G76" s="118">
        <v>0.02</v>
      </c>
      <c r="H76" s="85"/>
      <c r="I76" s="65">
        <v>0.05</v>
      </c>
      <c r="J76" s="68">
        <f t="shared" si="1"/>
        <v>0.16</v>
      </c>
    </row>
    <row r="77" spans="1:10" ht="39.75" customHeight="1">
      <c r="A77" s="22"/>
      <c r="B77" s="147"/>
      <c r="C77" s="118"/>
      <c r="D77" s="92"/>
      <c r="E77" s="118"/>
      <c r="F77" s="154" t="s">
        <v>200</v>
      </c>
      <c r="G77" s="118"/>
      <c r="H77" s="92"/>
      <c r="I77" s="65"/>
      <c r="J77" s="68"/>
    </row>
    <row r="78" spans="1:10">
      <c r="A78" s="23" t="s">
        <v>201</v>
      </c>
      <c r="B78" s="85"/>
      <c r="C78" s="118">
        <v>0.01</v>
      </c>
      <c r="D78" s="85">
        <v>0</v>
      </c>
      <c r="E78" s="118">
        <v>0.02</v>
      </c>
      <c r="F78" s="85"/>
      <c r="G78" s="118">
        <v>0.02</v>
      </c>
      <c r="H78" s="85"/>
      <c r="I78" s="65">
        <v>0</v>
      </c>
      <c r="J78" s="68">
        <f t="shared" si="1"/>
        <v>0</v>
      </c>
    </row>
    <row r="79" spans="1:10">
      <c r="A79" s="22"/>
      <c r="B79" s="147"/>
      <c r="C79" s="118"/>
      <c r="D79" s="147" t="s">
        <v>198</v>
      </c>
      <c r="E79" s="118"/>
      <c r="F79" s="92"/>
      <c r="G79" s="118"/>
      <c r="H79" s="92"/>
      <c r="I79" s="65"/>
      <c r="J79" s="68"/>
    </row>
    <row r="80" spans="1:10">
      <c r="A80" s="22" t="s">
        <v>202</v>
      </c>
      <c r="B80" s="85"/>
      <c r="C80" s="118">
        <v>0</v>
      </c>
      <c r="D80" s="85"/>
      <c r="E80" s="118">
        <v>0.02</v>
      </c>
      <c r="F80" s="85">
        <v>8</v>
      </c>
      <c r="G80" s="118">
        <v>0.02</v>
      </c>
      <c r="H80" s="85">
        <v>4</v>
      </c>
      <c r="I80" s="65">
        <v>0.03</v>
      </c>
      <c r="J80" s="68">
        <f t="shared" si="1"/>
        <v>0.28000000000000003</v>
      </c>
    </row>
    <row r="81" spans="1:11" ht="95.25" customHeight="1">
      <c r="A81" s="22"/>
      <c r="B81" s="92"/>
      <c r="C81" s="118"/>
      <c r="D81" s="147"/>
      <c r="E81" s="118"/>
      <c r="F81" s="147"/>
      <c r="G81" s="118"/>
      <c r="H81" s="147" t="s">
        <v>203</v>
      </c>
      <c r="I81" s="65"/>
      <c r="J81" s="68"/>
    </row>
    <row r="82" spans="1:11">
      <c r="A82" s="23" t="s">
        <v>204</v>
      </c>
      <c r="B82" s="85"/>
      <c r="C82" s="118">
        <v>0.01</v>
      </c>
      <c r="D82" s="85"/>
      <c r="E82" s="118">
        <v>0.01</v>
      </c>
      <c r="F82" s="85"/>
      <c r="G82" s="118">
        <v>0.01</v>
      </c>
      <c r="H82" s="85">
        <v>4</v>
      </c>
      <c r="I82" s="65">
        <v>0.02</v>
      </c>
      <c r="J82" s="68">
        <f t="shared" si="1"/>
        <v>0.08</v>
      </c>
    </row>
    <row r="83" spans="1:11" ht="90.75" customHeight="1">
      <c r="A83" s="22"/>
      <c r="B83" s="92"/>
      <c r="C83" s="118"/>
      <c r="D83" s="147"/>
      <c r="E83" s="118"/>
      <c r="F83" s="92"/>
      <c r="G83" s="118"/>
      <c r="H83" s="147" t="s">
        <v>203</v>
      </c>
      <c r="I83" s="65"/>
      <c r="J83" s="68"/>
    </row>
    <row r="84" spans="1:11">
      <c r="A84" s="23" t="s">
        <v>205</v>
      </c>
      <c r="B84" s="85">
        <v>0</v>
      </c>
      <c r="C84" s="118">
        <v>0</v>
      </c>
      <c r="D84" s="85"/>
      <c r="E84" s="118">
        <v>0.01</v>
      </c>
      <c r="F84" s="85"/>
      <c r="G84" s="118">
        <v>0.01</v>
      </c>
      <c r="H84" s="85"/>
      <c r="I84" s="65">
        <v>0.04</v>
      </c>
      <c r="J84" s="68">
        <f t="shared" si="1"/>
        <v>0</v>
      </c>
    </row>
    <row r="85" spans="1:11">
      <c r="A85" s="22"/>
      <c r="B85" s="147" t="s">
        <v>206</v>
      </c>
      <c r="C85" s="118"/>
      <c r="D85" s="92"/>
      <c r="E85" s="118"/>
      <c r="F85" s="92"/>
      <c r="G85" s="118"/>
      <c r="H85" s="92"/>
      <c r="I85" s="65"/>
      <c r="J85" s="68"/>
    </row>
    <row r="86" spans="1:11">
      <c r="A86" s="23" t="s">
        <v>207</v>
      </c>
      <c r="B86" s="85"/>
      <c r="C86" s="118">
        <v>0.02</v>
      </c>
      <c r="D86" s="85"/>
      <c r="E86" s="118">
        <v>0.01</v>
      </c>
      <c r="F86" s="85"/>
      <c r="G86" s="118">
        <v>1.4999999999999999E-2</v>
      </c>
      <c r="H86" s="85"/>
      <c r="I86" s="65">
        <v>0.04</v>
      </c>
      <c r="J86" s="68">
        <f t="shared" si="1"/>
        <v>0</v>
      </c>
    </row>
    <row r="87" spans="1:11" ht="81" customHeight="1">
      <c r="A87" s="22"/>
      <c r="B87" s="147"/>
      <c r="C87" s="118"/>
      <c r="D87" s="92"/>
      <c r="E87" s="118"/>
      <c r="F87" s="154"/>
      <c r="G87" s="118"/>
      <c r="H87" s="92"/>
      <c r="I87" s="65"/>
      <c r="J87" s="68"/>
    </row>
    <row r="88" spans="1:11">
      <c r="A88" s="22" t="s">
        <v>208</v>
      </c>
      <c r="B88" s="85">
        <v>0</v>
      </c>
      <c r="C88" s="118">
        <v>0</v>
      </c>
      <c r="D88" s="85"/>
      <c r="E88" s="118">
        <v>0.01</v>
      </c>
      <c r="F88" s="85"/>
      <c r="G88" s="118">
        <v>0.01</v>
      </c>
      <c r="H88" s="85">
        <v>4</v>
      </c>
      <c r="I88" s="65">
        <v>0.04</v>
      </c>
      <c r="J88" s="68">
        <f t="shared" si="1"/>
        <v>0.16</v>
      </c>
    </row>
    <row r="89" spans="1:11">
      <c r="A89" s="22"/>
      <c r="B89" s="147" t="s">
        <v>209</v>
      </c>
      <c r="C89" s="118"/>
      <c r="D89" s="92"/>
      <c r="E89" s="118"/>
      <c r="F89" s="92"/>
      <c r="G89" s="118"/>
      <c r="H89" s="92" t="s">
        <v>78</v>
      </c>
      <c r="I89" s="65"/>
      <c r="J89" s="68"/>
    </row>
    <row r="90" spans="1:11">
      <c r="A90" s="25" t="s">
        <v>210</v>
      </c>
      <c r="B90" s="85"/>
      <c r="C90" s="118">
        <v>0</v>
      </c>
      <c r="D90" s="85">
        <v>15</v>
      </c>
      <c r="E90" s="118">
        <v>0.02</v>
      </c>
      <c r="F90" s="85"/>
      <c r="G90" s="118">
        <v>0.02</v>
      </c>
      <c r="H90" s="85">
        <v>4</v>
      </c>
      <c r="I90" s="65">
        <v>0.15</v>
      </c>
      <c r="J90" s="68">
        <f t="shared" si="1"/>
        <v>0.89999999999999991</v>
      </c>
    </row>
    <row r="91" spans="1:11" ht="155.44999999999999" customHeight="1">
      <c r="A91" s="43"/>
      <c r="B91" s="92"/>
      <c r="C91" s="118"/>
      <c r="D91" s="147" t="s">
        <v>211</v>
      </c>
      <c r="E91" s="118"/>
      <c r="F91" s="92"/>
      <c r="G91" s="118"/>
      <c r="H91" s="92" t="s">
        <v>212</v>
      </c>
      <c r="I91" s="65"/>
      <c r="J91" s="68"/>
    </row>
    <row r="92" spans="1:11">
      <c r="A92" s="7" t="s">
        <v>213</v>
      </c>
      <c r="B92" s="44">
        <f>SUMPRODUCT(B2:B91,C2:C91)</f>
        <v>1</v>
      </c>
      <c r="C92" s="67">
        <f>SUM(C2:C90)</f>
        <v>1.0000000000000007</v>
      </c>
      <c r="D92" s="49">
        <f>SUMPRODUCT(D2:D91,E2:E91)</f>
        <v>0.3</v>
      </c>
      <c r="E92" s="67">
        <f>SUM(E2:E90)</f>
        <v>1.0000000000000007</v>
      </c>
      <c r="F92" s="49">
        <f>SUMPRODUCT(F2:F91,G2:G91)</f>
        <v>1.7450000000000003</v>
      </c>
      <c r="G92" s="67">
        <f>SUM(G2:G90)</f>
        <v>1.0000000000000007</v>
      </c>
      <c r="H92" s="49">
        <f>SUMPRODUCT(H2:H91,I2:I91)</f>
        <v>1.3599999999999999</v>
      </c>
      <c r="I92" s="67">
        <f>SUM(I2:I90)</f>
        <v>1.0000000000000004</v>
      </c>
      <c r="J92" s="201">
        <f>SUM(J2:J90)</f>
        <v>4.245000000000001</v>
      </c>
      <c r="K92" s="14" t="s">
        <v>214</v>
      </c>
    </row>
    <row r="93" spans="1:11">
      <c r="A93" s="104"/>
      <c r="B93" s="104"/>
      <c r="C93" s="104"/>
      <c r="D93" s="104"/>
      <c r="E93" s="98"/>
      <c r="F93" s="104"/>
      <c r="G93" s="98"/>
      <c r="H93" s="104"/>
      <c r="I93" s="98"/>
      <c r="J93" s="98"/>
    </row>
    <row r="94" spans="1:11">
      <c r="A94" s="104"/>
      <c r="B94" s="104"/>
      <c r="C94" s="104"/>
      <c r="D94" s="98"/>
      <c r="E94" s="98"/>
      <c r="F94" s="98"/>
      <c r="G94" s="98"/>
      <c r="H94" s="98"/>
      <c r="I94" s="98"/>
      <c r="J94" s="98"/>
    </row>
    <row r="95" spans="1:11">
      <c r="A95" s="150"/>
      <c r="B95" s="104"/>
      <c r="C95" s="104"/>
      <c r="D95" s="98"/>
      <c r="E95" s="98"/>
      <c r="F95" s="98"/>
      <c r="G95" s="98"/>
      <c r="H95" s="98"/>
      <c r="I95" s="98"/>
      <c r="J95" s="98"/>
    </row>
    <row r="96" spans="1:11">
      <c r="A96" s="160" t="s">
        <v>215</v>
      </c>
      <c r="B96" s="161" t="s">
        <v>216</v>
      </c>
      <c r="C96" s="104"/>
      <c r="D96" s="107" t="s">
        <v>217</v>
      </c>
      <c r="E96" s="98"/>
      <c r="F96" s="107" t="s">
        <v>217</v>
      </c>
      <c r="G96" s="98"/>
      <c r="H96" s="107"/>
      <c r="I96" s="98"/>
      <c r="J96" s="98"/>
    </row>
    <row r="97" spans="1:10" ht="12.75" customHeight="1">
      <c r="A97" s="104"/>
      <c r="B97" s="104"/>
      <c r="C97" s="104"/>
      <c r="D97" s="98"/>
      <c r="E97" s="98"/>
      <c r="F97" s="98"/>
      <c r="G97" s="98"/>
      <c r="H97" s="98"/>
      <c r="I97" s="98"/>
      <c r="J97" s="98"/>
    </row>
    <row r="98" spans="1:10" ht="15" customHeight="1">
      <c r="A98" s="151"/>
      <c r="B98" s="104"/>
      <c r="C98" s="104"/>
      <c r="D98" s="98"/>
      <c r="E98" s="111"/>
      <c r="F98" s="98"/>
      <c r="G98" s="98"/>
      <c r="H98" s="98"/>
      <c r="I98" s="98"/>
      <c r="J98" s="98"/>
    </row>
    <row r="99" spans="1:10">
      <c r="A99" s="102"/>
      <c r="B99" s="102"/>
      <c r="C99" s="102"/>
    </row>
    <row r="100" spans="1:10">
      <c r="A100" s="102"/>
      <c r="B100" s="102"/>
      <c r="C100" s="102"/>
    </row>
    <row r="101" spans="1:10">
      <c r="A101" s="102"/>
      <c r="B101" s="102"/>
      <c r="C101" s="102"/>
    </row>
    <row r="102" spans="1:10">
      <c r="A102" s="102"/>
      <c r="B102" s="102"/>
      <c r="C102" s="102"/>
    </row>
    <row r="103" spans="1:10">
      <c r="A103" s="102"/>
      <c r="B103" s="102"/>
      <c r="C103" s="102"/>
    </row>
    <row r="104" spans="1:10">
      <c r="A104" s="102"/>
      <c r="B104" s="102"/>
      <c r="C104" s="102"/>
    </row>
    <row r="105" spans="1:10">
      <c r="A105" s="102"/>
      <c r="B105" s="102"/>
      <c r="C105" s="102"/>
    </row>
    <row r="106" spans="1:10">
      <c r="A106" s="102"/>
      <c r="B106" s="102"/>
      <c r="C106" s="102"/>
    </row>
    <row r="107" spans="1:10">
      <c r="A107" s="102"/>
      <c r="B107" s="102"/>
      <c r="C107" s="102"/>
    </row>
    <row r="108" spans="1:10">
      <c r="A108" s="102"/>
      <c r="B108" s="102"/>
      <c r="C108" s="102"/>
    </row>
    <row r="109" spans="1:10">
      <c r="A109" s="102"/>
      <c r="B109" s="102"/>
      <c r="C109" s="102"/>
    </row>
    <row r="110" spans="1:10">
      <c r="A110" s="102"/>
      <c r="B110" s="102"/>
      <c r="C110" s="102"/>
    </row>
    <row r="111" spans="1:10">
      <c r="A111" s="102"/>
      <c r="B111" s="102"/>
      <c r="C111" s="102"/>
    </row>
    <row r="112" spans="1:10">
      <c r="A112" s="102"/>
      <c r="B112" s="102"/>
      <c r="C112" s="102"/>
    </row>
    <row r="113" spans="1:3">
      <c r="A113" s="102"/>
      <c r="B113" s="102"/>
      <c r="C113" s="102"/>
    </row>
    <row r="114" spans="1:3">
      <c r="A114" s="102"/>
      <c r="B114" s="102"/>
      <c r="C114" s="102"/>
    </row>
    <row r="115" spans="1:3">
      <c r="A115" s="102"/>
      <c r="B115" s="102"/>
      <c r="C115" s="102"/>
    </row>
    <row r="116" spans="1:3">
      <c r="A116" s="102"/>
      <c r="B116" s="102"/>
      <c r="C116" s="102"/>
    </row>
    <row r="117" spans="1:3">
      <c r="A117" s="102"/>
      <c r="B117" s="102"/>
      <c r="C117" s="102"/>
    </row>
    <row r="118" spans="1:3">
      <c r="A118" s="102"/>
      <c r="B118" s="102"/>
      <c r="C118" s="102"/>
    </row>
    <row r="119" spans="1:3">
      <c r="A119" s="102"/>
      <c r="B119" s="102"/>
      <c r="C119" s="102"/>
    </row>
    <row r="120" spans="1:3">
      <c r="A120" s="102"/>
      <c r="B120" s="102"/>
      <c r="C120" s="102"/>
    </row>
    <row r="121" spans="1:3">
      <c r="A121" s="102"/>
      <c r="B121" s="102"/>
      <c r="C121" s="102"/>
    </row>
    <row r="122" spans="1:3">
      <c r="A122" s="102"/>
      <c r="B122" s="102"/>
      <c r="C122" s="102"/>
    </row>
    <row r="123" spans="1:3">
      <c r="A123" s="102"/>
      <c r="B123" s="102"/>
      <c r="C123" s="102"/>
    </row>
    <row r="124" spans="1:3">
      <c r="A124" s="102"/>
      <c r="B124" s="102"/>
      <c r="C124" s="102"/>
    </row>
    <row r="125" spans="1:3">
      <c r="A125" s="102"/>
      <c r="B125" s="102"/>
      <c r="C125" s="102"/>
    </row>
    <row r="126" spans="1:3">
      <c r="A126" s="102"/>
      <c r="B126" s="102"/>
      <c r="C126" s="102"/>
    </row>
    <row r="127" spans="1:3">
      <c r="A127" s="102"/>
      <c r="B127" s="102"/>
      <c r="C127" s="102"/>
    </row>
    <row r="128" spans="1:3">
      <c r="A128" s="102"/>
      <c r="B128" s="102"/>
      <c r="C128" s="102"/>
    </row>
    <row r="129" spans="1:3">
      <c r="A129" s="102"/>
      <c r="B129" s="102"/>
      <c r="C129" s="102"/>
    </row>
    <row r="130" spans="1:3">
      <c r="A130" s="102"/>
      <c r="B130" s="102"/>
      <c r="C130" s="102"/>
    </row>
    <row r="131" spans="1:3">
      <c r="A131" s="102"/>
      <c r="B131" s="102"/>
      <c r="C131" s="102"/>
    </row>
    <row r="132" spans="1:3">
      <c r="A132" s="102"/>
      <c r="B132" s="102"/>
      <c r="C132" s="102"/>
    </row>
    <row r="133" spans="1:3">
      <c r="A133" s="102"/>
      <c r="B133" s="102"/>
      <c r="C133" s="102"/>
    </row>
    <row r="134" spans="1:3">
      <c r="A134" s="102"/>
      <c r="B134" s="102"/>
      <c r="C134" s="102"/>
    </row>
    <row r="135" spans="1:3">
      <c r="A135" s="102"/>
      <c r="B135" s="102"/>
      <c r="C135" s="102"/>
    </row>
    <row r="136" spans="1:3">
      <c r="A136" s="102"/>
      <c r="B136" s="102"/>
      <c r="C136" s="102"/>
    </row>
    <row r="137" spans="1:3">
      <c r="A137" s="102"/>
      <c r="B137" s="102"/>
      <c r="C137" s="102"/>
    </row>
    <row r="138" spans="1:3">
      <c r="A138" s="102"/>
      <c r="B138" s="102"/>
      <c r="C138" s="102"/>
    </row>
    <row r="139" spans="1:3">
      <c r="A139" s="102"/>
      <c r="B139" s="102"/>
      <c r="C139" s="102"/>
    </row>
  </sheetData>
  <sheetProtection formatRows="0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7E9A5-06FA-524A-B871-D67B0FA4F8F3}">
  <dimension ref="A1:F22"/>
  <sheetViews>
    <sheetView zoomScale="80" zoomScaleNormal="80" workbookViewId="0">
      <pane xSplit="1" ySplit="2" topLeftCell="D3" activePane="bottomRight" state="frozen"/>
      <selection pane="bottomRight" activeCell="D3" sqref="D3"/>
      <selection pane="bottomLeft" activeCell="A3" sqref="A3"/>
      <selection pane="topRight" activeCell="B1" sqref="B1"/>
    </sheetView>
  </sheetViews>
  <sheetFormatPr defaultColWidth="10.75" defaultRowHeight="15.6"/>
  <cols>
    <col min="1" max="1" width="39.625" style="101" customWidth="1"/>
    <col min="2" max="4" width="48.625" style="101" customWidth="1"/>
    <col min="5" max="5" width="13.25" style="101" customWidth="1"/>
    <col min="6" max="6" width="14.75" style="1" customWidth="1"/>
    <col min="7" max="16384" width="10.75" style="1"/>
  </cols>
  <sheetData>
    <row r="1" spans="1:6">
      <c r="A1" s="2"/>
      <c r="B1" s="188" t="s">
        <v>218</v>
      </c>
      <c r="C1" s="188"/>
      <c r="D1" s="188"/>
      <c r="E1" s="1"/>
    </row>
    <row r="2" spans="1:6" ht="66" customHeight="1">
      <c r="A2" s="21" t="s">
        <v>219</v>
      </c>
      <c r="B2" s="42" t="s">
        <v>220</v>
      </c>
      <c r="C2" s="42" t="s">
        <v>221</v>
      </c>
      <c r="D2" s="42" t="s">
        <v>222</v>
      </c>
      <c r="E2" s="30"/>
      <c r="F2" s="11"/>
    </row>
    <row r="3" spans="1:6" ht="16.149999999999999" customHeight="1">
      <c r="A3" s="12" t="s">
        <v>223</v>
      </c>
      <c r="B3" s="96"/>
      <c r="C3" s="96">
        <v>9</v>
      </c>
      <c r="D3" s="96">
        <v>10</v>
      </c>
      <c r="E3" s="1"/>
    </row>
    <row r="4" spans="1:6" ht="16.149999999999999" customHeight="1">
      <c r="A4" s="12"/>
      <c r="B4" s="93"/>
      <c r="C4" s="93"/>
      <c r="D4" s="93"/>
      <c r="E4" s="1"/>
    </row>
    <row r="5" spans="1:6" ht="16.149999999999999" customHeight="1">
      <c r="A5" s="12" t="s">
        <v>224</v>
      </c>
      <c r="B5" s="94"/>
      <c r="C5" s="94"/>
      <c r="D5" s="94"/>
      <c r="E5" s="1"/>
    </row>
    <row r="6" spans="1:6" ht="16.149999999999999" customHeight="1">
      <c r="A6" s="12"/>
      <c r="B6" s="152"/>
      <c r="C6" s="152"/>
      <c r="D6" s="152"/>
      <c r="E6" s="1"/>
    </row>
    <row r="7" spans="1:6" ht="16.149999999999999" customHeight="1">
      <c r="A7" s="12" t="s">
        <v>225</v>
      </c>
      <c r="B7" s="96"/>
      <c r="C7" s="96"/>
      <c r="D7" s="96"/>
      <c r="E7" s="1"/>
    </row>
    <row r="8" spans="1:6" ht="16.149999999999999" customHeight="1">
      <c r="A8" s="12"/>
      <c r="B8" s="93"/>
      <c r="C8" s="93"/>
      <c r="D8" s="93"/>
      <c r="E8" s="1"/>
    </row>
    <row r="9" spans="1:6" ht="50.1" customHeight="1">
      <c r="A9" s="13" t="s">
        <v>226</v>
      </c>
      <c r="B9" s="94">
        <v>4</v>
      </c>
      <c r="C9" s="94"/>
      <c r="D9" s="94"/>
      <c r="E9" s="1"/>
    </row>
    <row r="10" spans="1:6" ht="16.149999999999999" customHeight="1">
      <c r="A10" s="12"/>
      <c r="B10" s="152"/>
      <c r="C10" s="152"/>
      <c r="D10" s="152"/>
      <c r="E10" s="1"/>
    </row>
    <row r="11" spans="1:6" ht="16.149999999999999" customHeight="1">
      <c r="A11" s="12" t="s">
        <v>227</v>
      </c>
      <c r="B11" s="96"/>
      <c r="C11" s="96"/>
      <c r="D11" s="96"/>
      <c r="E11" s="1"/>
    </row>
    <row r="12" spans="1:6" ht="16.149999999999999" customHeight="1">
      <c r="A12" s="12"/>
      <c r="B12" s="93"/>
      <c r="C12" s="93"/>
      <c r="D12" s="93"/>
      <c r="E12" s="1"/>
    </row>
    <row r="13" spans="1:6" ht="16.149999999999999" customHeight="1">
      <c r="A13" s="18" t="s">
        <v>228</v>
      </c>
      <c r="B13" s="115">
        <f>B3+B5+B7+B9+B11</f>
        <v>4</v>
      </c>
      <c r="C13" s="115">
        <f t="shared" ref="C13:D13" si="0">C3+C5+C7+C9+C11</f>
        <v>9</v>
      </c>
      <c r="D13" s="115">
        <f t="shared" si="0"/>
        <v>10</v>
      </c>
      <c r="E13" s="1" t="s">
        <v>74</v>
      </c>
    </row>
    <row r="14" spans="1:6" ht="16.149999999999999" customHeight="1">
      <c r="A14" s="18" t="s">
        <v>23</v>
      </c>
      <c r="B14" s="74">
        <v>0.3</v>
      </c>
      <c r="C14" s="74">
        <v>0.5</v>
      </c>
      <c r="D14" s="74">
        <v>0.2</v>
      </c>
      <c r="E14" s="70">
        <f>SUM(B14:D14)</f>
        <v>1</v>
      </c>
    </row>
    <row r="15" spans="1:6" ht="16.149999999999999" customHeight="1">
      <c r="A15" s="19" t="s">
        <v>24</v>
      </c>
      <c r="B15" s="48">
        <f>B13*B14</f>
        <v>1.2</v>
      </c>
      <c r="C15" s="48">
        <f t="shared" ref="C15:D15" si="1">C13*C14</f>
        <v>4.5</v>
      </c>
      <c r="D15" s="48">
        <f t="shared" si="1"/>
        <v>2</v>
      </c>
      <c r="E15" s="79">
        <f>SUM(B15:D15)</f>
        <v>7.7</v>
      </c>
      <c r="F15" s="14" t="s">
        <v>229</v>
      </c>
    </row>
    <row r="16" spans="1:6">
      <c r="A16" s="107"/>
      <c r="B16" s="189"/>
      <c r="C16" s="189"/>
      <c r="D16" s="189"/>
      <c r="E16" s="105"/>
      <c r="F16" s="60"/>
    </row>
    <row r="17" spans="1:6" ht="17.649999999999999" customHeight="1">
      <c r="A17" s="103"/>
      <c r="B17" s="182"/>
      <c r="C17" s="182"/>
      <c r="D17" s="182"/>
      <c r="E17" s="105"/>
      <c r="F17" s="60"/>
    </row>
    <row r="18" spans="1:6">
      <c r="A18" s="144"/>
      <c r="B18" s="182"/>
      <c r="C18" s="182"/>
      <c r="D18" s="182"/>
      <c r="E18" s="105"/>
      <c r="F18" s="60"/>
    </row>
    <row r="19" spans="1:6">
      <c r="A19" s="159" t="s">
        <v>230</v>
      </c>
      <c r="B19" s="182"/>
      <c r="C19" s="182"/>
      <c r="D19" s="182"/>
      <c r="E19" s="105"/>
      <c r="F19" s="60"/>
    </row>
    <row r="20" spans="1:6">
      <c r="A20" s="146"/>
      <c r="B20" s="182"/>
      <c r="C20" s="182"/>
      <c r="D20" s="182"/>
      <c r="E20" s="105"/>
      <c r="F20" s="60"/>
    </row>
    <row r="21" spans="1:6">
      <c r="A21" s="105"/>
      <c r="B21" s="111"/>
      <c r="C21" s="98"/>
      <c r="D21" s="98"/>
      <c r="E21" s="105"/>
      <c r="F21" s="60"/>
    </row>
    <row r="22" spans="1:6">
      <c r="B22" s="100"/>
      <c r="C22" s="100"/>
      <c r="D22" s="100"/>
    </row>
  </sheetData>
  <sheetProtection formatRows="0"/>
  <mergeCells count="6">
    <mergeCell ref="B20:D20"/>
    <mergeCell ref="B1:D1"/>
    <mergeCell ref="B16:D16"/>
    <mergeCell ref="B17:D17"/>
    <mergeCell ref="B18:D18"/>
    <mergeCell ref="B19:D1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43E5D-85BE-473C-8E0B-A614F7F42019}">
  <dimension ref="A1:F14"/>
  <sheetViews>
    <sheetView workbookViewId="0">
      <selection activeCell="A9" sqref="A9:D9"/>
    </sheetView>
  </sheetViews>
  <sheetFormatPr defaultColWidth="10.75" defaultRowHeight="15.6"/>
  <cols>
    <col min="1" max="1" width="39" style="101" customWidth="1"/>
    <col min="2" max="2" width="16" style="101" customWidth="1"/>
    <col min="3" max="4" width="16.625" style="101" customWidth="1"/>
    <col min="5" max="5" width="10.75" style="101" customWidth="1"/>
    <col min="6" max="6" width="14" style="101" customWidth="1"/>
    <col min="7" max="7" width="10.75" style="1" customWidth="1"/>
    <col min="8" max="16384" width="10.75" style="1"/>
  </cols>
  <sheetData>
    <row r="1" spans="1:6" ht="15.6" customHeight="1">
      <c r="A1" s="31"/>
      <c r="B1" s="190" t="s">
        <v>231</v>
      </c>
      <c r="C1" s="191"/>
      <c r="D1" s="192"/>
      <c r="E1" s="8"/>
      <c r="F1" s="8"/>
    </row>
    <row r="2" spans="1:6" ht="80.099999999999994" customHeight="1">
      <c r="A2" s="29" t="s">
        <v>232</v>
      </c>
      <c r="B2" s="42" t="s">
        <v>233</v>
      </c>
      <c r="C2" s="42" t="s">
        <v>234</v>
      </c>
      <c r="D2" s="42" t="s">
        <v>235</v>
      </c>
      <c r="E2" s="10"/>
      <c r="F2" s="26"/>
    </row>
    <row r="3" spans="1:6" ht="16.149999999999999" customHeight="1">
      <c r="A3" s="42" t="s">
        <v>236</v>
      </c>
      <c r="B3" s="93">
        <v>0</v>
      </c>
      <c r="C3" s="42"/>
      <c r="D3" s="42"/>
      <c r="E3" s="10"/>
      <c r="F3" s="8"/>
    </row>
    <row r="4" spans="1:6" ht="16.149999999999999" customHeight="1">
      <c r="A4" s="42" t="s">
        <v>237</v>
      </c>
      <c r="B4" s="42"/>
      <c r="C4" s="93"/>
      <c r="D4" s="42"/>
      <c r="E4" s="10" t="s">
        <v>74</v>
      </c>
      <c r="F4" s="8"/>
    </row>
    <row r="5" spans="1:6" ht="16.149999999999999" customHeight="1">
      <c r="A5" s="42" t="s">
        <v>238</v>
      </c>
      <c r="B5" s="42"/>
      <c r="C5" s="42"/>
      <c r="D5" s="93"/>
      <c r="E5" s="112">
        <f>B3+C4+D5</f>
        <v>0</v>
      </c>
      <c r="F5" s="119" t="s">
        <v>239</v>
      </c>
    </row>
    <row r="6" spans="1:6">
      <c r="A6" s="189"/>
      <c r="B6" s="189"/>
      <c r="C6" s="189"/>
      <c r="D6" s="189"/>
      <c r="E6" s="105"/>
    </row>
    <row r="7" spans="1:6" ht="31.5" customHeight="1">
      <c r="A7" s="183" t="s">
        <v>240</v>
      </c>
      <c r="B7" s="183"/>
      <c r="C7" s="183"/>
      <c r="D7" s="183"/>
      <c r="E7" s="105"/>
    </row>
    <row r="8" spans="1:6" ht="41.25" customHeight="1">
      <c r="A8" s="187" t="s">
        <v>241</v>
      </c>
      <c r="B8" s="187"/>
      <c r="C8" s="187"/>
      <c r="D8" s="187"/>
      <c r="E8" s="105"/>
    </row>
    <row r="9" spans="1:6" ht="21" customHeight="1">
      <c r="A9" s="183" t="s">
        <v>242</v>
      </c>
      <c r="B9" s="183"/>
      <c r="C9" s="183"/>
      <c r="D9" s="183"/>
      <c r="E9" s="105"/>
    </row>
    <row r="10" spans="1:6" ht="14.1" customHeight="1">
      <c r="A10" s="182"/>
      <c r="B10" s="182"/>
      <c r="C10" s="182"/>
      <c r="D10" s="182"/>
      <c r="E10" s="105"/>
    </row>
    <row r="11" spans="1:6">
      <c r="A11" s="182"/>
      <c r="B11" s="182"/>
      <c r="C11" s="182"/>
      <c r="D11" s="182"/>
      <c r="E11" s="105"/>
    </row>
    <row r="12" spans="1:6" ht="16.5" customHeight="1">
      <c r="A12" s="182"/>
      <c r="B12" s="182"/>
      <c r="C12" s="182"/>
      <c r="D12" s="182"/>
      <c r="E12" s="105"/>
    </row>
    <row r="13" spans="1:6">
      <c r="A13" s="182"/>
      <c r="B13" s="182"/>
      <c r="C13" s="182"/>
      <c r="D13" s="182"/>
      <c r="E13" s="105"/>
    </row>
    <row r="14" spans="1:6">
      <c r="A14" s="105"/>
      <c r="B14" s="105"/>
      <c r="C14" s="105"/>
      <c r="D14" s="105"/>
      <c r="E14" s="105"/>
    </row>
  </sheetData>
  <sheetProtection formatRows="0"/>
  <mergeCells count="9">
    <mergeCell ref="A12:D12"/>
    <mergeCell ref="A13:D13"/>
    <mergeCell ref="B1:D1"/>
    <mergeCell ref="A6:D6"/>
    <mergeCell ref="A8:D8"/>
    <mergeCell ref="A9:D9"/>
    <mergeCell ref="A10:D10"/>
    <mergeCell ref="A11:D11"/>
    <mergeCell ref="A7:D7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81120-3F81-2942-8241-ABFBFEDB5188}">
  <dimension ref="A1:K61"/>
  <sheetViews>
    <sheetView zoomScale="71" zoomScaleNormal="71" workbookViewId="0">
      <pane xSplit="1" ySplit="1" topLeftCell="E8" activePane="bottomRight" state="frozen"/>
      <selection pane="bottomRight" activeCell="H16" sqref="H16"/>
      <selection pane="bottomLeft" activeCell="A2" sqref="A2"/>
      <selection pane="topRight" activeCell="B1" sqref="B1"/>
    </sheetView>
  </sheetViews>
  <sheetFormatPr defaultColWidth="10.5" defaultRowHeight="15.6"/>
  <cols>
    <col min="1" max="1" width="68" style="99" customWidth="1"/>
    <col min="2" max="2" width="50.125" style="99" customWidth="1"/>
    <col min="3" max="3" width="33.75" style="99" customWidth="1"/>
    <col min="4" max="4" width="32.625" style="99" customWidth="1"/>
    <col min="5" max="5" width="54.375" style="99" customWidth="1"/>
    <col min="6" max="6" width="32.625" style="99" customWidth="1"/>
    <col min="7" max="8" width="26.625" style="99" customWidth="1"/>
    <col min="9" max="9" width="15.5" style="99" customWidth="1"/>
    <col min="10" max="10" width="21.75" customWidth="1"/>
  </cols>
  <sheetData>
    <row r="1" spans="1:11" ht="119.1" customHeight="1">
      <c r="A1" s="40" t="s">
        <v>243</v>
      </c>
      <c r="B1" s="23" t="s">
        <v>244</v>
      </c>
      <c r="C1" s="23" t="s">
        <v>245</v>
      </c>
      <c r="D1" s="23" t="s">
        <v>246</v>
      </c>
      <c r="E1" s="23" t="s">
        <v>247</v>
      </c>
      <c r="F1" s="22" t="s">
        <v>248</v>
      </c>
      <c r="G1" s="33" t="s">
        <v>125</v>
      </c>
      <c r="H1" s="33" t="s">
        <v>24</v>
      </c>
      <c r="I1" s="10"/>
      <c r="J1" s="8"/>
    </row>
    <row r="2" spans="1:11" ht="32.1" customHeight="1">
      <c r="A2" s="61" t="s">
        <v>249</v>
      </c>
      <c r="B2" s="85"/>
      <c r="C2" s="85"/>
      <c r="D2" s="85"/>
      <c r="E2" s="85"/>
      <c r="F2" s="85">
        <v>0</v>
      </c>
      <c r="G2" s="71">
        <v>0.3</v>
      </c>
      <c r="H2" s="116">
        <f t="shared" ref="H2" si="0">(SUM(B2:F2)*G2)</f>
        <v>0</v>
      </c>
      <c r="I2" s="17"/>
      <c r="J2" s="17"/>
      <c r="K2" s="16"/>
    </row>
    <row r="3" spans="1:11" ht="32.1" customHeight="1">
      <c r="A3" s="163"/>
      <c r="B3" s="92"/>
      <c r="C3" s="92"/>
      <c r="D3" s="92"/>
      <c r="E3" s="92"/>
      <c r="F3" s="92"/>
      <c r="G3" s="71"/>
      <c r="H3" s="116"/>
      <c r="I3" s="17"/>
      <c r="J3" s="17"/>
      <c r="K3" s="16"/>
    </row>
    <row r="4" spans="1:11" ht="32.1" customHeight="1">
      <c r="A4" s="23" t="s">
        <v>250</v>
      </c>
      <c r="B4" s="85">
        <v>8</v>
      </c>
      <c r="C4" s="85"/>
      <c r="D4" s="85"/>
      <c r="E4" s="85"/>
      <c r="F4" s="85"/>
      <c r="G4" s="72">
        <v>0.1</v>
      </c>
      <c r="H4" s="116">
        <f>(SUM(B4:F4)*G4)</f>
        <v>0.8</v>
      </c>
      <c r="I4" s="8"/>
      <c r="J4" s="8"/>
    </row>
    <row r="5" spans="1:11" ht="64.5" customHeight="1">
      <c r="A5" s="22"/>
      <c r="B5" s="92" t="s">
        <v>251</v>
      </c>
      <c r="C5" s="92"/>
      <c r="D5" s="92"/>
      <c r="E5" s="92"/>
      <c r="F5" s="92"/>
      <c r="G5" s="72"/>
      <c r="H5" s="116"/>
      <c r="I5" s="8"/>
      <c r="J5" s="8"/>
    </row>
    <row r="6" spans="1:11" ht="32.1" customHeight="1">
      <c r="A6" s="23" t="s">
        <v>252</v>
      </c>
      <c r="B6" s="85"/>
      <c r="C6" s="85"/>
      <c r="D6" s="85"/>
      <c r="E6" s="85"/>
      <c r="F6" s="85"/>
      <c r="G6" s="72">
        <v>0.15</v>
      </c>
      <c r="H6" s="116">
        <f t="shared" ref="H6:H14" si="1">(SUM(B6:F6)*G6)</f>
        <v>0</v>
      </c>
      <c r="I6" s="8"/>
      <c r="J6" s="8"/>
    </row>
    <row r="7" spans="1:11" ht="67.5" customHeight="1">
      <c r="A7" s="22"/>
      <c r="B7" s="92"/>
      <c r="C7" s="92"/>
      <c r="D7" s="92"/>
      <c r="E7" s="147"/>
      <c r="F7" s="92"/>
      <c r="G7" s="72"/>
      <c r="H7" s="116"/>
      <c r="I7" s="8"/>
      <c r="J7" s="8"/>
    </row>
    <row r="8" spans="1:11" ht="32.1" customHeight="1">
      <c r="A8" s="23" t="s">
        <v>253</v>
      </c>
      <c r="B8" s="85"/>
      <c r="C8" s="85"/>
      <c r="D8" s="85"/>
      <c r="E8" s="85"/>
      <c r="F8" s="85"/>
      <c r="G8" s="72">
        <v>0.15</v>
      </c>
      <c r="H8" s="116">
        <f t="shared" si="1"/>
        <v>0</v>
      </c>
      <c r="I8" s="8"/>
      <c r="J8" s="8"/>
    </row>
    <row r="9" spans="1:11" ht="63" customHeight="1">
      <c r="A9" s="22"/>
      <c r="B9" s="92"/>
      <c r="C9" s="92"/>
      <c r="D9" s="92"/>
      <c r="E9" s="92"/>
      <c r="F9" s="92"/>
      <c r="G9" s="72"/>
      <c r="H9" s="116"/>
      <c r="I9" s="8"/>
      <c r="J9" s="8"/>
    </row>
    <row r="10" spans="1:11" ht="32.1" customHeight="1">
      <c r="A10" s="23" t="s">
        <v>254</v>
      </c>
      <c r="B10" s="85"/>
      <c r="C10" s="85"/>
      <c r="D10" s="85"/>
      <c r="E10" s="85">
        <v>3</v>
      </c>
      <c r="F10" s="85"/>
      <c r="G10" s="72">
        <v>0.1</v>
      </c>
      <c r="H10" s="116">
        <f t="shared" si="1"/>
        <v>0.30000000000000004</v>
      </c>
      <c r="I10" s="8"/>
      <c r="J10" s="8"/>
    </row>
    <row r="11" spans="1:11" ht="73.5" customHeight="1">
      <c r="A11" s="23"/>
      <c r="B11" s="92"/>
      <c r="C11" s="92"/>
      <c r="D11" s="92"/>
      <c r="E11" s="164" t="s">
        <v>255</v>
      </c>
      <c r="F11" s="92"/>
      <c r="G11" s="34"/>
      <c r="H11" s="116"/>
      <c r="I11" s="8"/>
      <c r="J11" s="8"/>
    </row>
    <row r="12" spans="1:11" ht="32.1" customHeight="1">
      <c r="A12" s="23" t="s">
        <v>256</v>
      </c>
      <c r="B12" s="85"/>
      <c r="C12" s="85"/>
      <c r="D12" s="85"/>
      <c r="E12" s="85"/>
      <c r="F12" s="85">
        <v>0</v>
      </c>
      <c r="G12" s="72">
        <v>0.15</v>
      </c>
      <c r="H12" s="116">
        <f t="shared" si="1"/>
        <v>0</v>
      </c>
      <c r="I12" s="8"/>
      <c r="J12" s="8"/>
    </row>
    <row r="13" spans="1:11" ht="32.1" customHeight="1">
      <c r="A13" s="163"/>
      <c r="B13" s="92"/>
      <c r="C13" s="92"/>
      <c r="D13" s="92"/>
      <c r="E13" s="92"/>
      <c r="F13" s="92"/>
      <c r="G13" s="72"/>
      <c r="H13" s="116"/>
      <c r="I13" s="8"/>
      <c r="J13" s="8"/>
    </row>
    <row r="14" spans="1:11" ht="32.1" customHeight="1">
      <c r="A14" s="23" t="s">
        <v>257</v>
      </c>
      <c r="B14" s="85"/>
      <c r="C14" s="85"/>
      <c r="D14" s="85"/>
      <c r="E14" s="85"/>
      <c r="F14" s="85">
        <v>0</v>
      </c>
      <c r="G14" s="72">
        <v>0.05</v>
      </c>
      <c r="H14" s="116">
        <f t="shared" si="1"/>
        <v>0</v>
      </c>
      <c r="I14" s="8"/>
      <c r="J14" s="8"/>
    </row>
    <row r="15" spans="1:11" ht="32.1" customHeight="1">
      <c r="A15" s="163"/>
      <c r="B15" s="92"/>
      <c r="C15" s="92"/>
      <c r="D15" s="92"/>
      <c r="E15" s="92"/>
      <c r="F15" s="92"/>
      <c r="G15" s="34"/>
      <c r="H15" s="116"/>
      <c r="I15" s="8"/>
      <c r="J15" s="8"/>
    </row>
    <row r="16" spans="1:11" ht="18" customHeight="1">
      <c r="A16"/>
      <c r="B16"/>
      <c r="C16"/>
      <c r="D16"/>
      <c r="E16"/>
      <c r="F16" s="38" t="s">
        <v>74</v>
      </c>
      <c r="G16" s="9">
        <f>SUM(G2:G14)</f>
        <v>1</v>
      </c>
      <c r="H16" s="117">
        <f>SUM(H2:H15)</f>
        <v>1.1000000000000001</v>
      </c>
      <c r="I16" s="14" t="s">
        <v>229</v>
      </c>
      <c r="J16" s="8"/>
    </row>
    <row r="17" spans="1:10" ht="25.5" customHeight="1">
      <c r="A17" s="141"/>
      <c r="B17" s="111"/>
      <c r="C17" s="98"/>
      <c r="D17" s="98"/>
      <c r="E17" s="98"/>
      <c r="F17" s="98"/>
      <c r="G17" s="98"/>
      <c r="H17" s="98"/>
      <c r="I17" s="100"/>
      <c r="J17" s="8"/>
    </row>
    <row r="18" spans="1:10" ht="56.25" customHeight="1">
      <c r="A18" s="187" t="s">
        <v>258</v>
      </c>
      <c r="B18" s="187"/>
      <c r="C18" s="187"/>
      <c r="D18" s="187"/>
      <c r="E18" s="98"/>
      <c r="F18" s="98"/>
      <c r="G18" s="98"/>
      <c r="H18" s="104"/>
      <c r="I18" s="100"/>
      <c r="J18" s="8"/>
    </row>
    <row r="19" spans="1:10" ht="17.25" customHeight="1">
      <c r="A19" s="141"/>
      <c r="B19" s="98"/>
      <c r="C19" s="98"/>
      <c r="D19" s="98"/>
      <c r="E19" s="98"/>
      <c r="F19" s="98"/>
      <c r="G19" s="98"/>
      <c r="H19" s="98"/>
      <c r="I19" s="100"/>
      <c r="J19" s="8"/>
    </row>
    <row r="20" spans="1:10">
      <c r="A20" s="171" t="s">
        <v>259</v>
      </c>
      <c r="B20" s="98"/>
      <c r="C20" s="98"/>
      <c r="D20" s="98"/>
      <c r="E20" s="98"/>
      <c r="F20" s="98"/>
      <c r="G20" s="98"/>
      <c r="H20" s="104"/>
      <c r="I20" s="100"/>
      <c r="J20" s="8"/>
    </row>
    <row r="21" spans="1:10">
      <c r="B21" s="98"/>
      <c r="C21" s="98"/>
      <c r="D21" s="98"/>
      <c r="E21" s="98"/>
      <c r="F21" s="98"/>
      <c r="G21" s="104"/>
      <c r="H21" s="98"/>
      <c r="I21" s="100"/>
      <c r="J21" s="8"/>
    </row>
    <row r="22" spans="1:10">
      <c r="A22" s="98"/>
      <c r="B22" s="98"/>
      <c r="C22" s="98"/>
      <c r="D22" s="98"/>
      <c r="E22" s="98"/>
      <c r="F22" s="98"/>
      <c r="G22" s="98"/>
      <c r="H22" s="104"/>
      <c r="I22" s="100"/>
      <c r="J22" s="8"/>
    </row>
    <row r="23" spans="1:10">
      <c r="A23" s="100"/>
      <c r="B23" s="100"/>
      <c r="C23" s="100"/>
      <c r="D23" s="100"/>
      <c r="E23" s="100"/>
      <c r="F23" s="100"/>
      <c r="G23" s="104"/>
      <c r="H23" s="102"/>
      <c r="I23" s="100"/>
      <c r="J23" s="8"/>
    </row>
    <row r="24" spans="1:10">
      <c r="A24" s="100"/>
      <c r="B24" s="100"/>
      <c r="C24" s="100"/>
      <c r="D24" s="100"/>
      <c r="E24" s="100"/>
      <c r="F24" s="100"/>
      <c r="G24" s="102"/>
      <c r="H24" s="100"/>
      <c r="I24" s="100"/>
      <c r="J24" s="8"/>
    </row>
    <row r="25" spans="1:10">
      <c r="A25" s="100"/>
      <c r="B25" s="100"/>
      <c r="C25" s="100"/>
      <c r="D25" s="100"/>
      <c r="E25" s="100"/>
      <c r="F25" s="100"/>
      <c r="G25" s="100"/>
    </row>
    <row r="26" spans="1:10">
      <c r="A26" s="100"/>
      <c r="B26" s="100"/>
      <c r="C26" s="100"/>
      <c r="D26" s="100"/>
      <c r="E26" s="100"/>
      <c r="F26" s="100"/>
    </row>
    <row r="27" spans="1:10">
      <c r="A27" s="100"/>
      <c r="B27" s="100"/>
      <c r="C27" s="100"/>
      <c r="D27" s="100"/>
      <c r="E27" s="100"/>
      <c r="F27" s="100"/>
    </row>
    <row r="28" spans="1:10">
      <c r="A28" s="100"/>
      <c r="B28" s="100"/>
      <c r="C28" s="100"/>
      <c r="D28" s="100"/>
      <c r="E28" s="100"/>
      <c r="F28" s="100"/>
    </row>
    <row r="29" spans="1:10">
      <c r="A29" s="100"/>
      <c r="B29" s="100"/>
    </row>
    <row r="30" spans="1:10">
      <c r="A30" s="100"/>
      <c r="B30" s="100"/>
    </row>
    <row r="31" spans="1:10">
      <c r="A31" s="100"/>
      <c r="B31" s="100"/>
    </row>
    <row r="32" spans="1:10">
      <c r="A32" s="100"/>
      <c r="B32" s="100"/>
    </row>
    <row r="33" spans="1:2">
      <c r="A33" s="100"/>
      <c r="B33" s="100"/>
    </row>
    <row r="34" spans="1:2">
      <c r="B34" s="100"/>
    </row>
    <row r="35" spans="1:2">
      <c r="B35" s="100"/>
    </row>
    <row r="36" spans="1:2">
      <c r="B36" s="100"/>
    </row>
    <row r="37" spans="1:2">
      <c r="B37" s="100"/>
    </row>
    <row r="38" spans="1:2">
      <c r="B38" s="100"/>
    </row>
    <row r="39" spans="1:2">
      <c r="B39" s="100"/>
    </row>
    <row r="40" spans="1:2">
      <c r="B40" s="100"/>
    </row>
    <row r="41" spans="1:2">
      <c r="B41" s="100"/>
    </row>
    <row r="42" spans="1:2">
      <c r="B42" s="100"/>
    </row>
    <row r="43" spans="1:2">
      <c r="B43" s="100"/>
    </row>
    <row r="44" spans="1:2">
      <c r="B44" s="100"/>
    </row>
    <row r="45" spans="1:2">
      <c r="B45" s="100"/>
    </row>
    <row r="46" spans="1:2">
      <c r="B46" s="100"/>
    </row>
    <row r="47" spans="1:2">
      <c r="B47" s="100"/>
    </row>
    <row r="48" spans="1:2">
      <c r="B48" s="100"/>
    </row>
    <row r="49" spans="2:2">
      <c r="B49" s="100"/>
    </row>
    <row r="50" spans="2:2">
      <c r="B50" s="100"/>
    </row>
    <row r="51" spans="2:2">
      <c r="B51" s="100"/>
    </row>
    <row r="52" spans="2:2">
      <c r="B52" s="100"/>
    </row>
    <row r="53" spans="2:2">
      <c r="B53" s="100"/>
    </row>
    <row r="54" spans="2:2">
      <c r="B54" s="100"/>
    </row>
    <row r="55" spans="2:2">
      <c r="B55" s="100"/>
    </row>
    <row r="56" spans="2:2">
      <c r="B56" s="100"/>
    </row>
    <row r="57" spans="2:2">
      <c r="B57" s="100"/>
    </row>
    <row r="58" spans="2:2">
      <c r="B58" s="100"/>
    </row>
    <row r="59" spans="2:2">
      <c r="B59" s="100"/>
    </row>
    <row r="60" spans="2:2">
      <c r="B60" s="100"/>
    </row>
    <row r="61" spans="2:2">
      <c r="B61" s="100"/>
    </row>
  </sheetData>
  <sheetProtection formatRows="0"/>
  <mergeCells count="1">
    <mergeCell ref="A18:D1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CB951-26A3-43FC-981F-1AA89DD7782F}">
  <dimension ref="A1:F93"/>
  <sheetViews>
    <sheetView zoomScale="70" zoomScaleNormal="70" workbookViewId="0">
      <pane xSplit="1" ySplit="1" topLeftCell="B65" activePane="bottomRight" state="frozen"/>
      <selection pane="bottomRight" activeCell="E2" sqref="E2:E69"/>
      <selection pane="bottomLeft" activeCell="A2" sqref="A2"/>
      <selection pane="topRight" activeCell="B1" sqref="B1"/>
    </sheetView>
  </sheetViews>
  <sheetFormatPr defaultColWidth="10.75" defaultRowHeight="15.75" customHeight="1"/>
  <cols>
    <col min="1" max="1" width="64.625" style="98" customWidth="1"/>
    <col min="2" max="2" width="64.625" style="100" customWidth="1"/>
    <col min="3" max="3" width="47.125" style="100" customWidth="1"/>
    <col min="4" max="5" width="16.625" style="100" customWidth="1"/>
    <col min="6" max="6" width="18.5" style="100" customWidth="1"/>
    <col min="7" max="16384" width="10.75" style="8"/>
  </cols>
  <sheetData>
    <row r="1" spans="1:6" ht="32.1" customHeight="1">
      <c r="A1" s="33" t="s">
        <v>21</v>
      </c>
      <c r="B1" s="23" t="s">
        <v>260</v>
      </c>
      <c r="C1" s="23" t="s">
        <v>261</v>
      </c>
      <c r="D1" s="33" t="s">
        <v>23</v>
      </c>
      <c r="E1" s="33" t="s">
        <v>24</v>
      </c>
      <c r="F1" s="8"/>
    </row>
    <row r="2" spans="1:6" ht="32.1" customHeight="1">
      <c r="A2" s="23" t="s">
        <v>262</v>
      </c>
      <c r="B2" s="85">
        <v>3.5</v>
      </c>
      <c r="C2" s="85">
        <v>0</v>
      </c>
      <c r="D2" s="72">
        <v>0.03</v>
      </c>
      <c r="E2" s="44">
        <f t="shared" ref="E2:E64" si="0">(B2+C2)*D2</f>
        <v>0.105</v>
      </c>
      <c r="F2" s="9"/>
    </row>
    <row r="3" spans="1:6" ht="126" customHeight="1">
      <c r="A3" s="23"/>
      <c r="B3" s="167" t="s">
        <v>263</v>
      </c>
      <c r="C3" s="92" t="s">
        <v>46</v>
      </c>
      <c r="D3" s="72"/>
      <c r="E3" s="44"/>
      <c r="F3" s="9"/>
    </row>
    <row r="4" spans="1:6" ht="32.1" customHeight="1">
      <c r="A4" s="23" t="s">
        <v>264</v>
      </c>
      <c r="B4" s="85">
        <v>0</v>
      </c>
      <c r="C4" s="97">
        <v>0</v>
      </c>
      <c r="D4" s="72">
        <v>0.03</v>
      </c>
      <c r="E4" s="44">
        <f t="shared" si="0"/>
        <v>0</v>
      </c>
      <c r="F4" s="9"/>
    </row>
    <row r="5" spans="1:6" ht="32.1" customHeight="1">
      <c r="A5" s="23"/>
      <c r="B5" s="92" t="s">
        <v>46</v>
      </c>
      <c r="C5" s="92" t="s">
        <v>46</v>
      </c>
      <c r="D5" s="72"/>
      <c r="E5" s="44"/>
      <c r="F5" s="9"/>
    </row>
    <row r="6" spans="1:6" ht="32.1" customHeight="1">
      <c r="A6" s="23" t="s">
        <v>265</v>
      </c>
      <c r="B6" s="97">
        <v>3.5</v>
      </c>
      <c r="C6" s="85">
        <v>0</v>
      </c>
      <c r="D6" s="67">
        <v>0.04</v>
      </c>
      <c r="E6" s="44">
        <f t="shared" si="0"/>
        <v>0.14000000000000001</v>
      </c>
      <c r="F6" s="8"/>
    </row>
    <row r="7" spans="1:6" ht="120" customHeight="1">
      <c r="A7" s="23"/>
      <c r="B7" s="92" t="s">
        <v>266</v>
      </c>
      <c r="C7" s="92" t="s">
        <v>46</v>
      </c>
      <c r="D7" s="67"/>
      <c r="E7" s="44"/>
      <c r="F7" s="8"/>
    </row>
    <row r="8" spans="1:6" ht="32.1" customHeight="1">
      <c r="A8" s="23" t="s">
        <v>267</v>
      </c>
      <c r="B8" s="97">
        <v>3.5</v>
      </c>
      <c r="C8" s="97"/>
      <c r="D8" s="67">
        <v>0.03</v>
      </c>
      <c r="E8" s="44">
        <f t="shared" si="0"/>
        <v>0.105</v>
      </c>
      <c r="F8" s="8"/>
    </row>
    <row r="9" spans="1:6" ht="99" customHeight="1">
      <c r="A9" s="23"/>
      <c r="B9" s="92" t="s">
        <v>268</v>
      </c>
      <c r="C9" s="92" t="s">
        <v>46</v>
      </c>
      <c r="D9" s="67"/>
      <c r="E9" s="44"/>
      <c r="F9" s="8"/>
    </row>
    <row r="10" spans="1:6" ht="32.1" customHeight="1">
      <c r="A10" s="23" t="s">
        <v>269</v>
      </c>
      <c r="B10" s="85">
        <v>3.5</v>
      </c>
      <c r="C10" s="85"/>
      <c r="D10" s="67">
        <v>0.03</v>
      </c>
      <c r="E10" s="44">
        <f t="shared" si="0"/>
        <v>0.105</v>
      </c>
      <c r="F10" s="8"/>
    </row>
    <row r="11" spans="1:6" ht="90.75" customHeight="1">
      <c r="A11" s="23"/>
      <c r="B11" s="167" t="s">
        <v>270</v>
      </c>
      <c r="C11" s="92" t="s">
        <v>46</v>
      </c>
      <c r="D11" s="67"/>
      <c r="E11" s="44"/>
      <c r="F11" s="8"/>
    </row>
    <row r="12" spans="1:6" ht="32.1" customHeight="1">
      <c r="A12" s="23" t="s">
        <v>271</v>
      </c>
      <c r="B12" s="85">
        <v>3.5</v>
      </c>
      <c r="C12" s="97">
        <v>0</v>
      </c>
      <c r="D12" s="67">
        <v>0.02</v>
      </c>
      <c r="E12" s="44">
        <f t="shared" si="0"/>
        <v>7.0000000000000007E-2</v>
      </c>
      <c r="F12" s="8"/>
    </row>
    <row r="13" spans="1:6" ht="106.5" customHeight="1">
      <c r="A13" s="23"/>
      <c r="B13" s="167" t="s">
        <v>272</v>
      </c>
      <c r="C13" s="92" t="s">
        <v>46</v>
      </c>
      <c r="D13" s="67"/>
      <c r="E13" s="44"/>
      <c r="F13" s="8"/>
    </row>
    <row r="14" spans="1:6" ht="32.1" customHeight="1">
      <c r="A14" s="23" t="s">
        <v>273</v>
      </c>
      <c r="B14" s="97">
        <v>0</v>
      </c>
      <c r="C14" s="85">
        <v>0</v>
      </c>
      <c r="D14" s="67">
        <v>0.04</v>
      </c>
      <c r="E14" s="44">
        <f t="shared" si="0"/>
        <v>0</v>
      </c>
      <c r="F14" s="8"/>
    </row>
    <row r="15" spans="1:6" ht="32.1" customHeight="1">
      <c r="A15" s="23"/>
      <c r="B15" s="92" t="s">
        <v>46</v>
      </c>
      <c r="C15" s="92" t="s">
        <v>46</v>
      </c>
      <c r="D15" s="67"/>
      <c r="E15" s="44"/>
      <c r="F15" s="8"/>
    </row>
    <row r="16" spans="1:6" ht="32.1" customHeight="1">
      <c r="A16" s="23" t="s">
        <v>274</v>
      </c>
      <c r="B16" s="97">
        <v>0</v>
      </c>
      <c r="C16" s="97"/>
      <c r="D16" s="67">
        <v>0.04</v>
      </c>
      <c r="E16" s="44">
        <f t="shared" si="0"/>
        <v>0</v>
      </c>
      <c r="F16" s="8"/>
    </row>
    <row r="17" spans="1:6" ht="43.5" customHeight="1">
      <c r="A17" s="23"/>
      <c r="B17" s="92" t="s">
        <v>46</v>
      </c>
      <c r="C17" s="92"/>
      <c r="D17" s="67"/>
      <c r="E17" s="44"/>
      <c r="F17" s="8"/>
    </row>
    <row r="18" spans="1:6" ht="32.1" customHeight="1">
      <c r="A18" s="23" t="s">
        <v>275</v>
      </c>
      <c r="B18" s="85">
        <v>0</v>
      </c>
      <c r="C18" s="85">
        <v>0</v>
      </c>
      <c r="D18" s="67">
        <v>0.04</v>
      </c>
      <c r="E18" s="44">
        <f t="shared" si="0"/>
        <v>0</v>
      </c>
      <c r="F18" s="8"/>
    </row>
    <row r="19" spans="1:6" ht="32.1" customHeight="1">
      <c r="A19" s="23"/>
      <c r="B19" s="92" t="s">
        <v>46</v>
      </c>
      <c r="C19" s="92" t="s">
        <v>46</v>
      </c>
      <c r="D19" s="67"/>
      <c r="E19" s="44"/>
      <c r="F19" s="8"/>
    </row>
    <row r="20" spans="1:6" ht="32.1" customHeight="1">
      <c r="A20" s="23" t="s">
        <v>276</v>
      </c>
      <c r="B20" s="85">
        <v>0</v>
      </c>
      <c r="C20" s="97">
        <v>0</v>
      </c>
      <c r="D20" s="67">
        <v>0.04</v>
      </c>
      <c r="E20" s="44">
        <f t="shared" si="0"/>
        <v>0</v>
      </c>
      <c r="F20" s="8"/>
    </row>
    <row r="21" spans="1:6" ht="27" customHeight="1">
      <c r="A21" s="23"/>
      <c r="B21" s="167" t="s">
        <v>46</v>
      </c>
      <c r="C21" s="92" t="s">
        <v>46</v>
      </c>
      <c r="D21" s="67"/>
      <c r="E21" s="44"/>
      <c r="F21" s="8"/>
    </row>
    <row r="22" spans="1:6" ht="32.1" customHeight="1">
      <c r="A22" s="23" t="s">
        <v>277</v>
      </c>
      <c r="B22" s="97">
        <v>2</v>
      </c>
      <c r="C22" s="85">
        <v>0</v>
      </c>
      <c r="D22" s="67">
        <v>0.04</v>
      </c>
      <c r="E22" s="44">
        <f t="shared" si="0"/>
        <v>0.08</v>
      </c>
      <c r="F22" s="8"/>
    </row>
    <row r="23" spans="1:6" ht="102.75" customHeight="1">
      <c r="A23" s="23"/>
      <c r="B23" s="167" t="s">
        <v>278</v>
      </c>
      <c r="C23" s="92" t="s">
        <v>46</v>
      </c>
      <c r="D23" s="67"/>
      <c r="E23" s="44"/>
      <c r="F23" s="8"/>
    </row>
    <row r="24" spans="1:6" ht="32.1" customHeight="1">
      <c r="A24" s="23" t="s">
        <v>279</v>
      </c>
      <c r="B24" s="97">
        <v>0</v>
      </c>
      <c r="C24" s="97">
        <v>0</v>
      </c>
      <c r="D24" s="67">
        <v>0.04</v>
      </c>
      <c r="E24" s="44">
        <f t="shared" si="0"/>
        <v>0</v>
      </c>
      <c r="F24" s="8"/>
    </row>
    <row r="25" spans="1:6" ht="32.1" customHeight="1">
      <c r="A25" s="23"/>
      <c r="B25" s="92" t="s">
        <v>46</v>
      </c>
      <c r="C25" s="92" t="s">
        <v>46</v>
      </c>
      <c r="D25" s="67"/>
      <c r="E25" s="44"/>
      <c r="F25" s="8"/>
    </row>
    <row r="26" spans="1:6" ht="32.1" customHeight="1">
      <c r="A26" s="23" t="s">
        <v>280</v>
      </c>
      <c r="B26" s="85">
        <v>0</v>
      </c>
      <c r="C26" s="85">
        <v>0</v>
      </c>
      <c r="D26" s="67">
        <v>0.04</v>
      </c>
      <c r="E26" s="44">
        <f t="shared" si="0"/>
        <v>0</v>
      </c>
      <c r="F26" s="8"/>
    </row>
    <row r="27" spans="1:6" ht="32.1" customHeight="1">
      <c r="A27" s="23"/>
      <c r="B27" s="92" t="s">
        <v>46</v>
      </c>
      <c r="C27" s="92" t="s">
        <v>46</v>
      </c>
      <c r="D27" s="67"/>
      <c r="E27" s="44"/>
      <c r="F27" s="8"/>
    </row>
    <row r="28" spans="1:6" ht="32.1" customHeight="1">
      <c r="A28" s="23" t="s">
        <v>281</v>
      </c>
      <c r="B28" s="85">
        <v>3.5</v>
      </c>
      <c r="C28" s="97">
        <v>0</v>
      </c>
      <c r="D28" s="67">
        <v>0.02</v>
      </c>
      <c r="E28" s="44">
        <f t="shared" si="0"/>
        <v>7.0000000000000007E-2</v>
      </c>
      <c r="F28" s="8"/>
    </row>
    <row r="29" spans="1:6" ht="171" customHeight="1">
      <c r="A29" s="23"/>
      <c r="B29" s="92" t="s">
        <v>282</v>
      </c>
      <c r="C29" s="92" t="s">
        <v>46</v>
      </c>
      <c r="D29" s="67"/>
      <c r="E29" s="44"/>
      <c r="F29" s="8"/>
    </row>
    <row r="30" spans="1:6" ht="32.1" customHeight="1">
      <c r="A30" s="23" t="s">
        <v>283</v>
      </c>
      <c r="B30" s="97">
        <v>0</v>
      </c>
      <c r="C30" s="85">
        <v>0</v>
      </c>
      <c r="D30" s="67">
        <v>0.02</v>
      </c>
      <c r="E30" s="44">
        <f t="shared" si="0"/>
        <v>0</v>
      </c>
      <c r="F30" s="8"/>
    </row>
    <row r="31" spans="1:6" ht="32.1" customHeight="1">
      <c r="A31" s="23"/>
      <c r="B31" s="92" t="s">
        <v>46</v>
      </c>
      <c r="C31" s="92" t="s">
        <v>46</v>
      </c>
      <c r="D31" s="67"/>
      <c r="E31" s="44"/>
      <c r="F31" s="8"/>
    </row>
    <row r="32" spans="1:6" ht="32.1" customHeight="1">
      <c r="A32" s="23" t="s">
        <v>284</v>
      </c>
      <c r="B32" s="97">
        <v>0</v>
      </c>
      <c r="C32" s="97">
        <v>0</v>
      </c>
      <c r="D32" s="67">
        <v>0.03</v>
      </c>
      <c r="E32" s="44">
        <f t="shared" si="0"/>
        <v>0</v>
      </c>
      <c r="F32" s="8"/>
    </row>
    <row r="33" spans="1:6" ht="32.1" customHeight="1">
      <c r="A33" s="23"/>
      <c r="B33" s="92" t="s">
        <v>46</v>
      </c>
      <c r="C33" s="92" t="s">
        <v>46</v>
      </c>
      <c r="D33" s="67"/>
      <c r="E33" s="44"/>
      <c r="F33" s="8"/>
    </row>
    <row r="34" spans="1:6" ht="32.1" customHeight="1">
      <c r="A34" s="23" t="s">
        <v>285</v>
      </c>
      <c r="B34" s="85">
        <v>0</v>
      </c>
      <c r="C34" s="85">
        <v>0</v>
      </c>
      <c r="D34" s="67">
        <v>0.02</v>
      </c>
      <c r="E34" s="44">
        <f t="shared" si="0"/>
        <v>0</v>
      </c>
      <c r="F34" s="8"/>
    </row>
    <row r="35" spans="1:6" ht="32.1" customHeight="1">
      <c r="A35" s="23"/>
      <c r="B35" s="92" t="s">
        <v>46</v>
      </c>
      <c r="C35" s="92" t="s">
        <v>46</v>
      </c>
      <c r="D35" s="67"/>
      <c r="E35" s="44"/>
      <c r="F35" s="8"/>
    </row>
    <row r="36" spans="1:6" ht="32.1" customHeight="1">
      <c r="A36" s="23" t="s">
        <v>286</v>
      </c>
      <c r="B36" s="85"/>
      <c r="C36" s="97">
        <v>0</v>
      </c>
      <c r="D36" s="67">
        <v>0.03</v>
      </c>
      <c r="E36" s="44">
        <f t="shared" si="0"/>
        <v>0</v>
      </c>
      <c r="F36" s="8"/>
    </row>
    <row r="37" spans="1:6" ht="27" customHeight="1">
      <c r="A37" s="23"/>
      <c r="B37" s="167"/>
      <c r="C37" s="92"/>
      <c r="D37" s="67"/>
      <c r="E37" s="44"/>
      <c r="F37" s="8"/>
    </row>
    <row r="38" spans="1:6" ht="32.1" customHeight="1">
      <c r="A38" s="23" t="s">
        <v>287</v>
      </c>
      <c r="B38" s="97">
        <v>3.5</v>
      </c>
      <c r="C38" s="85">
        <v>0</v>
      </c>
      <c r="D38" s="67">
        <v>0.02</v>
      </c>
      <c r="E38" s="44">
        <f t="shared" si="0"/>
        <v>7.0000000000000007E-2</v>
      </c>
      <c r="F38" s="8"/>
    </row>
    <row r="39" spans="1:6" ht="131.1" customHeight="1">
      <c r="A39" s="23"/>
      <c r="B39" s="92" t="s">
        <v>288</v>
      </c>
      <c r="C39" s="92" t="s">
        <v>46</v>
      </c>
      <c r="D39" s="67"/>
      <c r="E39" s="44"/>
      <c r="F39" s="8"/>
    </row>
    <row r="40" spans="1:6" ht="32.1" customHeight="1">
      <c r="A40" s="23" t="s">
        <v>289</v>
      </c>
      <c r="B40" s="97">
        <v>0</v>
      </c>
      <c r="C40" s="97">
        <v>0</v>
      </c>
      <c r="D40" s="67">
        <v>0.03</v>
      </c>
      <c r="E40" s="44">
        <f t="shared" si="0"/>
        <v>0</v>
      </c>
      <c r="F40" s="8"/>
    </row>
    <row r="41" spans="1:6" ht="32.1" customHeight="1">
      <c r="A41" s="23"/>
      <c r="B41" s="92" t="s">
        <v>46</v>
      </c>
      <c r="C41" s="92" t="s">
        <v>46</v>
      </c>
      <c r="D41" s="67"/>
      <c r="E41" s="44"/>
      <c r="F41" s="8"/>
    </row>
    <row r="42" spans="1:6" ht="32.1" customHeight="1">
      <c r="A42" s="23" t="s">
        <v>290</v>
      </c>
      <c r="B42" s="85">
        <v>0</v>
      </c>
      <c r="C42" s="85">
        <v>0</v>
      </c>
      <c r="D42" s="67">
        <v>0.03</v>
      </c>
      <c r="E42" s="44">
        <f t="shared" si="0"/>
        <v>0</v>
      </c>
      <c r="F42" s="8"/>
    </row>
    <row r="43" spans="1:6" ht="32.1" customHeight="1">
      <c r="A43" s="23"/>
      <c r="B43" s="92" t="s">
        <v>46</v>
      </c>
      <c r="C43" s="92" t="s">
        <v>46</v>
      </c>
      <c r="D43" s="67"/>
      <c r="E43" s="44"/>
      <c r="F43" s="8"/>
    </row>
    <row r="44" spans="1:6" ht="32.1" customHeight="1">
      <c r="A44" s="23" t="s">
        <v>291</v>
      </c>
      <c r="B44" s="85">
        <v>0</v>
      </c>
      <c r="C44" s="97">
        <v>0</v>
      </c>
      <c r="D44" s="67">
        <v>0.02</v>
      </c>
      <c r="E44" s="44">
        <f t="shared" si="0"/>
        <v>0</v>
      </c>
      <c r="F44" s="8"/>
    </row>
    <row r="45" spans="1:6" ht="32.1" customHeight="1">
      <c r="A45" s="23"/>
      <c r="B45" s="92" t="s">
        <v>46</v>
      </c>
      <c r="C45" s="92" t="s">
        <v>46</v>
      </c>
      <c r="D45" s="67"/>
      <c r="E45" s="44"/>
      <c r="F45" s="8"/>
    </row>
    <row r="46" spans="1:6" ht="32.1" customHeight="1">
      <c r="A46" s="23" t="s">
        <v>292</v>
      </c>
      <c r="B46" s="97">
        <v>0</v>
      </c>
      <c r="C46" s="85">
        <v>0</v>
      </c>
      <c r="D46" s="67">
        <v>0.03</v>
      </c>
      <c r="E46" s="44">
        <f t="shared" si="0"/>
        <v>0</v>
      </c>
      <c r="F46" s="8"/>
    </row>
    <row r="47" spans="1:6" ht="32.1" customHeight="1">
      <c r="A47" s="23"/>
      <c r="B47" s="92" t="s">
        <v>46</v>
      </c>
      <c r="C47" s="92" t="s">
        <v>46</v>
      </c>
      <c r="D47" s="67"/>
      <c r="E47" s="44"/>
      <c r="F47" s="8"/>
    </row>
    <row r="48" spans="1:6" ht="32.1" customHeight="1">
      <c r="A48" s="23" t="s">
        <v>293</v>
      </c>
      <c r="B48" s="97">
        <v>0</v>
      </c>
      <c r="C48" s="97">
        <v>0</v>
      </c>
      <c r="D48" s="67">
        <v>0.02</v>
      </c>
      <c r="E48" s="44">
        <f t="shared" si="0"/>
        <v>0</v>
      </c>
      <c r="F48" s="8"/>
    </row>
    <row r="49" spans="1:6" ht="32.1" customHeight="1">
      <c r="A49" s="23"/>
      <c r="B49" s="92" t="s">
        <v>46</v>
      </c>
      <c r="C49" s="92" t="s">
        <v>46</v>
      </c>
      <c r="D49" s="67"/>
      <c r="E49" s="44"/>
      <c r="F49" s="8"/>
    </row>
    <row r="50" spans="1:6" ht="32.1" customHeight="1">
      <c r="A50" s="23" t="s">
        <v>294</v>
      </c>
      <c r="B50" s="85">
        <v>3</v>
      </c>
      <c r="C50" s="85">
        <v>0</v>
      </c>
      <c r="D50" s="67">
        <v>0.03</v>
      </c>
      <c r="E50" s="44">
        <f t="shared" si="0"/>
        <v>0.09</v>
      </c>
      <c r="F50" s="8"/>
    </row>
    <row r="51" spans="1:6" ht="153.75" customHeight="1">
      <c r="A51" s="23"/>
      <c r="B51" s="155" t="s">
        <v>295</v>
      </c>
      <c r="C51" s="92" t="s">
        <v>46</v>
      </c>
      <c r="D51" s="67"/>
      <c r="E51" s="44"/>
      <c r="F51" s="8"/>
    </row>
    <row r="52" spans="1:6" ht="32.1" customHeight="1">
      <c r="A52" s="23" t="s">
        <v>296</v>
      </c>
      <c r="B52" s="85">
        <v>0</v>
      </c>
      <c r="C52" s="97">
        <v>0</v>
      </c>
      <c r="D52" s="67">
        <v>0.03</v>
      </c>
      <c r="E52" s="44">
        <f t="shared" si="0"/>
        <v>0</v>
      </c>
      <c r="F52" s="8"/>
    </row>
    <row r="53" spans="1:6" ht="32.1" customHeight="1">
      <c r="A53" s="23"/>
      <c r="B53" s="92" t="s">
        <v>46</v>
      </c>
      <c r="C53" s="92" t="s">
        <v>46</v>
      </c>
      <c r="D53" s="67"/>
      <c r="E53" s="44"/>
      <c r="F53" s="8"/>
    </row>
    <row r="54" spans="1:6" ht="32.1" customHeight="1">
      <c r="A54" s="23" t="s">
        <v>297</v>
      </c>
      <c r="B54" s="97">
        <v>0</v>
      </c>
      <c r="C54" s="85">
        <v>0</v>
      </c>
      <c r="D54" s="67">
        <v>0.03</v>
      </c>
      <c r="E54" s="44">
        <f t="shared" si="0"/>
        <v>0</v>
      </c>
      <c r="F54" s="9"/>
    </row>
    <row r="55" spans="1:6" ht="32.1" customHeight="1">
      <c r="A55" s="23"/>
      <c r="B55" s="92" t="s">
        <v>46</v>
      </c>
      <c r="C55" s="92" t="s">
        <v>46</v>
      </c>
      <c r="D55" s="67"/>
      <c r="E55" s="44"/>
      <c r="F55" s="9"/>
    </row>
    <row r="56" spans="1:6" s="138" customFormat="1" ht="32.1" customHeight="1">
      <c r="A56" s="23" t="s">
        <v>298</v>
      </c>
      <c r="B56" s="97">
        <v>0</v>
      </c>
      <c r="C56" s="97">
        <v>0</v>
      </c>
      <c r="D56" s="67">
        <v>0.03</v>
      </c>
      <c r="E56" s="44">
        <f t="shared" si="0"/>
        <v>0</v>
      </c>
      <c r="F56" s="137"/>
    </row>
    <row r="57" spans="1:6" ht="32.1" customHeight="1">
      <c r="A57" s="23"/>
      <c r="B57" s="92" t="s">
        <v>46</v>
      </c>
      <c r="C57" s="92" t="s">
        <v>46</v>
      </c>
      <c r="D57" s="67"/>
      <c r="E57" s="44"/>
      <c r="F57" s="9"/>
    </row>
    <row r="58" spans="1:6" ht="32.1" customHeight="1">
      <c r="A58" s="23" t="s">
        <v>299</v>
      </c>
      <c r="B58" s="85">
        <v>0</v>
      </c>
      <c r="C58" s="85">
        <v>0</v>
      </c>
      <c r="D58" s="67">
        <v>0.03</v>
      </c>
      <c r="E58" s="44">
        <f t="shared" si="0"/>
        <v>0</v>
      </c>
      <c r="F58" s="9"/>
    </row>
    <row r="59" spans="1:6" ht="32.1" customHeight="1">
      <c r="A59" s="23"/>
      <c r="B59" s="92" t="s">
        <v>46</v>
      </c>
      <c r="C59" s="92" t="s">
        <v>46</v>
      </c>
      <c r="D59" s="67"/>
      <c r="E59" s="44"/>
      <c r="F59" s="9"/>
    </row>
    <row r="60" spans="1:6" ht="32.1" customHeight="1">
      <c r="A60" s="23" t="s">
        <v>300</v>
      </c>
      <c r="B60" s="85">
        <v>3.5</v>
      </c>
      <c r="C60" s="97">
        <v>0</v>
      </c>
      <c r="D60" s="67">
        <v>0.02</v>
      </c>
      <c r="E60" s="44">
        <f t="shared" si="0"/>
        <v>7.0000000000000007E-2</v>
      </c>
      <c r="F60" s="9"/>
    </row>
    <row r="61" spans="1:6" ht="156" customHeight="1">
      <c r="A61" s="23"/>
      <c r="B61" s="120" t="s">
        <v>301</v>
      </c>
      <c r="C61" s="92" t="s">
        <v>46</v>
      </c>
      <c r="D61" s="67"/>
      <c r="E61" s="44"/>
      <c r="F61" s="9"/>
    </row>
    <row r="62" spans="1:6" ht="32.1" customHeight="1">
      <c r="A62" s="23" t="s">
        <v>302</v>
      </c>
      <c r="B62" s="97">
        <v>0</v>
      </c>
      <c r="C62" s="85">
        <v>0</v>
      </c>
      <c r="D62" s="67">
        <v>0.02</v>
      </c>
      <c r="E62" s="44">
        <f t="shared" si="0"/>
        <v>0</v>
      </c>
      <c r="F62" s="9"/>
    </row>
    <row r="63" spans="1:6" ht="32.1" customHeight="1">
      <c r="A63" s="23"/>
      <c r="B63" s="92" t="s">
        <v>46</v>
      </c>
      <c r="C63" s="92" t="s">
        <v>46</v>
      </c>
      <c r="D63" s="67"/>
      <c r="E63" s="44"/>
      <c r="F63" s="9"/>
    </row>
    <row r="64" spans="1:6" ht="32.1" customHeight="1">
      <c r="A64" s="23" t="s">
        <v>303</v>
      </c>
      <c r="B64" s="97">
        <v>0</v>
      </c>
      <c r="C64" s="97">
        <v>0</v>
      </c>
      <c r="D64" s="67">
        <v>0.03</v>
      </c>
      <c r="E64" s="44">
        <f t="shared" si="0"/>
        <v>0</v>
      </c>
      <c r="F64" s="9"/>
    </row>
    <row r="65" spans="1:6" ht="114.75" customHeight="1">
      <c r="A65" s="23"/>
      <c r="B65" s="120" t="s">
        <v>304</v>
      </c>
      <c r="C65" s="92" t="s">
        <v>46</v>
      </c>
      <c r="D65" s="67"/>
      <c r="E65" s="44"/>
      <c r="F65" s="9"/>
    </row>
    <row r="66" spans="1:6" ht="32.1" customHeight="1">
      <c r="A66" s="23" t="s">
        <v>305</v>
      </c>
      <c r="B66" s="85">
        <v>0</v>
      </c>
      <c r="C66" s="85">
        <v>0</v>
      </c>
      <c r="D66" s="67">
        <v>0.03</v>
      </c>
      <c r="E66" s="44">
        <f t="shared" ref="E66" si="1">(B66+C66)*D66</f>
        <v>0</v>
      </c>
      <c r="F66" s="9"/>
    </row>
    <row r="67" spans="1:6" ht="32.1" customHeight="1">
      <c r="A67" s="23"/>
      <c r="B67" s="92" t="s">
        <v>46</v>
      </c>
      <c r="C67" s="92" t="s">
        <v>46</v>
      </c>
      <c r="D67" s="67"/>
      <c r="E67" s="44"/>
      <c r="F67" s="9"/>
    </row>
    <row r="68" spans="1:6" ht="32.1" customHeight="1">
      <c r="A68" s="23" t="s">
        <v>306</v>
      </c>
      <c r="B68" s="85">
        <v>0</v>
      </c>
      <c r="C68" s="97">
        <v>0</v>
      </c>
      <c r="D68" s="67">
        <v>0.02</v>
      </c>
      <c r="E68" s="44">
        <f t="shared" ref="E68" si="2">(B68+C68)*D68</f>
        <v>0</v>
      </c>
      <c r="F68" s="9"/>
    </row>
    <row r="69" spans="1:6" ht="32.1" customHeight="1">
      <c r="A69" s="43"/>
      <c r="B69" s="92" t="s">
        <v>46</v>
      </c>
      <c r="C69" s="92" t="s">
        <v>46</v>
      </c>
      <c r="D69" s="135"/>
      <c r="E69" s="136"/>
      <c r="F69" s="9"/>
    </row>
    <row r="70" spans="1:6" ht="15.6">
      <c r="A70" s="8"/>
      <c r="B70" s="8"/>
      <c r="C70" s="38" t="s">
        <v>74</v>
      </c>
      <c r="D70" s="73">
        <f>SUM(D2:D68)</f>
        <v>1.0000000000000002</v>
      </c>
      <c r="E70" s="82">
        <f>SUM(E2:E68)</f>
        <v>0.9049999999999998</v>
      </c>
      <c r="F70" s="14" t="s">
        <v>229</v>
      </c>
    </row>
    <row r="71" spans="1:6" ht="15.6">
      <c r="A71" s="111"/>
      <c r="B71" s="98"/>
      <c r="C71" s="98"/>
      <c r="D71" s="98"/>
      <c r="E71" s="98"/>
      <c r="F71" s="98"/>
    </row>
    <row r="72" spans="1:6" ht="20.100000000000001" customHeight="1">
      <c r="A72" s="103" t="s">
        <v>307</v>
      </c>
      <c r="B72" s="103"/>
      <c r="C72" s="103"/>
      <c r="D72" s="98"/>
      <c r="E72" s="98"/>
      <c r="F72" s="98"/>
    </row>
    <row r="73" spans="1:6" ht="30.75" customHeight="1">
      <c r="A73" s="107" t="s">
        <v>308</v>
      </c>
      <c r="B73" s="103"/>
      <c r="C73" s="103"/>
      <c r="D73" s="98"/>
      <c r="E73" s="98"/>
      <c r="F73" s="98"/>
    </row>
    <row r="74" spans="1:6" ht="15.6">
      <c r="A74" s="103"/>
      <c r="B74" s="103"/>
      <c r="C74" s="103"/>
      <c r="D74" s="98"/>
      <c r="E74" s="98"/>
      <c r="F74" s="98"/>
    </row>
    <row r="75" spans="1:6" ht="15.6">
      <c r="A75" s="166" t="s">
        <v>309</v>
      </c>
      <c r="B75" s="166" t="s">
        <v>310</v>
      </c>
      <c r="C75" s="170" t="s">
        <v>311</v>
      </c>
      <c r="D75" s="98"/>
      <c r="E75" s="98"/>
      <c r="F75" s="98"/>
    </row>
    <row r="76" spans="1:6" ht="15.6">
      <c r="A76" s="103"/>
      <c r="B76" s="103"/>
      <c r="C76" s="103"/>
      <c r="D76" s="98"/>
      <c r="E76" s="98"/>
      <c r="F76" s="98"/>
    </row>
    <row r="77" spans="1:6" ht="15.6">
      <c r="A77" s="100"/>
    </row>
    <row r="78" spans="1:6" ht="15.6">
      <c r="A78" s="107"/>
    </row>
    <row r="79" spans="1:6" ht="15.6">
      <c r="A79" s="100"/>
    </row>
    <row r="80" spans="1:6" ht="15.6">
      <c r="A80" s="100"/>
    </row>
    <row r="81" spans="1:4" ht="15.6">
      <c r="A81" s="166"/>
    </row>
    <row r="82" spans="1:4" ht="15.6">
      <c r="A82" s="100"/>
    </row>
    <row r="83" spans="1:4" ht="15.6">
      <c r="A83" s="100"/>
      <c r="D83" s="98"/>
    </row>
    <row r="84" spans="1:4" ht="15.6">
      <c r="A84" s="100"/>
    </row>
    <row r="85" spans="1:4" ht="15.6">
      <c r="A85" s="100"/>
    </row>
    <row r="86" spans="1:4" ht="15.6">
      <c r="A86" s="100"/>
    </row>
    <row r="87" spans="1:4" ht="15.6">
      <c r="A87" s="100"/>
    </row>
    <row r="88" spans="1:4" ht="15.6">
      <c r="A88" s="100"/>
    </row>
    <row r="89" spans="1:4" ht="15.6">
      <c r="A89" s="100"/>
    </row>
    <row r="90" spans="1:4" ht="15.6"/>
    <row r="91" spans="1:4" ht="15.6"/>
    <row r="92" spans="1:4" ht="15.6"/>
    <row r="93" spans="1:4" ht="15.6"/>
  </sheetData>
  <sheetProtection formatRows="0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Ana Carolina Tesch Benincá</cp:lastModifiedBy>
  <cp:revision/>
  <dcterms:created xsi:type="dcterms:W3CDTF">2022-10-09T23:08:45Z</dcterms:created>
  <dcterms:modified xsi:type="dcterms:W3CDTF">2025-02-04T17:28:30Z</dcterms:modified>
  <cp:category/>
  <cp:contentStatus/>
</cp:coreProperties>
</file>