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Itaú/"/>
    </mc:Choice>
  </mc:AlternateContent>
  <xr:revisionPtr revIDLastSave="262" documentId="13_ncr:1_{6F63AD3E-7692-4F19-BA35-D659DF177EE7}" xr6:coauthVersionLast="47" xr6:coauthVersionMax="47" xr10:uidLastSave="{3DCCE0B5-DA83-44BA-B619-11125F5C7D2F}"/>
  <bookViews>
    <workbookView xWindow="-110" yWindow="-110" windowWidth="19420" windowHeight="11500" firstSheet="2" activeTab="4"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0" l="1"/>
  <c r="F19" i="5"/>
  <c r="G17" i="5"/>
  <c r="E17" i="5"/>
  <c r="G15" i="5"/>
  <c r="E15" i="5"/>
  <c r="G13" i="5"/>
  <c r="E13" i="5"/>
  <c r="G11" i="5"/>
  <c r="E11" i="5"/>
  <c r="G9" i="5"/>
  <c r="E9" i="5"/>
  <c r="G7" i="5"/>
  <c r="E7" i="5"/>
  <c r="G5" i="5"/>
  <c r="E5" i="5"/>
  <c r="G3" i="5"/>
  <c r="E3" i="5"/>
  <c r="C55" i="12"/>
  <c r="C54" i="12"/>
  <c r="C53" i="12"/>
  <c r="C52" i="12"/>
  <c r="C51" i="12"/>
  <c r="C50" i="12"/>
  <c r="C49" i="12"/>
  <c r="C48" i="12"/>
  <c r="C24" i="12"/>
  <c r="C47" i="12"/>
  <c r="C23" i="12"/>
  <c r="C46" i="12"/>
  <c r="C35" i="12"/>
  <c r="C22" i="12"/>
  <c r="C45" i="12"/>
  <c r="C34" i="12"/>
  <c r="C21" i="12"/>
  <c r="C44" i="12"/>
  <c r="C33" i="12"/>
  <c r="C20" i="12"/>
  <c r="C43" i="12"/>
  <c r="C32" i="12"/>
  <c r="C19" i="12"/>
  <c r="C42" i="12"/>
  <c r="C31" i="12"/>
  <c r="C18" i="12"/>
  <c r="C41" i="12"/>
  <c r="C30" i="12"/>
  <c r="C17" i="12"/>
  <c r="C40" i="12"/>
  <c r="C29" i="12"/>
  <c r="C16" i="12"/>
  <c r="C39" i="12"/>
  <c r="C28" i="12"/>
  <c r="C15" i="12"/>
  <c r="C25" i="12" s="1"/>
  <c r="G16" i="11"/>
  <c r="H12" i="11"/>
  <c r="H14" i="11"/>
  <c r="G19" i="5" l="1"/>
  <c r="C56" i="12"/>
  <c r="C36" i="12"/>
  <c r="D92" i="22" l="1"/>
  <c r="D42" i="9" l="1"/>
  <c r="E68" i="26" l="1"/>
  <c r="E64" i="26"/>
  <c r="E60" i="26"/>
  <c r="E56" i="26"/>
  <c r="E52" i="26"/>
  <c r="E48" i="26"/>
  <c r="E44" i="26"/>
  <c r="E40" i="26"/>
  <c r="E36" i="26"/>
  <c r="E32" i="26"/>
  <c r="E28" i="26"/>
  <c r="E24" i="26"/>
  <c r="E20" i="26"/>
  <c r="E16" i="26"/>
  <c r="E12" i="26"/>
  <c r="E8" i="26"/>
  <c r="E4" i="26"/>
  <c r="D70" i="26"/>
  <c r="B92" i="22"/>
  <c r="E5" i="27"/>
  <c r="H9" i="20" s="1"/>
  <c r="J4" i="22" l="1"/>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F18" i="16" l="1"/>
  <c r="F5" i="16"/>
  <c r="F7" i="16"/>
  <c r="F9" i="16"/>
  <c r="F11" i="16"/>
  <c r="F13" i="16"/>
  <c r="F15" i="16"/>
  <c r="F17" i="16"/>
  <c r="F3" i="16"/>
  <c r="C13" i="10"/>
  <c r="D13" i="10"/>
  <c r="B13" i="10"/>
  <c r="C9" i="12"/>
  <c r="D9" i="12"/>
  <c r="E9" i="12"/>
  <c r="B9" i="12"/>
  <c r="C9" i="15"/>
  <c r="D9" i="15"/>
  <c r="B9" i="15"/>
  <c r="E9" i="15"/>
  <c r="F5" i="15"/>
  <c r="F7" i="15"/>
  <c r="F3" i="15"/>
  <c r="F5" i="12"/>
  <c r="F7" i="12"/>
  <c r="F3" i="12"/>
  <c r="F9" i="12" l="1"/>
  <c r="F9" i="15"/>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H2" i="11"/>
  <c r="H4" i="11"/>
  <c r="G20" i="2"/>
  <c r="D4" i="9"/>
  <c r="D6" i="9"/>
  <c r="D8" i="9"/>
  <c r="D10" i="9"/>
  <c r="D12" i="9"/>
  <c r="D14" i="9"/>
  <c r="D16" i="9"/>
  <c r="D18" i="9"/>
  <c r="D20" i="9"/>
  <c r="D22" i="9"/>
  <c r="D24" i="9"/>
  <c r="D26" i="9"/>
  <c r="D28" i="9"/>
  <c r="D30" i="9"/>
  <c r="D32" i="9"/>
  <c r="D34" i="9"/>
  <c r="D36" i="9"/>
  <c r="D38" i="9"/>
  <c r="D40"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6" i="11" l="1"/>
  <c r="I9" i="20" s="1"/>
  <c r="H19" i="16"/>
  <c r="M9" i="20" s="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<sst xmlns="http://schemas.openxmlformats.org/spreadsheetml/2006/main" count="483" uniqueCount="378">
  <si>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</si>
  <si>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</si>
  <si>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</si>
  <si>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</si>
  <si>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</si>
  <si>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</si>
  <si>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</si>
  <si>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</si>
  <si>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</si>
  <si>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</si>
  <si>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</si>
  <si>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</si>
  <si>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</si>
  <si>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</si>
  <si>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</si>
  <si>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</si>
  <si>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</si>
  <si>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</si>
  <si>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</si>
  <si>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</si>
  <si>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</si>
  <si>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</si>
  <si>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</si>
  <si>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</si>
  <si>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</si>
  <si>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</si>
  <si>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PRSAC: pg. 2 - incorporação de variáveis climáticas ao gerenciamento de riscos; definição de estratégia de mensuração de emissões financiadas (escopo 3) e implementação de plano de descarbonização para apoio à transição dos negócios. Aderiram à TCFD, NZBA (Net-zero banking alliance), GFANZ (glasgow financial alliance for net zero), PCAF (Partnership for carbon accounting financials) e relatam ao CDP.</t>
  </si>
  <si>
    <t>2. Matriz energética</t>
  </si>
  <si>
    <t>PRSAC: pg. 2 - incorporação de variáveis climáticas ao gerenciamento de riscos; definição de estratégia de mensuração de emissões financiadas (escopo 3) e implementação de plano de descarbonização para apoio à transição dos negócios. Adesão à  TCFD e relatam ao CDP. Adesão ao PCAF (Partnership for carbon accounting financials), NZBA (Net-zero banking alliance) e GFANZ</t>
  </si>
  <si>
    <t>3. Eficiência energética</t>
  </si>
  <si>
    <t>Adesão ao  TCFD e reportam ao CDP (Pontuação 1 de 1). Adesão ao PCAF (Partnership for carbon accounting financials), NZBA (Net-zero banking alliance) e GFANZ.</t>
  </si>
  <si>
    <t>4. Impactos na biodiversidade terrestre</t>
  </si>
  <si>
    <t>PRSAC: pg. 2 - adoção de processos de gerenciamento de riscos e oportunidades socioambientais que contribuam para a conservação e o uso sustentável dos recursos e proteção da biodiversidade brasileira (Pontuação 2 de 2).</t>
  </si>
  <si>
    <t>5. Poluição água doce</t>
  </si>
  <si>
    <t>PRSAC: pg. 2 - o gerenciamento de riscos SAC considera a avaliação das condições de trabalho e impacto em comunidades, o risco de desastres e contaminação. Adesão aos Princípios do Equador.</t>
  </si>
  <si>
    <t>6. Eficiência hídrica</t>
  </si>
  <si>
    <t>Riscos  SAC - Clientes e Operações com Risco de Crédito: pg. 2 - são contemplados na avaliação de riscos o consumo de recursos hídricos, como a suscetibilidade à escassez de água. Adesão aos Princípios do Equador.</t>
  </si>
  <si>
    <t>7. Poluição marítima</t>
  </si>
  <si>
    <t>8. Poluição do solo</t>
  </si>
  <si>
    <t>9. Uso eficiente do solo para fins agrícolas</t>
  </si>
  <si>
    <t>Nada consta</t>
  </si>
  <si>
    <t>10. Poluição atmosférica</t>
  </si>
  <si>
    <t>11. Gestão adequada de resíduos sólidos</t>
  </si>
  <si>
    <t xml:space="preserve">Adesão aos Princípios do Equador </t>
  </si>
  <si>
    <t>12. Uso eficiente de matéria-prima poluente ou sujeita a provável escassez</t>
  </si>
  <si>
    <t>PRSAC: pg. 2 - adoção de processos de gerenciamento de riscos e oportunidades socioambientais que contribuam para a conservação e o uso sustentável dos recursos e proteção da biodiversidade brasileira.</t>
  </si>
  <si>
    <t>13. Trabalho análogo ao escravo</t>
  </si>
  <si>
    <t>PRSAC: pg. 1 - promoção da diversidade, equidade e inclusão, prevenção do  assédio moral e sexual, da discriminação de qualquer natureza e do trabalho degradante em desacordo com a legislação (infantil, forçado ou análogo ao escravo) orientam a política do Itaú na condução dos negócios. Adesão ao Pacto Global</t>
  </si>
  <si>
    <t>14. Trabalho infantil irregular</t>
  </si>
  <si>
    <t xml:space="preserve">PRSAC: pg. 1 - promoção da diversidade, equidade e inclusão, prevenção do  assédio moral e sexual, da discriminação de qualquer natureza e do trabalho degradante em desacordo com a legislação (infantil, forçado ou análogo ao escravo) orientam a política do Itaú na condução dos negócios </t>
  </si>
  <si>
    <t>15. Gestão da saúde no trabalho</t>
  </si>
  <si>
    <t>Riscos  SAC - Clientes e Operações com Risco de Crédito: pg. 2 - são contemplados na avaliação de riscos a saúde e segurança no trabalho. Adesão aos Princípios do Equador.</t>
  </si>
  <si>
    <t>16. Gestão da segurança no trabalho</t>
  </si>
  <si>
    <t xml:space="preserve">17. Nível de desigualdade salarial </t>
  </si>
  <si>
    <t>18. Saúde, segurança e outros direitos do consumidor</t>
  </si>
  <si>
    <t>19. Impactos em comunidades tradicionais</t>
  </si>
  <si>
    <t>Riscos  SAC - Clientes e Operações com Risco de Crédito: pg. 2 - são contemplados na avaliação de riscos critérios sociais, como impacto a comunidades tradicionais. Adesão aos Princípios do Equador.</t>
  </si>
  <si>
    <t>20. Riscos à saúde e segurança da comunidade em geral</t>
  </si>
  <si>
    <t>PRSAC: pg. 2 - o gerenciamento de riscos SAC considera como critérios de avaliação as condições de trabalho e impacto em comunidades, o risco de desastres e contaminação. Adesão aos Princípios do Equador.</t>
  </si>
  <si>
    <t>21. Riscos e impactos no desenvolvimento local</t>
  </si>
  <si>
    <t>22. Discriminação de gênero</t>
  </si>
  <si>
    <t>PRSAC: pg. 1 - contribuição para a redução das desigualdades sociais, por meio do suporte a grupos historicamente vulneráveis na sociedade por gênero, raça, idade, orientação sexual, deficiência ou regionalidade, a promoção da diversidade, equidade e inclusão, prevenção do assédio moral e sexual, da discriminação de qualquer natureza. Adesão aos WEPs, Fórum de Empresas e Direitos LGBTI+, Coalizão Empresarial para Equidade Racial e de Gênero e Padrões de Conduta para Empresas (ONU).</t>
  </si>
  <si>
    <t>23. Discriminação étnica ou sexual</t>
  </si>
  <si>
    <t>PRSAC: pg. 1 - contribuição para a redução das desigualdades sociais, por meio do suporte a grupos historicamente vulneráveis na sociedade por gênero, raça, idade, orientação sexual, deficiência ou regionalidade, a promoção da diversidade, equidade e inclusão, prevenção do assédio moral e sexual, da discriminação de qualquer naturez orientam a política do Itaú na condução dos negócios. Adesão ao Pacto Global, Coalizão Empresarial para Equidade Racial e de Gênero e Iniciativa Empresarial pela Igualdade Racial.</t>
  </si>
  <si>
    <t>24. Inclusão de pessoas com deficiência</t>
  </si>
  <si>
    <t>PRSAC: pg. 1 - contribuição para a redução das desigualdades sociais, por meio do suporte a grupos historicamente vulneráveis na sociedade por gênero, raça, idade, orientação sexual, deficiência ou regionalidade, a promoção da diversidade, equidade e inclusão, prevenção do assédio moral e sexual, da discriminação de qualquer naturez orientam a política do Itaú na condução dos negócios. O Itaú possui compromisso com os direitos humanos e uma carta compromisso com a diversidade.</t>
  </si>
  <si>
    <t>25. Riscos para o patrimônio cultural</t>
  </si>
  <si>
    <t>Adesão aos Princípios do Equador</t>
  </si>
  <si>
    <t>26. Questões concorrenciais</t>
  </si>
  <si>
    <t>PRSAC: pg. 1 - o respeito ao ambiente regulatório e às condições de competitividade para um sistema financeiro íntegro e que promova as melhores práticas de sustentabilidade no setor orientam a política do Itaú na condução dos negócios</t>
  </si>
  <si>
    <t>27. Responsabilidade tributária</t>
  </si>
  <si>
    <t>28. Prevenção e combate à corrupção</t>
  </si>
  <si>
    <t>Adesão ao Pacto Global</t>
  </si>
  <si>
    <t>TOTAL</t>
  </si>
  <si>
    <t>Máximo de 3</t>
  </si>
  <si>
    <t>Relatório CDP: pg. 128 - compromissos: Coalizão Brasil Clima Florestas e Agricultura, Diálogo de Política de Investidores sobre Desmatamento (IPDD).</t>
  </si>
  <si>
    <t>Inclusão em política setorial ou em política temática (0 a 7)</t>
  </si>
  <si>
    <t xml:space="preserve">Relatório ESG: pg. 51 - no processo de gestão de risco são avaliados risco fÍsico de curto e longo prazo e risco de transição./ Relatório climático: pg. 20 - a NZBA definiu nove setores como prioritários para o estabelecimento de objetivos de descarbonização: geração de eletricidade, carvão, cimento, aço, alumínio, agricultura, óleo e gás, transportes, imobiliário./ Relatório ESG: pg. 35 - mensuram as emissões financiadas. </t>
  </si>
  <si>
    <t>Relatório climático: pg. 20 - a NZBA definiu nove setores como prioritários para o estabelecimento de objetivos de descarbonização: geração de eletricidade, carvão, cimento, aço, alumínio, agricultura, óleo e gás, transportes, imobiliário./ Relatório ESG: pg. 36 - desde 2023, não operam com clientes cuja dependência de carvão exceda 15% da receita, 1.000 MW de geração térmica a carvão ou 10 milhões de toneladas de extração de minério de carvão. A restrição se estende a clientes que estejam expandindo sua dependência de carvão (também para investimentos). A partir de 2030, não serão admitidas receitas oriundas de carvão, e os limites para geração térmica a carvão e extração de minério de carvão também serão zero. Estabelecem restrições para operações de exploração de Óleo e Gás não convencionais no Ártico e em Areias Betuminosas.</t>
  </si>
  <si>
    <t xml:space="preserve">Relatório climático: pg. 20 - a NZBA definiu nove setores como prioritários para o estabelecimento de objetivos de descarbonização: geração de eletricidade, carvão, cimento, aço, alumínio, agricultura, óleo e gás, transportes, imobiliário./ Relatório climático: pg. 25 - Aponta a eficiência energética como alavanca para descarbonização dos setores sensíveis.  </t>
  </si>
  <si>
    <t>Relatório ESG: pg. 38 - analisam a produção de produtos controversos que possam gerar impactos negativos à fauna e à flora e à saúde humana./ Questionário ISE: pergunta 1209: identificam potenciais riscos à biodiversidade e a dependência dos serviços ecossistêmicos das atividades (financiadas e investidas).</t>
  </si>
  <si>
    <t xml:space="preserve">
</t>
  </si>
  <si>
    <t>Relatório ESG: pg. 56 - as operações de financiamento de construção de empreendimentos imobiliários são avaliadas com o objetivo de identificar e mitigar riscos relacionados à contaminação de solo e de água, passivos florestais ou riscos relacionados à existência direta ou indireta  de atividades potencialmente poluidoras nas proximidades do projeto.</t>
  </si>
  <si>
    <t>Relatório ESG: pg. 51 - critérios de avaliação ambiental: biodiversidade, emissões atmosféricas, acidentes/desastres, produtos e materiais perigosos, contaminação da água e do Solo, resíduos e efluentes./ pg. 56 - as operações de financiamento de construção de empreendimentos imobiliários são avaliadas com o objetivo de identificar e mitigar riscos relacionados à contaminação de solo e de água, passivos florestais ou riscos relacionados à existência direta ou indireta  de atividades potencialmente poluidoras nas proximidades do projeto.</t>
  </si>
  <si>
    <t xml:space="preserve">Relatório ESG: pg. 20 - implementar e fortalecer medidas de conservação, regeneração e boas práticas  nas cadeias produtivas, que reduzam a pressão do desmatamento e contribuam com uma agropecuária de  baixo carbono./ Pg. 73 - Programa Reverte: iniciativa da Syngenta em parceria com a The Nature Conservancy (TNC), com o objetivo de promover, técnica e financeiramente, a conversão de áreas de pastagens degradadas em áreas agriculturáveis no Cerrado brasileiro. </t>
  </si>
  <si>
    <t>Relatório ESG: pg. 21 - investem na inserção da bicicleta como modal de transporte nos grandes centros urbanos para promover uma economia mais  inclusiva e de baixo carbono./ pg. 56 - as operações de financiamento de construção de empreendimentos imobiliários são avaliadas com o objetivo de identificar e mitigar riscos relacionados à contaminação de solo e de água, passivos florestais ou riscos relacionados à existência direta ou indireta  de atividades potencialmente poluidoras nas proximidades do projeto.</t>
  </si>
  <si>
    <t>Relatório ESG: pg. 21 - o Plano Amazônia tem por objetivo fomentar um ecossistema de negócios favorável ao desenvolvimento da bioeconomia florestal, contribuindo para o surgimento e o crescimento de negócios inovadores./ Relatório climático: pg. 25 - aponta prinicipais alavancas para descarbonização de alguns setores sensíveis: circularidade como alavanca para o setor de alumínio e aço, e maior participação do alumínio secundário, melhorias no processo na indústria de óleo e gás.</t>
  </si>
  <si>
    <t>Política de financiamento e assessoria sustentável: pg. 2 - Lista de exclusão</t>
  </si>
  <si>
    <t>Relatório ESG: pg. 50 -  são classificados como setores sensíveis aqueles que representam riscos SAC relevantes e exigem uma análise individualizada dos clientes quanto aos critérios sociais, como impacto em comunidades tradicionais, saúde e segurança no trabalho e critérios ambientais.</t>
  </si>
  <si>
    <t>Relatório ESG: pg. 50 -  são classificados como setores sensíveis aqueles que representam riscos SAC relevantes e exigem uma análise individualizada dos clientes quanto aos critérios sociais, como impacto a comunidades tradicionais, saúde e segurança no trabalho e critérios ambientais.</t>
  </si>
  <si>
    <t>Relatório ESG: pg. 50 - são classificados como setores sensíveis aqueles que representam riscos SAC relevantes e exigem uma análise individualizada dos clientes quanto aos critérios sociais, como impacto a comunidades tradicionais, saúde e segurança no trabalho e critérios ambientais./ Paper: Experiência na mitigação dos riscos socioambientais no financiamento de projetos: pg. 2 - a análise começa com a categorização prévia do projeto com base em questões materiais e sensíveis, como seu impacto sobre as populações tradicionais, mudanças climáticas e direitos humanos.</t>
  </si>
  <si>
    <t>Questionário ISE: pergunta 1709 - tem como diretriz identificar e avaliar os impactos gerados na comunidade resultantes das atividades da companhia, bem como os riscos de violação aos Direitos Humanos./ Paper: Experiência na mitigação dos riscos socioambientais no financiamento de projetos: pg. 5 - identificação de potenciais questões socioambientais a serem tratadas, como por exemplo, proteção da saúde e segurança da comunidade.</t>
  </si>
  <si>
    <t>Relatório ISE: pergunta 1719 - o Itaú articula com outras empresas em favor da comunidade local, de modo a contribuir com o desenvolvimento territorial; articula com entidades da sociedade civil organizada em favor da comunidade local, de modo a contribuir com o desenvolvimento territorial.</t>
  </si>
  <si>
    <t>Relatório ESG: pg. 210 - compromisso com os direitos humanos: sua agenda inclui discussões sobre igualdade de gênero.</t>
  </si>
  <si>
    <t>Relatório ESG: pg. 210 - compromisso com os direitos humanos: sua agenda inclui discussões sobre igualdade de imigrantes e refugiados, direitos das pessoas LGBTQIA+, povos indígenas, enfrentamento ao racismo e ao trabalho forçado e promoção dos Princípios Orientadores sobre Empresas e Direitos Humanos.</t>
  </si>
  <si>
    <t>Relatório ESG: pg. 210 - compromisso com os direitos humanos: sua agenda inclui discussões sobre igualdade das pessoas com deficiência e ao trabalho forçado e promoção dos Princípios Orientadores sobre Empresas e Direitos Humanos.</t>
  </si>
  <si>
    <t>Questionário ISE: pergunta 247- respeito as práticas concorrenciais: temas que estão expressamente incluídos no compromisso da empresa com o desenvolvimento sustentável</t>
  </si>
  <si>
    <t>Política de prevenção a corrupção./ Relatório ESG 2023: pg. 17 - cultivar uma postura íntegra e ética, por meio de campanhas e capacitações sobre prevenção à corrupção, lavagem de dinheiro.</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</si>
  <si>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</si>
  <si>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</si>
  <si>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</si>
  <si>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</si>
  <si>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</si>
  <si>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</si>
  <si>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</si>
  <si>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</si>
  <si>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</si>
  <si>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Relatório CDP: pg. 16 - avaliação de questões regulatórias como licenças, cumprimento de normas específicas, monitoramento do desmatamento, entre outros. Esses quesitos são sempre incluídos na análise de crédito./ pg. 17 - os clientes passam por uma análise RSAC e ainda contam com uma equipe específica que analisa o risco reputacional e têm governança para a tomada de decisões em casos de médio e alto risco, sendo que estes últimos passam pelo comitê RSAC.</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</si>
  <si>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</si>
  <si>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</si>
  <si>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</si>
  <si>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Relatório ESG, pg. 38 - produtores rurais de grãos e animais, incluindo pecuaristas, são analisados e acompanhados. Dentre os itens monitorados estão multas e infrações do órgão ambiental, a existência de focos de desmatamentos via satélite e a preservação de áreas de conservação da biodiversidade. Não especifica a abrangência, nem se a esfera estadual está incluída.</t>
  </si>
  <si>
    <t>Áreas embargadas – órgão ambiental estadual/DF</t>
  </si>
  <si>
    <r>
      <t xml:space="preserve">Relatório ESG: pg. 49 - categorização setorial e aspectos ESG individualizados (para setores sensíveis) e para produtores rurais e grandes empresas, em razão de suas particularidades, são aplicadas metodologias específicas que consideram aspectos, como: embargos, desmatamento e sobreposição a áreas de comunidades tradicionais.  </t>
    </r>
    <r>
      <rPr>
        <sz val="12"/>
        <color rgb="FFFF0000"/>
        <rFont val="Calibri"/>
        <family val="2"/>
        <scheme val="minor"/>
      </rPr>
      <t>Não fica claro se embargos estaduais estão abrangidos.</t>
    </r>
  </si>
  <si>
    <t>Cadastro Ambiental Rural - CAR</t>
  </si>
  <si>
    <t>Relatório ESG: pg. 37 - a partir do Código Florestal, foram criadas as exigências de Cadastro Ambiental Rural (CAR) e do Plano de Recuperação Ambiental (PRA), tornando possível o monitoramento da localização e atividades desenvolvidas no imóvel, incluindo o atendimento às leis e marcos ambientais estabelecidos em conformidade com a geografia e a natureza da atuação. Não especifica para quais setores ou nível de risco essa informação é solicitada.</t>
  </si>
  <si>
    <t>Autorizações para supressão de vegetação (sempre que apurado desmatamento recente) – órgãos ambientais estaduais (ou municipais, qdo. for o caso)</t>
  </si>
  <si>
    <t>Prática de infrações – órgãos ambientais federais</t>
  </si>
  <si>
    <t>Relatório ESG: pg. 38 - todos os clientes com análise individualizada (setores sensíveis) passam por avaliação da sua gestão SAC por meio da verificação da existência de embargos, autuações e multas de órgãos de defesa do meio ambiente./ Relatório ESG, pg. 38 - produtores rurais de grãos e animais, incluindo pecuaristas, são analisados e acompanhados. Dentre os itens monitorados estão multas e infrações do órgão ambiental, a existência de focos de desmatamentos via satélite e a preservação de áreas de conservação da biodiversidade./ Relatório ESG: pg. 55 - operações com selo ESG são avaliadas quanto a existência de controvérsias, como passivos ambientais e multas.</t>
  </si>
  <si>
    <t>Áreas embargadas pelo IBAMA ou ICMBio</t>
  </si>
  <si>
    <t xml:space="preserve">Relatório ESG: pg. 50 - são classificados como setores sensíveis aqueles que representam riscos SAC relevantes e exigem uma análise individualizada dos clientes quanto aos critérios SAC. A avaliação dos clientes ocorre por meio de informações públicas por eles divulgadas ou dispostas em bases de dados disponibilizadas por órgãos públicos e/ou instituições relevantes, como IBAMA, Adapta Brasil MCTI, ICMBIO, Agência Nacional de Mineração./ Relatório ESG: pg. 49 - Categorização setorial e aspectos ESG individualizados e para produtores rurais e grandes empresas, em razão de suas particularidades, são aplicadas metodologias específicas que consideram aspectos, como: embargos, desmatamento e sobreposição a áreas de comunidades tradicionais. </t>
  </si>
  <si>
    <t>Limites de unidades de conservação (federais, estaduais e municipais)</t>
  </si>
  <si>
    <t xml:space="preserve">Relatório ESG: pg. 55 - para operações com recursos direcionados são avaliados a existência de sobreposições a áreas protegidas, como Unidades de Conservação e comunidades tradicionais./pg. 17 - os clientes passam por uma análise RSAC e ainda contam com uma equipe específica que analisa o risco reputacional e têm governança para a tomada de decisões em casos de médio e alto risco, sendo que estes últimos passam pelo comitê RSAC./ pg. 39 -  para setores de mineração, metalurgia e siderurgia, madeira, papel e celulose são avaliados a proximidade e/ou intersecção das plantas com locais críticos emergentes e/ou áreas chave para conservação da biodiversidade. Vale destacar que em todas as análises para clientes que atuam em indústrias, não somente os riscos SAC são qualificados, como também são quantificados eventuais impactos advindos de temas ESG na performance financeira desses clientes. </t>
  </si>
  <si>
    <t>Limites de terras indígenas</t>
  </si>
  <si>
    <t xml:space="preserve"> Relatório ESG: pg. 55 - para operações com recursos direcionados são avaliados a existência de sobreposições a áreas protegidas, como Unidades de Conservação e comunidades tradicionais./ Relatório ESG: pg. 49 - Categorização setorial e aspectos ESG individualizados e para produtores rurais e grandes empresas, em razão de suas particularidades, são aplicadas metodologias específicas que consideram aspectos, como: embargos, desmatamento e sobreposição a áreas de comunidades tradicionais./ Framework de finanças sustentáveis: pg. 25 - é realizada avaliação dos aspectos SAC para grandes clientes envolvidos em atividades com maior potencial de sofrer ou causar impactos desta natureza.</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</si>
  <si>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</si>
  <si>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</si>
  <si>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</si>
  <si>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</si>
  <si>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</si>
  <si>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</si>
  <si>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Política de financiamento e assessoria sustentável: pg. 2 - é realizada a verificação do Cadastro de Empregadores que tenham submetido trabalhadores a condições análogas à de escravo (instituído pela Portaria Interministerial MTPS/MMIRDH nº 4, de 11/05/2016).</t>
  </si>
  <si>
    <t>Infrações em matéria de saúde e segurança do trabalho (inclusive trabalho infantil)</t>
  </si>
  <si>
    <t>Framework de finanças sustentáveis: pg. 25 - é realizada avaliação dos aspectos SAC para grandes clientes envolvidos em atividades com maior potencial de sofrer ou causar impactos desta natureza. As metodologias aplicadas são compostas de um conjunto de perguntas específicas do setor que podem incluir a avaliação de biodiversidade, gestão da cadeia de abastecimento, saúde e segurança do trabalhador. As respostas são atualizadas pelo menos anualmente com base em informações públicas e, quando aplicável, provas fornecidas pelo cliente./ Relatório ESG: pg. 38 - todos os clientes com análise individualizada (setores sensíveis) passam por avaliação da sua gestão SAC por meio da verificação da existência de embargos, autuações e multas de órgãos de defesa do meio ambiente.</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</si>
  <si>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</si>
  <si>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</si>
  <si>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</si>
  <si>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</si>
  <si>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</si>
  <si>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</si>
  <si>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</si>
  <si>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 xml:space="preserve"> Relatório CDP: pg. 22 (crédito) solicita informações dos clientes e dados públicos relacionados a emissões e clima de forma geral para setores de médio e alto risco.</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</si>
  <si>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</si>
  <si>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</si>
  <si>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</si>
  <si>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</si>
  <si>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Paper: Experiência na mitigação dos riscos socioambientais no financiamento de projetos: pg. 5 - identificação de potenciais questões socioambientais a serem tratadas, como por exemplo, a prevenção da poluição e minimização de resíduos, controles de poluição (efluentes líquidos e emissões atmosféricas) e gestão de resíduos./ Relatório ESG: pg. 50 -  são classificados como setores sensíveis aqueles que representam riscos SAC relevantes e exigem uma análise individualizada dos clientes quanto aos critérios SAC.</t>
  </si>
  <si>
    <t>Dados da própria empresa relativos ao uso de matéria-prima e insumos</t>
  </si>
  <si>
    <t>Dados da própria empresa relativos a riscos ambientais na cadeia de produção/valor</t>
  </si>
  <si>
    <t xml:space="preserve">Relatório ESG: pg. 51 - a metodologia de avaliaçaõ de riscos SAC leva em consideração a adoção de boas práticas e compromissos que indiquem a mitigação de risco SAC como o monitoramento da cadeia de fornecedores./ pg. 38 - para Frigoríficos de grande porte avaliamos a adoção de boas práticas de gestão SAC e de prevenção ao desmatamento ilegal, como o monitoramento e rastreabilidade da cadeia de fornecedores diretos e indiretos. Não citam outros setores./ Relatório CDP: pg 127 - a metodologia de avaliação é capaz de avaliar os clientes por meio de práticas socioambientais aplicadas tanto às suas terras quanto aos seus cadeias de abastecimento. </t>
  </si>
  <si>
    <t>Dados da própria empresa relativos a riscos sociais na cadeia de produção/valor</t>
  </si>
  <si>
    <t>Certificações ambientais</t>
  </si>
  <si>
    <t>Relatório ESG: pg. 39 - No modelo de integração ESG, avaliam temas que 
podem desequilibrar ecossistemas tendo uma ação direta na vida humana, como: desmatamento, bioinvasão, certificações florestais, gestão de resíduos, exploração de recursos naturais e/ou ocupação irregular do solo. Não especifica universo de operações analisados.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</si>
  <si>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</si>
  <si>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</si>
  <si>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</si>
  <si>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</si>
  <si>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</si>
  <si>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</si>
  <si>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</si>
  <si>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</si>
  <si>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 xml:space="preserve">Política de financiamento e assessoria sustentável: pg. 2 - incorpora a identificação de eventos SAC com base em informações públicas divulgadas pelos clientes, por veículos de mídia ou órgãos públicos e/ ou instituições relevantes. A profundidade da due diligence aplicada é diretamente proporcional à relevância do risco do cliente, como setor de atuação e porte, e/ou da operação de crédito, como características do produto e destinação do financiamento. </t>
  </si>
  <si>
    <t>Organizações da sociedade civil relevantes</t>
  </si>
  <si>
    <t>Mecanismo de recebimento de queixas</t>
  </si>
  <si>
    <t>Inspeções no local</t>
  </si>
  <si>
    <t xml:space="preserve">.	</t>
  </si>
  <si>
    <t>Paper: Experiência na mitigação dos riscos socioambientais no financiamento de projetos: pg. 2 - due diligence socioambiental é realizada previamente ao fechamento das operações e há,durante toda a vigência dos contratos, um processo de monitoramento da conformidade socioambiental que pode incluir visitas às instalações. A gestão de risco socioambiental é aplicada a todos os financiamentos de projetos, incluindo empréstimos-ponte, e começa antes do fechamento do negócio. A assinatura e os desembolsos dos contratos estão condicionados à avaliação prévia de riscos socioambientais./ Relatório ESG: pg. 56 - a cada ciclo de monitoramento pode incluir visitas ao 
projeto, revisões documentais e conversas com o cliente e agentes financiadores.</t>
  </si>
  <si>
    <t>Contratação de auditoria socioambiental</t>
  </si>
  <si>
    <t>Signatário Princípios do Equador</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</si>
  <si>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</si>
  <si>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</si>
  <si>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</si>
  <si>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</si>
  <si>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</si>
  <si>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</si>
  <si>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</si>
  <si>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</si>
  <si>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Anual</t>
  </si>
  <si>
    <t xml:space="preserve">Relatório ESG: pg. 38 - é realizado acompanhamento anual individualizado das operações e cadeias de suprimentos de clientes mais suscetíveis a causarem impactos à biodiversidade./ Relatório CDP: pg. 127 - aplicam metodologia de avaliação ambiental e social à carteira de empréstimos e monitoram anualmente e individualmente os clientes mais suscetíveis./ Framework de Finanças Sustentáveis: pg. 25 - é realizada avaliação dos aspectos SAC para grandes clientes envolvidos em atividades com maior potencial de sofrer ou causar impactos desta natureza.  </t>
  </si>
  <si>
    <t>Bienal</t>
  </si>
  <si>
    <t>Apenas quando tem conhecimento de fato novo relevante ou quando se refere a único ou poucos temas</t>
  </si>
  <si>
    <t>Não adota</t>
  </si>
  <si>
    <t>Total</t>
  </si>
  <si>
    <t>Máximo de 10</t>
  </si>
  <si>
    <t xml:space="preserve"> </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</si>
  <si>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</si>
  <si>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</si>
  <si>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</si>
  <si>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</si>
  <si>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</si>
  <si>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</si>
  <si>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2 a 8%</t>
  </si>
  <si>
    <t>Maior que 8%</t>
  </si>
  <si>
    <t>Máximo de 5</t>
  </si>
  <si>
    <t>Relatório ESG: pg. 53 - ao longo de 2023, 349 pessoas físicas e jurídicas foram bloqueadas por envolvimento com algumas das atividades excluídas.</t>
  </si>
  <si>
    <t xml:space="preserve">Relatório ESG: pg. 57 -  em 2023, foram monitorados 31 contratos de financiamento para projetos e analisadas 208 novas operações estruturadas relacionadas a projetos, inclusive imobiliários, e nenhuma operação de financiamento de projetos foi rejeitada por motivos sociais, ambientais e climáticos. </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</si>
  <si>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</si>
  <si>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</si>
  <si>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</si>
  <si>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</si>
  <si>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</si>
  <si>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</si>
  <si>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</si>
  <si>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 xml:space="preserve">Riscos  SAC - Clientes e Operações com Risco de Crédito: pg. 53 - todos os clientes segmentados como grandes empresas (faturamento superior a R$ 500 milhões) e setores econômicos sensíveis passam por critérios adicionais de avaliação ESG servindo de base para o apreçamento e alocação de capital./ Pg. 39 - o desmatamento ilegal identificado pode levar ao impedimento da contratação da operação ou ao seu vencimento antecipado. </t>
  </si>
  <si>
    <t>Cláusula(s) contratual(s) de cumprimento das regulações socioambientais/dever de informar sobre autuações</t>
  </si>
  <si>
    <t>Questionário ISE: pergunta 1165 - a instituição condiciona a concessão de crédito à existência de licenças ambientais, e inclui sanções contratuais. Relatório CDP: pg. 45 - possui cláusulas nos acordos de financiamento para refletir e aplicar as suas políticas relacionadas com o clima. Não informa o universo das operações abrangidas e o conteúdo das cláusulas.</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</si>
  <si>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</si>
  <si>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</si>
  <si>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</si>
  <si>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Relatório ESG: pg. 56 - no caso de financiamento de longo prazo, a depender da classificação	de riscos SAC, pode-se acordar um plano de ação com o cliente, monitorado semestral ou anualmente, durante toda a vigência do contrato/ Paper: Experiência na mitigação dos riscos socioambientais no financiamento de projetos: pg. 2 - A adoção, pelo cliente, de medidas mitigadoras para os impactos e riscos socioambientais do seu projeto é 
acompanhada periodicamente pelo banco por meio de um Plano de Ação que faz parte do instrumento de contratação/ Questionário ISE: pergunta 1550 - para as operações de crédito são elaborados planos de ação para mitigação de impactos negativos, cujo descumprimento pode acarretar no vencimento antecipado do contrato e pode haver Impedimento de novos desembolsos ou restrição a novas operações.</t>
  </si>
  <si>
    <t>Plano de ação ou compromisso equivalente com prazos e metas claros para cadeia de produção</t>
  </si>
  <si>
    <t>Garantias adicionais ou seguro</t>
  </si>
  <si>
    <t>Existência de indicadores específicos para mensuração de impacto (indicando-se quais são) - até 3,5 pontos</t>
  </si>
  <si>
    <t xml:space="preserve">Percentual no portfólio de crédito - até 6,5 pontos </t>
  </si>
  <si>
    <t>Educação e/ou empregabilidade para população de baixa renda</t>
  </si>
  <si>
    <t xml:space="preserve"> Relatório ESG: pg. 65 - Educação é um dos 6 grandes setores de impacto positivo eleitos para financiamento. Porém não há indicadores e percentual no portfólio.</t>
  </si>
  <si>
    <t xml:space="preserve">Adaptação a riscos climáticos físicos </t>
  </si>
  <si>
    <t>O programa Reverte é uma iniciativa da Syngenta com o objetivo de promover, técnica e financeiramente, a conversão de áreas de pastagens degradas em áreas agriculturáveis no Cerrado brasileiro. Possibilita o incremento de produtividade e a expansão das áreas de produção sem a necessidade de abertura de novas áreas. Os produtores rurais aderentes ao programa, cumprem com critérios socioambientais e recebem orientações técnicas e soluções tecnológicas providas pela Syngenta e parceiros para a implementação do projeto de recuperação e conversão das áreas. (https://www.itau.com.br/sustentabilidade/produtos-esg/)./ Framework Finanças Sustentáveis: pg. 27 - Indicadores: área plantada, cultivada ou reflorestada, em ha; emissões anuais de GEE reduzidas/evitadas na métrica toneladas de CO₂e; sequestro de carbono em toneladas métricas de CO₂e; número de pessoas/famílias/cidades impactadas pora solução de adaptação implementada.</t>
  </si>
  <si>
    <t xml:space="preserve">Produção, geração ou distribuição de energia elétrica de baixo carbono (exclui grandes hidrelétricas) </t>
  </si>
  <si>
    <t>Relatório ESG: pg. 65 - são 6 grandes setores de impacto positivo eleitos para financiamento: geração de energia renovável, serviços de energia, papel &amp; celulose, saúde e educação, obras de infraestrutura (como saneamento e transporte ferroviário) e agronegócio. Produtos ESG para o Varejo inclui o financiamento de carros elétricos/híbridos, painéis solares. Framework Finanças Sustentáveis: pg. 27 - Indicadores: capacidade instalada em MW; geração anual de energia renovável em MWh; geração média de energia aumentou (%); o uso médio de energia diminuiu (%); emissões anuais de GEE reduzidas/evitadas na métrica toneladas de CO₂ eq.</t>
  </si>
  <si>
    <t>Planilha de Indicadores: Financiamento para painel solar 0,08 % da carteira. % muito baixo na carteira.</t>
  </si>
  <si>
    <t>Eficiência energética</t>
  </si>
  <si>
    <t>Produção de combustíveis de baixo carbono /aquisição de veículos de baixo carbono</t>
  </si>
  <si>
    <t>Relatório ESG: pg. 65 - Produtos ESG para o Varejo inclui o financiamento de carros elétricos/híbridos.  Framework Finanças Sustentáveis: pg. 27 - Indicadores: emissões anuais de GEE reduzidas/evitadas na métrica
toneladas de CO₂ equivalente; redução anual de combustível (litros).</t>
  </si>
  <si>
    <t>Relatório climático: pg. 59 - crédito para veículos elétricos e híbridos = 0,08% da carteira. % muito baixo na carteira./ Relatório ESG: pg. 5 - R$ 355,9 bilhões concedidos em crédito para setores de impacto positivo, sendo que o total da carteira de crédito é de R$ 1,2 tri (pg.7). O que corresponde a 30% da carteira em produto de impacto positivo.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</si>
  <si>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</si>
  <si>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</si>
  <si>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</si>
  <si>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</si>
  <si>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</si>
  <si>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</si>
  <si>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</si>
  <si>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</si>
  <si>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</si>
  <si>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O programa Reverte é uma iniciativa da Syngenta com o objetivo de promover, técnica e financeiramente, a conversão de áreas de pastagens degradas em áreas agriculturáveis no Cerrado brasileiro. Possibilita o incremento de produtividade e a expansão das áreas de produção sem a necessidade de abertura de novas áreas. Os produtores rurais aderentes ao programa, cumprem com critérios socioambientais e recebem orientações técnicas e soluções tecnológicas providas pela Syngenta e parceiros para a implementação do projeto de recuperação e conversão das áreas. (https://www.itau.com.br/sustentabilidade/produtos-esg/). Framework Finanças Sustentáveis: pg. 27 - Indicadores: área plantada, cultivada ou reflorestada, em ha; emissões anuais de GEE reduzidas/evitadas na métrica toneladas de CO₂e; sequestro de carbono em toneladas métricas de CO₂e; número de pessoas/famílias/cidades impactadas pora solução de adaptação implementada.</t>
  </si>
  <si>
    <t>Relatório ESG: pg. 5 - R$ 355,9 bilhões concedidos em crédito para setores de impacto positivo, sendo que o total da carteira de crédito é de R$ 1,2 tri (pg.7). O que corresponde a 30% da carteira em produto de impacto positivo.</t>
  </si>
  <si>
    <t>Descontaminação do solo</t>
  </si>
  <si>
    <t>Mitigação de riscos de poluição atmosférica</t>
  </si>
  <si>
    <t>Uso eficiente de matéria-prima</t>
  </si>
  <si>
    <t>Gestão adequada de resíduos sólidos (prevenção de poluição)</t>
  </si>
  <si>
    <t>Relatório ESG: pg. 65 - são 6 grandes setores de impacto positivo eleitos para financiamento: geração de energia renovável, serviços de energia, papel &amp; celulose, saúde e educação, obras de infraestrutura (como saneamento e transporte ferroviário) e agronegócio. Framework Finanças Sustentáveis: pg. 27 - Indicadores: resíduos coletados e tratados, descartados ou reciclados
em m³.</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</si>
  <si>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</si>
  <si>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</si>
  <si>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</si>
  <si>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</si>
  <si>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</si>
  <si>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</si>
  <si>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</si>
  <si>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</si>
  <si>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</si>
  <si>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Produtos ESG para o Varejo inclui o financiamento de carros elétricos/híbridos, microcrédito e crédito para mulheres./ Framework de finanças sustentáveis: pg. 27 - Indicadores: Número de beneficiários de empréstimos.</t>
  </si>
  <si>
    <t>Planilha Excel: aba Produtos sustentáveis informa que o financiamento empresarial sustentável representa apenas 0,25% da carteira e empréstimos sustentáveis. Apoio a PME representa 0,09%. % baixo no portfólio.</t>
  </si>
  <si>
    <t>Promoção da equidade de gênero</t>
  </si>
  <si>
    <t>Relatório ESG: pg. 65 - Produtos ESG para o Varejo inclui o financiamento de carros elétricos/híbridos, painéis solares, microcrédito e crédito para mulheres. Framework de finanças sustentáveis: pg. 27 - Indicadores: Número de beneficiários de empréstimos.</t>
  </si>
  <si>
    <t>Relatório ESG: pg. 15 - R$ 17,6 bilhões concedidos para pequenas e 
médias empresas lideradas por mulheres	 ao final do período, representando 23% da nossa carteira de crédito total./ Planilha de indicadores: 31 bilhões para mulheres empreendedoras - 2,6%.</t>
  </si>
  <si>
    <t>Promoção da equidade étnica</t>
  </si>
  <si>
    <t>Infraestrutura para integração de pessoas com deficiência</t>
  </si>
  <si>
    <t>Proteção do patrimônio cultural</t>
  </si>
  <si>
    <t>Habitação para população de baixa renda</t>
  </si>
  <si>
    <t>Água e esgoto para comunidades periféricas</t>
  </si>
  <si>
    <t>Relatório ESG: pg. 65 - são 6 grandes setores de impacto positivo eleitos para financiamento: geração de energia renovável, serviços de energia, papel &amp; celulose, saúde e educação, obras de infraestrutura (como saneamento e transporte ferroviário) e agronegócio. Framework de finanças sustentáveis: pg. 27 - Indicadores: economia anual de água após o projeto em m³; número de pessoas que agora têm acesso à  serviços de abastecimento de água e tratamento de águas residuais; montante bruto anual de produtos tratados, reutilizados ou efluentes evitados antes e depois do projeto em m³; geração anual de energia em MWh; número de municípios atendidos; índice de perda de água; percentagem da qualidade da água.</t>
  </si>
  <si>
    <t>Coleta de lixo para comunidades periféricas</t>
  </si>
  <si>
    <t xml:space="preserve">Relatório ESG: pg. 36 -  Conseguem avaliar as emissões de todas as operações de crédito. 	</t>
  </si>
  <si>
    <t>Relatório ESG: pg. 71 - Plano Empresário Verde é um produto do Itaú que consiste em financiar empreendimentos,	residenciais ou comerciais que utilizem técnicas e recursos de construção sustentáveis, que tenham pelo 
menos uma das três	certificações: EDGE, AQUA, LEED./ Relatório CDP: pg. 71 - 15% do portfólio no plano empresário verde.</t>
  </si>
  <si>
    <t xml:space="preserve">Relatório ESG: pg. 72 - foram disponibilizados 5 modalidades de produtos destinados a incentivar a adoção de melhores práticas na atividade agropecuária: uso e comercialização de bioinsumos, Energia Solar, 
Certificações e Cobertura. Porém não há indicadores específicos e % no portfólio.	</t>
  </si>
  <si>
    <t>Bioinsumos: sua adoção traz diversos outros benefícios ao sistema como a melhoria na fixação e disponibilidade de nutrientes do solo para as plantas; favorecimento da ciclagem natural de nutrientes no solo; construção de matéria orgânica; redução do custo de produção e da influência de oscilações cambiais (dado que os produtos biológicos são majoritariamente de origem nacional, reduzindo a dependência de importações)(https://www.itau.com.br/sustentabilidade/produtos-esg/).</t>
  </si>
  <si>
    <t>Energia Solar: a Linha Energia se destina ao Investimento em aquisição, instalação e/ou manutenção de projetos de geração de energia fotovoltaica em operações de Produtores Rurais, Agroindústrias e Cooperativas. Além de fomentar a transição energética nas atividades agropecuárias, a linha contribui com a instalação de infraestrutura estável e segura no campo, reduzindo riscos de intermitência no fornecimento de energia e redução do custo de produção. Em 2023, foram contratados R$ 5,6 milhões na modalidade Energia Solar.</t>
  </si>
  <si>
    <t>Cobertura: a linha Cobertura se destina a Produtores Rurais e Cooperativas de Produção. O Objetivo da linha é complementar uma boa prática já amplamente adotada na produção agrícola brasileira que é o plantio direto “na palha”, ou seja, sem o revolvimento do solo. A adoção de um cultivo de cobertura no período de entressafra compõe, junto com a rotação de culturas e o plantio “na palha” o que se conhece por Sistema de Plantio Direto – uma das diversas práticas consideradas em um sistema “regenerativo” de produção agrícola.</t>
  </si>
  <si>
    <t>Certificações: a Linha de Certificações se destina ao financiamento da produção certificada (Produtores Rurais e Cooperativas de produção). Por enquanto, a linha contempla duas certificações reconhecidas internacionalmente pela robustez de seus protocolos e por contemplarem de forma abrangente o tema de sustentabilidade na produção rural – RTRS para produtores de soja e Rainforest Alliance para Café, Citrus e demais Fruticulturas.</t>
  </si>
  <si>
    <t xml:space="preserve">	</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</si>
  <si>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</si>
  <si>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</si>
  <si>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</si>
  <si>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</si>
  <si>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</si>
  <si>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</si>
  <si>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</si>
  <si>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</si>
  <si>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Setores econômicos de risco socioambiental baixo ou nenhum</t>
  </si>
  <si>
    <t>Fonte: Relatório Climático: pg. 64 e 65.</t>
  </si>
  <si>
    <t>Setor Alto risco</t>
  </si>
  <si>
    <t>Carteira em $ bilhões</t>
  </si>
  <si>
    <t>% na carteira</t>
  </si>
  <si>
    <t>agro</t>
  </si>
  <si>
    <t>metalurgia e siderurgia</t>
  </si>
  <si>
    <t>petroquímica e química</t>
  </si>
  <si>
    <t>petróleo e gás</t>
  </si>
  <si>
    <t>mineração</t>
  </si>
  <si>
    <t>papel e celulose</t>
  </si>
  <si>
    <t>farmacêuticos e cosméticos</t>
  </si>
  <si>
    <t>transporte</t>
  </si>
  <si>
    <t xml:space="preserve">infraestrutura </t>
  </si>
  <si>
    <t>cimento</t>
  </si>
  <si>
    <t>Setor Médio risco</t>
  </si>
  <si>
    <t>comércio</t>
  </si>
  <si>
    <t>alimentos e bebidas</t>
  </si>
  <si>
    <t>madeira e móveis</t>
  </si>
  <si>
    <t>saneamento</t>
  </si>
  <si>
    <t>energia</t>
  </si>
  <si>
    <t>eletroeletrônicos e TI</t>
  </si>
  <si>
    <t>veículos e autopeças</t>
  </si>
  <si>
    <t>construção</t>
  </si>
  <si>
    <t>Setor Baixo risco</t>
  </si>
  <si>
    <t>indústria - diversos</t>
  </si>
  <si>
    <t>serviços</t>
  </si>
  <si>
    <t>calçado e textil</t>
  </si>
  <si>
    <t>imobiliário</t>
  </si>
  <si>
    <t>bens de capital</t>
  </si>
  <si>
    <t>bancos e IFs</t>
  </si>
  <si>
    <t>saúde</t>
  </si>
  <si>
    <t>comunicação</t>
  </si>
  <si>
    <t>lazer e turismo</t>
  </si>
  <si>
    <t>logística</t>
  </si>
  <si>
    <t>educação</t>
  </si>
  <si>
    <t>seguro, resseguro e previdência</t>
  </si>
  <si>
    <t>serviços-públicos</t>
  </si>
  <si>
    <t>cultura e recreação</t>
  </si>
  <si>
    <t>terceiro setor</t>
  </si>
  <si>
    <t>diversos</t>
  </si>
  <si>
    <t>reciclagem</t>
  </si>
  <si>
    <t>Relatório ESG: pg. 67 - setores e atividades controversas financiadas representam 2,2% da carteira de crédito.</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</si>
  <si>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</si>
  <si>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</si>
  <si>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</si>
  <si>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</si>
  <si>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</si>
  <si>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Relatório ESG: pg. 38 e Framework de Finanças Sustentáveis: pg. 25 - produtores rurais de grãos e animais, incluindo pecuaristas, são analisados e acompanhados por meio de uma metodologia que inclui análise georreferenciada das suas propriedades. Cita apenas para produtores rurais.</t>
  </si>
  <si>
    <t>Risco socioambiental médio</t>
  </si>
  <si>
    <t>Risco socioambiental baixo ou nenhum risco</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</si>
  <si>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</si>
  <si>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</si>
  <si>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</si>
  <si>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</si>
  <si>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</si>
  <si>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</si>
  <si>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</si>
  <si>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</si>
  <si>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</si>
  <si>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Sem informações</t>
  </si>
  <si>
    <t>SITUAÇÃO NA IF</t>
  </si>
  <si>
    <t>Deficiente – 0 ou 1 ponto</t>
  </si>
  <si>
    <t>Médio – 2 a 6 pontos</t>
  </si>
  <si>
    <t>Bom/ótimo – 7 a 10 pontos</t>
  </si>
  <si>
    <t>Tema tratado em Diretoria de área-fim</t>
  </si>
  <si>
    <t xml:space="preserve"> PRSAC: pg. 4 - Diretoria de Relações Institucionais e Sustentabilidade.</t>
  </si>
  <si>
    <t>Participação feminina na Diretoria</t>
  </si>
  <si>
    <t>Relatório Anual Integrado: pg. 31 - Comitê executivo é composto pelo Presidente e 13 Diretores, sendo 7 das áreas de negócio e 5 de áreas de suporte. Dentre os 13, apenas 1 é mulher. Representa 8 %.</t>
  </si>
  <si>
    <t>Participação negra na Diretoria</t>
  </si>
  <si>
    <t>0 colaboradores negros em cargos de alta liderança.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</si>
  <si>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</si>
  <si>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</si>
  <si>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</si>
  <si>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r>
      <t xml:space="preserve">Relatório ESG: pg. 16 - 32 mil  
pessoas treinadas nos requisitos do SGA. Mas não cita área-fim./ Relatório ESG: pg. 130 e 179 - Nº total de colaboradores = 89.922. </t>
    </r>
    <r>
      <rPr>
        <b/>
        <sz val="12"/>
        <color theme="1"/>
        <rFont val="Calibri"/>
        <family val="2"/>
        <scheme val="minor"/>
      </rPr>
      <t>Programa de desenvolvimento ESG para todos os times comerciais do Itaú que, em 2023, tiveram mais de 3.400 conclusões nas cinco trilhas lançadas ao longo do ano, com temas como Net Zero e Mercado de Carbono (representa 3,8%)</t>
    </r>
    <r>
      <rPr>
        <sz val="12"/>
        <color theme="1"/>
        <rFont val="Calibri"/>
        <family val="2"/>
        <scheme val="minor"/>
      </rPr>
      <t xml:space="preserve">. /pg. 121: em 2023, foram realizadas cerca de 280 ações de comunicação, 45 treinamentos e 2.175 pessoas foram capacitadas sobre SGA. </t>
    </r>
  </si>
  <si>
    <t>Integração de fatores de sustentabilidade na remuneração da Diretoria</t>
  </si>
  <si>
    <t>Relatório ESG: pg. 196 - para o ciclo de avaliação de 2024, metas referentes à implementação da estratégia climática encontram-se nos contratos de diretores e superintendentes de áreas relacionadas ao tema. Metas relacionadas a agenda de reporte financeiro, ESG e climático estão presentes no contrato 
de executivos, diretores e gestores dos times de finanças e auditoria, como a diretoria de relações com investidores e contabilidade./ pg. 151 - níveis hierárquicos no Itaú: Executivos, Diretores, Superintendentes, Gerentes, Coordenadores.</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</si>
  <si>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</si>
  <si>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</si>
  <si>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 xml:space="preserve">Plano de efetividade PRSAC 2023: pg. 5 - a atualização da PRSAC é realizada a cada 3 anos,  e/ou de forma tempestiva./ Relatório ESG 2023: pg. 4 - universo de stakeholders bem definido. </t>
  </si>
  <si>
    <t>Canal específico para recebimento de reclamações quanto a impactos socioambientais de empreendimentos financiados</t>
  </si>
  <si>
    <t>Não há</t>
  </si>
  <si>
    <t>Relatório ESG: pg. 77 - RECONHECIMENTO:  foram premiados pelo ESG Investing Awards 2023 nas categorias Most Innovative ESG Product (Bank) – Supply Chain Finance e Best Corporate Sustainability Strategy. Na premiação de Sustainable Finance Awards 2023 Latin America, o Itaú Unibanco foi vencedor das categorias de Outstanding Leadership in Social Bonds e Outstanding Leadership in Transition. Também foram reconhecidos como highly regarded na categoria de Environmental, Social and Governance (ESG) – Brasil em 2023.</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</si>
  <si>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</si>
  <si>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</si>
  <si>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</si>
  <si>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</si>
  <si>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</si>
  <si>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</si>
  <si>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</si>
  <si>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</si>
  <si>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</si>
  <si>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</si>
  <si>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</si>
  <si>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</si>
  <si>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17 matérias (média é de 6)</t>
  </si>
  <si>
    <t>ONGs socioambientais e canal para recebimento de denúncias da SIS no que diz respeito ao descumprimento de Políticas e compromissos voluntários</t>
  </si>
  <si>
    <t>Mínimo de -5</t>
  </si>
  <si>
    <t>Setores sensiveis são aqueles que representam riscos SAC relevantes e, portanto, 
exigem uma análise individualizada dos clientes. agro: defensivos e fertilizantes; frigoríficos; energia; imobiliário; madeira; mineração; metalurgia e siderurgia; óleo e gas; papel e celulose; produtores rurais; química e petroquímica; têxtil.</t>
  </si>
  <si>
    <t xml:space="preserve">Relatório ESG: pg. 56 - para financiamento de projetos e outras operações estruturadas são avaliados aspectos técnicos e legais relevantes, como: regularidade ambiental entre outras e licenças ambientais e outras autorizações.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</si>
</sst>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5"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0"/>
      <color theme="1"/>
      <name val="Calibri"/>
      <family val="2"/>
      <scheme val="minor"/>
    </font>
    <font>
      <sz val="11"/>
      <color theme="1"/>
      <name val="Arial"/>
      <family val="2"/>
    </font>
    <font>
      <sz val="12"/>
      <name val="Calibri"/>
      <family val="2"/>
      <scheme val="minor"/>
    </font>
  </fonts>
  <fills count="20">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s>
  <borders count="26">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88">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8" borderId="2" xfId="0" applyFill="1" applyBorder="1" applyAlignment="1" applyProtection="1">
      <alignment horizontal="left" vertical="center" wrapText="1"/>
      <protection locked="0"/>
    </xf>
    <xf numFmtId="0" fontId="4" fillId="9" borderId="2" xfId="0" applyFont="1" applyFill="1" applyBorder="1" applyAlignment="1">
      <alignment horizontal="left" vertical="center"/>
    </xf>
    <xf numFmtId="0" fontId="4" fillId="0" borderId="0" xfId="0" applyFont="1" applyAlignment="1">
      <alignment horizontal="left"/>
    </xf>
    <xf numFmtId="0" fontId="0" fillId="0" borderId="0" xfId="0" applyAlignment="1" applyProtection="1">
      <alignment horizontal="left" vertical="center"/>
      <protection locked="0"/>
    </xf>
    <xf numFmtId="0" fontId="0" fillId="0" borderId="0" xfId="0" applyAlignment="1">
      <alignment wrapText="1"/>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0" fontId="0" fillId="0" borderId="0" xfId="0" applyAlignment="1">
      <alignment horizontal="left" wrapText="1"/>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0" fontId="12" fillId="15" borderId="4" xfId="0" applyFont="1" applyFill="1" applyBorder="1" applyAlignment="1" applyProtection="1">
      <alignment horizontal="center" vertical="center" wrapText="1"/>
      <protection locked="0"/>
    </xf>
    <xf numFmtId="0" fontId="8" fillId="19" borderId="2" xfId="0" applyFont="1" applyFill="1" applyBorder="1" applyAlignment="1">
      <alignment horizontal="center" vertical="center"/>
    </xf>
    <xf numFmtId="0" fontId="0" fillId="8" borderId="2" xfId="0" applyFill="1" applyBorder="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2" xfId="0" applyBorder="1" applyAlignment="1">
      <alignment horizontal="center" wrapText="1"/>
    </xf>
    <xf numFmtId="0" fontId="0" fillId="0" borderId="14" xfId="0" applyBorder="1"/>
    <xf numFmtId="0" fontId="0" fillId="0" borderId="22" xfId="0" applyBorder="1"/>
    <xf numFmtId="0" fontId="0" fillId="0" borderId="15" xfId="0" applyBorder="1"/>
    <xf numFmtId="0" fontId="0" fillId="0" borderId="23" xfId="0" applyBorder="1"/>
    <xf numFmtId="166" fontId="0" fillId="0" borderId="24" xfId="0" applyNumberFormat="1" applyBorder="1"/>
    <xf numFmtId="0" fontId="0" fillId="0" borderId="16" xfId="0" applyBorder="1"/>
    <xf numFmtId="0" fontId="0" fillId="0" borderId="25" xfId="0" applyBorder="1"/>
    <xf numFmtId="166" fontId="0" fillId="0" borderId="17" xfId="0" applyNumberFormat="1" applyBorder="1"/>
    <xf numFmtId="165" fontId="0" fillId="0" borderId="0" xfId="0" applyNumberFormat="1" applyAlignment="1" applyProtection="1">
      <alignment horizontal="center" vertical="center" wrapText="1"/>
      <protection locked="0"/>
    </xf>
    <xf numFmtId="165" fontId="0" fillId="5" borderId="2" xfId="0" applyNumberFormat="1" applyFill="1" applyBorder="1" applyAlignment="1" applyProtection="1">
      <alignment horizontal="center" vertical="center" wrapText="1"/>
      <protection locked="0"/>
    </xf>
    <xf numFmtId="165" fontId="0" fillId="0" borderId="2" xfId="0" applyNumberFormat="1" applyBorder="1" applyAlignment="1" applyProtection="1">
      <alignment horizontal="center" vertical="center" wrapText="1"/>
      <protection locked="0"/>
    </xf>
    <xf numFmtId="0" fontId="6" fillId="0" borderId="0" xfId="0" applyFont="1" applyAlignment="1" applyProtection="1">
      <alignment horizontal="left" wrapText="1"/>
      <protection locked="0"/>
    </xf>
    <xf numFmtId="0" fontId="13" fillId="0" borderId="0" xfId="0" applyFont="1" applyAlignment="1">
      <alignment vertical="center"/>
    </xf>
    <xf numFmtId="0" fontId="14" fillId="8" borderId="2"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0" fontId="0" fillId="5" borderId="2" xfId="0" applyFill="1" applyBorder="1" applyAlignment="1" applyProtection="1">
      <alignment horizontal="left" vertical="center" wrapText="1"/>
      <protection locked="0"/>
    </xf>
    <xf numFmtId="0" fontId="0" fillId="15" borderId="4" xfId="0" applyFill="1" applyBorder="1" applyAlignment="1" applyProtection="1">
      <alignment horizontal="left" vertical="center" wrapText="1"/>
      <protection locked="0"/>
    </xf>
    <xf numFmtId="0" fontId="0" fillId="15" borderId="2" xfId="0" applyFill="1" applyBorder="1" applyAlignment="1" applyProtection="1">
      <alignment horizontal="left" vertical="center" wrapText="1"/>
      <protection locked="0"/>
    </xf>
    <xf numFmtId="0" fontId="0" fillId="4" borderId="0" xfId="0" applyFill="1" applyAlignment="1">
      <alignment horizontal="center" vertical="center"/>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C1" zoomScale="70" zoomScaleNormal="70" workbookViewId="0">
      <selection activeCell="D13" sqref="D13:D14"/>
    </sheetView>
  </sheetViews>
  <sheetFormatPr defaultColWidth="8.58203125" defaultRowHeight="15.5" x14ac:dyDescent="0.35"/>
  <cols>
    <col min="1" max="1" width="12.58203125" bestFit="1" customWidth="1"/>
    <col min="2" max="15" width="16.58203125" customWidth="1"/>
  </cols>
  <sheetData>
    <row r="2" spans="1:15" ht="21" x14ac:dyDescent="0.35">
      <c r="B2" s="52" t="s">
        <v>0</v>
      </c>
      <c r="C2" s="52"/>
    </row>
    <row r="7" spans="1:15" x14ac:dyDescent="0.35">
      <c r="A7" s="4"/>
      <c r="B7" s="1"/>
      <c r="C7" s="1"/>
    </row>
    <row r="8" spans="1:15" ht="45.65" customHeight="1" x14ac:dyDescent="0.35">
      <c r="A8" s="1"/>
      <c r="B8" s="1"/>
      <c r="C8" s="1"/>
      <c r="D8" s="84" t="s">
        <v>1</v>
      </c>
      <c r="E8" s="84" t="s">
        <v>2</v>
      </c>
      <c r="F8" s="84" t="s">
        <v>3</v>
      </c>
      <c r="G8" s="84" t="s">
        <v>4</v>
      </c>
      <c r="H8" s="84" t="s">
        <v>5</v>
      </c>
      <c r="I8" s="84" t="s">
        <v>6</v>
      </c>
      <c r="J8" s="84" t="s">
        <v>7</v>
      </c>
      <c r="K8" s="84" t="s">
        <v>8</v>
      </c>
      <c r="L8" s="84" t="s">
        <v>9</v>
      </c>
      <c r="M8" s="84" t="s">
        <v>10</v>
      </c>
      <c r="N8" s="84" t="s">
        <v>11</v>
      </c>
      <c r="O8" s="84" t="s">
        <v>12</v>
      </c>
    </row>
    <row r="9" spans="1:15" x14ac:dyDescent="0.35">
      <c r="A9" s="1"/>
      <c r="B9" s="166" t="s">
        <v>13</v>
      </c>
      <c r="C9" s="166"/>
      <c r="D9" s="55">
        <f>'Temas nas políticas gerais'!D58</f>
        <v>1.7400000000000007</v>
      </c>
      <c r="E9" s="35">
        <f>'Temas nas políticas setoriais'!D58</f>
        <v>2.2100000000000004</v>
      </c>
      <c r="F9" s="35">
        <f>'Bases de dados'!J92</f>
        <v>5.83</v>
      </c>
      <c r="G9" s="35">
        <f>'Monitoramento de riscos'!E15</f>
        <v>4</v>
      </c>
      <c r="H9" s="35">
        <f>'Relevância processo decisório'!E5</f>
        <v>1</v>
      </c>
      <c r="I9" s="35">
        <f>'Ações de mitigação de riscos'!H16</f>
        <v>3</v>
      </c>
      <c r="J9" s="35">
        <f>'Prod fin imp positivo'!E70</f>
        <v>1.325</v>
      </c>
      <c r="K9" s="35">
        <f>'Portfólio (setor)'!F9</f>
        <v>7</v>
      </c>
      <c r="L9" s="35">
        <f>'Portfólio (localização)'!F9</f>
        <v>2.7</v>
      </c>
      <c r="M9" s="35">
        <f>'Portfólio (empresa)'!H19</f>
        <v>0</v>
      </c>
      <c r="N9" s="35">
        <f>Governança!G22</f>
        <v>3.1550000000000002</v>
      </c>
      <c r="O9" s="35">
        <f>' Controvérsias socioambientais'!G19</f>
        <v>-1</v>
      </c>
    </row>
    <row r="10" spans="1:15" x14ac:dyDescent="0.35">
      <c r="A10" s="1"/>
      <c r="B10" s="166" t="s">
        <v>14</v>
      </c>
      <c r="C10" s="166"/>
      <c r="D10" s="56">
        <v>3</v>
      </c>
      <c r="E10" s="54">
        <v>7</v>
      </c>
      <c r="F10" s="54">
        <v>20</v>
      </c>
      <c r="G10" s="54">
        <v>10</v>
      </c>
      <c r="H10" s="54">
        <v>5</v>
      </c>
      <c r="I10" s="54">
        <v>10</v>
      </c>
      <c r="J10" s="54">
        <v>10</v>
      </c>
      <c r="K10" s="54">
        <v>10</v>
      </c>
      <c r="L10" s="54">
        <v>10</v>
      </c>
      <c r="M10" s="54">
        <v>5</v>
      </c>
      <c r="N10" s="54">
        <v>10</v>
      </c>
      <c r="O10" s="54">
        <v>0</v>
      </c>
    </row>
    <row r="11" spans="1:15" x14ac:dyDescent="0.35">
      <c r="A11" s="1"/>
      <c r="B11" s="1"/>
    </row>
    <row r="12" spans="1:15" x14ac:dyDescent="0.35">
      <c r="A12" s="1"/>
      <c r="B12" s="1"/>
      <c r="C12" s="1"/>
    </row>
    <row r="13" spans="1:15" x14ac:dyDescent="0.35">
      <c r="A13" s="1"/>
      <c r="B13" s="167" t="s">
        <v>15</v>
      </c>
      <c r="C13" s="168"/>
      <c r="D13" s="171">
        <f>SUM(D9:O9)</f>
        <v>30.96</v>
      </c>
    </row>
    <row r="14" spans="1:15" x14ac:dyDescent="0.35">
      <c r="A14" s="1"/>
      <c r="B14" s="169"/>
      <c r="C14" s="170"/>
      <c r="D14" s="172"/>
    </row>
    <row r="15" spans="1:15" x14ac:dyDescent="0.35">
      <c r="A15" s="1"/>
      <c r="B15" s="1"/>
      <c r="C15" s="1"/>
    </row>
    <row r="16" spans="1:15"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62" x14ac:dyDescent="0.35">
      <c r="A70" s="10" t="s">
        <v>16</v>
      </c>
      <c r="B70" s="10" t="s">
        <v>17</v>
      </c>
      <c r="C70" s="10"/>
    </row>
  </sheetData>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H58"/>
  <sheetViews>
    <sheetView zoomScale="70" zoomScaleNormal="70" workbookViewId="0">
      <pane xSplit="1" ySplit="2" topLeftCell="D3" activePane="bottomRight" state="frozen"/>
      <selection pane="topRight" activeCell="B1" sqref="B1"/>
      <selection pane="bottomLeft" activeCell="A3" sqref="A3"/>
      <selection pane="bottomRight" activeCell="D17" sqref="D17"/>
    </sheetView>
  </sheetViews>
  <sheetFormatPr defaultColWidth="10.75" defaultRowHeight="15.5" x14ac:dyDescent="0.35"/>
  <cols>
    <col min="1" max="1" width="45.25" style="101" customWidth="1"/>
    <col min="2" max="5" width="32.58203125" style="101" customWidth="1"/>
    <col min="6" max="6" width="15" style="101" customWidth="1"/>
    <col min="7" max="7" width="17" style="101" customWidth="1"/>
    <col min="8" max="16384" width="10.75" style="1"/>
  </cols>
  <sheetData>
    <row r="1" spans="1:8" ht="16.149999999999999" customHeight="1" x14ac:dyDescent="0.35">
      <c r="A1" s="62"/>
      <c r="B1" s="180" t="s">
        <v>270</v>
      </c>
      <c r="C1" s="180"/>
      <c r="D1" s="180"/>
      <c r="E1" s="180"/>
      <c r="F1" s="40" t="s">
        <v>73</v>
      </c>
      <c r="G1" s="30"/>
    </row>
    <row r="2" spans="1:8" ht="31" x14ac:dyDescent="0.35">
      <c r="A2" s="33" t="s">
        <v>271</v>
      </c>
      <c r="B2" s="23" t="s">
        <v>272</v>
      </c>
      <c r="C2" s="23" t="s">
        <v>273</v>
      </c>
      <c r="D2" s="23" t="s">
        <v>274</v>
      </c>
      <c r="E2" s="23" t="s">
        <v>275</v>
      </c>
      <c r="F2" s="40"/>
      <c r="G2" s="1"/>
    </row>
    <row r="3" spans="1:8" x14ac:dyDescent="0.35">
      <c r="A3" s="20" t="s">
        <v>276</v>
      </c>
      <c r="B3" s="95"/>
      <c r="C3" s="95">
        <v>2</v>
      </c>
      <c r="D3" s="95"/>
      <c r="E3" s="95"/>
      <c r="F3" s="39">
        <f>SUM(B3:E3)</f>
        <v>2</v>
      </c>
      <c r="G3" s="1"/>
    </row>
    <row r="4" spans="1:8" x14ac:dyDescent="0.35">
      <c r="A4" s="20"/>
      <c r="B4" s="95"/>
      <c r="C4" s="151">
        <v>0.25600000000000001</v>
      </c>
      <c r="D4" s="95"/>
      <c r="E4" s="95"/>
      <c r="F4" s="39"/>
      <c r="G4" s="1"/>
    </row>
    <row r="5" spans="1:8" x14ac:dyDescent="0.35">
      <c r="A5" s="20" t="s">
        <v>277</v>
      </c>
      <c r="B5" s="85">
        <v>3</v>
      </c>
      <c r="C5" s="85"/>
      <c r="D5" s="85"/>
      <c r="E5" s="85"/>
      <c r="F5" s="39">
        <f t="shared" ref="F5:F7" si="0">SUM(B5:E5)</f>
        <v>3</v>
      </c>
      <c r="G5" s="1"/>
    </row>
    <row r="6" spans="1:8" x14ac:dyDescent="0.35">
      <c r="A6" s="20"/>
      <c r="B6" s="152">
        <v>0.40799999999999997</v>
      </c>
      <c r="C6" s="85"/>
      <c r="D6" s="85"/>
      <c r="E6" s="85"/>
      <c r="F6" s="39"/>
      <c r="G6" s="1"/>
    </row>
    <row r="7" spans="1:8" ht="31" x14ac:dyDescent="0.35">
      <c r="A7" s="58" t="s">
        <v>278</v>
      </c>
      <c r="B7" s="95"/>
      <c r="C7" s="95">
        <v>2</v>
      </c>
      <c r="D7" s="95"/>
      <c r="E7" s="95"/>
      <c r="F7" s="39">
        <f t="shared" si="0"/>
        <v>2</v>
      </c>
      <c r="G7" s="1"/>
    </row>
    <row r="8" spans="1:8" ht="14.65" customHeight="1" x14ac:dyDescent="0.35">
      <c r="A8" s="20"/>
      <c r="B8" s="95"/>
      <c r="C8" s="153">
        <v>0.33600000000000002</v>
      </c>
      <c r="D8" s="95"/>
      <c r="E8" s="95"/>
      <c r="F8" s="39"/>
      <c r="G8" s="1"/>
    </row>
    <row r="9" spans="1:8" x14ac:dyDescent="0.35">
      <c r="A9" s="33" t="s">
        <v>73</v>
      </c>
      <c r="B9" s="44">
        <f>B3+B5+B7</f>
        <v>3</v>
      </c>
      <c r="C9" s="44">
        <f t="shared" ref="C9:E9" si="1">C3+C5+C7</f>
        <v>4</v>
      </c>
      <c r="D9" s="44">
        <f t="shared" si="1"/>
        <v>0</v>
      </c>
      <c r="E9" s="44">
        <f t="shared" si="1"/>
        <v>0</v>
      </c>
      <c r="F9" s="81">
        <f>MIN(SUM(F3:F7),10)</f>
        <v>7</v>
      </c>
      <c r="G9" s="14" t="s">
        <v>183</v>
      </c>
    </row>
    <row r="10" spans="1:8" x14ac:dyDescent="0.35">
      <c r="A10" s="105"/>
      <c r="B10" s="105"/>
      <c r="C10" s="104"/>
      <c r="D10" s="104"/>
      <c r="E10" s="104"/>
      <c r="F10" s="104"/>
    </row>
    <row r="11" spans="1:8" x14ac:dyDescent="0.35">
      <c r="A11" s="104"/>
      <c r="C11" s="104"/>
      <c r="D11" s="104"/>
      <c r="E11" s="104"/>
      <c r="F11" s="104"/>
    </row>
    <row r="12" spans="1:8" x14ac:dyDescent="0.35">
      <c r="A12" s="104" t="s">
        <v>279</v>
      </c>
      <c r="B12" s="141"/>
      <c r="C12" s="104"/>
      <c r="D12" s="104"/>
      <c r="E12" s="104"/>
      <c r="F12" s="104"/>
      <c r="G12" s="100"/>
    </row>
    <row r="13" spans="1:8" x14ac:dyDescent="0.35">
      <c r="A13" s="104"/>
      <c r="B13" s="104"/>
      <c r="C13" s="104"/>
      <c r="D13" s="104"/>
      <c r="E13" s="104"/>
      <c r="F13" s="98"/>
      <c r="G13" s="98"/>
    </row>
    <row r="14" spans="1:8" x14ac:dyDescent="0.35">
      <c r="A14" s="143" t="s">
        <v>280</v>
      </c>
      <c r="B14" s="144" t="s">
        <v>281</v>
      </c>
      <c r="C14" s="145" t="s">
        <v>282</v>
      </c>
      <c r="D14"/>
      <c r="H14"/>
    </row>
    <row r="15" spans="1:8" x14ac:dyDescent="0.35">
      <c r="A15" s="146" t="s">
        <v>283</v>
      </c>
      <c r="B15">
        <v>47.5</v>
      </c>
      <c r="C15" s="147">
        <f>(B15*100)/588.3</f>
        <v>8.0741118476967539</v>
      </c>
      <c r="D15"/>
      <c r="H15"/>
    </row>
    <row r="16" spans="1:8" x14ac:dyDescent="0.35">
      <c r="A16" s="146" t="s">
        <v>284</v>
      </c>
      <c r="B16">
        <v>11.8</v>
      </c>
      <c r="C16" s="147">
        <f t="shared" ref="C16:C24" si="2">(B16*100)/588.3</f>
        <v>2.0057793642699306</v>
      </c>
      <c r="D16"/>
      <c r="H16"/>
    </row>
    <row r="17" spans="1:8" x14ac:dyDescent="0.35">
      <c r="A17" s="146" t="s">
        <v>285</v>
      </c>
      <c r="B17">
        <v>13.4</v>
      </c>
      <c r="C17" s="147">
        <f t="shared" si="2"/>
        <v>2.2777494475607685</v>
      </c>
      <c r="D17"/>
      <c r="H17"/>
    </row>
    <row r="18" spans="1:8" x14ac:dyDescent="0.35">
      <c r="A18" s="146" t="s">
        <v>286</v>
      </c>
      <c r="B18">
        <v>18.8</v>
      </c>
      <c r="C18" s="147">
        <f t="shared" si="2"/>
        <v>3.1956484786673469</v>
      </c>
      <c r="D18"/>
      <c r="H18"/>
    </row>
    <row r="19" spans="1:8" x14ac:dyDescent="0.35">
      <c r="A19" s="146" t="s">
        <v>287</v>
      </c>
      <c r="B19">
        <v>3.7</v>
      </c>
      <c r="C19" s="147">
        <f t="shared" si="2"/>
        <v>0.62893081761006298</v>
      </c>
      <c r="D19"/>
      <c r="H19"/>
    </row>
    <row r="20" spans="1:8" x14ac:dyDescent="0.35">
      <c r="A20" s="146" t="s">
        <v>288</v>
      </c>
      <c r="B20">
        <v>7</v>
      </c>
      <c r="C20" s="147">
        <f t="shared" si="2"/>
        <v>1.1898691143974163</v>
      </c>
      <c r="D20"/>
      <c r="H20"/>
    </row>
    <row r="21" spans="1:8" x14ac:dyDescent="0.35">
      <c r="A21" s="146" t="s">
        <v>289</v>
      </c>
      <c r="B21">
        <v>5.5</v>
      </c>
      <c r="C21" s="147">
        <f t="shared" si="2"/>
        <v>0.93489716131225575</v>
      </c>
      <c r="D21"/>
      <c r="H21"/>
    </row>
    <row r="22" spans="1:8" x14ac:dyDescent="0.35">
      <c r="A22" s="146" t="s">
        <v>290</v>
      </c>
      <c r="B22">
        <v>32.799999999999997</v>
      </c>
      <c r="C22" s="147">
        <f t="shared" si="2"/>
        <v>5.5753867074621786</v>
      </c>
      <c r="D22"/>
      <c r="H22"/>
    </row>
    <row r="23" spans="1:8" x14ac:dyDescent="0.35">
      <c r="A23" s="146" t="s">
        <v>291</v>
      </c>
      <c r="B23">
        <v>6.8</v>
      </c>
      <c r="C23" s="147">
        <f t="shared" si="2"/>
        <v>1.1558728539860617</v>
      </c>
      <c r="D23"/>
      <c r="H23"/>
    </row>
    <row r="24" spans="1:8" x14ac:dyDescent="0.35">
      <c r="A24" s="146" t="s">
        <v>292</v>
      </c>
      <c r="B24">
        <v>3.2</v>
      </c>
      <c r="C24" s="147">
        <f t="shared" si="2"/>
        <v>0.5439401665816761</v>
      </c>
      <c r="D24"/>
      <c r="E24"/>
      <c r="F24"/>
      <c r="G24"/>
      <c r="H24"/>
    </row>
    <row r="25" spans="1:8" x14ac:dyDescent="0.35">
      <c r="A25" s="148"/>
      <c r="B25" s="149" t="s">
        <v>73</v>
      </c>
      <c r="C25" s="150">
        <f>SUM(C15:C24)</f>
        <v>25.582185959544454</v>
      </c>
      <c r="D25"/>
      <c r="E25"/>
      <c r="F25"/>
      <c r="G25"/>
      <c r="H25"/>
    </row>
    <row r="26" spans="1:8" x14ac:dyDescent="0.35">
      <c r="A26"/>
      <c r="B26"/>
      <c r="C26"/>
      <c r="D26"/>
      <c r="E26"/>
      <c r="F26"/>
      <c r="G26"/>
      <c r="H26"/>
    </row>
    <row r="27" spans="1:8" x14ac:dyDescent="0.35">
      <c r="A27" s="143" t="s">
        <v>293</v>
      </c>
      <c r="B27" s="144" t="s">
        <v>281</v>
      </c>
      <c r="C27" s="145" t="s">
        <v>282</v>
      </c>
      <c r="D27"/>
      <c r="E27"/>
      <c r="F27"/>
      <c r="G27"/>
      <c r="H27"/>
    </row>
    <row r="28" spans="1:8" x14ac:dyDescent="0.35">
      <c r="A28" s="146" t="s">
        <v>294</v>
      </c>
      <c r="B28">
        <v>107.5</v>
      </c>
      <c r="C28" s="147">
        <f t="shared" ref="C28:C30" si="3">(B28*100)/588.3</f>
        <v>18.272989971103179</v>
      </c>
      <c r="D28"/>
      <c r="E28"/>
      <c r="F28"/>
      <c r="G28"/>
      <c r="H28"/>
    </row>
    <row r="29" spans="1:8" x14ac:dyDescent="0.35">
      <c r="A29" s="146" t="s">
        <v>295</v>
      </c>
      <c r="B29">
        <v>29.4</v>
      </c>
      <c r="C29" s="147">
        <f t="shared" si="3"/>
        <v>4.997450280469149</v>
      </c>
      <c r="D29"/>
      <c r="E29"/>
      <c r="F29"/>
      <c r="G29"/>
      <c r="H29"/>
    </row>
    <row r="30" spans="1:8" x14ac:dyDescent="0.35">
      <c r="A30" s="146" t="s">
        <v>296</v>
      </c>
      <c r="B30">
        <v>3.9</v>
      </c>
      <c r="C30" s="147">
        <f t="shared" si="3"/>
        <v>0.6629270780214177</v>
      </c>
      <c r="D30"/>
      <c r="E30"/>
      <c r="F30"/>
      <c r="G30"/>
      <c r="H30"/>
    </row>
    <row r="31" spans="1:8" x14ac:dyDescent="0.35">
      <c r="A31" s="146" t="s">
        <v>297</v>
      </c>
      <c r="B31">
        <v>6.6</v>
      </c>
      <c r="C31" s="147">
        <f>(B31*100)/588.3</f>
        <v>1.1218765935747068</v>
      </c>
      <c r="D31"/>
      <c r="E31"/>
      <c r="F31"/>
      <c r="G31"/>
      <c r="H31"/>
    </row>
    <row r="32" spans="1:8" x14ac:dyDescent="0.35">
      <c r="A32" s="146" t="s">
        <v>298</v>
      </c>
      <c r="B32">
        <v>50.5</v>
      </c>
      <c r="C32" s="147">
        <f t="shared" ref="C32:C35" si="4">(B32*100)/588.3</f>
        <v>8.5840557538670748</v>
      </c>
      <c r="D32"/>
      <c r="E32"/>
      <c r="F32"/>
      <c r="G32"/>
      <c r="H32"/>
    </row>
    <row r="33" spans="1:3" x14ac:dyDescent="0.35">
      <c r="A33" s="146" t="s">
        <v>299</v>
      </c>
      <c r="B33">
        <v>5.4</v>
      </c>
      <c r="C33" s="147">
        <f t="shared" si="4"/>
        <v>0.91789903110657833</v>
      </c>
    </row>
    <row r="34" spans="1:3" x14ac:dyDescent="0.35">
      <c r="A34" s="146" t="s">
        <v>300</v>
      </c>
      <c r="B34">
        <v>7.7</v>
      </c>
      <c r="C34" s="147">
        <f t="shared" si="4"/>
        <v>1.308856025837158</v>
      </c>
    </row>
    <row r="35" spans="1:3" x14ac:dyDescent="0.35">
      <c r="A35" s="146" t="s">
        <v>301</v>
      </c>
      <c r="B35">
        <v>28.9</v>
      </c>
      <c r="C35" s="147">
        <f t="shared" si="4"/>
        <v>4.9124596294407619</v>
      </c>
    </row>
    <row r="36" spans="1:3" x14ac:dyDescent="0.35">
      <c r="A36" s="148"/>
      <c r="B36" s="149" t="s">
        <v>73</v>
      </c>
      <c r="C36" s="150">
        <f>SUM(C28:C35)</f>
        <v>40.77851436342003</v>
      </c>
    </row>
    <row r="38" spans="1:3" x14ac:dyDescent="0.35">
      <c r="A38" s="143" t="s">
        <v>302</v>
      </c>
      <c r="B38" s="144" t="s">
        <v>281</v>
      </c>
      <c r="C38" s="145" t="s">
        <v>282</v>
      </c>
    </row>
    <row r="39" spans="1:3" x14ac:dyDescent="0.35">
      <c r="A39" s="146" t="s">
        <v>303</v>
      </c>
      <c r="B39">
        <v>11.7</v>
      </c>
      <c r="C39" s="147">
        <f t="shared" ref="C39:C55" si="5">(B39*100)/588.3</f>
        <v>1.988781234064253</v>
      </c>
    </row>
    <row r="40" spans="1:3" x14ac:dyDescent="0.35">
      <c r="A40" s="146" t="s">
        <v>304</v>
      </c>
      <c r="B40">
        <v>57.2</v>
      </c>
      <c r="C40" s="147">
        <f t="shared" si="5"/>
        <v>9.7229304776474592</v>
      </c>
    </row>
    <row r="41" spans="1:3" x14ac:dyDescent="0.35">
      <c r="A41" s="146" t="s">
        <v>305</v>
      </c>
      <c r="B41">
        <v>6.8</v>
      </c>
      <c r="C41" s="147">
        <f t="shared" si="5"/>
        <v>1.1558728539860617</v>
      </c>
    </row>
    <row r="42" spans="1:3" x14ac:dyDescent="0.35">
      <c r="A42" s="146" t="s">
        <v>306</v>
      </c>
      <c r="B42">
        <v>28.8</v>
      </c>
      <c r="C42" s="147">
        <f t="shared" si="5"/>
        <v>4.8954614992350844</v>
      </c>
    </row>
    <row r="43" spans="1:3" x14ac:dyDescent="0.35">
      <c r="A43" s="146" t="s">
        <v>307</v>
      </c>
      <c r="B43">
        <v>3.6</v>
      </c>
      <c r="C43" s="147">
        <f t="shared" si="5"/>
        <v>0.61193268740438556</v>
      </c>
    </row>
    <row r="44" spans="1:3" x14ac:dyDescent="0.35">
      <c r="A44" s="146" t="s">
        <v>308</v>
      </c>
      <c r="B44">
        <v>27.4</v>
      </c>
      <c r="C44" s="147">
        <f t="shared" si="5"/>
        <v>4.6574876763556015</v>
      </c>
    </row>
    <row r="45" spans="1:3" x14ac:dyDescent="0.35">
      <c r="A45" s="146" t="s">
        <v>309</v>
      </c>
      <c r="B45">
        <v>11</v>
      </c>
      <c r="C45" s="147">
        <f t="shared" si="5"/>
        <v>1.8697943226245115</v>
      </c>
    </row>
    <row r="46" spans="1:3" x14ac:dyDescent="0.35">
      <c r="A46" s="146" t="s">
        <v>310</v>
      </c>
      <c r="B46">
        <v>10.9</v>
      </c>
      <c r="C46" s="147">
        <f t="shared" si="5"/>
        <v>1.8527961924188341</v>
      </c>
    </row>
    <row r="47" spans="1:3" x14ac:dyDescent="0.35">
      <c r="A47" s="146" t="s">
        <v>311</v>
      </c>
      <c r="B47">
        <v>6.9</v>
      </c>
      <c r="C47" s="147">
        <f t="shared" si="5"/>
        <v>1.1728709841917391</v>
      </c>
    </row>
    <row r="48" spans="1:3" x14ac:dyDescent="0.35">
      <c r="A48" s="146" t="s">
        <v>312</v>
      </c>
      <c r="B48">
        <v>4.8</v>
      </c>
      <c r="C48" s="147">
        <f t="shared" si="5"/>
        <v>0.81591024987251404</v>
      </c>
    </row>
    <row r="49" spans="1:3" x14ac:dyDescent="0.35">
      <c r="A49" s="146" t="s">
        <v>313</v>
      </c>
      <c r="B49">
        <v>5.2</v>
      </c>
      <c r="C49" s="147">
        <f t="shared" si="5"/>
        <v>0.88390277069522361</v>
      </c>
    </row>
    <row r="50" spans="1:3" x14ac:dyDescent="0.35">
      <c r="A50" s="146" t="s">
        <v>314</v>
      </c>
      <c r="B50">
        <v>2.7</v>
      </c>
      <c r="C50" s="147">
        <f t="shared" si="5"/>
        <v>0.45894951555328917</v>
      </c>
    </row>
    <row r="51" spans="1:3" x14ac:dyDescent="0.35">
      <c r="A51" s="146" t="s">
        <v>315</v>
      </c>
      <c r="B51">
        <v>3.2</v>
      </c>
      <c r="C51" s="147">
        <f t="shared" si="5"/>
        <v>0.5439401665816761</v>
      </c>
    </row>
    <row r="52" spans="1:3" x14ac:dyDescent="0.35">
      <c r="A52" s="146" t="s">
        <v>316</v>
      </c>
      <c r="B52">
        <v>1.5</v>
      </c>
      <c r="C52" s="147">
        <f t="shared" si="5"/>
        <v>0.25497195308516063</v>
      </c>
    </row>
    <row r="53" spans="1:3" x14ac:dyDescent="0.35">
      <c r="A53" s="146" t="s">
        <v>317</v>
      </c>
      <c r="B53">
        <v>0</v>
      </c>
      <c r="C53" s="147">
        <f t="shared" si="5"/>
        <v>0</v>
      </c>
    </row>
    <row r="54" spans="1:3" x14ac:dyDescent="0.35">
      <c r="A54" s="146" t="s">
        <v>318</v>
      </c>
      <c r="B54">
        <v>15.7</v>
      </c>
      <c r="C54" s="147">
        <f t="shared" si="5"/>
        <v>2.6687064422913482</v>
      </c>
    </row>
    <row r="55" spans="1:3" x14ac:dyDescent="0.35">
      <c r="A55" s="146" t="s">
        <v>319</v>
      </c>
      <c r="B55">
        <v>0.4</v>
      </c>
      <c r="C55" s="147">
        <f t="shared" si="5"/>
        <v>6.7992520822709512E-2</v>
      </c>
    </row>
    <row r="56" spans="1:3" x14ac:dyDescent="0.35">
      <c r="A56" s="148"/>
      <c r="B56" s="149" t="s">
        <v>73</v>
      </c>
      <c r="C56" s="150">
        <f>SUM(C39:C55)</f>
        <v>33.622301546829846</v>
      </c>
    </row>
    <row r="58" spans="1:3" ht="46.5" x14ac:dyDescent="0.35">
      <c r="A58" s="104" t="s">
        <v>320</v>
      </c>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27"/>
  <sheetViews>
    <sheetView zoomScale="70" zoomScaleNormal="70" workbookViewId="0">
      <pane xSplit="1" ySplit="2" topLeftCell="C9" activePane="bottomRight" state="frozen"/>
      <selection pane="topRight" activeCell="B1" sqref="B1"/>
      <selection pane="bottomLeft" activeCell="A3" sqref="A3"/>
      <selection pane="bottomRight" activeCell="B4" sqref="B4"/>
    </sheetView>
  </sheetViews>
  <sheetFormatPr defaultColWidth="10.75" defaultRowHeight="15.5" x14ac:dyDescent="0.35"/>
  <cols>
    <col min="1" max="1" width="38.75" style="101" customWidth="1"/>
    <col min="2" max="4" width="32.58203125" style="101" customWidth="1"/>
    <col min="5" max="5" width="15" style="101" customWidth="1"/>
    <col min="6" max="6" width="12.5" style="101" customWidth="1"/>
    <col min="7" max="7" width="15" style="101" customWidth="1"/>
    <col min="8" max="16384" width="10.75" style="1"/>
  </cols>
  <sheetData>
    <row r="1" spans="1:7" x14ac:dyDescent="0.35">
      <c r="A1" s="2"/>
      <c r="B1" s="181" t="s">
        <v>270</v>
      </c>
      <c r="C1" s="181"/>
      <c r="D1" s="181"/>
      <c r="E1" s="2"/>
      <c r="F1" s="2"/>
      <c r="G1" s="1"/>
    </row>
    <row r="2" spans="1:7" ht="89.15" customHeight="1" x14ac:dyDescent="0.35">
      <c r="A2" s="29" t="s">
        <v>321</v>
      </c>
      <c r="B2" s="42" t="s">
        <v>322</v>
      </c>
      <c r="C2" s="42" t="s">
        <v>323</v>
      </c>
      <c r="D2" s="42" t="s">
        <v>324</v>
      </c>
      <c r="E2" s="19" t="s">
        <v>23</v>
      </c>
      <c r="F2" s="19" t="s">
        <v>73</v>
      </c>
      <c r="G2" s="30"/>
    </row>
    <row r="3" spans="1:7" ht="16.149999999999999" customHeight="1" x14ac:dyDescent="0.35">
      <c r="A3" s="12" t="s">
        <v>325</v>
      </c>
      <c r="B3" s="93">
        <v>6</v>
      </c>
      <c r="C3" s="93"/>
      <c r="D3" s="93"/>
      <c r="E3" s="69">
        <v>0.45</v>
      </c>
      <c r="F3" s="47">
        <f>SUM(B3:D3)*E3</f>
        <v>2.7</v>
      </c>
      <c r="G3" s="1"/>
    </row>
    <row r="4" spans="1:7" ht="139.5" x14ac:dyDescent="0.35">
      <c r="A4" s="12"/>
      <c r="B4" s="93" t="s">
        <v>326</v>
      </c>
      <c r="C4" s="93"/>
      <c r="D4" s="93"/>
      <c r="E4" s="37"/>
      <c r="F4" s="47"/>
      <c r="G4" s="1"/>
    </row>
    <row r="5" spans="1:7" ht="16.149999999999999" customHeight="1" x14ac:dyDescent="0.35">
      <c r="A5" s="12" t="s">
        <v>327</v>
      </c>
      <c r="B5" s="96"/>
      <c r="C5" s="96"/>
      <c r="D5" s="96"/>
      <c r="E5" s="69">
        <v>0.3</v>
      </c>
      <c r="F5" s="47">
        <f t="shared" ref="F5:F7" si="0">SUM(B5:D5)*E5</f>
        <v>0</v>
      </c>
      <c r="G5" s="1"/>
    </row>
    <row r="6" spans="1:7" ht="16.149999999999999" customHeight="1" x14ac:dyDescent="0.35">
      <c r="A6" s="12"/>
      <c r="B6" s="96"/>
      <c r="C6" s="96"/>
      <c r="D6" s="96"/>
      <c r="E6" s="37"/>
      <c r="F6" s="47"/>
      <c r="G6" s="1"/>
    </row>
    <row r="7" spans="1:7" ht="16.149999999999999" customHeight="1" x14ac:dyDescent="0.35">
      <c r="A7" s="13" t="s">
        <v>328</v>
      </c>
      <c r="B7" s="93"/>
      <c r="C7" s="93"/>
      <c r="D7" s="93"/>
      <c r="E7" s="69">
        <v>0.25</v>
      </c>
      <c r="F7" s="47">
        <f t="shared" si="0"/>
        <v>0</v>
      </c>
      <c r="G7" s="1"/>
    </row>
    <row r="8" spans="1:7" ht="16.149999999999999" customHeight="1" x14ac:dyDescent="0.35">
      <c r="A8" s="12"/>
      <c r="B8" s="93"/>
      <c r="C8" s="93"/>
      <c r="D8" s="93"/>
      <c r="E8" s="37"/>
      <c r="F8" s="47"/>
      <c r="G8" s="1"/>
    </row>
    <row r="9" spans="1:7" ht="16.149999999999999" customHeight="1" x14ac:dyDescent="0.35">
      <c r="A9" s="29" t="s">
        <v>182</v>
      </c>
      <c r="B9" s="36">
        <f>B3+B5+B7</f>
        <v>6</v>
      </c>
      <c r="C9" s="36">
        <f t="shared" ref="C9:D9" si="1">C3+C5+C7</f>
        <v>0</v>
      </c>
      <c r="D9" s="36">
        <f t="shared" si="1"/>
        <v>0</v>
      </c>
      <c r="E9" s="86">
        <f>SUM(E3:E8)</f>
        <v>1</v>
      </c>
      <c r="F9" s="80">
        <f>MIN(SUM(F3:F7),10)</f>
        <v>2.7</v>
      </c>
      <c r="G9" s="14" t="s">
        <v>183</v>
      </c>
    </row>
    <row r="10" spans="1:7" x14ac:dyDescent="0.35">
      <c r="A10" s="107"/>
      <c r="B10" s="107"/>
      <c r="C10" s="104"/>
      <c r="D10" s="104"/>
      <c r="E10" s="104"/>
      <c r="F10" s="104"/>
    </row>
    <row r="11" spans="1:7" x14ac:dyDescent="0.35">
      <c r="A11" s="120"/>
      <c r="B11" s="141"/>
      <c r="C11" s="104"/>
      <c r="D11" s="104"/>
      <c r="E11" s="104"/>
      <c r="F11" s="104"/>
    </row>
    <row r="12" spans="1:7" x14ac:dyDescent="0.35">
      <c r="A12" s="104"/>
      <c r="B12" s="98"/>
      <c r="C12" s="104"/>
      <c r="D12" s="104"/>
      <c r="E12" s="104"/>
      <c r="F12" s="104"/>
    </row>
    <row r="13" spans="1:7" ht="17.149999999999999" customHeight="1" x14ac:dyDescent="0.35">
      <c r="A13" s="104"/>
      <c r="B13" s="104"/>
      <c r="C13" s="104"/>
      <c r="D13" s="104"/>
      <c r="E13" s="98"/>
      <c r="F13" s="98"/>
    </row>
    <row r="14" spans="1:7" x14ac:dyDescent="0.35">
      <c r="A14" s="104"/>
      <c r="B14" s="104"/>
      <c r="C14" s="104"/>
      <c r="D14" s="104"/>
      <c r="E14" s="104"/>
      <c r="F14" s="104"/>
    </row>
    <row r="15" spans="1:7" x14ac:dyDescent="0.35">
      <c r="A15" s="104"/>
      <c r="B15" s="104"/>
      <c r="C15" s="104"/>
      <c r="D15" s="104"/>
      <c r="E15" s="104"/>
      <c r="F15" s="104"/>
    </row>
    <row r="16" spans="1:7" x14ac:dyDescent="0.35">
      <c r="A16" s="104"/>
      <c r="B16" s="104"/>
      <c r="C16" s="104"/>
      <c r="D16" s="104"/>
      <c r="E16" s="104"/>
      <c r="F16" s="104"/>
    </row>
    <row r="17" spans="1:1" x14ac:dyDescent="0.35">
      <c r="A17" s="104"/>
    </row>
    <row r="18" spans="1:1" x14ac:dyDescent="0.35">
      <c r="A18" s="104"/>
    </row>
    <row r="19" spans="1:1" x14ac:dyDescent="0.35">
      <c r="A19" s="104"/>
    </row>
    <row r="20" spans="1:1" x14ac:dyDescent="0.35">
      <c r="A20" s="104"/>
    </row>
    <row r="21" spans="1:1" x14ac:dyDescent="0.35">
      <c r="A21" s="104"/>
    </row>
    <row r="22" spans="1:1" x14ac:dyDescent="0.35">
      <c r="A22" s="104"/>
    </row>
    <row r="23" spans="1:1" x14ac:dyDescent="0.35">
      <c r="A23" s="104"/>
    </row>
    <row r="24" spans="1:1" x14ac:dyDescent="0.35">
      <c r="A24" s="104"/>
    </row>
    <row r="25" spans="1:1" x14ac:dyDescent="0.35">
      <c r="A25" s="104"/>
    </row>
    <row r="26" spans="1:1" x14ac:dyDescent="0.35">
      <c r="A26" s="104"/>
    </row>
    <row r="27" spans="1:1" x14ac:dyDescent="0.35">
      <c r="A27" s="104"/>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31"/>
  <sheetViews>
    <sheetView zoomScale="60" zoomScaleNormal="60" workbookViewId="0">
      <pane xSplit="1" ySplit="2" topLeftCell="E16" activePane="bottomRight" state="frozen"/>
      <selection pane="topRight" activeCell="B1" sqref="B1"/>
      <selection pane="bottomLeft" activeCell="A3" sqref="A3"/>
      <selection pane="bottomRight" activeCell="B25" sqref="B25"/>
    </sheetView>
  </sheetViews>
  <sheetFormatPr defaultColWidth="10.75" defaultRowHeight="15.5" x14ac:dyDescent="0.35"/>
  <cols>
    <col min="1" max="5" width="32.58203125" style="101" customWidth="1"/>
    <col min="6" max="6" width="29.5" style="101" customWidth="1"/>
    <col min="7" max="7" width="15" style="101" customWidth="1"/>
    <col min="8" max="8" width="17" style="101" customWidth="1"/>
    <col min="9" max="9" width="16.5" style="101" customWidth="1"/>
    <col min="10" max="16384" width="10.75" style="1"/>
  </cols>
  <sheetData>
    <row r="1" spans="1:9" x14ac:dyDescent="0.35">
      <c r="A1" s="29"/>
      <c r="B1" s="184" t="s">
        <v>329</v>
      </c>
      <c r="C1" s="185"/>
      <c r="D1" s="185"/>
      <c r="E1" s="186"/>
      <c r="F1" s="29"/>
      <c r="G1" s="29"/>
      <c r="H1" s="29"/>
      <c r="I1" s="1"/>
    </row>
    <row r="2" spans="1:9" ht="92.65" customHeight="1" x14ac:dyDescent="0.35">
      <c r="A2" s="29" t="s">
        <v>330</v>
      </c>
      <c r="B2" s="42" t="s">
        <v>272</v>
      </c>
      <c r="C2" s="42" t="s">
        <v>273</v>
      </c>
      <c r="D2" s="42" t="s">
        <v>331</v>
      </c>
      <c r="E2" s="42" t="s">
        <v>275</v>
      </c>
      <c r="F2" s="29" t="s">
        <v>182</v>
      </c>
      <c r="G2" s="29" t="s">
        <v>23</v>
      </c>
      <c r="H2" s="29" t="s">
        <v>24</v>
      </c>
      <c r="I2" s="30"/>
    </row>
    <row r="3" spans="1:9" ht="32.15" customHeight="1" x14ac:dyDescent="0.35">
      <c r="A3" s="32" t="s">
        <v>325</v>
      </c>
      <c r="B3" s="93"/>
      <c r="C3" s="93"/>
      <c r="D3" s="93"/>
      <c r="E3" s="93"/>
      <c r="F3" s="47">
        <f>SUM(B3:E3)</f>
        <v>0</v>
      </c>
      <c r="G3" s="74">
        <v>0.2</v>
      </c>
      <c r="H3" s="47">
        <f>SUM(B3:E3)*G3</f>
        <v>0</v>
      </c>
      <c r="I3" s="1"/>
    </row>
    <row r="4" spans="1:9" ht="32.15" customHeight="1" x14ac:dyDescent="0.35">
      <c r="A4" s="32"/>
      <c r="B4" s="93"/>
      <c r="C4" s="93"/>
      <c r="D4" s="93"/>
      <c r="E4" s="93"/>
      <c r="F4" s="47"/>
      <c r="G4" s="36"/>
      <c r="H4" s="47"/>
      <c r="I4" s="1"/>
    </row>
    <row r="5" spans="1:9" ht="32.15" customHeight="1" x14ac:dyDescent="0.35">
      <c r="A5" s="32" t="s">
        <v>327</v>
      </c>
      <c r="B5" s="94"/>
      <c r="C5" s="94"/>
      <c r="D5" s="94"/>
      <c r="E5" s="94"/>
      <c r="F5" s="47">
        <f>SUM(B5:E5)</f>
        <v>0</v>
      </c>
      <c r="G5" s="74">
        <v>0.1</v>
      </c>
      <c r="H5" s="47">
        <f t="shared" ref="H5:H17" si="0">SUM(B5:E5)*G5</f>
        <v>0</v>
      </c>
      <c r="I5" s="1"/>
    </row>
    <row r="6" spans="1:9" ht="32.15" customHeight="1" x14ac:dyDescent="0.35">
      <c r="A6" s="12"/>
      <c r="B6" s="94"/>
      <c r="C6" s="94"/>
      <c r="D6" s="94"/>
      <c r="E6" s="94"/>
      <c r="F6" s="47"/>
      <c r="G6" s="36"/>
      <c r="H6" s="47"/>
      <c r="I6" s="1"/>
    </row>
    <row r="7" spans="1:9" ht="32.15" customHeight="1" x14ac:dyDescent="0.35">
      <c r="A7" s="13" t="s">
        <v>332</v>
      </c>
      <c r="B7" s="93"/>
      <c r="C7" s="93"/>
      <c r="D7" s="93"/>
      <c r="E7" s="93"/>
      <c r="F7" s="47">
        <f>SUM(B7:E7)</f>
        <v>0</v>
      </c>
      <c r="G7" s="74">
        <v>0.05</v>
      </c>
      <c r="H7" s="47">
        <f t="shared" si="0"/>
        <v>0</v>
      </c>
      <c r="I7" s="1"/>
    </row>
    <row r="8" spans="1:9" ht="32.15" customHeight="1" x14ac:dyDescent="0.35">
      <c r="A8" s="12"/>
      <c r="B8" s="93"/>
      <c r="C8" s="93"/>
      <c r="D8" s="93"/>
      <c r="E8" s="93"/>
      <c r="F8" s="47"/>
      <c r="G8" s="36"/>
      <c r="H8" s="47"/>
      <c r="I8" s="1"/>
    </row>
    <row r="9" spans="1:9" ht="32.15" customHeight="1" x14ac:dyDescent="0.35">
      <c r="A9" s="13" t="s">
        <v>333</v>
      </c>
      <c r="B9" s="94"/>
      <c r="C9" s="94"/>
      <c r="D9" s="94"/>
      <c r="E9" s="94"/>
      <c r="F9" s="47">
        <f>SUM(B9:E9)</f>
        <v>0</v>
      </c>
      <c r="G9" s="74">
        <v>0.25</v>
      </c>
      <c r="H9" s="47">
        <f t="shared" si="0"/>
        <v>0</v>
      </c>
      <c r="I9" s="1"/>
    </row>
    <row r="10" spans="1:9" ht="32.15" customHeight="1" x14ac:dyDescent="0.35">
      <c r="A10" s="12"/>
      <c r="B10" s="94"/>
      <c r="C10" s="94"/>
      <c r="D10" s="94"/>
      <c r="E10" s="94"/>
      <c r="F10" s="47"/>
      <c r="G10" s="36"/>
      <c r="H10" s="47"/>
      <c r="I10" s="1"/>
    </row>
    <row r="11" spans="1:9" ht="32.15" customHeight="1" x14ac:dyDescent="0.35">
      <c r="A11" s="32" t="s">
        <v>334</v>
      </c>
      <c r="B11" s="93"/>
      <c r="C11" s="93"/>
      <c r="D11" s="93"/>
      <c r="E11" s="93"/>
      <c r="F11" s="47">
        <f>SUM(B11:E11)</f>
        <v>0</v>
      </c>
      <c r="G11" s="74">
        <v>0.1</v>
      </c>
      <c r="H11" s="47">
        <f t="shared" si="0"/>
        <v>0</v>
      </c>
      <c r="I11" s="1"/>
    </row>
    <row r="12" spans="1:9" ht="62.15" customHeight="1" x14ac:dyDescent="0.35">
      <c r="A12" s="12"/>
      <c r="B12" s="93"/>
      <c r="C12" s="93"/>
      <c r="D12" s="93"/>
      <c r="E12" s="93"/>
      <c r="F12" s="47"/>
      <c r="G12" s="36"/>
      <c r="H12" s="47"/>
      <c r="I12" s="1"/>
    </row>
    <row r="13" spans="1:9" ht="32.15" customHeight="1" x14ac:dyDescent="0.35">
      <c r="A13" s="13" t="s">
        <v>335</v>
      </c>
      <c r="B13" s="94"/>
      <c r="C13" s="94"/>
      <c r="D13" s="94"/>
      <c r="E13" s="94"/>
      <c r="F13" s="47">
        <f>SUM(B13:E13)</f>
        <v>0</v>
      </c>
      <c r="G13" s="74">
        <v>0.05</v>
      </c>
      <c r="H13" s="47">
        <f t="shared" si="0"/>
        <v>0</v>
      </c>
      <c r="I13" s="1"/>
    </row>
    <row r="14" spans="1:9" ht="32.15" customHeight="1" x14ac:dyDescent="0.35">
      <c r="A14" s="12"/>
      <c r="B14" s="94"/>
      <c r="C14" s="94"/>
      <c r="D14" s="94"/>
      <c r="E14" s="94"/>
      <c r="F14" s="47"/>
      <c r="G14" s="36"/>
      <c r="H14" s="47"/>
      <c r="I14" s="1"/>
    </row>
    <row r="15" spans="1:9" ht="62.65" customHeight="1" x14ac:dyDescent="0.35">
      <c r="A15" s="13" t="s">
        <v>336</v>
      </c>
      <c r="B15" s="93"/>
      <c r="C15" s="93"/>
      <c r="D15" s="93"/>
      <c r="E15" s="93"/>
      <c r="F15" s="47">
        <f>SUM(B15:E15)</f>
        <v>0</v>
      </c>
      <c r="G15" s="74">
        <v>0.1</v>
      </c>
      <c r="H15" s="47">
        <f t="shared" si="0"/>
        <v>0</v>
      </c>
      <c r="I15" s="1"/>
    </row>
    <row r="16" spans="1:9" ht="32.15" customHeight="1" x14ac:dyDescent="0.35">
      <c r="A16" s="12"/>
      <c r="B16" s="93"/>
      <c r="C16" s="93"/>
      <c r="D16" s="93"/>
      <c r="E16" s="93"/>
      <c r="F16" s="47"/>
      <c r="G16" s="36"/>
      <c r="H16" s="47"/>
      <c r="I16" s="1"/>
    </row>
    <row r="17" spans="1:9" ht="57.65" customHeight="1" x14ac:dyDescent="0.35">
      <c r="A17" s="13" t="s">
        <v>337</v>
      </c>
      <c r="B17" s="94"/>
      <c r="C17" s="94"/>
      <c r="D17" s="94"/>
      <c r="E17" s="94"/>
      <c r="F17" s="47">
        <f>SUM(B17:E17)</f>
        <v>0</v>
      </c>
      <c r="G17" s="74">
        <v>0.15</v>
      </c>
      <c r="H17" s="47">
        <f t="shared" si="0"/>
        <v>0</v>
      </c>
      <c r="I17" s="1"/>
    </row>
    <row r="18" spans="1:9" ht="57.65" customHeight="1" x14ac:dyDescent="0.35">
      <c r="A18" s="87"/>
      <c r="B18" s="94"/>
      <c r="C18" s="94"/>
      <c r="D18" s="94"/>
      <c r="E18" s="94"/>
      <c r="F18" s="47">
        <f>SUM(B18:E18)</f>
        <v>0</v>
      </c>
      <c r="G18" s="74"/>
      <c r="H18" s="47"/>
      <c r="I18" s="1"/>
    </row>
    <row r="19" spans="1:9" ht="26.15" customHeight="1" x14ac:dyDescent="0.35">
      <c r="A19" s="182"/>
      <c r="B19" s="183"/>
      <c r="C19" s="11"/>
      <c r="D19" s="11"/>
      <c r="E19" s="11"/>
      <c r="F19" s="38" t="s">
        <v>73</v>
      </c>
      <c r="G19" s="88">
        <f>SUM(G3:G17)</f>
        <v>1</v>
      </c>
      <c r="H19" s="89">
        <f>SUM(H3:H17)</f>
        <v>0</v>
      </c>
      <c r="I19" s="14" t="s">
        <v>193</v>
      </c>
    </row>
    <row r="20" spans="1:9" x14ac:dyDescent="0.35">
      <c r="A20" s="104" t="s">
        <v>338</v>
      </c>
      <c r="B20" s="104"/>
      <c r="C20" s="141"/>
      <c r="D20" s="104"/>
      <c r="E20" s="104"/>
      <c r="F20" s="104"/>
      <c r="G20" s="104"/>
      <c r="H20" s="104"/>
    </row>
    <row r="21" spans="1:9" x14ac:dyDescent="0.35">
      <c r="B21" s="104"/>
      <c r="C21" s="104"/>
      <c r="D21" s="104"/>
      <c r="E21" s="104"/>
      <c r="F21" s="104"/>
      <c r="G21" s="104"/>
      <c r="H21" s="104"/>
    </row>
    <row r="22" spans="1:9" x14ac:dyDescent="0.35">
      <c r="A22" s="104"/>
      <c r="B22" s="104"/>
      <c r="C22" s="154"/>
      <c r="D22" s="104"/>
      <c r="E22" s="104"/>
      <c r="F22" s="104"/>
      <c r="G22" s="104"/>
      <c r="H22" s="104"/>
    </row>
    <row r="23" spans="1:9" x14ac:dyDescent="0.35">
      <c r="A23" s="104"/>
      <c r="B23" s="155"/>
      <c r="C23" s="155"/>
      <c r="D23" s="104"/>
      <c r="E23" s="104"/>
      <c r="F23" s="104"/>
      <c r="G23" s="104"/>
      <c r="H23" s="104"/>
    </row>
    <row r="24" spans="1:9" x14ac:dyDescent="0.35">
      <c r="A24" s="104"/>
      <c r="B24" s="155"/>
      <c r="C24" s="104"/>
      <c r="D24" s="104"/>
      <c r="E24" s="104"/>
      <c r="F24" s="104"/>
      <c r="G24" s="104"/>
      <c r="H24" s="104"/>
    </row>
    <row r="25" spans="1:9" x14ac:dyDescent="0.35">
      <c r="A25" s="104"/>
      <c r="B25" s="155"/>
      <c r="C25" s="155"/>
      <c r="D25" s="104"/>
      <c r="E25" s="104"/>
      <c r="F25" s="104"/>
      <c r="G25" s="104"/>
      <c r="H25" s="104"/>
    </row>
    <row r="26" spans="1:9" x14ac:dyDescent="0.35">
      <c r="A26" s="104"/>
      <c r="B26" s="155"/>
      <c r="C26" s="104"/>
      <c r="D26" s="104"/>
      <c r="E26" s="104"/>
      <c r="F26" s="104"/>
      <c r="G26" s="104"/>
      <c r="H26" s="104"/>
    </row>
    <row r="27" spans="1:9" x14ac:dyDescent="0.35">
      <c r="A27" s="104"/>
      <c r="B27" s="155"/>
      <c r="C27" s="155"/>
      <c r="D27" s="104"/>
      <c r="E27" s="104"/>
      <c r="F27" s="104"/>
      <c r="G27" s="104"/>
      <c r="H27" s="104"/>
    </row>
    <row r="28" spans="1:9" x14ac:dyDescent="0.35">
      <c r="A28" s="104"/>
      <c r="B28" s="155"/>
      <c r="C28" s="104"/>
      <c r="D28" s="104"/>
      <c r="E28" s="104"/>
      <c r="F28" s="104"/>
      <c r="G28" s="104"/>
      <c r="H28" s="104"/>
    </row>
    <row r="29" spans="1:9" x14ac:dyDescent="0.35">
      <c r="B29" s="155"/>
      <c r="C29" s="155"/>
    </row>
    <row r="30" spans="1:9" x14ac:dyDescent="0.35">
      <c r="C30" s="155"/>
    </row>
    <row r="31" spans="1:9" x14ac:dyDescent="0.35">
      <c r="C31" s="155"/>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K30"/>
  <sheetViews>
    <sheetView zoomScale="80" zoomScaleNormal="80" workbookViewId="0">
      <pane xSplit="1" ySplit="1" topLeftCell="B17" activePane="bottomRight" state="frozen"/>
      <selection pane="topRight" activeCell="B1" sqref="B1"/>
      <selection pane="bottomLeft" activeCell="A2" sqref="A2"/>
      <selection pane="bottomRight" activeCell="A24" sqref="A24"/>
    </sheetView>
  </sheetViews>
  <sheetFormatPr defaultColWidth="10.75" defaultRowHeight="15.5" x14ac:dyDescent="0.35"/>
  <cols>
    <col min="1" max="1" width="48.58203125" style="100" customWidth="1"/>
    <col min="2" max="4" width="32.58203125" style="100" customWidth="1"/>
    <col min="5" max="5" width="12.58203125" style="100" customWidth="1"/>
    <col min="6" max="6" width="15.25" style="100" customWidth="1"/>
    <col min="7" max="7" width="15.5" style="100" customWidth="1"/>
    <col min="8" max="8" width="21.75" style="100" customWidth="1"/>
    <col min="9" max="16384" width="10.75" style="8"/>
  </cols>
  <sheetData>
    <row r="1" spans="1:11" ht="67.5" customHeight="1" x14ac:dyDescent="0.35">
      <c r="A1" s="40" t="s">
        <v>339</v>
      </c>
      <c r="B1" s="23" t="s">
        <v>340</v>
      </c>
      <c r="C1" s="23" t="s">
        <v>341</v>
      </c>
      <c r="D1" s="23" t="s">
        <v>342</v>
      </c>
      <c r="E1" s="33" t="s">
        <v>182</v>
      </c>
      <c r="F1" s="33" t="s">
        <v>23</v>
      </c>
      <c r="G1" s="33" t="s">
        <v>24</v>
      </c>
      <c r="H1" s="8"/>
    </row>
    <row r="2" spans="1:11" ht="32.15" customHeight="1" x14ac:dyDescent="0.35">
      <c r="A2" s="22" t="s">
        <v>343</v>
      </c>
      <c r="B2" s="92"/>
      <c r="C2" s="92"/>
      <c r="D2" s="92">
        <v>10</v>
      </c>
      <c r="E2" s="90">
        <f>SUM(B2:D2)</f>
        <v>10</v>
      </c>
      <c r="F2" s="67">
        <v>0.15</v>
      </c>
      <c r="G2" s="44">
        <f>(B2*F2)+(C2*F2)+(D2*F2)</f>
        <v>1.5</v>
      </c>
      <c r="H2" s="8"/>
    </row>
    <row r="3" spans="1:11" ht="31" x14ac:dyDescent="0.35">
      <c r="A3" s="22"/>
      <c r="B3" s="92"/>
      <c r="C3" s="92"/>
      <c r="D3" s="92" t="s">
        <v>344</v>
      </c>
      <c r="E3" s="90"/>
      <c r="F3" s="34"/>
      <c r="G3" s="44"/>
      <c r="H3" s="10"/>
    </row>
    <row r="4" spans="1:11" ht="32.15" customHeight="1" x14ac:dyDescent="0.35">
      <c r="A4" s="22" t="s">
        <v>345</v>
      </c>
      <c r="B4" s="85">
        <v>1</v>
      </c>
      <c r="C4" s="85"/>
      <c r="D4" s="85"/>
      <c r="E4" s="90">
        <f t="shared" ref="E4:E20" si="0">SUM(B4:D4)</f>
        <v>1</v>
      </c>
      <c r="F4" s="78">
        <v>7.4999999999999997E-2</v>
      </c>
      <c r="G4" s="44">
        <f>(B4*F4)+(C4*F4)+(D4*F4)</f>
        <v>7.4999999999999997E-2</v>
      </c>
      <c r="H4" s="8"/>
    </row>
    <row r="5" spans="1:11" ht="93" x14ac:dyDescent="0.35">
      <c r="A5" s="22"/>
      <c r="B5" s="85" t="s">
        <v>346</v>
      </c>
      <c r="D5" s="85"/>
      <c r="E5" s="90"/>
      <c r="F5" s="34"/>
      <c r="G5" s="44"/>
      <c r="H5" s="8"/>
    </row>
    <row r="6" spans="1:11" ht="32.15" customHeight="1" x14ac:dyDescent="0.35">
      <c r="A6" s="22" t="s">
        <v>347</v>
      </c>
      <c r="B6" s="92">
        <v>0</v>
      </c>
      <c r="C6" s="92"/>
      <c r="D6" s="92"/>
      <c r="E6" s="90">
        <f t="shared" si="0"/>
        <v>0</v>
      </c>
      <c r="F6" s="78">
        <v>7.4999999999999997E-2</v>
      </c>
      <c r="G6" s="44">
        <f>(B6*F6)+(C6*F6)+(D6*F6)</f>
        <v>0</v>
      </c>
      <c r="H6" s="8"/>
    </row>
    <row r="7" spans="1:11" ht="31" x14ac:dyDescent="0.35">
      <c r="A7" s="22"/>
      <c r="B7" s="92" t="s">
        <v>348</v>
      </c>
      <c r="C7" s="8"/>
      <c r="D7" s="92"/>
      <c r="E7" s="90"/>
      <c r="F7" s="34"/>
      <c r="G7" s="44"/>
      <c r="H7" s="8"/>
    </row>
    <row r="8" spans="1:11" ht="53.15" customHeight="1" x14ac:dyDescent="0.35">
      <c r="A8" s="23" t="s">
        <v>349</v>
      </c>
      <c r="B8" s="85"/>
      <c r="C8" s="85"/>
      <c r="D8" s="85"/>
      <c r="E8" s="91">
        <f t="shared" si="0"/>
        <v>0</v>
      </c>
      <c r="F8" s="75">
        <v>0.15</v>
      </c>
      <c r="G8" s="44">
        <f>(B8*F8)+(C8*F8)+(D8*F8)</f>
        <v>0</v>
      </c>
      <c r="H8" s="8"/>
    </row>
    <row r="9" spans="1:11" ht="32.15" customHeight="1" x14ac:dyDescent="0.35">
      <c r="A9" s="23"/>
      <c r="B9" s="85"/>
      <c r="C9" s="85"/>
      <c r="D9" s="85"/>
      <c r="E9" s="91"/>
      <c r="F9" s="76"/>
      <c r="G9" s="44"/>
      <c r="H9" s="8"/>
    </row>
    <row r="10" spans="1:11" ht="47.15" customHeight="1" x14ac:dyDescent="0.35">
      <c r="A10" s="23" t="s">
        <v>350</v>
      </c>
      <c r="B10" s="92"/>
      <c r="C10" s="92"/>
      <c r="D10" s="92"/>
      <c r="E10" s="91">
        <f t="shared" si="0"/>
        <v>0</v>
      </c>
      <c r="F10" s="75">
        <v>0.1</v>
      </c>
      <c r="G10" s="44">
        <f>(B10*F10)+(C10*F10)+(D10*F10)</f>
        <v>0</v>
      </c>
      <c r="H10" s="8"/>
    </row>
    <row r="11" spans="1:11" ht="32.15" customHeight="1" x14ac:dyDescent="0.35">
      <c r="A11" s="23"/>
      <c r="B11" s="92"/>
      <c r="C11" s="92"/>
      <c r="D11" s="92"/>
      <c r="E11" s="91"/>
      <c r="F11" s="76"/>
      <c r="G11" s="44"/>
      <c r="H11" s="8"/>
    </row>
    <row r="12" spans="1:11" ht="32.15" customHeight="1" x14ac:dyDescent="0.35">
      <c r="A12" s="23" t="s">
        <v>351</v>
      </c>
      <c r="B12" s="85"/>
      <c r="C12" s="85">
        <v>4</v>
      </c>
      <c r="D12" s="85"/>
      <c r="E12" s="91">
        <f t="shared" si="0"/>
        <v>4</v>
      </c>
      <c r="F12" s="75">
        <v>0.1</v>
      </c>
      <c r="G12" s="44">
        <f>(B12*F12)+(C12*F12)+(D12*F12)</f>
        <v>0.4</v>
      </c>
      <c r="H12" s="8"/>
    </row>
    <row r="13" spans="1:11" ht="255.65" customHeight="1" x14ac:dyDescent="0.35">
      <c r="A13" s="23"/>
      <c r="C13" s="85" t="s">
        <v>352</v>
      </c>
      <c r="D13" s="85"/>
      <c r="E13" s="91"/>
      <c r="F13" s="76"/>
      <c r="G13" s="44"/>
      <c r="H13" s="8"/>
    </row>
    <row r="14" spans="1:11" ht="32.15" customHeight="1" x14ac:dyDescent="0.35">
      <c r="A14" s="23" t="s">
        <v>353</v>
      </c>
      <c r="B14" s="92"/>
      <c r="C14" s="92"/>
      <c r="D14" s="92">
        <v>7</v>
      </c>
      <c r="E14" s="91">
        <f t="shared" si="0"/>
        <v>7</v>
      </c>
      <c r="F14" s="75">
        <v>0.1</v>
      </c>
      <c r="G14" s="44">
        <f>(B14*F14)+(C14*F14)+(D14*F14)</f>
        <v>0.70000000000000007</v>
      </c>
      <c r="H14" s="8"/>
    </row>
    <row r="15" spans="1:11" ht="263.5" x14ac:dyDescent="0.35">
      <c r="A15" s="22"/>
      <c r="B15" s="8"/>
      <c r="C15" s="92"/>
      <c r="D15" s="92" t="s">
        <v>354</v>
      </c>
      <c r="E15" s="90"/>
      <c r="F15" s="34"/>
      <c r="G15" s="44"/>
      <c r="H15" s="8"/>
      <c r="I15" s="10"/>
      <c r="J15" s="10"/>
      <c r="K15" s="10"/>
    </row>
    <row r="16" spans="1:11" ht="32.15" customHeight="1" x14ac:dyDescent="0.35">
      <c r="A16" s="23" t="s">
        <v>355</v>
      </c>
      <c r="B16" s="85">
        <v>0</v>
      </c>
      <c r="C16" s="85"/>
      <c r="D16" s="85"/>
      <c r="E16" s="91">
        <f t="shared" si="0"/>
        <v>0</v>
      </c>
      <c r="F16" s="75">
        <v>0.1</v>
      </c>
      <c r="G16" s="44">
        <f>(B16*F16)+(C16*F16)+(D16*F16)</f>
        <v>0</v>
      </c>
      <c r="H16" s="8"/>
    </row>
    <row r="17" spans="1:8" x14ac:dyDescent="0.35">
      <c r="A17" s="22"/>
      <c r="B17" s="85" t="s">
        <v>40</v>
      </c>
      <c r="C17" s="85"/>
      <c r="D17" s="85"/>
      <c r="E17" s="90"/>
      <c r="F17" s="34"/>
      <c r="G17" s="44"/>
      <c r="H17" s="8"/>
    </row>
    <row r="18" spans="1:8" ht="46.5" x14ac:dyDescent="0.35">
      <c r="A18" s="27" t="s">
        <v>356</v>
      </c>
      <c r="B18" s="92"/>
      <c r="C18" s="92">
        <v>6</v>
      </c>
      <c r="D18" s="92"/>
      <c r="E18" s="91">
        <f t="shared" si="0"/>
        <v>6</v>
      </c>
      <c r="F18" s="75">
        <v>0.08</v>
      </c>
      <c r="G18" s="44">
        <f>(B18*F18)+(C18*F18)+(D18*F18)</f>
        <v>0.48</v>
      </c>
      <c r="H18" s="8"/>
    </row>
    <row r="19" spans="1:8" ht="93" x14ac:dyDescent="0.35">
      <c r="A19" s="22"/>
      <c r="B19" s="92"/>
      <c r="C19" s="116" t="s">
        <v>357</v>
      </c>
      <c r="E19" s="90"/>
      <c r="F19" s="34"/>
      <c r="G19" s="44"/>
      <c r="H19" s="8"/>
    </row>
    <row r="20" spans="1:8" ht="46.5" x14ac:dyDescent="0.35">
      <c r="A20" s="23" t="s">
        <v>358</v>
      </c>
      <c r="B20" s="85">
        <v>0</v>
      </c>
      <c r="C20" s="85"/>
      <c r="D20" s="85"/>
      <c r="E20" s="91">
        <f t="shared" si="0"/>
        <v>0</v>
      </c>
      <c r="F20" s="75">
        <v>7.0000000000000007E-2</v>
      </c>
      <c r="G20" s="44">
        <f>(B20*F20)+(C20*F20)+(D20*F20)</f>
        <v>0</v>
      </c>
      <c r="H20" s="8"/>
    </row>
    <row r="21" spans="1:8" x14ac:dyDescent="0.35">
      <c r="A21" s="22"/>
      <c r="B21" s="85" t="s">
        <v>359</v>
      </c>
      <c r="C21" s="85"/>
      <c r="D21" s="85"/>
      <c r="E21" s="90"/>
      <c r="F21" s="67"/>
      <c r="G21" s="44"/>
      <c r="H21" s="8"/>
    </row>
    <row r="22" spans="1:8" x14ac:dyDescent="0.35">
      <c r="A22" s="8"/>
      <c r="B22" s="8"/>
      <c r="C22" s="8"/>
      <c r="D22" s="8"/>
      <c r="E22" s="38" t="s">
        <v>73</v>
      </c>
      <c r="F22" s="77">
        <f>SUM(F2:F21)</f>
        <v>0.99999999999999978</v>
      </c>
      <c r="G22" s="79">
        <f>SUM(G2:G20)</f>
        <v>3.1550000000000002</v>
      </c>
      <c r="H22" s="14" t="s">
        <v>183</v>
      </c>
    </row>
    <row r="23" spans="1:8" x14ac:dyDescent="0.35">
      <c r="A23" s="98"/>
      <c r="B23" s="98"/>
      <c r="C23" s="98"/>
      <c r="D23" s="98"/>
      <c r="E23" s="98"/>
      <c r="F23" s="98"/>
      <c r="G23" s="98"/>
    </row>
    <row r="24" spans="1:8" ht="155" x14ac:dyDescent="0.35">
      <c r="A24" s="98" t="s">
        <v>360</v>
      </c>
      <c r="C24" s="98"/>
      <c r="D24" s="98"/>
      <c r="E24" s="98"/>
      <c r="F24" s="98"/>
      <c r="G24" s="98"/>
    </row>
    <row r="25" spans="1:8" x14ac:dyDescent="0.35">
      <c r="A25" s="98"/>
      <c r="B25" s="141"/>
      <c r="C25" s="98"/>
      <c r="D25" s="98"/>
      <c r="E25" s="98"/>
      <c r="F25" s="98"/>
      <c r="G25" s="98"/>
    </row>
    <row r="26" spans="1:8" x14ac:dyDescent="0.35">
      <c r="A26" s="98"/>
      <c r="B26" s="98"/>
      <c r="C26" s="98"/>
      <c r="D26" s="98"/>
      <c r="E26" s="98"/>
      <c r="F26" s="98"/>
      <c r="G26" s="98"/>
    </row>
    <row r="27" spans="1:8" x14ac:dyDescent="0.35">
      <c r="A27" s="98"/>
      <c r="B27" s="98"/>
      <c r="C27" s="98"/>
      <c r="D27" s="98"/>
      <c r="E27" s="98"/>
      <c r="F27" s="98"/>
      <c r="G27" s="98"/>
    </row>
    <row r="28" spans="1:8" x14ac:dyDescent="0.35">
      <c r="A28" s="98"/>
      <c r="B28" s="98"/>
      <c r="C28" s="98"/>
      <c r="D28" s="98"/>
      <c r="E28" s="98"/>
      <c r="F28" s="98"/>
      <c r="G28" s="98"/>
    </row>
    <row r="29" spans="1:8" x14ac:dyDescent="0.35">
      <c r="A29" s="98"/>
      <c r="B29" s="98"/>
      <c r="C29" s="98"/>
      <c r="D29" s="98"/>
      <c r="E29" s="98"/>
      <c r="F29" s="98"/>
      <c r="G29" s="98"/>
    </row>
    <row r="30" spans="1:8" x14ac:dyDescent="0.35">
      <c r="A30" s="98"/>
      <c r="B30" s="98"/>
      <c r="C30" s="98"/>
      <c r="D30" s="98"/>
      <c r="E30" s="98"/>
      <c r="F30" s="98"/>
      <c r="G30" s="98"/>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D16" activePane="bottomRight" state="frozen"/>
      <selection pane="topRight" activeCell="B1" sqref="B1"/>
      <selection pane="bottomLeft" activeCell="A3" sqref="A3"/>
      <selection pane="bottomRight" activeCell="D16" sqref="D16"/>
    </sheetView>
  </sheetViews>
  <sheetFormatPr defaultColWidth="10.75" defaultRowHeight="15.5" x14ac:dyDescent="0.35"/>
  <cols>
    <col min="1" max="1" width="64.58203125" style="100" customWidth="1"/>
    <col min="2" max="4" width="25" style="100" customWidth="1"/>
    <col min="5" max="7" width="16.58203125" style="100" customWidth="1"/>
    <col min="8" max="8" width="16.5" style="100" customWidth="1"/>
    <col min="9" max="16384" width="10.75" style="8"/>
  </cols>
  <sheetData>
    <row r="1" spans="1:20" x14ac:dyDescent="0.35">
      <c r="A1" s="7"/>
      <c r="B1" s="187" t="s">
        <v>361</v>
      </c>
      <c r="C1" s="187"/>
      <c r="D1" s="187"/>
      <c r="E1" s="7"/>
      <c r="F1" s="7"/>
      <c r="G1" s="7"/>
      <c r="H1" s="8"/>
    </row>
    <row r="2" spans="1:20" ht="112.15" customHeight="1" x14ac:dyDescent="0.35">
      <c r="A2" s="40" t="s">
        <v>362</v>
      </c>
      <c r="B2" s="23" t="s">
        <v>363</v>
      </c>
      <c r="C2" s="23" t="s">
        <v>364</v>
      </c>
      <c r="D2" s="23" t="s">
        <v>365</v>
      </c>
      <c r="E2" s="33" t="s">
        <v>182</v>
      </c>
      <c r="F2" s="33" t="s">
        <v>23</v>
      </c>
      <c r="G2" s="33" t="s">
        <v>24</v>
      </c>
      <c r="H2" s="8"/>
    </row>
    <row r="3" spans="1:20" ht="32.15" customHeight="1" x14ac:dyDescent="0.35">
      <c r="A3" s="22" t="s">
        <v>366</v>
      </c>
      <c r="B3" s="164">
        <v>0</v>
      </c>
      <c r="C3" s="164"/>
      <c r="D3" s="164"/>
      <c r="E3" s="49">
        <f>SUM(B3:D3)</f>
        <v>0</v>
      </c>
      <c r="F3" s="67">
        <v>-0.15</v>
      </c>
      <c r="G3" s="49">
        <f>(B3*F3)+(C3*F3)+(D3*F3)</f>
        <v>0</v>
      </c>
      <c r="H3" s="8"/>
      <c r="T3" s="8">
        <v>-2</v>
      </c>
    </row>
    <row r="4" spans="1:20" ht="32.15" customHeight="1" x14ac:dyDescent="0.35">
      <c r="A4" s="22"/>
      <c r="B4" s="164"/>
      <c r="C4" s="164"/>
      <c r="D4" s="164"/>
      <c r="E4" s="49"/>
      <c r="F4" s="67"/>
      <c r="G4" s="49"/>
      <c r="H4" s="8"/>
    </row>
    <row r="5" spans="1:20" ht="32.15" customHeight="1" x14ac:dyDescent="0.35">
      <c r="A5" s="22" t="s">
        <v>367</v>
      </c>
      <c r="B5" s="165">
        <v>0</v>
      </c>
      <c r="C5" s="165"/>
      <c r="D5" s="165"/>
      <c r="E5" s="49">
        <f t="shared" ref="E5:E13" si="0">SUM(B5:D5)</f>
        <v>0</v>
      </c>
      <c r="F5" s="67">
        <v>-0.2</v>
      </c>
      <c r="G5" s="49">
        <f>(B5*F5)+(C5*F5)+(D5*F5)</f>
        <v>0</v>
      </c>
      <c r="H5" s="8"/>
    </row>
    <row r="6" spans="1:20" ht="32.15" customHeight="1" x14ac:dyDescent="0.35">
      <c r="A6" s="22"/>
      <c r="B6" s="165"/>
      <c r="C6" s="165"/>
      <c r="D6" s="165"/>
      <c r="E6" s="49"/>
      <c r="F6" s="67"/>
      <c r="G6" s="49"/>
      <c r="H6" s="8"/>
    </row>
    <row r="7" spans="1:20" ht="32.15" customHeight="1" x14ac:dyDescent="0.35">
      <c r="A7" s="23" t="s">
        <v>368</v>
      </c>
      <c r="B7" s="164"/>
      <c r="C7" s="164"/>
      <c r="D7" s="164">
        <v>2</v>
      </c>
      <c r="E7" s="49">
        <f t="shared" si="0"/>
        <v>2</v>
      </c>
      <c r="F7" s="67">
        <v>-0.2</v>
      </c>
      <c r="G7" s="49">
        <f>(B7*F7)+(C7*F7)+(D7*F7)</f>
        <v>-0.4</v>
      </c>
      <c r="H7" s="8"/>
    </row>
    <row r="8" spans="1:20" ht="32.15" customHeight="1" x14ac:dyDescent="0.35">
      <c r="A8" s="22"/>
      <c r="B8" s="164"/>
      <c r="C8" s="164"/>
      <c r="D8" s="164"/>
      <c r="E8" s="49"/>
      <c r="F8" s="67"/>
      <c r="G8" s="49"/>
      <c r="H8" s="8"/>
    </row>
    <row r="9" spans="1:20" ht="32.15" customHeight="1" x14ac:dyDescent="0.35">
      <c r="A9" s="23" t="s">
        <v>369</v>
      </c>
      <c r="B9" s="165"/>
      <c r="C9" s="165"/>
      <c r="D9" s="165">
        <v>2</v>
      </c>
      <c r="E9" s="49">
        <f t="shared" si="0"/>
        <v>2</v>
      </c>
      <c r="F9" s="75">
        <v>-0.1</v>
      </c>
      <c r="G9" s="49">
        <f>(B9*F9)+(C9*F9)+(D9*F9)</f>
        <v>-0.2</v>
      </c>
      <c r="H9" s="8"/>
    </row>
    <row r="10" spans="1:20" ht="32.15" customHeight="1" x14ac:dyDescent="0.35">
      <c r="A10" s="23"/>
      <c r="B10" s="165"/>
      <c r="C10" s="165"/>
      <c r="D10" s="165"/>
      <c r="E10" s="49"/>
      <c r="F10" s="75"/>
      <c r="G10" s="49"/>
      <c r="H10" s="8"/>
    </row>
    <row r="11" spans="1:20" ht="32.15" customHeight="1" x14ac:dyDescent="0.35">
      <c r="A11" s="23" t="s">
        <v>370</v>
      </c>
      <c r="B11" s="164">
        <v>0</v>
      </c>
      <c r="C11" s="164"/>
      <c r="D11" s="164"/>
      <c r="E11" s="49">
        <f t="shared" si="0"/>
        <v>0</v>
      </c>
      <c r="F11" s="75">
        <v>-0.1</v>
      </c>
      <c r="G11" s="49">
        <f>(B11*F11)+(C11*F11)+(D11*F11)</f>
        <v>0</v>
      </c>
      <c r="H11" s="8"/>
    </row>
    <row r="12" spans="1:20" ht="32.15" customHeight="1" x14ac:dyDescent="0.35">
      <c r="A12" s="22"/>
      <c r="B12" s="164"/>
      <c r="C12" s="164"/>
      <c r="D12" s="164"/>
      <c r="E12" s="49"/>
      <c r="F12" s="67"/>
      <c r="G12" s="49"/>
      <c r="H12" s="8"/>
    </row>
    <row r="13" spans="1:20" ht="32.15" customHeight="1" x14ac:dyDescent="0.35">
      <c r="A13" s="23" t="s">
        <v>371</v>
      </c>
      <c r="B13" s="165">
        <v>0</v>
      </c>
      <c r="C13" s="165"/>
      <c r="D13" s="165"/>
      <c r="E13" s="49">
        <f t="shared" si="0"/>
        <v>0</v>
      </c>
      <c r="F13" s="75">
        <v>-0.1</v>
      </c>
      <c r="G13" s="49">
        <f>(B13*F13)+(C13*F13)+(D13*F13)</f>
        <v>0</v>
      </c>
      <c r="H13" s="8"/>
    </row>
    <row r="14" spans="1:20" ht="32.15" customHeight="1" x14ac:dyDescent="0.35">
      <c r="A14" s="23"/>
      <c r="B14" s="165"/>
      <c r="C14" s="165"/>
      <c r="D14" s="165"/>
      <c r="E14" s="49"/>
      <c r="F14" s="75"/>
      <c r="G14" s="49"/>
      <c r="H14" s="8"/>
    </row>
    <row r="15" spans="1:20" ht="32.15" customHeight="1" x14ac:dyDescent="0.35">
      <c r="A15" s="23" t="s">
        <v>372</v>
      </c>
      <c r="B15" s="164"/>
      <c r="C15" s="164"/>
      <c r="D15" s="164">
        <v>4</v>
      </c>
      <c r="E15" s="49">
        <f t="shared" ref="E15" si="1">SUM(B15:D15)</f>
        <v>4</v>
      </c>
      <c r="F15" s="75">
        <v>-0.1</v>
      </c>
      <c r="G15" s="49">
        <f>(B15*F15)+(C15*F15)+(D15*F15)</f>
        <v>-0.4</v>
      </c>
      <c r="H15" s="8"/>
    </row>
    <row r="16" spans="1:20" ht="32.15" customHeight="1" x14ac:dyDescent="0.35">
      <c r="A16" s="22"/>
      <c r="B16" s="164"/>
      <c r="C16" s="164"/>
      <c r="D16" s="164" t="s">
        <v>373</v>
      </c>
      <c r="E16" s="49"/>
      <c r="F16" s="67"/>
      <c r="G16" s="49"/>
      <c r="H16" s="8"/>
    </row>
    <row r="17" spans="1:8" ht="32.15" customHeight="1" x14ac:dyDescent="0.35">
      <c r="A17" s="23" t="s">
        <v>374</v>
      </c>
      <c r="B17" s="165"/>
      <c r="C17" s="165"/>
      <c r="D17" s="165"/>
      <c r="E17" s="49">
        <f t="shared" ref="E17" si="2">SUM(B17:D17)</f>
        <v>0</v>
      </c>
      <c r="F17" s="75">
        <v>-0.05</v>
      </c>
      <c r="G17" s="49">
        <f>(B17*F17)+(C17*F17)+(D17*F17)</f>
        <v>0</v>
      </c>
      <c r="H17" s="8"/>
    </row>
    <row r="18" spans="1:8" ht="32.15" customHeight="1" x14ac:dyDescent="0.35">
      <c r="A18" s="23"/>
      <c r="B18" s="165"/>
      <c r="C18" s="165"/>
      <c r="D18" s="165"/>
      <c r="E18" s="49"/>
      <c r="F18" s="75"/>
      <c r="G18" s="49"/>
      <c r="H18" s="8"/>
    </row>
    <row r="19" spans="1:8" x14ac:dyDescent="0.35">
      <c r="A19" s="163"/>
      <c r="B19" s="8"/>
      <c r="C19" s="8"/>
      <c r="D19" s="8"/>
      <c r="E19" s="38" t="s">
        <v>73</v>
      </c>
      <c r="F19" s="67">
        <f>SUM(F3:F18)</f>
        <v>-1</v>
      </c>
      <c r="G19" s="50">
        <f>SUM(G3:G18)</f>
        <v>-1</v>
      </c>
      <c r="H19" s="8" t="s">
        <v>375</v>
      </c>
    </row>
    <row r="20" spans="1:8" x14ac:dyDescent="0.35">
      <c r="A20" s="98"/>
      <c r="B20" s="98"/>
      <c r="C20" s="98"/>
      <c r="D20" s="98"/>
      <c r="E20" s="98"/>
      <c r="F20" s="98"/>
      <c r="G20" s="98"/>
    </row>
    <row r="21" spans="1:8" x14ac:dyDescent="0.35">
      <c r="A21" s="98"/>
      <c r="B21" s="98"/>
      <c r="C21" s="98"/>
      <c r="D21" s="98"/>
      <c r="E21" s="98"/>
      <c r="F21" s="98"/>
      <c r="G21" s="98"/>
    </row>
    <row r="22" spans="1:8" x14ac:dyDescent="0.35">
      <c r="A22" s="98"/>
      <c r="B22" s="98"/>
      <c r="C22" s="98"/>
      <c r="D22" s="98"/>
      <c r="E22" s="98"/>
      <c r="F22" s="98"/>
      <c r="G22" s="98"/>
    </row>
    <row r="23" spans="1:8" x14ac:dyDescent="0.35">
      <c r="A23" s="98"/>
      <c r="B23" s="98"/>
      <c r="C23" s="98"/>
      <c r="D23" s="98"/>
      <c r="E23" s="98"/>
      <c r="F23" s="98"/>
      <c r="G23" s="98"/>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1" t="s">
        <v>18</v>
      </c>
      <c r="C2" s="51" t="s">
        <v>19</v>
      </c>
      <c r="D2" s="51"/>
    </row>
    <row r="3" spans="2:4" x14ac:dyDescent="0.35">
      <c r="B3" s="1" t="s">
        <v>20</v>
      </c>
      <c r="C3" s="57">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7"/>
  <sheetViews>
    <sheetView zoomScale="80" zoomScaleNormal="80" workbookViewId="0">
      <pane xSplit="1" ySplit="1" topLeftCell="B58" activePane="bottomRight" state="frozen"/>
      <selection pane="topRight" activeCell="B1" sqref="B1"/>
      <selection pane="bottomLeft" activeCell="A2" sqref="A2"/>
      <selection pane="bottomRight" activeCell="B58" sqref="B58"/>
    </sheetView>
  </sheetViews>
  <sheetFormatPr defaultColWidth="10.5" defaultRowHeight="15.5" x14ac:dyDescent="0.35"/>
  <cols>
    <col min="1" max="1" width="48.5" style="99" bestFit="1" customWidth="1"/>
    <col min="2" max="2" width="64.58203125" style="119" customWidth="1"/>
    <col min="3" max="4" width="16.58203125" style="99" customWidth="1"/>
    <col min="5" max="5" width="12.25" customWidth="1"/>
  </cols>
  <sheetData>
    <row r="1" spans="1:4" x14ac:dyDescent="0.35">
      <c r="A1" s="46" t="s">
        <v>21</v>
      </c>
      <c r="B1" s="117" t="s">
        <v>22</v>
      </c>
      <c r="C1" s="46" t="s">
        <v>23</v>
      </c>
      <c r="D1" s="46" t="s">
        <v>24</v>
      </c>
    </row>
    <row r="2" spans="1:4" x14ac:dyDescent="0.35">
      <c r="A2" s="128" t="s">
        <v>25</v>
      </c>
      <c r="B2" s="92">
        <v>2</v>
      </c>
      <c r="C2" s="63">
        <v>0.05</v>
      </c>
      <c r="D2" s="39">
        <f>B2*C2</f>
        <v>0.1</v>
      </c>
    </row>
    <row r="3" spans="1:4" ht="93" x14ac:dyDescent="0.35">
      <c r="A3" s="128"/>
      <c r="B3" s="116" t="s">
        <v>26</v>
      </c>
      <c r="C3" s="63"/>
      <c r="D3" s="39"/>
    </row>
    <row r="4" spans="1:4" x14ac:dyDescent="0.35">
      <c r="A4" s="128" t="s">
        <v>27</v>
      </c>
      <c r="B4" s="92">
        <v>2</v>
      </c>
      <c r="C4" s="63">
        <v>0.05</v>
      </c>
      <c r="D4" s="39">
        <f>B4*C4</f>
        <v>0.1</v>
      </c>
    </row>
    <row r="5" spans="1:4" ht="93" x14ac:dyDescent="0.35">
      <c r="A5" s="128"/>
      <c r="B5" s="116" t="s">
        <v>28</v>
      </c>
      <c r="C5" s="63"/>
      <c r="D5" s="39"/>
    </row>
    <row r="6" spans="1:4" x14ac:dyDescent="0.35">
      <c r="A6" s="128" t="s">
        <v>29</v>
      </c>
      <c r="B6" s="92">
        <v>1</v>
      </c>
      <c r="C6" s="63">
        <v>0.05</v>
      </c>
      <c r="D6" s="39">
        <f>B6*C6</f>
        <v>0.05</v>
      </c>
    </row>
    <row r="7" spans="1:4" ht="46.5" x14ac:dyDescent="0.35">
      <c r="A7" s="128"/>
      <c r="B7" s="116" t="s">
        <v>30</v>
      </c>
      <c r="C7" s="63"/>
      <c r="D7" s="39"/>
    </row>
    <row r="8" spans="1:4" x14ac:dyDescent="0.35">
      <c r="A8" s="128" t="s">
        <v>31</v>
      </c>
      <c r="B8" s="92">
        <v>2</v>
      </c>
      <c r="C8" s="63">
        <v>0.05</v>
      </c>
      <c r="D8" s="39">
        <f>B8*C8</f>
        <v>0.1</v>
      </c>
    </row>
    <row r="9" spans="1:4" ht="62" x14ac:dyDescent="0.35">
      <c r="A9" s="128"/>
      <c r="B9" s="116" t="s">
        <v>32</v>
      </c>
      <c r="C9" s="63"/>
      <c r="D9" s="39"/>
    </row>
    <row r="10" spans="1:4" x14ac:dyDescent="0.35">
      <c r="A10" s="128" t="s">
        <v>33</v>
      </c>
      <c r="B10" s="92">
        <v>2.5</v>
      </c>
      <c r="C10" s="63">
        <v>0.05</v>
      </c>
      <c r="D10" s="39">
        <f>B10*C10</f>
        <v>0.125</v>
      </c>
    </row>
    <row r="11" spans="1:4" ht="46.5" x14ac:dyDescent="0.35">
      <c r="A11" s="128"/>
      <c r="B11" s="116" t="s">
        <v>34</v>
      </c>
      <c r="C11" s="63"/>
      <c r="D11" s="39"/>
    </row>
    <row r="12" spans="1:4" x14ac:dyDescent="0.35">
      <c r="A12" s="128" t="s">
        <v>35</v>
      </c>
      <c r="B12" s="92">
        <v>2.5</v>
      </c>
      <c r="C12" s="63">
        <v>0.05</v>
      </c>
      <c r="D12" s="39">
        <f>B12*C12</f>
        <v>0.125</v>
      </c>
    </row>
    <row r="13" spans="1:4" ht="46.5" x14ac:dyDescent="0.35">
      <c r="A13" s="128"/>
      <c r="B13" s="116" t="s">
        <v>36</v>
      </c>
      <c r="C13" s="63"/>
      <c r="D13" s="39"/>
    </row>
    <row r="14" spans="1:4" x14ac:dyDescent="0.35">
      <c r="A14" s="128" t="s">
        <v>37</v>
      </c>
      <c r="B14" s="92">
        <v>1</v>
      </c>
      <c r="C14" s="63">
        <v>0.05</v>
      </c>
      <c r="D14" s="39">
        <f>B14*C14</f>
        <v>0.05</v>
      </c>
    </row>
    <row r="15" spans="1:4" ht="46.5" x14ac:dyDescent="0.35">
      <c r="A15" s="128"/>
      <c r="B15" s="116" t="s">
        <v>34</v>
      </c>
      <c r="C15" s="63"/>
      <c r="D15" s="39"/>
    </row>
    <row r="16" spans="1:4" x14ac:dyDescent="0.35">
      <c r="A16" s="128" t="s">
        <v>38</v>
      </c>
      <c r="B16" s="92">
        <v>1</v>
      </c>
      <c r="C16" s="63">
        <v>0.03</v>
      </c>
      <c r="D16" s="39">
        <f>B16*C16</f>
        <v>0.03</v>
      </c>
    </row>
    <row r="17" spans="1:4" ht="46.5" x14ac:dyDescent="0.35">
      <c r="A17" s="128"/>
      <c r="B17" s="116" t="s">
        <v>34</v>
      </c>
      <c r="C17" s="63"/>
      <c r="D17" s="39"/>
    </row>
    <row r="18" spans="1:4" x14ac:dyDescent="0.35">
      <c r="A18" s="128" t="s">
        <v>39</v>
      </c>
      <c r="B18" s="92">
        <v>0</v>
      </c>
      <c r="C18" s="63">
        <v>0.02</v>
      </c>
      <c r="D18" s="39">
        <f>B18*C18</f>
        <v>0</v>
      </c>
    </row>
    <row r="19" spans="1:4" x14ac:dyDescent="0.35">
      <c r="A19" s="128"/>
      <c r="B19" s="131" t="s">
        <v>40</v>
      </c>
      <c r="C19" s="63"/>
      <c r="D19" s="39"/>
    </row>
    <row r="20" spans="1:4" x14ac:dyDescent="0.35">
      <c r="A20" s="128" t="s">
        <v>41</v>
      </c>
      <c r="B20" s="92">
        <v>1</v>
      </c>
      <c r="C20" s="63">
        <v>0.03</v>
      </c>
      <c r="D20" s="39">
        <f>B20*C20</f>
        <v>0.03</v>
      </c>
    </row>
    <row r="21" spans="1:4" ht="46.5" x14ac:dyDescent="0.35">
      <c r="A21" s="128"/>
      <c r="B21" s="116" t="s">
        <v>34</v>
      </c>
      <c r="C21" s="63"/>
      <c r="D21" s="39"/>
    </row>
    <row r="22" spans="1:4" x14ac:dyDescent="0.35">
      <c r="A22" s="128" t="s">
        <v>42</v>
      </c>
      <c r="B22" s="92">
        <v>0.5</v>
      </c>
      <c r="C22" s="63">
        <v>0.03</v>
      </c>
      <c r="D22" s="39">
        <f>B22*C22</f>
        <v>1.4999999999999999E-2</v>
      </c>
    </row>
    <row r="23" spans="1:4" x14ac:dyDescent="0.35">
      <c r="A23" s="128"/>
      <c r="B23" s="116" t="s">
        <v>43</v>
      </c>
      <c r="C23" s="63"/>
      <c r="D23" s="39"/>
    </row>
    <row r="24" spans="1:4" ht="31" x14ac:dyDescent="0.35">
      <c r="A24" s="129" t="s">
        <v>44</v>
      </c>
      <c r="B24" s="92">
        <v>2</v>
      </c>
      <c r="C24" s="63">
        <v>0.03</v>
      </c>
      <c r="D24" s="39">
        <f>B24*C24</f>
        <v>0.06</v>
      </c>
    </row>
    <row r="25" spans="1:4" ht="46.5" x14ac:dyDescent="0.35">
      <c r="A25" s="128"/>
      <c r="B25" s="116" t="s">
        <v>45</v>
      </c>
      <c r="C25" s="63"/>
      <c r="D25" s="39"/>
    </row>
    <row r="26" spans="1:4" x14ac:dyDescent="0.35">
      <c r="A26" s="128" t="s">
        <v>46</v>
      </c>
      <c r="B26" s="92">
        <v>3</v>
      </c>
      <c r="C26" s="63">
        <v>0.04</v>
      </c>
      <c r="D26" s="39">
        <f>B26*C26</f>
        <v>0.12</v>
      </c>
    </row>
    <row r="27" spans="1:4" ht="77.5" x14ac:dyDescent="0.35">
      <c r="A27" s="128"/>
      <c r="B27" s="120" t="s">
        <v>47</v>
      </c>
      <c r="C27" s="63"/>
      <c r="D27" s="39"/>
    </row>
    <row r="28" spans="1:4" x14ac:dyDescent="0.35">
      <c r="A28" s="128" t="s">
        <v>48</v>
      </c>
      <c r="B28" s="92">
        <v>3</v>
      </c>
      <c r="C28" s="63">
        <v>0.03</v>
      </c>
      <c r="D28" s="39">
        <f>B28*C28</f>
        <v>0.09</v>
      </c>
    </row>
    <row r="29" spans="1:4" ht="62" x14ac:dyDescent="0.35">
      <c r="A29" s="128"/>
      <c r="B29" s="120" t="s">
        <v>49</v>
      </c>
      <c r="C29" s="63"/>
      <c r="D29" s="39"/>
    </row>
    <row r="30" spans="1:4" x14ac:dyDescent="0.35">
      <c r="A30" s="128" t="s">
        <v>50</v>
      </c>
      <c r="B30" s="92">
        <v>2.5</v>
      </c>
      <c r="C30" s="63">
        <v>0.04</v>
      </c>
      <c r="D30" s="39">
        <f>B30*C30</f>
        <v>0.1</v>
      </c>
    </row>
    <row r="31" spans="1:4" ht="46.5" x14ac:dyDescent="0.35">
      <c r="A31" s="128"/>
      <c r="B31" s="140" t="s">
        <v>51</v>
      </c>
      <c r="C31" s="63"/>
      <c r="D31" s="39"/>
    </row>
    <row r="32" spans="1:4" x14ac:dyDescent="0.35">
      <c r="A32" s="128" t="s">
        <v>52</v>
      </c>
      <c r="B32" s="92">
        <v>2.5</v>
      </c>
      <c r="C32" s="63">
        <v>0.04</v>
      </c>
      <c r="D32" s="39">
        <f>B32*C32</f>
        <v>0.1</v>
      </c>
    </row>
    <row r="33" spans="1:5" ht="46.5" x14ac:dyDescent="0.35">
      <c r="A33" s="128"/>
      <c r="B33" s="120" t="s">
        <v>51</v>
      </c>
      <c r="C33" s="63"/>
      <c r="D33" s="39"/>
    </row>
    <row r="34" spans="1:5" x14ac:dyDescent="0.35">
      <c r="A34" s="128" t="s">
        <v>53</v>
      </c>
      <c r="B34" s="92">
        <v>0</v>
      </c>
      <c r="C34" s="63">
        <v>0.03</v>
      </c>
      <c r="D34" s="39">
        <f>B34*C34</f>
        <v>0</v>
      </c>
    </row>
    <row r="35" spans="1:5" x14ac:dyDescent="0.35">
      <c r="A35" s="128"/>
      <c r="B35" s="140" t="s">
        <v>40</v>
      </c>
      <c r="C35" s="63"/>
      <c r="D35" s="39"/>
    </row>
    <row r="36" spans="1:5" x14ac:dyDescent="0.35">
      <c r="A36" s="128" t="s">
        <v>54</v>
      </c>
      <c r="B36" s="92">
        <v>0</v>
      </c>
      <c r="C36" s="63">
        <v>0.05</v>
      </c>
      <c r="D36" s="39">
        <f>B36*C36</f>
        <v>0</v>
      </c>
    </row>
    <row r="37" spans="1:5" x14ac:dyDescent="0.35">
      <c r="A37" s="128"/>
      <c r="B37" s="116" t="s">
        <v>40</v>
      </c>
      <c r="C37" s="63"/>
      <c r="D37" s="39"/>
    </row>
    <row r="38" spans="1:5" x14ac:dyDescent="0.35">
      <c r="A38" s="128" t="s">
        <v>55</v>
      </c>
      <c r="B38" s="92">
        <v>2.5</v>
      </c>
      <c r="C38" s="63">
        <v>0.05</v>
      </c>
      <c r="D38" s="39">
        <f>B38*C38</f>
        <v>0.125</v>
      </c>
    </row>
    <row r="39" spans="1:5" ht="46.5" x14ac:dyDescent="0.35">
      <c r="A39" s="128"/>
      <c r="B39" s="116" t="s">
        <v>56</v>
      </c>
      <c r="C39" s="63"/>
      <c r="D39" s="39"/>
    </row>
    <row r="40" spans="1:5" x14ac:dyDescent="0.35">
      <c r="A40" s="129" t="s">
        <v>57</v>
      </c>
      <c r="B40" s="92">
        <v>2.5</v>
      </c>
      <c r="C40" s="63">
        <v>0.04</v>
      </c>
      <c r="D40" s="39">
        <f>B40*C40</f>
        <v>0.1</v>
      </c>
    </row>
    <row r="41" spans="1:5" ht="46.5" x14ac:dyDescent="0.35">
      <c r="A41" s="128"/>
      <c r="B41" s="131" t="s">
        <v>58</v>
      </c>
      <c r="C41" s="63"/>
      <c r="D41" s="39"/>
    </row>
    <row r="42" spans="1:5" x14ac:dyDescent="0.35">
      <c r="A42" s="128" t="s">
        <v>59</v>
      </c>
      <c r="B42" s="92">
        <v>0</v>
      </c>
      <c r="C42" s="63">
        <v>0.02</v>
      </c>
      <c r="D42" s="39">
        <f>B42*C42</f>
        <v>0</v>
      </c>
    </row>
    <row r="43" spans="1:5" x14ac:dyDescent="0.35">
      <c r="A43" s="128"/>
      <c r="B43" s="116" t="s">
        <v>40</v>
      </c>
      <c r="C43" s="63"/>
      <c r="D43" s="39"/>
    </row>
    <row r="44" spans="1:5" x14ac:dyDescent="0.35">
      <c r="A44" s="128" t="s">
        <v>60</v>
      </c>
      <c r="B44" s="92">
        <v>3</v>
      </c>
      <c r="C44" s="63">
        <v>0.03</v>
      </c>
      <c r="D44" s="39">
        <f>B44*C44</f>
        <v>0.09</v>
      </c>
    </row>
    <row r="45" spans="1:5" ht="108.5" x14ac:dyDescent="0.35">
      <c r="A45" s="128"/>
      <c r="B45" s="131" t="s">
        <v>61</v>
      </c>
      <c r="C45" s="63"/>
      <c r="D45" s="39"/>
    </row>
    <row r="46" spans="1:5" x14ac:dyDescent="0.35">
      <c r="A46" s="128" t="s">
        <v>62</v>
      </c>
      <c r="B46" s="92">
        <v>3</v>
      </c>
      <c r="C46" s="63">
        <v>0.03</v>
      </c>
      <c r="D46" s="39">
        <f>B46*C46</f>
        <v>0.09</v>
      </c>
      <c r="E46" s="121"/>
    </row>
    <row r="47" spans="1:5" ht="124" x14ac:dyDescent="0.35">
      <c r="A47" s="128"/>
      <c r="B47" s="131" t="s">
        <v>63</v>
      </c>
      <c r="C47" s="63"/>
      <c r="D47" s="39"/>
    </row>
    <row r="48" spans="1:5" x14ac:dyDescent="0.35">
      <c r="A48" s="128" t="s">
        <v>64</v>
      </c>
      <c r="B48" s="92">
        <v>3</v>
      </c>
      <c r="C48" s="63">
        <v>0.02</v>
      </c>
      <c r="D48" s="39">
        <f>B48*C48</f>
        <v>0.06</v>
      </c>
    </row>
    <row r="49" spans="1:5" ht="108.5" x14ac:dyDescent="0.35">
      <c r="A49" s="128"/>
      <c r="B49" s="116" t="s">
        <v>65</v>
      </c>
      <c r="C49" s="63"/>
      <c r="D49" s="39"/>
    </row>
    <row r="50" spans="1:5" x14ac:dyDescent="0.35">
      <c r="A50" s="128" t="s">
        <v>66</v>
      </c>
      <c r="B50" s="92">
        <v>0.5</v>
      </c>
      <c r="C50" s="63">
        <v>0.02</v>
      </c>
      <c r="D50" s="39">
        <f>B50*C50</f>
        <v>0.01</v>
      </c>
    </row>
    <row r="51" spans="1:5" x14ac:dyDescent="0.35">
      <c r="A51" s="128"/>
      <c r="B51" s="116" t="s">
        <v>67</v>
      </c>
      <c r="C51" s="63"/>
      <c r="D51" s="39"/>
    </row>
    <row r="52" spans="1:5" x14ac:dyDescent="0.35">
      <c r="A52" s="128" t="s">
        <v>68</v>
      </c>
      <c r="B52" s="92">
        <v>2</v>
      </c>
      <c r="C52" s="63">
        <v>0.02</v>
      </c>
      <c r="D52" s="39">
        <f>B52*C52</f>
        <v>0.04</v>
      </c>
    </row>
    <row r="53" spans="1:5" ht="62" x14ac:dyDescent="0.35">
      <c r="A53" s="128"/>
      <c r="B53" s="116" t="s">
        <v>69</v>
      </c>
      <c r="C53" s="63"/>
      <c r="D53" s="39"/>
    </row>
    <row r="54" spans="1:5" x14ac:dyDescent="0.35">
      <c r="A54" s="128" t="s">
        <v>70</v>
      </c>
      <c r="B54" s="92">
        <v>0</v>
      </c>
      <c r="C54" s="63">
        <v>0.02</v>
      </c>
      <c r="D54" s="39">
        <f>B54*C54</f>
        <v>0</v>
      </c>
    </row>
    <row r="55" spans="1:5" x14ac:dyDescent="0.35">
      <c r="A55" s="128"/>
      <c r="B55" s="131" t="s">
        <v>40</v>
      </c>
      <c r="C55" s="63"/>
      <c r="D55" s="39"/>
    </row>
    <row r="56" spans="1:5" x14ac:dyDescent="0.35">
      <c r="A56" s="128" t="s">
        <v>71</v>
      </c>
      <c r="B56" s="92">
        <v>1</v>
      </c>
      <c r="C56" s="63">
        <v>0.03</v>
      </c>
      <c r="D56" s="39">
        <f>B56*C56</f>
        <v>0.03</v>
      </c>
    </row>
    <row r="57" spans="1:5" x14ac:dyDescent="0.35">
      <c r="A57" s="132"/>
      <c r="B57" s="133" t="s">
        <v>72</v>
      </c>
      <c r="C57" s="63"/>
      <c r="D57" s="39"/>
    </row>
    <row r="58" spans="1:5" x14ac:dyDescent="0.35">
      <c r="A58"/>
      <c r="B58" s="118" t="s">
        <v>73</v>
      </c>
      <c r="C58" s="63">
        <f>SUM(C2:C56)</f>
        <v>1.0000000000000004</v>
      </c>
      <c r="D58" s="83">
        <f>SUM(D2:D56)</f>
        <v>1.7400000000000007</v>
      </c>
      <c r="E58" s="53" t="s">
        <v>74</v>
      </c>
    </row>
    <row r="59" spans="1:5" x14ac:dyDescent="0.35">
      <c r="A59" s="173"/>
      <c r="B59" s="173"/>
      <c r="C59" s="109"/>
      <c r="D59" s="105"/>
    </row>
    <row r="60" spans="1:5" ht="52.5" customHeight="1" x14ac:dyDescent="0.35">
      <c r="A60" s="174" t="s">
        <v>75</v>
      </c>
      <c r="B60" s="174"/>
      <c r="C60" s="109"/>
      <c r="D60" s="105"/>
    </row>
    <row r="61" spans="1:5" ht="61" customHeight="1" x14ac:dyDescent="0.35">
      <c r="C61" s="158"/>
      <c r="D61" s="105"/>
    </row>
    <row r="62" spans="1:5" x14ac:dyDescent="0.35">
      <c r="C62" s="109"/>
      <c r="D62" s="105"/>
    </row>
    <row r="63" spans="1:5" x14ac:dyDescent="0.35">
      <c r="A63" s="173"/>
      <c r="B63" s="173"/>
      <c r="C63" s="109"/>
      <c r="D63" s="105"/>
    </row>
    <row r="64" spans="1:5" x14ac:dyDescent="0.35">
      <c r="A64" s="109"/>
      <c r="B64" s="173"/>
      <c r="C64" s="173"/>
      <c r="D64" s="105"/>
    </row>
    <row r="65" spans="1:3" x14ac:dyDescent="0.35">
      <c r="A65" s="110"/>
      <c r="C65" s="110"/>
    </row>
    <row r="66" spans="1:3" x14ac:dyDescent="0.35">
      <c r="A66" s="110"/>
      <c r="C66" s="110"/>
    </row>
    <row r="67" spans="1:3" x14ac:dyDescent="0.35">
      <c r="A67" s="110"/>
      <c r="C67" s="110"/>
    </row>
  </sheetData>
  <sheetProtection formatRows="0"/>
  <mergeCells count="4">
    <mergeCell ref="B64:C64"/>
    <mergeCell ref="A59:B59"/>
    <mergeCell ref="A60:B60"/>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70" zoomScaleNormal="70" workbookViewId="0">
      <pane xSplit="1" ySplit="1" topLeftCell="B53" activePane="bottomRight" state="frozen"/>
      <selection pane="topRight" activeCell="B1" sqref="B1"/>
      <selection pane="bottomLeft" activeCell="A2" sqref="A2"/>
      <selection pane="bottomRight" activeCell="B53" sqref="B53"/>
    </sheetView>
  </sheetViews>
  <sheetFormatPr defaultColWidth="10.75" defaultRowHeight="15.5" x14ac:dyDescent="0.35"/>
  <cols>
    <col min="1" max="1" width="49.58203125" style="130" bestFit="1" customWidth="1"/>
    <col min="2" max="2" width="64.58203125" style="100" customWidth="1"/>
    <col min="3" max="4" width="16.58203125" style="101" customWidth="1"/>
    <col min="5" max="5" width="15.25" style="1" customWidth="1"/>
    <col min="6" max="7" width="10.75" style="1" customWidth="1"/>
    <col min="8" max="8" width="51.83203125" style="1" customWidth="1"/>
    <col min="9" max="9" width="77.75" style="1" bestFit="1" customWidth="1"/>
    <col min="10" max="16384" width="10.75" style="1"/>
  </cols>
  <sheetData>
    <row r="1" spans="1:9" x14ac:dyDescent="0.35">
      <c r="A1" s="127" t="s">
        <v>21</v>
      </c>
      <c r="B1" s="33" t="s">
        <v>76</v>
      </c>
      <c r="C1" s="40" t="s">
        <v>23</v>
      </c>
      <c r="D1" s="40" t="s">
        <v>24</v>
      </c>
    </row>
    <row r="2" spans="1:9" x14ac:dyDescent="0.35">
      <c r="A2" s="128" t="s">
        <v>25</v>
      </c>
      <c r="B2" s="92">
        <v>4</v>
      </c>
      <c r="C2" s="63">
        <v>0.05</v>
      </c>
      <c r="D2" s="39">
        <f>B2*C2</f>
        <v>0.2</v>
      </c>
      <c r="H2" s="123"/>
      <c r="I2" s="124"/>
    </row>
    <row r="3" spans="1:9" ht="93" x14ac:dyDescent="0.35">
      <c r="A3" s="128"/>
      <c r="B3" s="116" t="s">
        <v>77</v>
      </c>
      <c r="C3" s="63"/>
      <c r="D3" s="39"/>
      <c r="H3" s="123"/>
      <c r="I3" s="125"/>
    </row>
    <row r="4" spans="1:9" x14ac:dyDescent="0.35">
      <c r="A4" s="128" t="s">
        <v>27</v>
      </c>
      <c r="B4" s="92">
        <v>4</v>
      </c>
      <c r="C4" s="63">
        <v>0.05</v>
      </c>
      <c r="D4" s="39">
        <f>B4*C4</f>
        <v>0.2</v>
      </c>
      <c r="E4" s="122"/>
      <c r="H4" s="123"/>
      <c r="I4" s="124"/>
    </row>
    <row r="5" spans="1:9" ht="186" x14ac:dyDescent="0.35">
      <c r="A5" s="128"/>
      <c r="B5" s="116" t="s">
        <v>78</v>
      </c>
      <c r="C5" s="63"/>
      <c r="D5" s="39"/>
      <c r="H5" s="142"/>
      <c r="I5" s="125"/>
    </row>
    <row r="6" spans="1:9" x14ac:dyDescent="0.35">
      <c r="A6" s="128" t="s">
        <v>29</v>
      </c>
      <c r="B6" s="92">
        <v>3</v>
      </c>
      <c r="C6" s="63">
        <v>0.05</v>
      </c>
      <c r="D6" s="39">
        <f>B6*C6</f>
        <v>0.15000000000000002</v>
      </c>
      <c r="E6" s="122"/>
      <c r="H6" s="123"/>
      <c r="I6" s="124"/>
    </row>
    <row r="7" spans="1:9" ht="77.5" x14ac:dyDescent="0.35">
      <c r="A7" s="128"/>
      <c r="B7" s="116" t="s">
        <v>79</v>
      </c>
      <c r="C7" s="63"/>
      <c r="D7" s="39"/>
      <c r="H7" s="142"/>
      <c r="I7" s="126"/>
    </row>
    <row r="8" spans="1:9" x14ac:dyDescent="0.35">
      <c r="A8" s="128" t="s">
        <v>31</v>
      </c>
      <c r="B8" s="92">
        <v>2</v>
      </c>
      <c r="C8" s="63">
        <v>0.05</v>
      </c>
      <c r="D8" s="39">
        <f>B8*C8</f>
        <v>0.1</v>
      </c>
      <c r="E8" s="122"/>
      <c r="H8" s="123"/>
      <c r="I8" s="124"/>
    </row>
    <row r="9" spans="1:9" ht="77.5" x14ac:dyDescent="0.35">
      <c r="A9" s="128"/>
      <c r="B9" s="116" t="s">
        <v>80</v>
      </c>
      <c r="C9" s="63"/>
      <c r="D9" s="39"/>
      <c r="H9" s="120" t="s">
        <v>81</v>
      </c>
      <c r="I9" s="124"/>
    </row>
    <row r="10" spans="1:9" x14ac:dyDescent="0.35">
      <c r="A10" s="128" t="s">
        <v>33</v>
      </c>
      <c r="B10" s="92">
        <v>2</v>
      </c>
      <c r="C10" s="63">
        <v>0.05</v>
      </c>
      <c r="D10" s="39">
        <f>B10*C10</f>
        <v>0.1</v>
      </c>
      <c r="E10" s="122"/>
      <c r="H10" s="123"/>
      <c r="I10" s="124"/>
    </row>
    <row r="11" spans="1:9" ht="77.5" x14ac:dyDescent="0.35">
      <c r="A11" s="128"/>
      <c r="B11" s="116" t="s">
        <v>82</v>
      </c>
      <c r="C11" s="63"/>
      <c r="D11" s="39"/>
      <c r="H11" s="123"/>
      <c r="I11" s="125"/>
    </row>
    <row r="12" spans="1:9" x14ac:dyDescent="0.35">
      <c r="A12" s="128" t="s">
        <v>35</v>
      </c>
      <c r="B12" s="92">
        <v>0</v>
      </c>
      <c r="C12" s="63">
        <v>0.05</v>
      </c>
      <c r="D12" s="39">
        <f>B12*C12</f>
        <v>0</v>
      </c>
      <c r="E12" s="122"/>
      <c r="H12" s="123"/>
      <c r="I12" s="124"/>
    </row>
    <row r="13" spans="1:9" x14ac:dyDescent="0.35">
      <c r="A13" s="128"/>
      <c r="B13" s="116" t="s">
        <v>40</v>
      </c>
      <c r="C13" s="63"/>
      <c r="D13" s="39"/>
      <c r="H13" s="123"/>
      <c r="I13" s="125"/>
    </row>
    <row r="14" spans="1:9" x14ac:dyDescent="0.35">
      <c r="A14" s="128" t="s">
        <v>37</v>
      </c>
      <c r="B14" s="92">
        <v>2</v>
      </c>
      <c r="C14" s="63">
        <v>0.05</v>
      </c>
      <c r="D14" s="39">
        <f>B14*C14</f>
        <v>0.1</v>
      </c>
      <c r="E14" s="122"/>
      <c r="H14" s="123"/>
      <c r="I14" s="124"/>
    </row>
    <row r="15" spans="1:9" ht="77.5" x14ac:dyDescent="0.35">
      <c r="A15" s="128"/>
      <c r="B15" s="116" t="s">
        <v>82</v>
      </c>
      <c r="C15" s="63"/>
      <c r="D15" s="39"/>
      <c r="H15" s="123"/>
      <c r="I15" s="125"/>
    </row>
    <row r="16" spans="1:9" x14ac:dyDescent="0.35">
      <c r="A16" s="128" t="s">
        <v>38</v>
      </c>
      <c r="B16" s="92">
        <v>2</v>
      </c>
      <c r="C16" s="63">
        <v>0.03</v>
      </c>
      <c r="D16" s="39">
        <f>B16*C16</f>
        <v>0.06</v>
      </c>
      <c r="E16" s="122"/>
      <c r="H16" s="123"/>
      <c r="I16" s="124"/>
    </row>
    <row r="17" spans="1:9" ht="124" x14ac:dyDescent="0.35">
      <c r="A17" s="128"/>
      <c r="B17" s="116" t="s">
        <v>83</v>
      </c>
      <c r="C17" s="63"/>
      <c r="D17" s="39"/>
      <c r="H17" s="123"/>
      <c r="I17" s="125"/>
    </row>
    <row r="18" spans="1:9" x14ac:dyDescent="0.35">
      <c r="A18" s="128" t="s">
        <v>39</v>
      </c>
      <c r="B18" s="92">
        <v>3</v>
      </c>
      <c r="C18" s="63">
        <v>0.02</v>
      </c>
      <c r="D18" s="39">
        <f>B18*C18</f>
        <v>0.06</v>
      </c>
      <c r="E18" s="122"/>
      <c r="H18" s="123"/>
      <c r="I18" s="124"/>
    </row>
    <row r="19" spans="1:9" ht="108.5" x14ac:dyDescent="0.35">
      <c r="A19" s="128"/>
      <c r="B19" s="120" t="s">
        <v>84</v>
      </c>
      <c r="C19" s="63"/>
      <c r="D19" s="39"/>
      <c r="H19" s="123"/>
      <c r="I19" s="125"/>
    </row>
    <row r="20" spans="1:9" x14ac:dyDescent="0.35">
      <c r="A20" s="128" t="s">
        <v>41</v>
      </c>
      <c r="B20" s="92">
        <v>2</v>
      </c>
      <c r="C20" s="63">
        <v>0.03</v>
      </c>
      <c r="D20" s="39">
        <f>B20*C20</f>
        <v>0.06</v>
      </c>
      <c r="E20" s="122"/>
      <c r="H20" s="123"/>
      <c r="I20" s="124"/>
    </row>
    <row r="21" spans="1:9" ht="124" x14ac:dyDescent="0.35">
      <c r="A21" s="128"/>
      <c r="B21" s="116" t="s">
        <v>85</v>
      </c>
      <c r="C21" s="63"/>
      <c r="D21" s="39"/>
      <c r="H21" s="123"/>
      <c r="I21" s="125"/>
    </row>
    <row r="22" spans="1:9" x14ac:dyDescent="0.35">
      <c r="A22" s="128" t="s">
        <v>42</v>
      </c>
      <c r="B22" s="92">
        <v>0</v>
      </c>
      <c r="C22" s="63">
        <v>0.03</v>
      </c>
      <c r="D22" s="39">
        <f>B22*C22</f>
        <v>0</v>
      </c>
      <c r="H22" s="123"/>
      <c r="I22" s="124"/>
    </row>
    <row r="23" spans="1:9" x14ac:dyDescent="0.35">
      <c r="A23" s="128"/>
      <c r="B23" s="116" t="s">
        <v>40</v>
      </c>
      <c r="C23" s="63"/>
      <c r="D23" s="39"/>
      <c r="H23" s="123"/>
      <c r="I23" s="124"/>
    </row>
    <row r="24" spans="1:9" ht="31" x14ac:dyDescent="0.35">
      <c r="A24" s="129" t="s">
        <v>44</v>
      </c>
      <c r="B24" s="92">
        <v>2</v>
      </c>
      <c r="C24" s="63">
        <v>0.03</v>
      </c>
      <c r="D24" s="39">
        <f>B24*C24</f>
        <v>0.06</v>
      </c>
      <c r="H24" s="123"/>
      <c r="I24" s="124"/>
    </row>
    <row r="25" spans="1:9" ht="108.5" x14ac:dyDescent="0.35">
      <c r="A25" s="128"/>
      <c r="B25" s="116" t="s">
        <v>86</v>
      </c>
      <c r="C25" s="63"/>
      <c r="D25" s="39"/>
      <c r="H25" s="123"/>
      <c r="I25" s="124"/>
    </row>
    <row r="26" spans="1:9" x14ac:dyDescent="0.35">
      <c r="A26" s="128" t="s">
        <v>46</v>
      </c>
      <c r="B26" s="92">
        <v>3</v>
      </c>
      <c r="C26" s="63">
        <v>0.04</v>
      </c>
      <c r="D26" s="39">
        <f>B26*C26</f>
        <v>0.12</v>
      </c>
      <c r="H26" s="123"/>
      <c r="I26" s="124"/>
    </row>
    <row r="27" spans="1:9" x14ac:dyDescent="0.35">
      <c r="A27" s="128"/>
      <c r="B27" s="116" t="s">
        <v>87</v>
      </c>
      <c r="C27" s="63"/>
      <c r="D27" s="39"/>
      <c r="H27" s="123"/>
      <c r="I27" s="124"/>
    </row>
    <row r="28" spans="1:9" x14ac:dyDescent="0.35">
      <c r="A28" s="128" t="s">
        <v>48</v>
      </c>
      <c r="B28" s="92">
        <v>3</v>
      </c>
      <c r="C28" s="63">
        <v>0.03</v>
      </c>
      <c r="D28" s="39">
        <f>B28*C28</f>
        <v>0.09</v>
      </c>
      <c r="H28" s="123"/>
      <c r="I28" s="124"/>
    </row>
    <row r="29" spans="1:9" x14ac:dyDescent="0.35">
      <c r="A29" s="128"/>
      <c r="B29" s="116" t="s">
        <v>87</v>
      </c>
      <c r="C29" s="63"/>
      <c r="D29" s="39"/>
      <c r="H29" s="123"/>
      <c r="I29" s="124"/>
    </row>
    <row r="30" spans="1:9" x14ac:dyDescent="0.35">
      <c r="A30" s="128" t="s">
        <v>50</v>
      </c>
      <c r="B30" s="92">
        <v>2</v>
      </c>
      <c r="C30" s="63">
        <v>0.04</v>
      </c>
      <c r="D30" s="39">
        <f>B30*C30</f>
        <v>0.08</v>
      </c>
      <c r="H30" s="123"/>
      <c r="I30" s="124"/>
    </row>
    <row r="31" spans="1:9" ht="62" x14ac:dyDescent="0.35">
      <c r="A31" s="128"/>
      <c r="B31" s="106" t="s">
        <v>88</v>
      </c>
      <c r="C31" s="63"/>
      <c r="D31" s="39"/>
      <c r="H31" s="123"/>
      <c r="I31" s="124"/>
    </row>
    <row r="32" spans="1:9" x14ac:dyDescent="0.35">
      <c r="A32" s="128" t="s">
        <v>52</v>
      </c>
      <c r="B32" s="92">
        <v>2</v>
      </c>
      <c r="C32" s="63">
        <v>0.04</v>
      </c>
      <c r="D32" s="39">
        <f>B32*C32</f>
        <v>0.08</v>
      </c>
      <c r="H32" s="123"/>
      <c r="I32" s="124"/>
    </row>
    <row r="33" spans="1:9" ht="62" x14ac:dyDescent="0.35">
      <c r="A33" s="128"/>
      <c r="B33" s="106" t="s">
        <v>89</v>
      </c>
      <c r="C33" s="63"/>
      <c r="D33" s="39"/>
      <c r="H33" s="123"/>
      <c r="I33" s="124"/>
    </row>
    <row r="34" spans="1:9" x14ac:dyDescent="0.35">
      <c r="A34" s="128" t="s">
        <v>53</v>
      </c>
      <c r="B34" s="92">
        <v>0</v>
      </c>
      <c r="C34" s="63">
        <v>0.03</v>
      </c>
      <c r="D34" s="39">
        <f>B34*C34</f>
        <v>0</v>
      </c>
      <c r="H34" s="123"/>
      <c r="I34" s="124"/>
    </row>
    <row r="35" spans="1:9" x14ac:dyDescent="0.35">
      <c r="A35" s="128"/>
      <c r="B35" s="116" t="s">
        <v>40</v>
      </c>
      <c r="C35" s="63"/>
      <c r="D35" s="39"/>
      <c r="H35" s="123"/>
      <c r="I35" s="124"/>
    </row>
    <row r="36" spans="1:9" x14ac:dyDescent="0.35">
      <c r="A36" s="128" t="s">
        <v>54</v>
      </c>
      <c r="B36" s="92">
        <v>0</v>
      </c>
      <c r="C36" s="63">
        <v>0.05</v>
      </c>
      <c r="D36" s="39">
        <f>B36*C36</f>
        <v>0</v>
      </c>
      <c r="H36" s="123"/>
      <c r="I36" s="124"/>
    </row>
    <row r="37" spans="1:9" x14ac:dyDescent="0.35">
      <c r="A37" s="128"/>
      <c r="B37" s="106" t="s">
        <v>40</v>
      </c>
      <c r="C37" s="63"/>
      <c r="D37" s="39"/>
      <c r="H37" s="123"/>
      <c r="I37" s="125"/>
    </row>
    <row r="38" spans="1:9" x14ac:dyDescent="0.35">
      <c r="A38" s="128" t="s">
        <v>55</v>
      </c>
      <c r="B38" s="92">
        <v>2</v>
      </c>
      <c r="C38" s="63">
        <v>0.05</v>
      </c>
      <c r="D38" s="39">
        <f>B38*C38</f>
        <v>0.1</v>
      </c>
      <c r="H38" s="123"/>
      <c r="I38" s="124"/>
    </row>
    <row r="39" spans="1:9" ht="124" x14ac:dyDescent="0.35">
      <c r="A39" s="128"/>
      <c r="B39" s="106" t="s">
        <v>90</v>
      </c>
      <c r="C39" s="63"/>
      <c r="D39" s="39"/>
      <c r="H39" s="123"/>
      <c r="I39" s="125"/>
    </row>
    <row r="40" spans="1:9" s="59" customFormat="1" x14ac:dyDescent="0.35">
      <c r="A40" s="129" t="s">
        <v>57</v>
      </c>
      <c r="B40" s="92">
        <v>3</v>
      </c>
      <c r="C40" s="63">
        <v>0.04</v>
      </c>
      <c r="D40" s="64">
        <f>B40*C40</f>
        <v>0.12</v>
      </c>
      <c r="H40" s="123"/>
      <c r="I40" s="124"/>
    </row>
    <row r="41" spans="1:9" ht="93" x14ac:dyDescent="0.35">
      <c r="A41" s="128"/>
      <c r="B41" s="116" t="s">
        <v>91</v>
      </c>
      <c r="C41" s="63"/>
      <c r="D41" s="64"/>
      <c r="H41" s="123"/>
      <c r="I41" s="124"/>
    </row>
    <row r="42" spans="1:9" x14ac:dyDescent="0.35">
      <c r="A42" s="128" t="s">
        <v>59</v>
      </c>
      <c r="B42" s="59">
        <v>2</v>
      </c>
      <c r="C42" s="63">
        <v>0.02</v>
      </c>
      <c r="D42" s="64">
        <f t="shared" ref="D42" si="0">B42*C42</f>
        <v>0.04</v>
      </c>
      <c r="H42" s="123"/>
      <c r="I42" s="124"/>
    </row>
    <row r="43" spans="1:9" ht="62" x14ac:dyDescent="0.35">
      <c r="A43" s="128"/>
      <c r="B43" s="116" t="s">
        <v>92</v>
      </c>
      <c r="C43" s="63"/>
      <c r="D43" s="39"/>
      <c r="H43" s="123"/>
      <c r="I43" s="125"/>
    </row>
    <row r="44" spans="1:9" x14ac:dyDescent="0.35">
      <c r="A44" s="128" t="s">
        <v>60</v>
      </c>
      <c r="B44" s="92">
        <v>3</v>
      </c>
      <c r="C44" s="63">
        <v>0.03</v>
      </c>
      <c r="D44" s="39">
        <f>B44*C44</f>
        <v>0.09</v>
      </c>
      <c r="H44" s="123"/>
      <c r="I44" s="124"/>
    </row>
    <row r="45" spans="1:9" ht="31" x14ac:dyDescent="0.35">
      <c r="A45" s="128"/>
      <c r="B45" s="116" t="s">
        <v>93</v>
      </c>
      <c r="C45" s="63"/>
      <c r="D45" s="39"/>
      <c r="H45" s="123"/>
      <c r="I45" s="125"/>
    </row>
    <row r="46" spans="1:9" x14ac:dyDescent="0.35">
      <c r="A46" s="128" t="s">
        <v>62</v>
      </c>
      <c r="B46" s="92">
        <v>3</v>
      </c>
      <c r="C46" s="63">
        <v>0.03</v>
      </c>
      <c r="D46" s="39">
        <f>B46*C46</f>
        <v>0.09</v>
      </c>
      <c r="H46" s="123"/>
      <c r="I46" s="124"/>
    </row>
    <row r="47" spans="1:9" ht="77.5" x14ac:dyDescent="0.35">
      <c r="A47" s="128"/>
      <c r="B47" s="116" t="s">
        <v>94</v>
      </c>
      <c r="C47" s="63"/>
      <c r="D47" s="39"/>
      <c r="H47" s="123"/>
      <c r="I47" s="124"/>
    </row>
    <row r="48" spans="1:9" x14ac:dyDescent="0.35">
      <c r="A48" s="128" t="s">
        <v>64</v>
      </c>
      <c r="B48" s="92">
        <v>3</v>
      </c>
      <c r="C48" s="63">
        <v>0.02</v>
      </c>
      <c r="D48" s="39">
        <f>B48*C48</f>
        <v>0.06</v>
      </c>
      <c r="H48" s="123"/>
      <c r="I48" s="124"/>
    </row>
    <row r="49" spans="1:9" ht="62" x14ac:dyDescent="0.35">
      <c r="A49" s="128"/>
      <c r="B49" s="116" t="s">
        <v>95</v>
      </c>
      <c r="C49" s="63"/>
      <c r="D49" s="39"/>
      <c r="H49" s="123"/>
      <c r="I49" s="124"/>
    </row>
    <row r="50" spans="1:9" x14ac:dyDescent="0.35">
      <c r="A50" s="128" t="s">
        <v>66</v>
      </c>
      <c r="B50" s="92">
        <v>0</v>
      </c>
      <c r="C50" s="63">
        <v>0.02</v>
      </c>
      <c r="D50" s="39">
        <f>B50*C50</f>
        <v>0</v>
      </c>
      <c r="H50" s="123"/>
      <c r="I50" s="124"/>
    </row>
    <row r="51" spans="1:9" x14ac:dyDescent="0.35">
      <c r="A51" s="128"/>
      <c r="B51" s="116" t="s">
        <v>40</v>
      </c>
      <c r="C51" s="63"/>
      <c r="D51" s="39"/>
      <c r="H51" s="123"/>
      <c r="I51" s="124"/>
    </row>
    <row r="52" spans="1:9" x14ac:dyDescent="0.35">
      <c r="A52" s="128" t="s">
        <v>68</v>
      </c>
      <c r="B52" s="92">
        <v>2</v>
      </c>
      <c r="C52" s="63">
        <v>0.02</v>
      </c>
      <c r="D52" s="39">
        <f>B52*C52</f>
        <v>0.04</v>
      </c>
      <c r="H52" s="123"/>
      <c r="I52" s="124"/>
    </row>
    <row r="53" spans="1:9" ht="46.5" x14ac:dyDescent="0.35">
      <c r="A53" s="128"/>
      <c r="B53" s="116" t="s">
        <v>96</v>
      </c>
      <c r="C53" s="63"/>
      <c r="D53" s="39"/>
      <c r="H53" s="123"/>
      <c r="I53" s="124"/>
    </row>
    <row r="54" spans="1:9" x14ac:dyDescent="0.35">
      <c r="A54" s="128" t="s">
        <v>70</v>
      </c>
      <c r="B54" s="92">
        <v>0</v>
      </c>
      <c r="C54" s="63">
        <v>0.02</v>
      </c>
      <c r="D54" s="39">
        <f>B54*C54</f>
        <v>0</v>
      </c>
      <c r="H54" s="123"/>
      <c r="I54" s="124"/>
    </row>
    <row r="55" spans="1:9" x14ac:dyDescent="0.35">
      <c r="A55" s="128"/>
      <c r="B55" s="131" t="s">
        <v>40</v>
      </c>
      <c r="C55" s="63"/>
      <c r="D55" s="39"/>
      <c r="H55" s="123"/>
      <c r="I55" s="124"/>
    </row>
    <row r="56" spans="1:9" x14ac:dyDescent="0.35">
      <c r="A56" s="128" t="s">
        <v>71</v>
      </c>
      <c r="B56" s="92">
        <v>7</v>
      </c>
      <c r="C56" s="63">
        <v>0.03</v>
      </c>
      <c r="D56" s="39">
        <f>B56*C56</f>
        <v>0.21</v>
      </c>
      <c r="H56" s="123"/>
      <c r="I56" s="124"/>
    </row>
    <row r="57" spans="1:9" ht="46.5" x14ac:dyDescent="0.35">
      <c r="A57" s="132"/>
      <c r="B57" s="116" t="s">
        <v>97</v>
      </c>
      <c r="C57" s="63"/>
      <c r="D57" s="39"/>
      <c r="I57" s="10"/>
    </row>
    <row r="58" spans="1:9" x14ac:dyDescent="0.35">
      <c r="A58" s="53"/>
      <c r="B58" s="45" t="s">
        <v>73</v>
      </c>
      <c r="C58" s="63">
        <f>SUM(C2:C56)</f>
        <v>1.0000000000000004</v>
      </c>
      <c r="D58" s="83">
        <f>SUM(D2:D56)</f>
        <v>2.2100000000000004</v>
      </c>
      <c r="E58" s="53" t="s">
        <v>98</v>
      </c>
    </row>
    <row r="59" spans="1:9" x14ac:dyDescent="0.35">
      <c r="A59" s="59"/>
      <c r="B59" s="98"/>
      <c r="C59" s="104"/>
      <c r="D59" s="104"/>
      <c r="H59" s="59"/>
    </row>
    <row r="60" spans="1:9" x14ac:dyDescent="0.35">
      <c r="A60" s="104"/>
      <c r="B60" s="98"/>
      <c r="C60" s="104"/>
      <c r="D60" s="104"/>
      <c r="H60" s="59"/>
    </row>
    <row r="61" spans="1:9" x14ac:dyDescent="0.35">
      <c r="A61" s="109"/>
      <c r="B61" s="109"/>
      <c r="C61" s="104"/>
      <c r="D61" s="104"/>
    </row>
    <row r="62" spans="1:9" x14ac:dyDescent="0.35">
      <c r="A62" s="98"/>
      <c r="B62" s="98"/>
      <c r="C62" s="104"/>
      <c r="D62" s="104"/>
    </row>
    <row r="63" spans="1:9" ht="67" customHeight="1" x14ac:dyDescent="0.35">
      <c r="A63" s="173"/>
      <c r="B63" s="173"/>
      <c r="C63" s="104"/>
      <c r="D63" s="104"/>
    </row>
    <row r="64" spans="1:9" ht="54" customHeight="1" x14ac:dyDescent="0.35">
      <c r="A64" s="173"/>
      <c r="B64" s="173"/>
      <c r="C64" s="98"/>
    </row>
    <row r="65" spans="1:8" x14ac:dyDescent="0.35">
      <c r="A65" s="173"/>
      <c r="B65" s="173"/>
      <c r="C65" s="98"/>
    </row>
    <row r="66" spans="1:8" x14ac:dyDescent="0.35">
      <c r="A66" s="173"/>
      <c r="B66" s="173"/>
      <c r="C66" s="98"/>
    </row>
    <row r="67" spans="1:8" x14ac:dyDescent="0.35">
      <c r="A67" s="173"/>
      <c r="B67" s="173"/>
      <c r="C67" s="98"/>
    </row>
    <row r="68" spans="1:8" x14ac:dyDescent="0.35">
      <c r="A68" s="173"/>
      <c r="B68" s="173"/>
      <c r="C68" s="98"/>
    </row>
    <row r="69" spans="1:8" x14ac:dyDescent="0.35">
      <c r="B69" s="173"/>
      <c r="C69" s="173"/>
      <c r="D69" s="173"/>
      <c r="E69" s="173"/>
      <c r="F69" s="173"/>
      <c r="G69" s="173"/>
      <c r="H69" s="98"/>
    </row>
    <row r="70" spans="1:8" x14ac:dyDescent="0.35">
      <c r="B70" s="173"/>
      <c r="C70" s="173"/>
      <c r="D70" s="173"/>
      <c r="E70" s="173"/>
      <c r="F70" s="173"/>
      <c r="G70" s="173"/>
      <c r="H70" s="98"/>
    </row>
    <row r="71" spans="1:8" x14ac:dyDescent="0.35">
      <c r="B71" s="173"/>
      <c r="C71" s="173"/>
      <c r="D71" s="173"/>
      <c r="E71" s="173"/>
      <c r="F71" s="173"/>
      <c r="G71" s="173"/>
      <c r="H71" s="98"/>
    </row>
    <row r="72" spans="1:8" x14ac:dyDescent="0.35">
      <c r="B72" s="173"/>
      <c r="C72" s="173"/>
      <c r="D72" s="173"/>
      <c r="E72" s="173"/>
      <c r="F72" s="173"/>
      <c r="G72" s="173"/>
      <c r="H72" s="98"/>
    </row>
    <row r="73" spans="1:8" x14ac:dyDescent="0.35">
      <c r="B73" s="173"/>
      <c r="C73" s="173"/>
      <c r="D73" s="173"/>
      <c r="E73" s="173"/>
      <c r="F73" s="173"/>
      <c r="G73" s="173"/>
      <c r="H73" s="98"/>
    </row>
    <row r="74" spans="1:8" x14ac:dyDescent="0.35">
      <c r="B74" s="173"/>
      <c r="C74" s="173"/>
      <c r="D74" s="173"/>
      <c r="E74" s="173"/>
      <c r="F74" s="173"/>
      <c r="G74" s="173"/>
      <c r="H74" s="98"/>
    </row>
    <row r="75" spans="1:8" x14ac:dyDescent="0.35">
      <c r="B75" s="173"/>
      <c r="C75" s="173"/>
      <c r="D75" s="173"/>
      <c r="E75" s="173"/>
      <c r="F75" s="173"/>
      <c r="G75" s="173"/>
      <c r="H75" s="98"/>
    </row>
    <row r="76" spans="1:8" x14ac:dyDescent="0.35">
      <c r="B76" s="173"/>
      <c r="C76" s="173"/>
      <c r="D76" s="173"/>
      <c r="E76" s="173"/>
      <c r="F76" s="173"/>
      <c r="G76" s="173"/>
      <c r="H76" s="98"/>
    </row>
    <row r="77" spans="1:8" x14ac:dyDescent="0.35">
      <c r="B77" s="173"/>
      <c r="C77" s="173"/>
      <c r="D77" s="173"/>
      <c r="E77" s="173"/>
      <c r="F77" s="173"/>
      <c r="G77" s="173"/>
      <c r="H77" s="98"/>
    </row>
    <row r="78" spans="1:8" x14ac:dyDescent="0.35">
      <c r="B78" s="173"/>
      <c r="C78" s="173"/>
      <c r="D78" s="173"/>
      <c r="E78" s="173"/>
      <c r="F78" s="173"/>
      <c r="G78" s="173"/>
      <c r="H78" s="98"/>
    </row>
    <row r="79" spans="1:8" x14ac:dyDescent="0.35">
      <c r="B79" s="173"/>
      <c r="C79" s="173"/>
      <c r="D79" s="173"/>
      <c r="E79" s="173"/>
      <c r="F79" s="173"/>
      <c r="G79" s="173"/>
      <c r="H79" s="98"/>
    </row>
    <row r="80" spans="1:8" x14ac:dyDescent="0.35">
      <c r="B80" s="173"/>
      <c r="C80" s="173"/>
      <c r="D80" s="173"/>
      <c r="E80" s="173"/>
      <c r="F80" s="173"/>
      <c r="G80" s="173"/>
      <c r="H80" s="98"/>
    </row>
    <row r="81" spans="1:8" x14ac:dyDescent="0.35">
      <c r="B81" s="173"/>
      <c r="C81" s="173"/>
      <c r="D81" s="173"/>
      <c r="E81" s="173"/>
      <c r="F81" s="173"/>
      <c r="G81" s="173"/>
      <c r="H81" s="98"/>
    </row>
    <row r="82" spans="1:8" x14ac:dyDescent="0.35">
      <c r="A82" s="159"/>
      <c r="B82" s="173"/>
      <c r="C82" s="173"/>
      <c r="D82" s="173"/>
      <c r="E82" s="173"/>
      <c r="F82" s="173"/>
      <c r="G82" s="173"/>
      <c r="H82" s="98"/>
    </row>
  </sheetData>
  <sheetProtection formatRows="0"/>
  <mergeCells count="48">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A68:B68"/>
    <mergeCell ref="B69:C69"/>
    <mergeCell ref="D69:E69"/>
    <mergeCell ref="F69:G69"/>
    <mergeCell ref="B70:C70"/>
    <mergeCell ref="D70:E70"/>
    <mergeCell ref="F70:G70"/>
    <mergeCell ref="A63:B63"/>
    <mergeCell ref="A64:B64"/>
    <mergeCell ref="A65:B65"/>
    <mergeCell ref="A66:B66"/>
    <mergeCell ref="A67:B6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tabSelected="1" zoomScale="70" zoomScaleNormal="70" workbookViewId="0">
      <pane xSplit="1" ySplit="1" topLeftCell="B2" activePane="bottomRight" state="frozen"/>
      <selection pane="topRight" activeCell="B1" sqref="B1"/>
      <selection pane="bottomLeft" activeCell="A2" sqref="A2"/>
      <selection pane="bottomRight" activeCell="B3" sqref="B3"/>
    </sheetView>
  </sheetViews>
  <sheetFormatPr defaultColWidth="10.75" defaultRowHeight="15.5" x14ac:dyDescent="0.35"/>
  <cols>
    <col min="1" max="1" width="80.58203125" style="100" customWidth="1"/>
    <col min="2" max="2" width="64.58203125" style="100" customWidth="1"/>
    <col min="3" max="3" width="8.58203125" style="100" customWidth="1"/>
    <col min="4" max="4" width="64.58203125" style="100" customWidth="1"/>
    <col min="5" max="5" width="8.58203125" style="100" customWidth="1"/>
    <col min="6" max="6" width="53.5" style="100" customWidth="1"/>
    <col min="7" max="7" width="8.58203125" style="100" customWidth="1"/>
    <col min="8" max="8" width="47.83203125" style="100" customWidth="1"/>
    <col min="9" max="9" width="8.58203125" style="100" customWidth="1"/>
    <col min="10" max="10" width="16.58203125" style="100" customWidth="1"/>
    <col min="11" max="11" width="15.25" style="8" customWidth="1"/>
    <col min="12" max="12" width="15.5" style="8" customWidth="1"/>
    <col min="13" max="16384" width="10.75" style="8"/>
  </cols>
  <sheetData>
    <row r="1" spans="1:11" ht="77.5" x14ac:dyDescent="0.35">
      <c r="A1" s="7" t="s">
        <v>99</v>
      </c>
      <c r="B1" s="23" t="s">
        <v>100</v>
      </c>
      <c r="C1" s="33" t="s">
        <v>101</v>
      </c>
      <c r="D1" s="23" t="s">
        <v>102</v>
      </c>
      <c r="E1" s="33" t="s">
        <v>103</v>
      </c>
      <c r="F1" s="23" t="s">
        <v>104</v>
      </c>
      <c r="G1" s="33" t="s">
        <v>101</v>
      </c>
      <c r="H1" s="23" t="s">
        <v>105</v>
      </c>
      <c r="I1" s="33" t="s">
        <v>103</v>
      </c>
      <c r="J1" s="41" t="s">
        <v>24</v>
      </c>
      <c r="K1" s="10"/>
    </row>
    <row r="2" spans="1:11" x14ac:dyDescent="0.35">
      <c r="A2" s="25" t="s">
        <v>106</v>
      </c>
      <c r="B2" s="92">
        <v>10</v>
      </c>
      <c r="C2" s="114">
        <v>0.05</v>
      </c>
      <c r="D2" s="92"/>
      <c r="E2" s="114">
        <v>0.04</v>
      </c>
      <c r="F2" s="92">
        <v>6</v>
      </c>
      <c r="G2" s="114">
        <v>0.04</v>
      </c>
      <c r="H2" s="92"/>
      <c r="I2" s="65">
        <v>0.02</v>
      </c>
      <c r="J2" s="68">
        <f>B2*C2+D2*E2+F2*G2+H2*I2</f>
        <v>0.74</v>
      </c>
    </row>
    <row r="3" spans="1:11" s="15" customFormat="1" ht="123" customHeight="1" x14ac:dyDescent="0.35">
      <c r="A3" s="28"/>
      <c r="B3" s="116" t="s">
        <v>107</v>
      </c>
      <c r="C3" s="114"/>
      <c r="D3" s="92"/>
      <c r="E3" s="114"/>
      <c r="F3" s="116" t="s">
        <v>377</v>
      </c>
      <c r="G3" s="114"/>
      <c r="H3" s="92"/>
      <c r="I3" s="66"/>
      <c r="J3" s="68"/>
    </row>
    <row r="4" spans="1:11" ht="31" x14ac:dyDescent="0.35">
      <c r="A4" s="25" t="s">
        <v>108</v>
      </c>
      <c r="B4" s="85"/>
      <c r="C4" s="114">
        <v>0.03</v>
      </c>
      <c r="D4" s="85"/>
      <c r="E4" s="114">
        <v>3.5000000000000003E-2</v>
      </c>
      <c r="F4" s="85"/>
      <c r="G4" s="114">
        <v>3.5000000000000003E-2</v>
      </c>
      <c r="H4" s="85"/>
      <c r="I4" s="65">
        <v>0.02</v>
      </c>
      <c r="J4" s="68">
        <f t="shared" ref="J4:J70" si="0">B4*C4+D4*E4+F4*G4+H4*I4</f>
        <v>0</v>
      </c>
    </row>
    <row r="5" spans="1:11" x14ac:dyDescent="0.35">
      <c r="A5" s="24"/>
      <c r="B5" s="85"/>
      <c r="C5" s="114"/>
      <c r="D5" s="85"/>
      <c r="E5" s="114"/>
      <c r="F5" s="85"/>
      <c r="G5" s="114"/>
      <c r="H5" s="85"/>
      <c r="I5" s="65"/>
      <c r="J5" s="68"/>
    </row>
    <row r="6" spans="1:11" x14ac:dyDescent="0.35">
      <c r="A6" s="25" t="s">
        <v>109</v>
      </c>
      <c r="B6" s="92"/>
      <c r="C6" s="114">
        <v>0.04</v>
      </c>
      <c r="D6" s="92"/>
      <c r="E6" s="114">
        <v>0.04</v>
      </c>
      <c r="F6" s="92"/>
      <c r="G6" s="114">
        <v>0.04</v>
      </c>
      <c r="H6" s="92"/>
      <c r="I6" s="65">
        <v>0.02</v>
      </c>
      <c r="J6" s="68">
        <f t="shared" si="0"/>
        <v>0</v>
      </c>
    </row>
    <row r="7" spans="1:11" x14ac:dyDescent="0.35">
      <c r="A7" s="24"/>
      <c r="B7" s="92"/>
      <c r="C7" s="114"/>
      <c r="D7" s="116"/>
      <c r="E7" s="114"/>
      <c r="F7" s="92"/>
      <c r="G7" s="114"/>
      <c r="H7" s="92"/>
      <c r="I7" s="65"/>
      <c r="J7" s="68"/>
    </row>
    <row r="8" spans="1:11" x14ac:dyDescent="0.35">
      <c r="A8" s="25" t="s">
        <v>110</v>
      </c>
      <c r="B8" s="85"/>
      <c r="C8" s="114">
        <v>0.04</v>
      </c>
      <c r="D8" s="85">
        <v>5</v>
      </c>
      <c r="E8" s="114">
        <v>0.03</v>
      </c>
      <c r="F8" s="85"/>
      <c r="G8" s="114">
        <v>0.03</v>
      </c>
      <c r="H8" s="85"/>
      <c r="I8" s="65">
        <v>1.4999999999999999E-2</v>
      </c>
      <c r="J8" s="68">
        <f t="shared" si="0"/>
        <v>0.15</v>
      </c>
    </row>
    <row r="9" spans="1:11" ht="93" x14ac:dyDescent="0.35">
      <c r="A9" s="25"/>
      <c r="B9" s="85"/>
      <c r="C9" s="114"/>
      <c r="D9" s="160" t="s">
        <v>111</v>
      </c>
      <c r="E9" s="114"/>
      <c r="F9" s="85"/>
      <c r="G9" s="114"/>
      <c r="H9" s="85"/>
      <c r="I9" s="65"/>
      <c r="J9" s="68"/>
    </row>
    <row r="10" spans="1:11" x14ac:dyDescent="0.35">
      <c r="A10" s="25" t="s">
        <v>112</v>
      </c>
      <c r="B10" s="92"/>
      <c r="C10" s="114">
        <v>0.04</v>
      </c>
      <c r="D10" s="92">
        <v>5</v>
      </c>
      <c r="E10" s="114">
        <v>0.04</v>
      </c>
      <c r="F10" s="92"/>
      <c r="G10" s="114">
        <v>0.04</v>
      </c>
      <c r="H10" s="92"/>
      <c r="I10" s="65">
        <v>0</v>
      </c>
      <c r="J10" s="68">
        <f t="shared" si="0"/>
        <v>0.2</v>
      </c>
    </row>
    <row r="11" spans="1:11" ht="93" x14ac:dyDescent="0.35">
      <c r="A11" s="25"/>
      <c r="B11" s="92"/>
      <c r="C11" s="114"/>
      <c r="D11" s="116" t="s">
        <v>113</v>
      </c>
      <c r="E11" s="114"/>
      <c r="F11" s="92"/>
      <c r="G11" s="114"/>
      <c r="H11" s="92"/>
      <c r="I11" s="65"/>
      <c r="J11" s="68"/>
    </row>
    <row r="12" spans="1:11" x14ac:dyDescent="0.35">
      <c r="A12" s="25" t="s">
        <v>114</v>
      </c>
      <c r="B12" s="85"/>
      <c r="C12" s="114">
        <v>0.02</v>
      </c>
      <c r="D12" s="85">
        <v>9</v>
      </c>
      <c r="E12" s="114">
        <v>1.4999999999999999E-2</v>
      </c>
      <c r="F12" s="85"/>
      <c r="G12" s="114">
        <v>1.4999999999999999E-2</v>
      </c>
      <c r="H12" s="85"/>
      <c r="I12" s="65">
        <v>0</v>
      </c>
      <c r="J12" s="68">
        <f t="shared" si="0"/>
        <v>0.13500000000000001</v>
      </c>
    </row>
    <row r="13" spans="1:11" ht="108.5" x14ac:dyDescent="0.35">
      <c r="A13" s="25"/>
      <c r="B13" s="85"/>
      <c r="C13" s="114"/>
      <c r="D13" s="160" t="s">
        <v>115</v>
      </c>
      <c r="E13" s="114"/>
      <c r="F13" s="85"/>
      <c r="G13" s="114"/>
      <c r="H13" s="85"/>
      <c r="I13" s="65"/>
      <c r="J13" s="68"/>
    </row>
    <row r="14" spans="1:11" ht="31" x14ac:dyDescent="0.35">
      <c r="A14" s="25" t="s">
        <v>116</v>
      </c>
      <c r="B14" s="92"/>
      <c r="C14" s="114">
        <v>0.03</v>
      </c>
      <c r="D14" s="92"/>
      <c r="E14" s="114">
        <v>2.5000000000000001E-2</v>
      </c>
      <c r="F14" s="92"/>
      <c r="G14" s="114">
        <v>2.5000000000000001E-2</v>
      </c>
      <c r="H14" s="92"/>
      <c r="I14" s="65">
        <v>0.02</v>
      </c>
      <c r="J14" s="68">
        <f t="shared" si="0"/>
        <v>0</v>
      </c>
    </row>
    <row r="15" spans="1:11" x14ac:dyDescent="0.35">
      <c r="A15" s="25"/>
      <c r="C15" s="114"/>
      <c r="E15" s="114"/>
      <c r="F15" s="92"/>
      <c r="G15" s="114"/>
      <c r="H15" s="92"/>
      <c r="I15" s="65"/>
      <c r="J15" s="68"/>
    </row>
    <row r="16" spans="1:11" x14ac:dyDescent="0.35">
      <c r="A16" s="23" t="s">
        <v>117</v>
      </c>
      <c r="B16" s="85"/>
      <c r="C16" s="114">
        <v>0.03</v>
      </c>
      <c r="D16" s="85">
        <v>15</v>
      </c>
      <c r="E16" s="114">
        <v>0.04</v>
      </c>
      <c r="F16" s="85"/>
      <c r="G16" s="114">
        <v>0.04</v>
      </c>
      <c r="H16" s="85"/>
      <c r="I16" s="65">
        <v>1.4999999999999999E-2</v>
      </c>
      <c r="J16" s="68">
        <f t="shared" si="0"/>
        <v>0.6</v>
      </c>
    </row>
    <row r="17" spans="1:10" ht="155" x14ac:dyDescent="0.35">
      <c r="A17" s="24"/>
      <c r="B17" s="85"/>
      <c r="C17" s="114"/>
      <c r="D17" s="160" t="s">
        <v>118</v>
      </c>
      <c r="E17" s="114"/>
      <c r="F17" s="85"/>
      <c r="G17" s="114"/>
      <c r="H17" s="85"/>
      <c r="I17" s="65"/>
      <c r="J17" s="68"/>
    </row>
    <row r="18" spans="1:10" x14ac:dyDescent="0.35">
      <c r="A18" s="23" t="s">
        <v>119</v>
      </c>
      <c r="B18" s="92"/>
      <c r="C18" s="114">
        <v>0.03</v>
      </c>
      <c r="D18" s="92">
        <v>15</v>
      </c>
      <c r="E18" s="114">
        <v>0.03</v>
      </c>
      <c r="F18" s="92"/>
      <c r="G18" s="114">
        <v>0.03</v>
      </c>
      <c r="H18" s="92"/>
      <c r="I18" s="65">
        <v>0</v>
      </c>
      <c r="J18" s="68">
        <f t="shared" si="0"/>
        <v>0.44999999999999996</v>
      </c>
    </row>
    <row r="19" spans="1:10" ht="170.5" x14ac:dyDescent="0.35">
      <c r="A19" s="24"/>
      <c r="B19" s="98"/>
      <c r="C19" s="114"/>
      <c r="D19" s="116" t="s">
        <v>120</v>
      </c>
      <c r="E19" s="114"/>
      <c r="F19" s="92"/>
      <c r="G19" s="114"/>
      <c r="H19" s="92"/>
      <c r="I19" s="65"/>
      <c r="J19" s="68"/>
    </row>
    <row r="20" spans="1:10" x14ac:dyDescent="0.35">
      <c r="A20" s="23" t="s">
        <v>121</v>
      </c>
      <c r="B20" s="85"/>
      <c r="C20" s="114">
        <v>0.03</v>
      </c>
      <c r="D20" s="85">
        <v>10</v>
      </c>
      <c r="E20" s="114">
        <v>2.5000000000000001E-2</v>
      </c>
      <c r="F20" s="85"/>
      <c r="G20" s="114">
        <v>2.5000000000000001E-2</v>
      </c>
      <c r="H20" s="85"/>
      <c r="I20" s="65">
        <v>0</v>
      </c>
      <c r="J20" s="68">
        <f t="shared" si="0"/>
        <v>0.25</v>
      </c>
    </row>
    <row r="21" spans="1:10" ht="201.5" x14ac:dyDescent="0.35">
      <c r="A21" s="22"/>
      <c r="C21" s="114"/>
      <c r="D21" s="160" t="s">
        <v>122</v>
      </c>
      <c r="E21" s="114"/>
      <c r="F21" s="85"/>
      <c r="G21" s="114"/>
      <c r="H21" s="85"/>
      <c r="I21" s="65"/>
      <c r="J21" s="68"/>
    </row>
    <row r="22" spans="1:10" x14ac:dyDescent="0.35">
      <c r="A22" s="23" t="s">
        <v>123</v>
      </c>
      <c r="B22" s="92"/>
      <c r="C22" s="114">
        <v>0.03</v>
      </c>
      <c r="D22" s="92">
        <v>10</v>
      </c>
      <c r="E22" s="114">
        <v>3.5000000000000003E-2</v>
      </c>
      <c r="F22" s="92"/>
      <c r="G22" s="114">
        <v>3.5000000000000003E-2</v>
      </c>
      <c r="H22" s="92"/>
      <c r="I22" s="65">
        <v>0.02</v>
      </c>
      <c r="J22" s="68">
        <f t="shared" si="0"/>
        <v>0.35000000000000003</v>
      </c>
    </row>
    <row r="23" spans="1:10" ht="155" x14ac:dyDescent="0.35">
      <c r="A23" s="22"/>
      <c r="B23" s="92"/>
      <c r="C23" s="114"/>
      <c r="D23" s="116" t="s">
        <v>124</v>
      </c>
      <c r="E23" s="114"/>
      <c r="F23" s="92"/>
      <c r="G23" s="114"/>
      <c r="H23" s="92"/>
      <c r="I23" s="65"/>
      <c r="J23" s="68"/>
    </row>
    <row r="24" spans="1:10" x14ac:dyDescent="0.35">
      <c r="A24" s="22" t="s">
        <v>125</v>
      </c>
      <c r="B24" s="85"/>
      <c r="C24" s="114">
        <v>0.03</v>
      </c>
      <c r="D24" s="85">
        <v>15</v>
      </c>
      <c r="E24" s="114">
        <v>3.5000000000000003E-2</v>
      </c>
      <c r="F24" s="85"/>
      <c r="G24" s="114">
        <v>3.5000000000000003E-2</v>
      </c>
      <c r="H24" s="85"/>
      <c r="I24" s="65">
        <v>0.02</v>
      </c>
      <c r="J24" s="68">
        <f t="shared" si="0"/>
        <v>0.52500000000000002</v>
      </c>
    </row>
    <row r="25" spans="1:10" ht="155" x14ac:dyDescent="0.35">
      <c r="A25" s="22"/>
      <c r="B25" s="85"/>
      <c r="C25" s="114"/>
      <c r="D25" s="92" t="s">
        <v>124</v>
      </c>
      <c r="E25" s="114"/>
      <c r="F25" s="85"/>
      <c r="G25" s="114"/>
      <c r="H25" s="85"/>
      <c r="I25" s="65"/>
      <c r="J25" s="68"/>
    </row>
    <row r="26" spans="1:10" x14ac:dyDescent="0.35">
      <c r="A26" s="23" t="s">
        <v>126</v>
      </c>
      <c r="B26" s="92"/>
      <c r="C26" s="114">
        <v>0.02</v>
      </c>
      <c r="D26" s="92"/>
      <c r="E26" s="114">
        <v>1.4999999999999999E-2</v>
      </c>
      <c r="F26" s="92"/>
      <c r="G26" s="114">
        <v>1.4999999999999999E-2</v>
      </c>
      <c r="H26" s="92"/>
      <c r="I26" s="65">
        <v>0.02</v>
      </c>
      <c r="J26" s="68">
        <f t="shared" si="0"/>
        <v>0</v>
      </c>
    </row>
    <row r="27" spans="1:10" x14ac:dyDescent="0.35">
      <c r="A27" s="22"/>
      <c r="B27" s="92"/>
      <c r="C27" s="114"/>
      <c r="D27" s="92"/>
      <c r="E27" s="114"/>
      <c r="F27" s="92"/>
      <c r="G27" s="114"/>
      <c r="H27" s="92"/>
      <c r="I27" s="65"/>
      <c r="J27" s="68"/>
    </row>
    <row r="28" spans="1:10" x14ac:dyDescent="0.35">
      <c r="A28" s="23" t="s">
        <v>127</v>
      </c>
      <c r="B28" s="85"/>
      <c r="C28" s="114">
        <v>0.02</v>
      </c>
      <c r="D28" s="85"/>
      <c r="E28" s="114">
        <v>0.02</v>
      </c>
      <c r="F28" s="85"/>
      <c r="G28" s="114">
        <v>0.02</v>
      </c>
      <c r="H28" s="85"/>
      <c r="I28" s="65">
        <v>0.02</v>
      </c>
      <c r="J28" s="68">
        <f t="shared" si="0"/>
        <v>0</v>
      </c>
    </row>
    <row r="29" spans="1:10" x14ac:dyDescent="0.35">
      <c r="A29" s="22"/>
      <c r="B29" s="85"/>
      <c r="C29" s="114"/>
      <c r="D29" s="85"/>
      <c r="E29" s="114"/>
      <c r="F29" s="85"/>
      <c r="G29" s="114"/>
      <c r="H29" s="85"/>
      <c r="I29" s="65"/>
      <c r="J29" s="68"/>
    </row>
    <row r="30" spans="1:10" x14ac:dyDescent="0.35">
      <c r="A30" s="23" t="s">
        <v>128</v>
      </c>
      <c r="B30" s="92"/>
      <c r="C30" s="114">
        <v>0.03</v>
      </c>
      <c r="D30" s="92"/>
      <c r="E30" s="114">
        <v>0.02</v>
      </c>
      <c r="F30" s="92"/>
      <c r="G30" s="114">
        <v>2.5000000000000001E-2</v>
      </c>
      <c r="H30" s="92"/>
      <c r="I30" s="65">
        <v>0.02</v>
      </c>
      <c r="J30" s="68">
        <f t="shared" si="0"/>
        <v>0</v>
      </c>
    </row>
    <row r="31" spans="1:10" x14ac:dyDescent="0.35">
      <c r="A31" s="22"/>
      <c r="B31" s="92"/>
      <c r="C31" s="114"/>
      <c r="D31" s="92"/>
      <c r="E31" s="114"/>
      <c r="F31" s="92"/>
      <c r="G31" s="114"/>
      <c r="H31" s="92"/>
      <c r="I31" s="65"/>
      <c r="J31" s="68"/>
    </row>
    <row r="32" spans="1:10" x14ac:dyDescent="0.35">
      <c r="A32" s="22" t="s">
        <v>129</v>
      </c>
      <c r="B32" s="85"/>
      <c r="C32" s="114">
        <v>0.03</v>
      </c>
      <c r="D32" s="85"/>
      <c r="E32" s="114">
        <v>0.02</v>
      </c>
      <c r="F32" s="85"/>
      <c r="G32" s="114">
        <v>0.02</v>
      </c>
      <c r="H32" s="85"/>
      <c r="I32" s="65">
        <v>0.02</v>
      </c>
      <c r="J32" s="68">
        <f t="shared" si="0"/>
        <v>0</v>
      </c>
    </row>
    <row r="33" spans="1:10" x14ac:dyDescent="0.35">
      <c r="A33" s="22"/>
      <c r="B33" s="85"/>
      <c r="C33" s="114"/>
      <c r="D33" s="85"/>
      <c r="E33" s="114"/>
      <c r="F33" s="85"/>
      <c r="G33" s="114"/>
      <c r="H33" s="85"/>
      <c r="I33" s="65"/>
      <c r="J33" s="68"/>
    </row>
    <row r="34" spans="1:10" x14ac:dyDescent="0.35">
      <c r="A34" s="23" t="s">
        <v>130</v>
      </c>
      <c r="B34" s="92">
        <v>20</v>
      </c>
      <c r="C34" s="114">
        <v>0.03</v>
      </c>
      <c r="D34" s="92"/>
      <c r="E34" s="114">
        <v>0.02</v>
      </c>
      <c r="F34" s="92"/>
      <c r="G34" s="114">
        <v>0.02</v>
      </c>
      <c r="H34" s="92"/>
      <c r="I34" s="65">
        <v>0.01</v>
      </c>
      <c r="J34" s="68">
        <f t="shared" si="0"/>
        <v>0.6</v>
      </c>
    </row>
    <row r="35" spans="1:10" ht="62" x14ac:dyDescent="0.35">
      <c r="A35" s="22"/>
      <c r="B35" s="116" t="s">
        <v>131</v>
      </c>
      <c r="C35" s="114"/>
      <c r="D35" s="92"/>
      <c r="E35" s="114"/>
      <c r="F35" s="92"/>
      <c r="G35" s="114"/>
      <c r="H35" s="92"/>
      <c r="I35" s="65"/>
      <c r="J35" s="68"/>
    </row>
    <row r="36" spans="1:10" x14ac:dyDescent="0.35">
      <c r="A36" s="23" t="s">
        <v>132</v>
      </c>
      <c r="B36" s="85"/>
      <c r="C36" s="114">
        <v>0.04</v>
      </c>
      <c r="D36" s="85"/>
      <c r="E36" s="114">
        <v>0.04</v>
      </c>
      <c r="F36" s="85">
        <v>5</v>
      </c>
      <c r="G36" s="114">
        <v>0.04</v>
      </c>
      <c r="H36" s="85"/>
      <c r="I36" s="65">
        <v>0.02</v>
      </c>
      <c r="J36" s="68">
        <f t="shared" si="0"/>
        <v>0.2</v>
      </c>
    </row>
    <row r="37" spans="1:10" ht="217" x14ac:dyDescent="0.35">
      <c r="A37" s="22"/>
      <c r="B37" s="85"/>
      <c r="C37" s="114"/>
      <c r="E37" s="114"/>
      <c r="F37" s="160" t="s">
        <v>133</v>
      </c>
      <c r="G37" s="114"/>
      <c r="H37" s="85"/>
      <c r="I37" s="65"/>
      <c r="J37" s="68"/>
    </row>
    <row r="38" spans="1:10" x14ac:dyDescent="0.35">
      <c r="A38" s="23" t="s">
        <v>134</v>
      </c>
      <c r="B38" s="92"/>
      <c r="C38" s="114">
        <v>0.03</v>
      </c>
      <c r="D38" s="92"/>
      <c r="E38" s="114">
        <v>2.5000000000000001E-2</v>
      </c>
      <c r="F38" s="92"/>
      <c r="G38" s="114">
        <v>2.5000000000000001E-2</v>
      </c>
      <c r="H38" s="92"/>
      <c r="I38" s="65">
        <v>0.02</v>
      </c>
      <c r="J38" s="68">
        <f t="shared" si="0"/>
        <v>0</v>
      </c>
    </row>
    <row r="39" spans="1:10" x14ac:dyDescent="0.35">
      <c r="A39" s="22"/>
      <c r="B39" s="92"/>
      <c r="C39" s="114"/>
      <c r="D39" s="92"/>
      <c r="E39" s="114"/>
      <c r="F39" s="92"/>
      <c r="G39" s="114"/>
      <c r="H39" s="92"/>
      <c r="I39" s="65"/>
      <c r="J39" s="68"/>
    </row>
    <row r="40" spans="1:10" x14ac:dyDescent="0.35">
      <c r="A40" s="23" t="s">
        <v>135</v>
      </c>
      <c r="B40" s="85"/>
      <c r="C40" s="114">
        <v>0.02</v>
      </c>
      <c r="D40" s="85"/>
      <c r="E40" s="114">
        <v>0.02</v>
      </c>
      <c r="F40" s="85"/>
      <c r="G40" s="114">
        <v>0.02</v>
      </c>
      <c r="H40" s="85"/>
      <c r="I40" s="65">
        <v>0.02</v>
      </c>
      <c r="J40" s="68">
        <f t="shared" si="0"/>
        <v>0</v>
      </c>
    </row>
    <row r="41" spans="1:10" x14ac:dyDescent="0.35">
      <c r="A41" s="22"/>
      <c r="B41" s="85"/>
      <c r="C41" s="114"/>
      <c r="D41" s="85"/>
      <c r="E41" s="114"/>
      <c r="F41" s="85"/>
      <c r="G41" s="114"/>
      <c r="H41" s="85"/>
      <c r="I41" s="65"/>
      <c r="J41" s="68"/>
    </row>
    <row r="42" spans="1:10" x14ac:dyDescent="0.35">
      <c r="A42" s="23" t="s">
        <v>136</v>
      </c>
      <c r="B42" s="92"/>
      <c r="C42" s="114">
        <v>0.02</v>
      </c>
      <c r="D42" s="92"/>
      <c r="E42" s="114">
        <v>0.02</v>
      </c>
      <c r="F42" s="92"/>
      <c r="G42" s="114">
        <v>0.02</v>
      </c>
      <c r="H42" s="92"/>
      <c r="I42" s="65">
        <v>0.02</v>
      </c>
      <c r="J42" s="68">
        <f t="shared" si="0"/>
        <v>0</v>
      </c>
    </row>
    <row r="43" spans="1:10" x14ac:dyDescent="0.35">
      <c r="A43" s="22"/>
      <c r="B43" s="92"/>
      <c r="C43" s="114"/>
      <c r="D43" s="92"/>
      <c r="E43" s="114"/>
      <c r="F43" s="92"/>
      <c r="G43" s="114"/>
      <c r="H43" s="92"/>
      <c r="I43" s="65"/>
      <c r="J43" s="68"/>
    </row>
    <row r="44" spans="1:10" x14ac:dyDescent="0.35">
      <c r="A44" s="23" t="s">
        <v>137</v>
      </c>
      <c r="B44" s="85"/>
      <c r="C44" s="114">
        <v>0.02</v>
      </c>
      <c r="D44" s="85"/>
      <c r="E44" s="114">
        <v>0.02</v>
      </c>
      <c r="F44" s="85"/>
      <c r="G44" s="114">
        <v>0.02</v>
      </c>
      <c r="H44" s="85"/>
      <c r="I44" s="65">
        <v>0.02</v>
      </c>
      <c r="J44" s="68">
        <f t="shared" si="0"/>
        <v>0</v>
      </c>
    </row>
    <row r="45" spans="1:10" x14ac:dyDescent="0.35">
      <c r="A45" s="22"/>
      <c r="B45" s="85"/>
      <c r="C45" s="114"/>
      <c r="D45" s="85"/>
      <c r="E45" s="114"/>
      <c r="F45" s="85"/>
      <c r="G45" s="114"/>
      <c r="H45" s="85"/>
      <c r="I45" s="65"/>
      <c r="J45" s="68"/>
    </row>
    <row r="46" spans="1:10" x14ac:dyDescent="0.35">
      <c r="A46" s="23" t="s">
        <v>138</v>
      </c>
      <c r="B46" s="92"/>
      <c r="C46" s="114">
        <v>0.02</v>
      </c>
      <c r="D46" s="92"/>
      <c r="E46" s="114">
        <v>0.02</v>
      </c>
      <c r="F46" s="92"/>
      <c r="G46" s="114">
        <v>0.02</v>
      </c>
      <c r="H46" s="92"/>
      <c r="I46" s="65">
        <v>0.02</v>
      </c>
      <c r="J46" s="68">
        <f t="shared" si="0"/>
        <v>0</v>
      </c>
    </row>
    <row r="47" spans="1:10" x14ac:dyDescent="0.35">
      <c r="A47" s="23"/>
      <c r="B47" s="92"/>
      <c r="C47" s="114"/>
      <c r="D47" s="92"/>
      <c r="E47" s="114"/>
      <c r="F47" s="92"/>
      <c r="G47" s="114"/>
      <c r="H47" s="92"/>
      <c r="I47" s="65"/>
      <c r="J47" s="68"/>
    </row>
    <row r="48" spans="1:10" x14ac:dyDescent="0.35">
      <c r="A48" s="23" t="s">
        <v>139</v>
      </c>
      <c r="B48" s="85"/>
      <c r="C48" s="114">
        <v>0.02</v>
      </c>
      <c r="D48" s="85"/>
      <c r="E48" s="114">
        <v>0.02</v>
      </c>
      <c r="F48" s="85"/>
      <c r="G48" s="114">
        <v>0.02</v>
      </c>
      <c r="H48" s="85"/>
      <c r="I48" s="65">
        <v>0.02</v>
      </c>
      <c r="J48" s="68">
        <f t="shared" si="0"/>
        <v>0</v>
      </c>
    </row>
    <row r="49" spans="1:10" x14ac:dyDescent="0.35">
      <c r="A49" s="22"/>
      <c r="B49" s="85"/>
      <c r="C49" s="114"/>
      <c r="D49" s="85"/>
      <c r="E49" s="114"/>
      <c r="F49" s="85"/>
      <c r="G49" s="114"/>
      <c r="H49" s="85"/>
      <c r="I49" s="65"/>
      <c r="J49" s="68"/>
    </row>
    <row r="50" spans="1:10" x14ac:dyDescent="0.35">
      <c r="A50" s="23" t="s">
        <v>140</v>
      </c>
      <c r="B50" s="92"/>
      <c r="C50" s="114">
        <v>0.02</v>
      </c>
      <c r="D50" s="92">
        <v>12</v>
      </c>
      <c r="E50" s="114">
        <v>0.02</v>
      </c>
      <c r="F50" s="92"/>
      <c r="G50" s="114">
        <v>0.02</v>
      </c>
      <c r="H50" s="92"/>
      <c r="I50" s="65">
        <v>0.05</v>
      </c>
      <c r="J50" s="68">
        <f t="shared" si="0"/>
        <v>0.24</v>
      </c>
    </row>
    <row r="51" spans="1:10" ht="46.5" x14ac:dyDescent="0.35">
      <c r="A51" s="22"/>
      <c r="B51" s="92"/>
      <c r="C51" s="114"/>
      <c r="D51" s="116" t="s">
        <v>141</v>
      </c>
      <c r="E51" s="114"/>
      <c r="F51" s="92"/>
      <c r="G51" s="114"/>
      <c r="H51" s="92"/>
      <c r="I51" s="65"/>
      <c r="J51" s="68"/>
    </row>
    <row r="52" spans="1:10" x14ac:dyDescent="0.35">
      <c r="A52" s="23" t="s">
        <v>142</v>
      </c>
      <c r="B52" s="85"/>
      <c r="C52" s="114">
        <v>0.02</v>
      </c>
      <c r="D52" s="85"/>
      <c r="E52" s="114">
        <v>0.02</v>
      </c>
      <c r="F52" s="85"/>
      <c r="G52" s="114">
        <v>0.02</v>
      </c>
      <c r="H52" s="85"/>
      <c r="I52" s="65">
        <v>0.03</v>
      </c>
      <c r="J52" s="68">
        <f t="shared" si="0"/>
        <v>0</v>
      </c>
    </row>
    <row r="53" spans="1:10" x14ac:dyDescent="0.35">
      <c r="A53" s="22"/>
      <c r="B53" s="85"/>
      <c r="C53" s="114"/>
      <c r="D53" s="85"/>
      <c r="E53" s="114"/>
      <c r="F53" s="85"/>
      <c r="G53" s="114"/>
      <c r="H53" s="85"/>
      <c r="I53" s="65"/>
      <c r="J53" s="68"/>
    </row>
    <row r="54" spans="1:10" x14ac:dyDescent="0.35">
      <c r="A54" s="22" t="s">
        <v>143</v>
      </c>
      <c r="B54" s="92"/>
      <c r="C54" s="114">
        <v>0.02</v>
      </c>
      <c r="D54" s="92"/>
      <c r="E54" s="114">
        <v>0.02</v>
      </c>
      <c r="F54" s="92"/>
      <c r="G54" s="114">
        <v>1.4999999999999999E-2</v>
      </c>
      <c r="H54" s="92"/>
      <c r="I54" s="65">
        <v>0.02</v>
      </c>
      <c r="J54" s="68">
        <f t="shared" si="0"/>
        <v>0</v>
      </c>
    </row>
    <row r="55" spans="1:10" x14ac:dyDescent="0.35">
      <c r="A55" s="22"/>
      <c r="B55" s="92"/>
      <c r="C55" s="114"/>
      <c r="D55" s="92"/>
      <c r="E55" s="114"/>
      <c r="F55" s="92"/>
      <c r="G55" s="114"/>
      <c r="H55" s="92"/>
      <c r="I55" s="65"/>
      <c r="J55" s="68"/>
    </row>
    <row r="56" spans="1:10" x14ac:dyDescent="0.35">
      <c r="A56" s="23" t="s">
        <v>144</v>
      </c>
      <c r="B56" s="85"/>
      <c r="C56" s="114">
        <v>0.02</v>
      </c>
      <c r="D56" s="85"/>
      <c r="E56" s="114">
        <v>0.02</v>
      </c>
      <c r="F56" s="85"/>
      <c r="G56" s="114">
        <v>0.02</v>
      </c>
      <c r="H56" s="85"/>
      <c r="I56" s="65">
        <v>0.03</v>
      </c>
      <c r="J56" s="68">
        <f t="shared" si="0"/>
        <v>0</v>
      </c>
    </row>
    <row r="57" spans="1:10" x14ac:dyDescent="0.35">
      <c r="A57" s="22"/>
      <c r="B57" s="85"/>
      <c r="C57" s="114"/>
      <c r="D57" s="160"/>
      <c r="E57" s="114"/>
      <c r="F57" s="85"/>
      <c r="G57" s="114"/>
      <c r="H57" s="85"/>
      <c r="I57" s="65"/>
      <c r="J57" s="68"/>
    </row>
    <row r="58" spans="1:10" x14ac:dyDescent="0.35">
      <c r="A58" s="23" t="s">
        <v>145</v>
      </c>
      <c r="B58" s="92"/>
      <c r="C58" s="114">
        <v>0.02</v>
      </c>
      <c r="D58" s="92"/>
      <c r="E58" s="114">
        <v>2.5000000000000001E-2</v>
      </c>
      <c r="F58" s="92"/>
      <c r="G58" s="114">
        <v>2.5000000000000001E-2</v>
      </c>
      <c r="H58" s="92">
        <v>4</v>
      </c>
      <c r="I58" s="65">
        <v>0.03</v>
      </c>
      <c r="J58" s="68">
        <f t="shared" si="0"/>
        <v>0.12</v>
      </c>
    </row>
    <row r="59" spans="1:10" ht="155" x14ac:dyDescent="0.35">
      <c r="A59" s="22"/>
      <c r="C59" s="114"/>
      <c r="E59" s="114"/>
      <c r="F59" s="92"/>
      <c r="G59" s="114"/>
      <c r="H59" s="116" t="s">
        <v>146</v>
      </c>
      <c r="I59" s="65"/>
      <c r="J59" s="68"/>
    </row>
    <row r="60" spans="1:10" x14ac:dyDescent="0.35">
      <c r="A60" s="23" t="s">
        <v>147</v>
      </c>
      <c r="B60" s="85"/>
      <c r="C60" s="114">
        <v>0.02</v>
      </c>
      <c r="D60" s="85"/>
      <c r="E60" s="114">
        <v>1.4999999999999999E-2</v>
      </c>
      <c r="F60" s="85"/>
      <c r="G60" s="114">
        <v>1.4999999999999999E-2</v>
      </c>
      <c r="H60" s="85"/>
      <c r="I60" s="65">
        <v>0.02</v>
      </c>
      <c r="J60" s="68">
        <f t="shared" si="0"/>
        <v>0</v>
      </c>
    </row>
    <row r="61" spans="1:10" x14ac:dyDescent="0.35">
      <c r="A61" s="22"/>
      <c r="B61" s="85"/>
      <c r="C61" s="114"/>
      <c r="D61" s="85"/>
      <c r="E61" s="114"/>
      <c r="F61" s="85"/>
      <c r="G61" s="114"/>
      <c r="H61" s="85"/>
      <c r="I61" s="65"/>
      <c r="J61" s="68"/>
    </row>
    <row r="62" spans="1:10" x14ac:dyDescent="0.35">
      <c r="A62" s="23" t="s">
        <v>148</v>
      </c>
      <c r="B62" s="92"/>
      <c r="C62" s="114">
        <v>0.02</v>
      </c>
      <c r="D62" s="92">
        <v>9</v>
      </c>
      <c r="E62" s="114">
        <v>0.02</v>
      </c>
      <c r="F62" s="92"/>
      <c r="G62" s="114">
        <v>0.02</v>
      </c>
      <c r="H62" s="92"/>
      <c r="I62" s="65">
        <v>0.03</v>
      </c>
      <c r="J62" s="68">
        <f t="shared" si="0"/>
        <v>0.18</v>
      </c>
    </row>
    <row r="63" spans="1:10" ht="155" x14ac:dyDescent="0.35">
      <c r="A63" s="22"/>
      <c r="C63" s="114"/>
      <c r="D63" s="116" t="s">
        <v>149</v>
      </c>
      <c r="E63" s="114"/>
      <c r="F63" s="92"/>
      <c r="G63" s="114"/>
      <c r="H63" s="92"/>
      <c r="I63" s="65"/>
      <c r="J63" s="68"/>
    </row>
    <row r="64" spans="1:10" x14ac:dyDescent="0.35">
      <c r="A64" s="23" t="s">
        <v>150</v>
      </c>
      <c r="B64" s="85"/>
      <c r="C64" s="114">
        <v>0.02</v>
      </c>
      <c r="D64" s="85">
        <v>9</v>
      </c>
      <c r="E64" s="114">
        <v>0.02</v>
      </c>
      <c r="F64" s="85"/>
      <c r="G64" s="114">
        <v>0.02</v>
      </c>
      <c r="H64" s="85"/>
      <c r="I64" s="65">
        <v>0.03</v>
      </c>
      <c r="J64" s="68">
        <f t="shared" si="0"/>
        <v>0.18</v>
      </c>
    </row>
    <row r="65" spans="1:10" ht="155" x14ac:dyDescent="0.35">
      <c r="A65" s="22"/>
      <c r="B65" s="85"/>
      <c r="C65" s="114"/>
      <c r="D65" s="116" t="s">
        <v>149</v>
      </c>
      <c r="E65" s="114"/>
      <c r="F65" s="85"/>
      <c r="G65" s="114"/>
      <c r="H65" s="85"/>
      <c r="I65" s="65"/>
      <c r="J65" s="68"/>
    </row>
    <row r="66" spans="1:10" x14ac:dyDescent="0.35">
      <c r="A66" s="22" t="s">
        <v>151</v>
      </c>
      <c r="B66" s="92"/>
      <c r="C66" s="114">
        <v>0.01</v>
      </c>
      <c r="D66" s="92">
        <v>9</v>
      </c>
      <c r="E66" s="114">
        <v>0.01</v>
      </c>
      <c r="F66" s="92"/>
      <c r="G66" s="114">
        <v>0.01</v>
      </c>
      <c r="H66" s="92"/>
      <c r="I66" s="65"/>
      <c r="J66" s="68"/>
    </row>
    <row r="67" spans="1:10" ht="90.65" customHeight="1" x14ac:dyDescent="0.35">
      <c r="A67" s="22"/>
      <c r="B67" s="92"/>
      <c r="C67" s="114"/>
      <c r="D67" s="116" t="s">
        <v>152</v>
      </c>
      <c r="E67" s="114"/>
      <c r="G67" s="114"/>
      <c r="H67" s="92"/>
      <c r="I67" s="65"/>
      <c r="J67" s="68"/>
    </row>
    <row r="68" spans="1:10" x14ac:dyDescent="0.35">
      <c r="A68" s="22" t="s">
        <v>153</v>
      </c>
      <c r="B68" s="85"/>
      <c r="C68" s="114">
        <v>0.01</v>
      </c>
      <c r="D68" s="85">
        <v>0</v>
      </c>
      <c r="E68" s="114">
        <v>0.01</v>
      </c>
      <c r="F68" s="85"/>
      <c r="G68" s="114">
        <v>0.01</v>
      </c>
      <c r="H68" s="85"/>
      <c r="I68" s="65"/>
      <c r="J68" s="68"/>
    </row>
    <row r="69" spans="1:10" x14ac:dyDescent="0.35">
      <c r="A69" s="22"/>
      <c r="B69" s="85"/>
      <c r="C69" s="114"/>
      <c r="D69" s="85" t="s">
        <v>40</v>
      </c>
      <c r="E69" s="114"/>
      <c r="F69" s="85"/>
      <c r="G69" s="114"/>
      <c r="H69" s="85"/>
      <c r="I69" s="65"/>
      <c r="J69" s="68"/>
    </row>
    <row r="70" spans="1:10" x14ac:dyDescent="0.35">
      <c r="A70" s="23" t="s">
        <v>154</v>
      </c>
      <c r="B70" s="92"/>
      <c r="C70" s="114">
        <v>0.03</v>
      </c>
      <c r="D70" s="92"/>
      <c r="E70" s="114">
        <v>2.5000000000000001E-2</v>
      </c>
      <c r="F70" s="92"/>
      <c r="G70" s="114">
        <v>0.02</v>
      </c>
      <c r="H70" s="92"/>
      <c r="I70" s="65">
        <v>0</v>
      </c>
      <c r="J70" s="68">
        <f t="shared" si="0"/>
        <v>0</v>
      </c>
    </row>
    <row r="71" spans="1:10" x14ac:dyDescent="0.35">
      <c r="A71" s="22"/>
      <c r="B71" s="92"/>
      <c r="C71" s="114"/>
      <c r="D71" s="92"/>
      <c r="E71" s="114"/>
      <c r="F71" s="92"/>
      <c r="G71" s="114"/>
      <c r="H71" s="92"/>
      <c r="I71" s="65"/>
      <c r="J71" s="68"/>
    </row>
    <row r="72" spans="1:10" x14ac:dyDescent="0.35">
      <c r="A72" s="23" t="s">
        <v>155</v>
      </c>
      <c r="B72" s="85"/>
      <c r="C72" s="114">
        <v>1.4999999999999999E-2</v>
      </c>
      <c r="D72" s="85"/>
      <c r="E72" s="114">
        <v>0.01</v>
      </c>
      <c r="F72" s="85"/>
      <c r="G72" s="114">
        <v>0.01</v>
      </c>
      <c r="H72" s="85"/>
      <c r="I72" s="65">
        <v>0.01</v>
      </c>
      <c r="J72" s="68">
        <f t="shared" ref="J72:J90" si="1">B72*C72+D72*E72+F72*G72+H72*I72</f>
        <v>0</v>
      </c>
    </row>
    <row r="73" spans="1:10" x14ac:dyDescent="0.35">
      <c r="A73" s="22"/>
      <c r="B73" s="85"/>
      <c r="C73" s="114"/>
      <c r="D73" s="85"/>
      <c r="E73" s="114"/>
      <c r="F73" s="85"/>
      <c r="G73" s="114"/>
      <c r="H73" s="85"/>
      <c r="I73" s="65"/>
      <c r="J73" s="68"/>
    </row>
    <row r="74" spans="1:10" x14ac:dyDescent="0.35">
      <c r="A74" s="23" t="s">
        <v>156</v>
      </c>
      <c r="B74" s="92"/>
      <c r="C74" s="114">
        <v>0.02</v>
      </c>
      <c r="D74" s="92"/>
      <c r="E74" s="114">
        <v>1.4999999999999999E-2</v>
      </c>
      <c r="F74" s="92"/>
      <c r="G74" s="114">
        <v>1.4999999999999999E-2</v>
      </c>
      <c r="H74" s="92"/>
      <c r="I74" s="65">
        <v>0</v>
      </c>
      <c r="J74" s="68">
        <f t="shared" si="1"/>
        <v>0</v>
      </c>
    </row>
    <row r="75" spans="1:10" x14ac:dyDescent="0.35">
      <c r="A75" s="22"/>
      <c r="B75" s="92"/>
      <c r="C75" s="114"/>
      <c r="D75" s="92"/>
      <c r="E75" s="114"/>
      <c r="F75" s="92"/>
      <c r="G75" s="114"/>
      <c r="H75" s="92"/>
      <c r="I75" s="65"/>
      <c r="J75" s="68"/>
    </row>
    <row r="76" spans="1:10" x14ac:dyDescent="0.35">
      <c r="A76" s="22" t="s">
        <v>157</v>
      </c>
      <c r="B76" s="85"/>
      <c r="C76" s="114">
        <v>1.4999999999999999E-2</v>
      </c>
      <c r="D76" s="85"/>
      <c r="E76" s="114">
        <v>0.02</v>
      </c>
      <c r="F76" s="85"/>
      <c r="G76" s="114">
        <v>0.02</v>
      </c>
      <c r="H76" s="85"/>
      <c r="I76" s="65">
        <v>0.05</v>
      </c>
      <c r="J76" s="68">
        <f t="shared" si="1"/>
        <v>0</v>
      </c>
    </row>
    <row r="77" spans="1:10" x14ac:dyDescent="0.35">
      <c r="A77" s="22"/>
      <c r="B77" s="85"/>
      <c r="C77" s="114"/>
      <c r="D77" s="85"/>
      <c r="E77" s="114"/>
      <c r="F77" s="85"/>
      <c r="G77" s="114"/>
      <c r="H77" s="85"/>
      <c r="I77" s="65"/>
      <c r="J77" s="68"/>
    </row>
    <row r="78" spans="1:10" x14ac:dyDescent="0.35">
      <c r="A78" s="23" t="s">
        <v>158</v>
      </c>
      <c r="B78" s="92"/>
      <c r="C78" s="114">
        <v>0.01</v>
      </c>
      <c r="D78" s="92"/>
      <c r="E78" s="114">
        <v>0.02</v>
      </c>
      <c r="F78" s="92"/>
      <c r="G78" s="114">
        <v>0.02</v>
      </c>
      <c r="H78" s="92"/>
      <c r="I78" s="65">
        <v>0</v>
      </c>
      <c r="J78" s="68">
        <f t="shared" si="1"/>
        <v>0</v>
      </c>
    </row>
    <row r="79" spans="1:10" x14ac:dyDescent="0.35">
      <c r="A79" s="22"/>
      <c r="B79" s="92"/>
      <c r="C79" s="114"/>
      <c r="D79" s="92"/>
      <c r="E79" s="114"/>
      <c r="F79" s="92"/>
      <c r="G79" s="114"/>
      <c r="H79" s="92"/>
      <c r="I79" s="65"/>
      <c r="J79" s="68"/>
    </row>
    <row r="80" spans="1:10" x14ac:dyDescent="0.35">
      <c r="A80" s="22" t="s">
        <v>159</v>
      </c>
      <c r="B80" s="85"/>
      <c r="C80" s="114">
        <v>0</v>
      </c>
      <c r="D80" s="85"/>
      <c r="E80" s="114">
        <v>0.02</v>
      </c>
      <c r="F80" s="85"/>
      <c r="G80" s="114">
        <v>0.02</v>
      </c>
      <c r="H80" s="85"/>
      <c r="I80" s="65">
        <v>0.03</v>
      </c>
      <c r="J80" s="68">
        <f t="shared" si="1"/>
        <v>0</v>
      </c>
    </row>
    <row r="81" spans="1:11" x14ac:dyDescent="0.35">
      <c r="A81" s="22"/>
      <c r="B81" s="85"/>
      <c r="C81" s="114"/>
      <c r="D81" s="85"/>
      <c r="E81" s="114"/>
      <c r="F81" s="85"/>
      <c r="G81" s="114"/>
      <c r="H81" s="85"/>
      <c r="I81" s="65"/>
      <c r="J81" s="68"/>
    </row>
    <row r="82" spans="1:11" x14ac:dyDescent="0.35">
      <c r="A82" s="23" t="s">
        <v>160</v>
      </c>
      <c r="B82" s="92"/>
      <c r="C82" s="114">
        <v>0.01</v>
      </c>
      <c r="D82" s="92">
        <v>15</v>
      </c>
      <c r="E82" s="114">
        <v>0.01</v>
      </c>
      <c r="F82" s="92"/>
      <c r="G82" s="114">
        <v>0.01</v>
      </c>
      <c r="H82" s="92"/>
      <c r="I82" s="65">
        <v>0.02</v>
      </c>
      <c r="J82" s="68">
        <f t="shared" si="1"/>
        <v>0.15</v>
      </c>
    </row>
    <row r="83" spans="1:11" ht="108.5" x14ac:dyDescent="0.35">
      <c r="A83" s="22"/>
      <c r="B83" s="92"/>
      <c r="C83" s="114"/>
      <c r="D83" s="116" t="s">
        <v>161</v>
      </c>
      <c r="E83" s="114"/>
      <c r="F83" s="92"/>
      <c r="G83" s="114"/>
      <c r="H83" s="92"/>
      <c r="I83" s="65"/>
      <c r="J83" s="68"/>
    </row>
    <row r="84" spans="1:11" x14ac:dyDescent="0.35">
      <c r="A84" s="23" t="s">
        <v>162</v>
      </c>
      <c r="B84" s="85"/>
      <c r="C84" s="114">
        <v>0</v>
      </c>
      <c r="D84" s="85"/>
      <c r="E84" s="114">
        <v>0.01</v>
      </c>
      <c r="F84" s="85"/>
      <c r="G84" s="114">
        <v>0.01</v>
      </c>
      <c r="H84" s="85"/>
      <c r="I84" s="65">
        <v>0.04</v>
      </c>
      <c r="J84" s="68">
        <f t="shared" si="1"/>
        <v>0</v>
      </c>
    </row>
    <row r="85" spans="1:11" x14ac:dyDescent="0.35">
      <c r="A85" s="22"/>
      <c r="B85" s="85"/>
      <c r="C85" s="114"/>
      <c r="D85" s="85"/>
      <c r="E85" s="114"/>
      <c r="F85" s="85"/>
      <c r="G85" s="114"/>
      <c r="H85" s="85"/>
      <c r="I85" s="65"/>
      <c r="J85" s="68"/>
    </row>
    <row r="86" spans="1:11" x14ac:dyDescent="0.35">
      <c r="A86" s="23" t="s">
        <v>163</v>
      </c>
      <c r="B86" s="92"/>
      <c r="C86" s="114">
        <v>0.02</v>
      </c>
      <c r="D86" s="92"/>
      <c r="E86" s="114">
        <v>0.01</v>
      </c>
      <c r="F86" s="92"/>
      <c r="G86" s="114">
        <v>1.4999999999999999E-2</v>
      </c>
      <c r="H86" s="92"/>
      <c r="I86" s="65">
        <v>0.04</v>
      </c>
      <c r="J86" s="68">
        <f t="shared" si="1"/>
        <v>0</v>
      </c>
    </row>
    <row r="87" spans="1:11" x14ac:dyDescent="0.35">
      <c r="A87" s="22"/>
      <c r="B87" s="92"/>
      <c r="C87" s="114"/>
      <c r="D87" s="92"/>
      <c r="E87" s="114"/>
      <c r="F87" s="92"/>
      <c r="G87" s="114"/>
      <c r="H87" s="92"/>
      <c r="I87" s="65"/>
      <c r="J87" s="68"/>
    </row>
    <row r="88" spans="1:11" x14ac:dyDescent="0.35">
      <c r="A88" s="22" t="s">
        <v>164</v>
      </c>
      <c r="B88" s="85"/>
      <c r="C88" s="114">
        <v>0</v>
      </c>
      <c r="D88" s="85"/>
      <c r="E88" s="114">
        <v>0.01</v>
      </c>
      <c r="F88" s="85"/>
      <c r="G88" s="114">
        <v>0.01</v>
      </c>
      <c r="H88" s="85">
        <v>4</v>
      </c>
      <c r="I88" s="65">
        <v>0.04</v>
      </c>
      <c r="J88" s="68">
        <f t="shared" si="1"/>
        <v>0.16</v>
      </c>
    </row>
    <row r="89" spans="1:11" ht="240.65" customHeight="1" x14ac:dyDescent="0.35">
      <c r="A89" s="22"/>
      <c r="B89" s="85"/>
      <c r="C89" s="114"/>
      <c r="E89" s="114"/>
      <c r="F89" s="85" t="s">
        <v>165</v>
      </c>
      <c r="G89" s="114"/>
      <c r="H89" s="160" t="s">
        <v>166</v>
      </c>
      <c r="I89" s="65"/>
      <c r="J89" s="68"/>
    </row>
    <row r="90" spans="1:11" x14ac:dyDescent="0.35">
      <c r="A90" s="25" t="s">
        <v>167</v>
      </c>
      <c r="B90" s="92"/>
      <c r="C90" s="114">
        <v>0</v>
      </c>
      <c r="D90" s="92"/>
      <c r="E90" s="114">
        <v>0.02</v>
      </c>
      <c r="F90" s="92"/>
      <c r="G90" s="114">
        <v>0.02</v>
      </c>
      <c r="H90" s="92">
        <v>4</v>
      </c>
      <c r="I90" s="65">
        <v>0.15</v>
      </c>
      <c r="J90" s="68">
        <f t="shared" si="1"/>
        <v>0.6</v>
      </c>
    </row>
    <row r="91" spans="1:11" x14ac:dyDescent="0.35">
      <c r="A91" s="43"/>
      <c r="B91" s="92"/>
      <c r="C91" s="114"/>
      <c r="D91" s="92"/>
      <c r="E91" s="114"/>
      <c r="F91" s="92"/>
      <c r="G91" s="114"/>
      <c r="H91" s="92" t="s">
        <v>168</v>
      </c>
      <c r="I91" s="65"/>
      <c r="J91" s="68"/>
    </row>
    <row r="92" spans="1:11" x14ac:dyDescent="0.35">
      <c r="A92" s="7" t="s">
        <v>169</v>
      </c>
      <c r="B92" s="44">
        <f>SUMPRODUCT(B2:B91,C2:C91)</f>
        <v>1.1000000000000001</v>
      </c>
      <c r="C92" s="67">
        <f>SUM(C2:C90)</f>
        <v>1.0000000000000007</v>
      </c>
      <c r="D92" s="44">
        <f>SUMPRODUCT(D2:D91,E2:E91)</f>
        <v>3.4999999999999996</v>
      </c>
      <c r="E92" s="67">
        <f>SUM(E2:E90)</f>
        <v>1.0000000000000007</v>
      </c>
      <c r="F92" s="44">
        <f>SUMPRODUCT(F2:F91,G2:G91)</f>
        <v>0.44</v>
      </c>
      <c r="G92" s="67">
        <f>SUM(G2:G90)</f>
        <v>1.0000000000000007</v>
      </c>
      <c r="H92" s="44">
        <f>SUMPRODUCT(H2:H91,I2:I91)</f>
        <v>0.88</v>
      </c>
      <c r="I92" s="67">
        <f>SUM(I2:I90)</f>
        <v>1.0000000000000004</v>
      </c>
      <c r="J92" s="139">
        <f>SUM(J2:J90)</f>
        <v>5.83</v>
      </c>
      <c r="K92" s="14" t="s">
        <v>170</v>
      </c>
    </row>
    <row r="93" spans="1:11" x14ac:dyDescent="0.35">
      <c r="A93" s="103"/>
      <c r="B93" s="103"/>
      <c r="C93" s="103"/>
      <c r="D93" s="103"/>
      <c r="E93" s="98"/>
      <c r="F93" s="103"/>
      <c r="G93" s="98"/>
      <c r="H93" s="103"/>
      <c r="I93" s="98"/>
      <c r="J93" s="98"/>
    </row>
    <row r="94" spans="1:11" ht="62" x14ac:dyDescent="0.35">
      <c r="A94" s="106" t="s">
        <v>376</v>
      </c>
      <c r="B94" s="103"/>
      <c r="C94" s="103"/>
      <c r="D94" s="98"/>
      <c r="E94" s="98"/>
      <c r="G94" s="98"/>
      <c r="H94" s="98"/>
      <c r="I94" s="98"/>
      <c r="J94" s="98"/>
    </row>
    <row r="95" spans="1:11" x14ac:dyDescent="0.35">
      <c r="A95" s="98"/>
      <c r="B95" s="103"/>
      <c r="C95" s="103"/>
      <c r="D95" s="98"/>
      <c r="E95" s="98"/>
      <c r="F95" s="98"/>
      <c r="G95" s="98"/>
      <c r="H95" s="98"/>
      <c r="I95" s="98"/>
      <c r="J95" s="98"/>
    </row>
    <row r="96" spans="1:11" x14ac:dyDescent="0.35">
      <c r="B96" s="103"/>
      <c r="C96" s="103"/>
      <c r="E96" s="98"/>
      <c r="F96" s="98"/>
      <c r="G96" s="98"/>
      <c r="H96" s="98"/>
      <c r="I96" s="98"/>
      <c r="J96" s="98"/>
    </row>
    <row r="97" spans="1:10" x14ac:dyDescent="0.35">
      <c r="A97" s="103"/>
      <c r="B97" s="103"/>
      <c r="C97" s="103"/>
      <c r="D97" s="98"/>
      <c r="E97" s="98"/>
      <c r="F97" s="98"/>
      <c r="G97" s="98"/>
      <c r="H97" s="98"/>
      <c r="I97" s="98"/>
      <c r="J97" s="98"/>
    </row>
    <row r="98" spans="1:10" x14ac:dyDescent="0.35">
      <c r="A98" s="98"/>
      <c r="B98" s="103"/>
      <c r="C98" s="103"/>
      <c r="D98" s="98"/>
      <c r="E98" s="141"/>
      <c r="F98" s="98"/>
      <c r="G98" s="98"/>
      <c r="H98" s="98"/>
      <c r="I98" s="98"/>
      <c r="J98" s="98"/>
    </row>
    <row r="99" spans="1:10" x14ac:dyDescent="0.35">
      <c r="A99" s="103"/>
      <c r="B99" s="102"/>
      <c r="C99" s="102"/>
    </row>
    <row r="100" spans="1:10" x14ac:dyDescent="0.35">
      <c r="B100" s="102"/>
      <c r="C100" s="102"/>
    </row>
    <row r="101" spans="1:10" x14ac:dyDescent="0.35">
      <c r="B101" s="102"/>
      <c r="C101" s="102"/>
    </row>
    <row r="102" spans="1:10" x14ac:dyDescent="0.35">
      <c r="A102" s="102"/>
      <c r="B102" s="102"/>
      <c r="C102" s="102"/>
    </row>
    <row r="103" spans="1:10" x14ac:dyDescent="0.35">
      <c r="A103" s="102"/>
      <c r="B103" s="102"/>
      <c r="C103" s="102"/>
    </row>
    <row r="104" spans="1:10" x14ac:dyDescent="0.35">
      <c r="A104" s="102"/>
      <c r="B104" s="102"/>
      <c r="C104" s="102"/>
    </row>
    <row r="105" spans="1:10" x14ac:dyDescent="0.35">
      <c r="A105" s="102"/>
      <c r="B105" s="102"/>
      <c r="C105" s="102"/>
    </row>
    <row r="106" spans="1:10" x14ac:dyDescent="0.35">
      <c r="A106" s="102"/>
      <c r="B106" s="102"/>
      <c r="C106" s="102"/>
    </row>
    <row r="107" spans="1:10" x14ac:dyDescent="0.35">
      <c r="A107" s="102"/>
      <c r="B107" s="102"/>
      <c r="C107" s="102"/>
    </row>
    <row r="108" spans="1:10" x14ac:dyDescent="0.35">
      <c r="A108" s="102"/>
      <c r="B108" s="102"/>
      <c r="C108" s="102"/>
    </row>
    <row r="109" spans="1:10" x14ac:dyDescent="0.35">
      <c r="A109" s="102"/>
      <c r="B109" s="102"/>
      <c r="C109" s="102"/>
    </row>
    <row r="110" spans="1:10" x14ac:dyDescent="0.35">
      <c r="A110" s="102"/>
      <c r="B110" s="102"/>
      <c r="C110" s="102"/>
    </row>
    <row r="111" spans="1:10" x14ac:dyDescent="0.35">
      <c r="A111" s="102"/>
      <c r="B111" s="102"/>
      <c r="C111" s="102"/>
    </row>
    <row r="112" spans="1:10" x14ac:dyDescent="0.35">
      <c r="A112" s="102"/>
      <c r="B112" s="102"/>
      <c r="C112" s="102"/>
    </row>
    <row r="113" spans="1:3" x14ac:dyDescent="0.35">
      <c r="A113" s="102"/>
      <c r="B113" s="102"/>
      <c r="C113" s="102"/>
    </row>
    <row r="114" spans="1:3" x14ac:dyDescent="0.35">
      <c r="A114" s="102"/>
      <c r="B114" s="102"/>
      <c r="C114" s="102"/>
    </row>
    <row r="115" spans="1:3" x14ac:dyDescent="0.35">
      <c r="A115" s="102"/>
      <c r="B115" s="102"/>
      <c r="C115" s="102"/>
    </row>
    <row r="116" spans="1:3" x14ac:dyDescent="0.35">
      <c r="A116" s="102"/>
      <c r="B116" s="102"/>
      <c r="C116" s="102"/>
    </row>
    <row r="117" spans="1:3" x14ac:dyDescent="0.35">
      <c r="A117" s="102"/>
      <c r="B117" s="102"/>
      <c r="C117" s="102"/>
    </row>
    <row r="118" spans="1:3" x14ac:dyDescent="0.35">
      <c r="A118" s="102"/>
      <c r="B118" s="102"/>
      <c r="C118" s="102"/>
    </row>
    <row r="119" spans="1:3" x14ac:dyDescent="0.35">
      <c r="A119" s="102"/>
      <c r="B119" s="102"/>
      <c r="C119" s="102"/>
    </row>
    <row r="120" spans="1:3" x14ac:dyDescent="0.35">
      <c r="A120" s="102"/>
      <c r="B120" s="102"/>
      <c r="C120" s="102"/>
    </row>
    <row r="121" spans="1:3" x14ac:dyDescent="0.35">
      <c r="A121" s="102"/>
      <c r="B121" s="102"/>
      <c r="C121" s="102"/>
    </row>
    <row r="122" spans="1:3" x14ac:dyDescent="0.35">
      <c r="A122" s="102"/>
      <c r="B122" s="102"/>
      <c r="C122" s="102"/>
    </row>
    <row r="123" spans="1:3" x14ac:dyDescent="0.35">
      <c r="A123" s="102"/>
      <c r="B123" s="102"/>
      <c r="C123" s="102"/>
    </row>
    <row r="124" spans="1:3" x14ac:dyDescent="0.35">
      <c r="A124" s="102"/>
      <c r="B124" s="102"/>
      <c r="C124" s="102"/>
    </row>
    <row r="125" spans="1:3" x14ac:dyDescent="0.35">
      <c r="A125" s="102"/>
      <c r="B125" s="102"/>
      <c r="C125" s="102"/>
    </row>
    <row r="126" spans="1:3" x14ac:dyDescent="0.35">
      <c r="A126" s="102"/>
      <c r="B126" s="102"/>
      <c r="C126" s="102"/>
    </row>
    <row r="127" spans="1:3" x14ac:dyDescent="0.35">
      <c r="A127" s="102"/>
      <c r="B127" s="102"/>
      <c r="C127" s="102"/>
    </row>
    <row r="128" spans="1:3" x14ac:dyDescent="0.35">
      <c r="A128" s="102"/>
      <c r="B128" s="102"/>
      <c r="C128" s="102"/>
    </row>
    <row r="129" spans="1:3" x14ac:dyDescent="0.35">
      <c r="A129" s="102"/>
      <c r="B129" s="102"/>
      <c r="C129" s="102"/>
    </row>
    <row r="130" spans="1:3" x14ac:dyDescent="0.35">
      <c r="A130" s="102"/>
      <c r="B130" s="102"/>
      <c r="C130" s="102"/>
    </row>
    <row r="131" spans="1:3" x14ac:dyDescent="0.35">
      <c r="A131" s="102"/>
      <c r="B131" s="102"/>
      <c r="C131" s="102"/>
    </row>
    <row r="132" spans="1:3" x14ac:dyDescent="0.35">
      <c r="A132" s="102"/>
      <c r="B132" s="102"/>
      <c r="C132" s="102"/>
    </row>
    <row r="133" spans="1:3" x14ac:dyDescent="0.35">
      <c r="A133" s="102"/>
      <c r="B133" s="102"/>
      <c r="C133" s="102"/>
    </row>
    <row r="134" spans="1:3" x14ac:dyDescent="0.35">
      <c r="A134" s="102"/>
      <c r="B134" s="102"/>
      <c r="C134" s="102"/>
    </row>
    <row r="135" spans="1:3" x14ac:dyDescent="0.35">
      <c r="A135" s="102"/>
      <c r="B135" s="102"/>
      <c r="C135" s="102"/>
    </row>
    <row r="136" spans="1:3" x14ac:dyDescent="0.35">
      <c r="A136" s="102"/>
      <c r="B136" s="102"/>
      <c r="C136" s="102"/>
    </row>
    <row r="137" spans="1:3" x14ac:dyDescent="0.35">
      <c r="A137" s="102"/>
      <c r="B137" s="102"/>
      <c r="C137" s="102"/>
    </row>
    <row r="138" spans="1:3" x14ac:dyDescent="0.35">
      <c r="A138" s="102"/>
      <c r="B138" s="102"/>
      <c r="C138" s="102"/>
    </row>
    <row r="139" spans="1:3" x14ac:dyDescent="0.35">
      <c r="A139" s="102"/>
      <c r="B139" s="102"/>
      <c r="C139" s="102"/>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31"/>
  <sheetViews>
    <sheetView zoomScale="80" zoomScaleNormal="80" workbookViewId="0">
      <pane xSplit="1" ySplit="2" topLeftCell="C15" activePane="bottomRight" state="frozen"/>
      <selection pane="topRight" activeCell="B1" sqref="B1"/>
      <selection pane="bottomLeft" activeCell="A3" sqref="A3"/>
      <selection pane="bottomRight" activeCell="C15" sqref="C15"/>
    </sheetView>
  </sheetViews>
  <sheetFormatPr defaultColWidth="10.75" defaultRowHeight="15.5" x14ac:dyDescent="0.35"/>
  <cols>
    <col min="1" max="1" width="32.25" style="101" customWidth="1"/>
    <col min="2" max="4" width="48.58203125" style="101" customWidth="1"/>
    <col min="5" max="5" width="13.25" style="101" customWidth="1"/>
    <col min="6" max="6" width="14.75" style="1" customWidth="1"/>
    <col min="7" max="16384" width="10.75" style="1"/>
  </cols>
  <sheetData>
    <row r="1" spans="1:6" x14ac:dyDescent="0.35">
      <c r="A1" s="2"/>
      <c r="B1" s="175" t="s">
        <v>171</v>
      </c>
      <c r="C1" s="175"/>
      <c r="D1" s="175"/>
      <c r="E1" s="1"/>
    </row>
    <row r="2" spans="1:6" ht="66" customHeight="1" x14ac:dyDescent="0.35">
      <c r="A2" s="21" t="s">
        <v>172</v>
      </c>
      <c r="B2" s="42" t="s">
        <v>173</v>
      </c>
      <c r="C2" s="42" t="s">
        <v>174</v>
      </c>
      <c r="D2" s="42" t="s">
        <v>175</v>
      </c>
      <c r="E2" s="30"/>
      <c r="F2" s="11"/>
    </row>
    <row r="3" spans="1:6" ht="16.149999999999999" customHeight="1" x14ac:dyDescent="0.35">
      <c r="A3" s="12" t="s">
        <v>176</v>
      </c>
      <c r="B3" s="93"/>
      <c r="C3" s="93"/>
      <c r="D3" s="93"/>
      <c r="E3" s="1"/>
    </row>
    <row r="4" spans="1:6" x14ac:dyDescent="0.35">
      <c r="A4" s="12"/>
      <c r="B4" s="93"/>
      <c r="C4" s="93"/>
      <c r="D4" s="93"/>
      <c r="E4" s="1"/>
    </row>
    <row r="5" spans="1:6" ht="16.149999999999999" customHeight="1" x14ac:dyDescent="0.35">
      <c r="A5" s="12" t="s">
        <v>177</v>
      </c>
      <c r="B5" s="94"/>
      <c r="C5" s="94">
        <v>8</v>
      </c>
      <c r="D5" s="94"/>
      <c r="E5" s="1"/>
    </row>
    <row r="6" spans="1:6" ht="170.5" x14ac:dyDescent="0.35">
      <c r="A6" s="12"/>
      <c r="B6" s="138"/>
      <c r="C6" s="161" t="s">
        <v>178</v>
      </c>
      <c r="D6" s="94"/>
      <c r="E6" s="1"/>
    </row>
    <row r="7" spans="1:6" ht="16.149999999999999" customHeight="1" x14ac:dyDescent="0.35">
      <c r="A7" s="12" t="s">
        <v>179</v>
      </c>
      <c r="B7" s="93"/>
      <c r="C7" s="93"/>
      <c r="D7" s="93"/>
      <c r="E7" s="1"/>
    </row>
    <row r="8" spans="1:6" ht="16.149999999999999" customHeight="1" x14ac:dyDescent="0.35">
      <c r="A8" s="12"/>
      <c r="B8" s="93"/>
      <c r="C8" s="93"/>
      <c r="D8" s="93"/>
      <c r="E8" s="1"/>
    </row>
    <row r="9" spans="1:6" ht="50.15" customHeight="1" x14ac:dyDescent="0.35">
      <c r="A9" s="13" t="s">
        <v>180</v>
      </c>
      <c r="B9" s="94"/>
      <c r="C9" s="94"/>
      <c r="D9" s="94"/>
      <c r="E9" s="1"/>
    </row>
    <row r="10" spans="1:6" ht="16.149999999999999" customHeight="1" x14ac:dyDescent="0.35">
      <c r="A10" s="12"/>
      <c r="B10" s="94"/>
      <c r="C10" s="94"/>
      <c r="D10" s="94"/>
      <c r="E10" s="1"/>
    </row>
    <row r="11" spans="1:6" ht="16.149999999999999" customHeight="1" x14ac:dyDescent="0.35">
      <c r="A11" s="12" t="s">
        <v>181</v>
      </c>
      <c r="B11" s="93"/>
      <c r="C11" s="93"/>
      <c r="D11" s="93"/>
      <c r="E11" s="1"/>
    </row>
    <row r="12" spans="1:6" ht="16.149999999999999" customHeight="1" x14ac:dyDescent="0.35">
      <c r="A12" s="12"/>
      <c r="B12" s="93"/>
      <c r="C12" s="93"/>
      <c r="D12" s="93"/>
      <c r="E12" s="1"/>
    </row>
    <row r="13" spans="1:6" ht="16.149999999999999" customHeight="1" x14ac:dyDescent="0.35">
      <c r="A13" s="18" t="s">
        <v>182</v>
      </c>
      <c r="B13" s="111">
        <f>B3+B5+B7+B9+B11</f>
        <v>0</v>
      </c>
      <c r="C13" s="111">
        <f t="shared" ref="C13:D13" si="0">C3+C5+C7+C9+C11</f>
        <v>8</v>
      </c>
      <c r="D13" s="111">
        <f t="shared" si="0"/>
        <v>0</v>
      </c>
      <c r="E13" s="1" t="s">
        <v>73</v>
      </c>
    </row>
    <row r="14" spans="1:6" ht="16.149999999999999" customHeight="1" x14ac:dyDescent="0.35">
      <c r="A14" s="18" t="s">
        <v>23</v>
      </c>
      <c r="B14" s="74">
        <v>0.3</v>
      </c>
      <c r="C14" s="74">
        <v>0.5</v>
      </c>
      <c r="D14" s="74">
        <v>0.2</v>
      </c>
      <c r="E14" s="70">
        <f>SUM(B14:D14)</f>
        <v>1</v>
      </c>
    </row>
    <row r="15" spans="1:6" ht="16.149999999999999" customHeight="1" x14ac:dyDescent="0.35">
      <c r="A15" s="19" t="s">
        <v>24</v>
      </c>
      <c r="B15" s="48">
        <f>B13*B14</f>
        <v>0</v>
      </c>
      <c r="C15" s="48">
        <f t="shared" ref="C15:D15" si="1">C13*C14</f>
        <v>4</v>
      </c>
      <c r="D15" s="48">
        <f t="shared" si="1"/>
        <v>0</v>
      </c>
      <c r="E15" s="79">
        <f>SUM(B15:D15)</f>
        <v>4</v>
      </c>
      <c r="F15" s="14" t="s">
        <v>183</v>
      </c>
    </row>
    <row r="16" spans="1:6" x14ac:dyDescent="0.35">
      <c r="A16" s="106"/>
      <c r="B16" s="176"/>
      <c r="C16" s="176"/>
      <c r="D16" s="176"/>
      <c r="E16" s="104"/>
      <c r="F16" s="59"/>
    </row>
    <row r="17" spans="1:6" x14ac:dyDescent="0.35">
      <c r="A17" s="103"/>
      <c r="B17" s="173"/>
      <c r="C17" s="173"/>
      <c r="D17" s="173"/>
      <c r="E17" s="104"/>
      <c r="F17" s="59"/>
    </row>
    <row r="18" spans="1:6" x14ac:dyDescent="0.35">
      <c r="B18" s="173"/>
      <c r="C18" s="173"/>
      <c r="D18" s="173"/>
      <c r="E18" s="104"/>
      <c r="F18" s="59"/>
    </row>
    <row r="19" spans="1:6" x14ac:dyDescent="0.35">
      <c r="A19" s="104"/>
      <c r="B19" s="173"/>
      <c r="C19" s="173"/>
      <c r="D19" s="173"/>
      <c r="E19" s="104"/>
      <c r="F19" s="59"/>
    </row>
    <row r="20" spans="1:6" x14ac:dyDescent="0.35">
      <c r="A20" s="104"/>
      <c r="B20" s="173"/>
      <c r="C20" s="173"/>
      <c r="D20" s="173"/>
      <c r="E20" s="104"/>
      <c r="F20" s="59"/>
    </row>
    <row r="21" spans="1:6" x14ac:dyDescent="0.35">
      <c r="A21" s="104"/>
      <c r="C21" s="98"/>
      <c r="D21" s="104"/>
      <c r="E21" s="104"/>
      <c r="F21" s="59"/>
    </row>
    <row r="22" spans="1:6" x14ac:dyDescent="0.35">
      <c r="B22" s="98"/>
      <c r="C22" s="98"/>
      <c r="D22" s="100"/>
    </row>
    <row r="24" spans="1:6" x14ac:dyDescent="0.35">
      <c r="A24" s="104"/>
      <c r="B24" s="104"/>
      <c r="C24" s="104"/>
    </row>
    <row r="28" spans="1:6" x14ac:dyDescent="0.35">
      <c r="A28" s="104"/>
      <c r="B28" s="104"/>
      <c r="C28" s="104"/>
    </row>
    <row r="30" spans="1:6" x14ac:dyDescent="0.35">
      <c r="A30" s="104"/>
      <c r="C30" s="104"/>
      <c r="D30" s="104" t="s">
        <v>184</v>
      </c>
    </row>
    <row r="31" spans="1:6" x14ac:dyDescent="0.35">
      <c r="C31" s="104"/>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workbookViewId="0">
      <selection activeCell="A7" sqref="A7:D7"/>
    </sheetView>
  </sheetViews>
  <sheetFormatPr defaultColWidth="10.75" defaultRowHeight="15.5" x14ac:dyDescent="0.35"/>
  <cols>
    <col min="1" max="1" width="39" style="101" customWidth="1"/>
    <col min="2" max="2" width="16" style="101" customWidth="1"/>
    <col min="3" max="4" width="16.58203125" style="101" customWidth="1"/>
    <col min="5" max="5" width="10.75" style="101" customWidth="1"/>
    <col min="6" max="6" width="14" style="101" customWidth="1"/>
    <col min="7" max="7" width="10.75" style="1" customWidth="1"/>
    <col min="8" max="16384" width="10.75" style="1"/>
  </cols>
  <sheetData>
    <row r="1" spans="1:6" ht="15.65" customHeight="1" x14ac:dyDescent="0.35">
      <c r="A1" s="31"/>
      <c r="B1" s="177" t="s">
        <v>185</v>
      </c>
      <c r="C1" s="178"/>
      <c r="D1" s="179"/>
      <c r="E1" s="8"/>
      <c r="F1" s="8"/>
    </row>
    <row r="2" spans="1:6" ht="80.150000000000006" customHeight="1" x14ac:dyDescent="0.35">
      <c r="A2" s="29" t="s">
        <v>186</v>
      </c>
      <c r="B2" s="42" t="s">
        <v>187</v>
      </c>
      <c r="C2" s="42" t="s">
        <v>188</v>
      </c>
      <c r="D2" s="42" t="s">
        <v>189</v>
      </c>
      <c r="E2" s="10"/>
      <c r="F2" s="26"/>
    </row>
    <row r="3" spans="1:6" ht="16" customHeight="1" x14ac:dyDescent="0.35">
      <c r="A3" s="42" t="s">
        <v>190</v>
      </c>
      <c r="B3" s="93">
        <v>1</v>
      </c>
      <c r="C3" s="42"/>
      <c r="D3" s="42"/>
      <c r="E3" s="10"/>
      <c r="F3" s="8"/>
    </row>
    <row r="4" spans="1:6" ht="16.149999999999999" customHeight="1" x14ac:dyDescent="0.35">
      <c r="A4" s="42" t="s">
        <v>191</v>
      </c>
      <c r="B4" s="42"/>
      <c r="C4" s="93"/>
      <c r="D4" s="42"/>
      <c r="E4" s="10" t="s">
        <v>73</v>
      </c>
      <c r="F4" s="8"/>
    </row>
    <row r="5" spans="1:6" ht="16.149999999999999" customHeight="1" x14ac:dyDescent="0.35">
      <c r="A5" s="42" t="s">
        <v>192</v>
      </c>
      <c r="B5" s="42"/>
      <c r="C5" s="42"/>
      <c r="D5" s="93"/>
      <c r="E5" s="108">
        <f>B3+C4+D5</f>
        <v>1</v>
      </c>
      <c r="F5" s="115" t="s">
        <v>193</v>
      </c>
    </row>
    <row r="6" spans="1:6" x14ac:dyDescent="0.35">
      <c r="A6" s="176"/>
      <c r="B6" s="176"/>
      <c r="C6" s="176"/>
      <c r="D6" s="176"/>
      <c r="E6" s="104"/>
    </row>
    <row r="7" spans="1:6" ht="37.5" customHeight="1" x14ac:dyDescent="0.35">
      <c r="A7" s="173" t="s">
        <v>194</v>
      </c>
      <c r="B7" s="173"/>
      <c r="C7" s="173"/>
      <c r="D7" s="173"/>
      <c r="E7" s="104"/>
    </row>
    <row r="8" spans="1:6" ht="49.5" customHeight="1" x14ac:dyDescent="0.35">
      <c r="A8" s="173" t="s">
        <v>195</v>
      </c>
      <c r="B8" s="173"/>
      <c r="C8" s="173"/>
      <c r="D8" s="173"/>
      <c r="E8" s="104"/>
    </row>
    <row r="9" spans="1:6" x14ac:dyDescent="0.35">
      <c r="E9" s="104"/>
    </row>
    <row r="10" spans="1:6" x14ac:dyDescent="0.35">
      <c r="E10" s="104"/>
    </row>
    <row r="11" spans="1:6" ht="16.5" customHeight="1" x14ac:dyDescent="0.35">
      <c r="A11" s="173"/>
      <c r="B11" s="173"/>
      <c r="C11" s="173"/>
      <c r="D11" s="173"/>
      <c r="E11" s="104"/>
    </row>
    <row r="12" spans="1:6" x14ac:dyDescent="0.35">
      <c r="A12" s="173"/>
      <c r="B12" s="173"/>
      <c r="C12" s="173"/>
      <c r="D12" s="173"/>
      <c r="E12" s="104"/>
    </row>
    <row r="13" spans="1:6" x14ac:dyDescent="0.35">
      <c r="A13" s="104"/>
      <c r="B13" s="104"/>
      <c r="C13" s="104"/>
      <c r="D13" s="104"/>
      <c r="E13" s="104"/>
    </row>
  </sheetData>
  <sheetProtection formatRows="0"/>
  <mergeCells count="6">
    <mergeCell ref="A11:D11"/>
    <mergeCell ref="A12:D12"/>
    <mergeCell ref="B1:D1"/>
    <mergeCell ref="A6:D6"/>
    <mergeCell ref="A7:D7"/>
    <mergeCell ref="A8:D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75"/>
  <sheetViews>
    <sheetView zoomScale="70" zoomScaleNormal="70" workbookViewId="0">
      <pane xSplit="1" ySplit="1" topLeftCell="B11" activePane="bottomRight" state="frozen"/>
      <selection pane="topRight" activeCell="B1" sqref="B1"/>
      <selection pane="bottomLeft" activeCell="A2" sqref="A2"/>
      <selection pane="bottomRight" activeCell="B14" sqref="B14"/>
    </sheetView>
  </sheetViews>
  <sheetFormatPr defaultColWidth="10.5" defaultRowHeight="15.5" x14ac:dyDescent="0.35"/>
  <cols>
    <col min="1" max="1" width="50.08203125" style="99" customWidth="1"/>
    <col min="2" max="4" width="32.58203125" style="99" customWidth="1"/>
    <col min="5" max="5" width="20.08203125" style="99" customWidth="1"/>
    <col min="6" max="6" width="13.33203125" style="99" customWidth="1"/>
    <col min="7" max="7" width="13.08203125" style="99" customWidth="1"/>
    <col min="8" max="8" width="12.5" style="99" customWidth="1"/>
    <col min="9" max="9" width="15.5" style="99" customWidth="1"/>
    <col min="10" max="10" width="21.75" customWidth="1"/>
  </cols>
  <sheetData>
    <row r="1" spans="1:11" ht="119.15" customHeight="1" x14ac:dyDescent="0.35">
      <c r="A1" s="40" t="s">
        <v>196</v>
      </c>
      <c r="B1" s="23" t="s">
        <v>197</v>
      </c>
      <c r="C1" s="23" t="s">
        <v>198</v>
      </c>
      <c r="D1" s="23" t="s">
        <v>199</v>
      </c>
      <c r="E1" s="23" t="s">
        <v>200</v>
      </c>
      <c r="F1" s="23" t="s">
        <v>201</v>
      </c>
      <c r="G1" s="33" t="s">
        <v>103</v>
      </c>
      <c r="H1" s="33" t="s">
        <v>24</v>
      </c>
      <c r="I1" s="10"/>
      <c r="J1" s="8"/>
    </row>
    <row r="2" spans="1:11" ht="32.15" customHeight="1" x14ac:dyDescent="0.35">
      <c r="A2" s="60" t="s">
        <v>202</v>
      </c>
      <c r="B2" s="92"/>
      <c r="C2" s="92">
        <v>6</v>
      </c>
      <c r="D2" s="92"/>
      <c r="E2" s="92"/>
      <c r="F2" s="92"/>
      <c r="G2" s="71">
        <v>0.3</v>
      </c>
      <c r="H2" s="112">
        <f t="shared" ref="H2" si="0">(SUM(B2:F2)*G2)</f>
        <v>1.7999999999999998</v>
      </c>
      <c r="I2" s="17"/>
      <c r="J2" s="17"/>
      <c r="K2" s="16"/>
    </row>
    <row r="3" spans="1:11" ht="201.5" x14ac:dyDescent="0.35">
      <c r="A3" s="61"/>
      <c r="B3" s="92"/>
      <c r="C3" s="116" t="s">
        <v>203</v>
      </c>
      <c r="E3" s="92"/>
      <c r="F3" s="92"/>
      <c r="G3" s="71"/>
      <c r="H3" s="112"/>
      <c r="I3" s="17"/>
      <c r="J3" s="17"/>
      <c r="K3" s="16"/>
    </row>
    <row r="4" spans="1:11" ht="32.15" customHeight="1" x14ac:dyDescent="0.35">
      <c r="A4" s="23" t="s">
        <v>204</v>
      </c>
      <c r="B4" s="85"/>
      <c r="C4" s="85">
        <v>6</v>
      </c>
      <c r="D4" s="85"/>
      <c r="E4" s="85"/>
      <c r="F4" s="85"/>
      <c r="G4" s="72">
        <v>0.1</v>
      </c>
      <c r="H4" s="112">
        <f>(SUM(B4:F4)*G4)</f>
        <v>0.60000000000000009</v>
      </c>
      <c r="I4" s="8"/>
      <c r="J4" s="8"/>
    </row>
    <row r="5" spans="1:11" ht="170.5" x14ac:dyDescent="0.35">
      <c r="A5" s="22"/>
      <c r="B5" s="85"/>
      <c r="C5" s="160" t="s">
        <v>205</v>
      </c>
      <c r="D5" s="85"/>
      <c r="E5" s="85"/>
      <c r="F5" s="85"/>
      <c r="G5" s="72"/>
      <c r="H5" s="112"/>
      <c r="I5" s="8"/>
      <c r="J5" s="8"/>
    </row>
    <row r="6" spans="1:11" ht="59.15" customHeight="1" x14ac:dyDescent="0.35">
      <c r="A6" s="23" t="s">
        <v>206</v>
      </c>
      <c r="B6" s="92"/>
      <c r="C6" s="92"/>
      <c r="D6" s="92"/>
      <c r="E6" s="92"/>
      <c r="F6" s="92"/>
      <c r="G6" s="72">
        <v>0.15</v>
      </c>
      <c r="H6" s="112">
        <f t="shared" ref="H6:H14" si="1">(SUM(B6:F6)*G6)</f>
        <v>0</v>
      </c>
      <c r="I6" s="8"/>
      <c r="J6" s="8"/>
    </row>
    <row r="7" spans="1:11" x14ac:dyDescent="0.35">
      <c r="A7" s="22"/>
      <c r="B7" s="92"/>
      <c r="D7" s="92"/>
      <c r="E7" s="92"/>
      <c r="F7" s="92"/>
      <c r="G7" s="72"/>
      <c r="H7" s="112"/>
      <c r="I7" s="8"/>
      <c r="J7" s="8"/>
    </row>
    <row r="8" spans="1:11" ht="48.65" customHeight="1" x14ac:dyDescent="0.35">
      <c r="A8" s="23" t="s">
        <v>207</v>
      </c>
      <c r="B8" s="85"/>
      <c r="C8" s="85"/>
      <c r="D8" s="85"/>
      <c r="E8" s="85"/>
      <c r="F8" s="85"/>
      <c r="G8" s="72">
        <v>0.15</v>
      </c>
      <c r="H8" s="112">
        <f t="shared" si="1"/>
        <v>0</v>
      </c>
      <c r="I8" s="8"/>
      <c r="J8" s="8"/>
    </row>
    <row r="9" spans="1:11" ht="32.15" customHeight="1" x14ac:dyDescent="0.35">
      <c r="A9" s="22"/>
      <c r="B9" s="85"/>
      <c r="C9" s="85"/>
      <c r="D9" s="85"/>
      <c r="E9" s="85"/>
      <c r="F9" s="85"/>
      <c r="G9" s="72"/>
      <c r="H9" s="112"/>
      <c r="I9" s="8"/>
      <c r="J9" s="8"/>
    </row>
    <row r="10" spans="1:11" ht="32.15" customHeight="1" x14ac:dyDescent="0.35">
      <c r="A10" s="23" t="s">
        <v>208</v>
      </c>
      <c r="B10" s="92"/>
      <c r="C10" s="92">
        <v>6</v>
      </c>
      <c r="D10" s="92"/>
      <c r="E10" s="92"/>
      <c r="F10" s="92"/>
      <c r="G10" s="72">
        <v>0.1</v>
      </c>
      <c r="H10" s="112">
        <f t="shared" si="1"/>
        <v>0.60000000000000009</v>
      </c>
      <c r="I10" s="8"/>
      <c r="J10" s="8"/>
    </row>
    <row r="11" spans="1:11" ht="387.5" x14ac:dyDescent="0.35">
      <c r="A11" s="23"/>
      <c r="B11" s="92"/>
      <c r="C11" s="116" t="s">
        <v>209</v>
      </c>
      <c r="D11" s="92"/>
      <c r="E11" s="92"/>
      <c r="F11" s="92"/>
      <c r="G11" s="34"/>
      <c r="H11" s="112"/>
      <c r="I11" s="8"/>
      <c r="J11" s="8"/>
    </row>
    <row r="12" spans="1:11" ht="32.15" customHeight="1" x14ac:dyDescent="0.35">
      <c r="A12" s="23" t="s">
        <v>210</v>
      </c>
      <c r="B12" s="85"/>
      <c r="C12" s="85"/>
      <c r="D12" s="85"/>
      <c r="E12" s="85"/>
      <c r="F12" s="85"/>
      <c r="G12" s="72">
        <v>0.15</v>
      </c>
      <c r="H12" s="112">
        <f t="shared" si="1"/>
        <v>0</v>
      </c>
      <c r="I12" s="8"/>
      <c r="J12" s="8"/>
    </row>
    <row r="13" spans="1:11" x14ac:dyDescent="0.35">
      <c r="A13" s="23"/>
      <c r="B13" s="85"/>
      <c r="C13" s="85"/>
      <c r="D13" s="85"/>
      <c r="E13" s="85"/>
      <c r="F13" s="85"/>
      <c r="G13" s="72"/>
      <c r="H13" s="112"/>
      <c r="I13" s="8"/>
      <c r="J13" s="8"/>
    </row>
    <row r="14" spans="1:11" ht="32.15" customHeight="1" x14ac:dyDescent="0.35">
      <c r="A14" s="23" t="s">
        <v>211</v>
      </c>
      <c r="B14" s="92"/>
      <c r="C14" s="92"/>
      <c r="D14" s="92"/>
      <c r="E14" s="92"/>
      <c r="F14" s="92"/>
      <c r="G14" s="72">
        <v>0.05</v>
      </c>
      <c r="H14" s="112">
        <f t="shared" si="1"/>
        <v>0</v>
      </c>
      <c r="I14" s="8"/>
      <c r="J14" s="8"/>
    </row>
    <row r="15" spans="1:11" x14ac:dyDescent="0.35">
      <c r="A15" s="23"/>
      <c r="B15" s="156"/>
      <c r="C15" s="157"/>
      <c r="D15" s="156"/>
      <c r="E15" s="92"/>
      <c r="F15" s="92"/>
      <c r="G15" s="34"/>
      <c r="H15" s="112"/>
      <c r="I15" s="8"/>
      <c r="J15" s="8"/>
    </row>
    <row r="16" spans="1:11" ht="18" customHeight="1" x14ac:dyDescent="0.35">
      <c r="A16"/>
      <c r="B16"/>
      <c r="C16"/>
      <c r="D16"/>
      <c r="E16"/>
      <c r="F16" s="38" t="s">
        <v>73</v>
      </c>
      <c r="G16" s="9">
        <f>SUM(G2:G14)</f>
        <v>1</v>
      </c>
      <c r="H16" s="113">
        <f>SUM(H2:H15)</f>
        <v>3</v>
      </c>
      <c r="I16" s="14" t="s">
        <v>183</v>
      </c>
      <c r="J16" s="8"/>
    </row>
    <row r="17" spans="1:10" x14ac:dyDescent="0.35">
      <c r="A17" s="98"/>
      <c r="B17" s="141"/>
      <c r="C17" s="98"/>
      <c r="D17" s="98"/>
      <c r="E17" s="98"/>
      <c r="F17" s="98"/>
      <c r="G17" s="98"/>
      <c r="H17" s="98"/>
      <c r="I17" s="100"/>
      <c r="J17" s="8"/>
    </row>
    <row r="18" spans="1:10" x14ac:dyDescent="0.35">
      <c r="A18" s="104"/>
      <c r="B18" s="98"/>
      <c r="C18" s="98"/>
      <c r="D18" s="98"/>
      <c r="E18" s="98"/>
      <c r="F18" s="98"/>
      <c r="G18" s="98"/>
      <c r="H18" s="103"/>
      <c r="I18" s="100"/>
      <c r="J18" s="8"/>
    </row>
    <row r="19" spans="1:10" x14ac:dyDescent="0.35">
      <c r="A19" s="98"/>
      <c r="B19" s="98"/>
      <c r="C19" s="98"/>
      <c r="D19" s="98"/>
      <c r="E19" s="98"/>
      <c r="F19" s="98"/>
      <c r="G19" s="98"/>
      <c r="H19" s="98"/>
      <c r="I19" s="100"/>
      <c r="J19" s="8"/>
    </row>
    <row r="20" spans="1:10" x14ac:dyDescent="0.35">
      <c r="B20" s="98"/>
      <c r="C20" s="98"/>
      <c r="D20" s="98"/>
      <c r="E20" s="98"/>
      <c r="F20" s="98"/>
      <c r="G20" s="98"/>
      <c r="H20" s="103"/>
      <c r="I20" s="100"/>
      <c r="J20" s="8"/>
    </row>
    <row r="21" spans="1:10" x14ac:dyDescent="0.35">
      <c r="A21" s="155"/>
      <c r="B21" s="101"/>
      <c r="C21" s="101"/>
      <c r="D21" s="101"/>
      <c r="E21" s="101"/>
      <c r="F21" s="101"/>
      <c r="G21" s="103"/>
      <c r="H21" s="98"/>
      <c r="I21" s="100"/>
      <c r="J21" s="8"/>
    </row>
    <row r="22" spans="1:10" x14ac:dyDescent="0.35">
      <c r="A22" s="155"/>
      <c r="B22" s="101"/>
      <c r="C22" s="101"/>
      <c r="D22" s="101"/>
      <c r="E22" s="101"/>
      <c r="F22" s="101"/>
      <c r="G22" s="98"/>
      <c r="H22" s="103"/>
      <c r="I22" s="100"/>
      <c r="J22" s="8"/>
    </row>
    <row r="23" spans="1:10" x14ac:dyDescent="0.35">
      <c r="A23" s="155"/>
      <c r="B23" s="101"/>
      <c r="C23" s="101"/>
      <c r="D23" s="101"/>
      <c r="E23" s="101"/>
      <c r="F23" s="101"/>
      <c r="G23" s="103"/>
      <c r="H23" s="102"/>
      <c r="I23" s="100"/>
      <c r="J23" s="8"/>
    </row>
    <row r="24" spans="1:10" x14ac:dyDescent="0.35">
      <c r="A24" s="155"/>
      <c r="B24" s="101"/>
      <c r="C24" s="101"/>
      <c r="D24" s="101"/>
      <c r="E24" s="101"/>
      <c r="F24" s="101"/>
      <c r="G24" s="102"/>
      <c r="H24" s="100"/>
      <c r="I24" s="100"/>
      <c r="J24" s="8"/>
    </row>
    <row r="25" spans="1:10" x14ac:dyDescent="0.35">
      <c r="A25" s="155"/>
      <c r="B25" s="101"/>
      <c r="C25" s="101"/>
      <c r="D25" s="101"/>
      <c r="E25" s="101"/>
      <c r="F25" s="101"/>
      <c r="G25" s="100"/>
    </row>
    <row r="26" spans="1:10" x14ac:dyDescent="0.35">
      <c r="A26" s="155"/>
      <c r="B26" s="101"/>
      <c r="C26" s="101"/>
      <c r="D26" s="101"/>
      <c r="E26" s="101"/>
      <c r="F26" s="101"/>
    </row>
    <row r="27" spans="1:10" x14ac:dyDescent="0.35">
      <c r="A27" s="155"/>
      <c r="B27" s="101"/>
      <c r="C27" s="101"/>
      <c r="D27" s="101"/>
      <c r="E27" s="101"/>
      <c r="F27" s="101"/>
    </row>
    <row r="28" spans="1:10" x14ac:dyDescent="0.35">
      <c r="A28" s="155"/>
      <c r="B28" s="101"/>
      <c r="C28" s="101"/>
      <c r="D28" s="101"/>
      <c r="E28" s="101"/>
      <c r="F28" s="101"/>
    </row>
    <row r="29" spans="1:10" x14ac:dyDescent="0.35">
      <c r="A29" s="155"/>
      <c r="B29" s="101"/>
      <c r="C29" s="101"/>
      <c r="D29" s="101"/>
      <c r="E29" s="101"/>
      <c r="F29" s="101"/>
    </row>
    <row r="30" spans="1:10" x14ac:dyDescent="0.35">
      <c r="A30" s="155"/>
      <c r="B30" s="101"/>
      <c r="C30" s="101"/>
      <c r="D30" s="101"/>
      <c r="E30" s="101"/>
      <c r="F30" s="101"/>
    </row>
    <row r="31" spans="1:10" x14ac:dyDescent="0.35">
      <c r="A31" s="155"/>
      <c r="B31" s="101"/>
      <c r="C31" s="101"/>
      <c r="D31" s="101"/>
      <c r="E31" s="101"/>
      <c r="F31" s="101"/>
    </row>
    <row r="32" spans="1:10" x14ac:dyDescent="0.35">
      <c r="A32" s="155"/>
      <c r="B32" s="101"/>
      <c r="C32" s="101"/>
      <c r="D32" s="101"/>
      <c r="E32" s="101"/>
      <c r="F32" s="101"/>
    </row>
    <row r="33" spans="1:6" x14ac:dyDescent="0.35">
      <c r="A33" s="155"/>
      <c r="B33" s="101"/>
      <c r="C33" s="101"/>
      <c r="D33" s="101"/>
      <c r="E33" s="101"/>
      <c r="F33" s="101"/>
    </row>
    <row r="34" spans="1:6" x14ac:dyDescent="0.35">
      <c r="A34" s="155"/>
      <c r="B34" s="101"/>
      <c r="C34" s="101"/>
      <c r="D34" s="101"/>
      <c r="E34" s="101"/>
      <c r="F34" s="101"/>
    </row>
    <row r="35" spans="1:6" x14ac:dyDescent="0.35">
      <c r="A35" s="155"/>
      <c r="B35" s="101"/>
      <c r="C35" s="101"/>
      <c r="D35" s="101"/>
      <c r="E35" s="101"/>
      <c r="F35" s="101"/>
    </row>
    <row r="36" spans="1:6" x14ac:dyDescent="0.35">
      <c r="A36" s="155"/>
      <c r="B36" s="101"/>
      <c r="C36" s="101"/>
      <c r="D36" s="101"/>
      <c r="E36" s="101"/>
      <c r="F36" s="101"/>
    </row>
    <row r="37" spans="1:6" x14ac:dyDescent="0.35">
      <c r="A37" s="155"/>
      <c r="B37" s="101"/>
      <c r="C37" s="101"/>
      <c r="D37" s="101"/>
      <c r="E37" s="101"/>
      <c r="F37" s="101"/>
    </row>
    <row r="38" spans="1:6" x14ac:dyDescent="0.35">
      <c r="A38" s="155"/>
      <c r="B38" s="101"/>
      <c r="C38" s="101"/>
      <c r="D38" s="101"/>
      <c r="E38" s="101"/>
      <c r="F38" s="101"/>
    </row>
    <row r="39" spans="1:6" x14ac:dyDescent="0.35">
      <c r="A39" s="155"/>
      <c r="B39" s="101"/>
      <c r="C39" s="101"/>
      <c r="D39" s="101"/>
      <c r="E39" s="101"/>
      <c r="F39" s="101"/>
    </row>
    <row r="40" spans="1:6" x14ac:dyDescent="0.35">
      <c r="A40" s="155"/>
      <c r="B40" s="101"/>
      <c r="C40" s="101"/>
      <c r="D40" s="101"/>
      <c r="E40" s="101"/>
      <c r="F40" s="101"/>
    </row>
    <row r="41" spans="1:6" x14ac:dyDescent="0.35">
      <c r="A41" s="155"/>
      <c r="B41" s="101"/>
      <c r="C41" s="101"/>
      <c r="D41" s="101"/>
      <c r="E41" s="101"/>
      <c r="F41" s="101"/>
    </row>
    <row r="42" spans="1:6" x14ac:dyDescent="0.35">
      <c r="A42" s="155"/>
      <c r="B42" s="101"/>
      <c r="C42" s="101"/>
      <c r="D42" s="101"/>
      <c r="E42" s="101"/>
      <c r="F42" s="101"/>
    </row>
    <row r="43" spans="1:6" x14ac:dyDescent="0.35">
      <c r="A43" s="155"/>
      <c r="B43" s="101"/>
      <c r="C43" s="101"/>
      <c r="D43" s="101"/>
      <c r="E43" s="101"/>
      <c r="F43" s="101"/>
    </row>
    <row r="44" spans="1:6" x14ac:dyDescent="0.35">
      <c r="A44" s="155"/>
      <c r="B44" s="101"/>
      <c r="C44" s="101"/>
      <c r="D44" s="101"/>
      <c r="E44" s="101"/>
      <c r="F44" s="101"/>
    </row>
    <row r="45" spans="1:6" x14ac:dyDescent="0.35">
      <c r="A45" s="155"/>
      <c r="B45" s="101"/>
      <c r="C45" s="101"/>
      <c r="D45" s="101"/>
      <c r="E45" s="101"/>
      <c r="F45" s="101"/>
    </row>
    <row r="46" spans="1:6" x14ac:dyDescent="0.35">
      <c r="A46" s="155"/>
      <c r="B46" s="101"/>
      <c r="C46" s="101"/>
      <c r="D46" s="101"/>
      <c r="E46" s="101"/>
      <c r="F46" s="101"/>
    </row>
    <row r="47" spans="1:6" x14ac:dyDescent="0.35">
      <c r="A47" s="155"/>
      <c r="B47" s="101"/>
      <c r="C47" s="101"/>
      <c r="D47" s="101"/>
      <c r="E47" s="101"/>
      <c r="F47" s="101"/>
    </row>
    <row r="48" spans="1:6" x14ac:dyDescent="0.35">
      <c r="A48" s="155"/>
      <c r="B48" s="101"/>
      <c r="C48" s="101"/>
      <c r="D48" s="101"/>
      <c r="E48" s="101"/>
      <c r="F48" s="101"/>
    </row>
    <row r="49" spans="1:6" x14ac:dyDescent="0.35">
      <c r="A49" s="155"/>
      <c r="B49" s="101"/>
      <c r="C49" s="101"/>
      <c r="D49" s="101"/>
      <c r="E49" s="101"/>
      <c r="F49" s="101"/>
    </row>
    <row r="50" spans="1:6" x14ac:dyDescent="0.35">
      <c r="A50" s="155"/>
      <c r="B50" s="101"/>
      <c r="C50" s="101"/>
      <c r="D50" s="101"/>
      <c r="E50" s="101"/>
      <c r="F50" s="101"/>
    </row>
    <row r="51" spans="1:6" x14ac:dyDescent="0.35">
      <c r="A51" s="155"/>
      <c r="B51" s="101"/>
      <c r="C51" s="101"/>
      <c r="D51" s="101"/>
      <c r="E51" s="101"/>
      <c r="F51" s="101"/>
    </row>
    <row r="52" spans="1:6" x14ac:dyDescent="0.35">
      <c r="A52" s="155"/>
      <c r="B52" s="101"/>
      <c r="C52" s="101"/>
      <c r="D52" s="101"/>
      <c r="E52" s="101"/>
      <c r="F52" s="101"/>
    </row>
    <row r="53" spans="1:6" x14ac:dyDescent="0.35">
      <c r="A53" s="155"/>
      <c r="B53" s="101"/>
      <c r="C53" s="101"/>
      <c r="D53" s="101"/>
      <c r="E53" s="101"/>
      <c r="F53" s="101"/>
    </row>
    <row r="54" spans="1:6" x14ac:dyDescent="0.35">
      <c r="A54" s="155"/>
      <c r="B54" s="101"/>
      <c r="C54" s="101"/>
      <c r="D54" s="101"/>
      <c r="E54" s="101"/>
      <c r="F54" s="101"/>
    </row>
    <row r="55" spans="1:6" x14ac:dyDescent="0.35">
      <c r="A55" s="155"/>
      <c r="B55" s="101"/>
      <c r="C55" s="101"/>
      <c r="D55" s="101"/>
      <c r="E55" s="101"/>
      <c r="F55" s="101"/>
    </row>
    <row r="56" spans="1:6" x14ac:dyDescent="0.35">
      <c r="A56" s="155"/>
      <c r="B56" s="101"/>
      <c r="C56" s="101"/>
      <c r="D56" s="101"/>
      <c r="E56" s="101"/>
      <c r="F56" s="101"/>
    </row>
    <row r="57" spans="1:6" x14ac:dyDescent="0.35">
      <c r="A57" s="155"/>
      <c r="B57" s="101"/>
      <c r="C57" s="101"/>
      <c r="D57" s="101"/>
      <c r="E57" s="101"/>
      <c r="F57" s="101"/>
    </row>
    <row r="58" spans="1:6" x14ac:dyDescent="0.35">
      <c r="A58" s="155"/>
      <c r="B58" s="101"/>
      <c r="C58" s="101"/>
      <c r="D58" s="101"/>
      <c r="E58" s="101"/>
      <c r="F58" s="101"/>
    </row>
    <row r="59" spans="1:6" x14ac:dyDescent="0.35">
      <c r="A59" s="101"/>
      <c r="B59" s="101"/>
      <c r="C59" s="101"/>
      <c r="D59" s="101"/>
      <c r="E59" s="101"/>
      <c r="F59" s="101"/>
    </row>
    <row r="60" spans="1:6" x14ac:dyDescent="0.35">
      <c r="A60" s="155"/>
      <c r="B60" s="101"/>
      <c r="C60" s="101"/>
      <c r="D60" s="101"/>
      <c r="E60" s="101"/>
      <c r="F60" s="101"/>
    </row>
    <row r="61" spans="1:6" x14ac:dyDescent="0.35">
      <c r="A61" s="155"/>
      <c r="B61" s="101"/>
      <c r="C61" s="101"/>
      <c r="D61" s="101"/>
      <c r="E61" s="101"/>
      <c r="F61" s="101"/>
    </row>
    <row r="62" spans="1:6" x14ac:dyDescent="0.35">
      <c r="A62" s="155"/>
      <c r="B62" s="101"/>
      <c r="C62" s="101"/>
      <c r="D62" s="101"/>
      <c r="E62" s="101"/>
      <c r="F62" s="101"/>
    </row>
    <row r="63" spans="1:6" x14ac:dyDescent="0.35">
      <c r="A63" s="155"/>
      <c r="B63" s="101"/>
      <c r="C63" s="101"/>
      <c r="D63" s="101"/>
      <c r="E63" s="101"/>
      <c r="F63" s="101"/>
    </row>
    <row r="64" spans="1:6" x14ac:dyDescent="0.35">
      <c r="A64" s="155"/>
      <c r="B64" s="101"/>
      <c r="C64" s="101"/>
      <c r="D64" s="101"/>
      <c r="E64" s="101"/>
      <c r="F64" s="101"/>
    </row>
    <row r="65" spans="1:6" x14ac:dyDescent="0.35">
      <c r="A65" s="155"/>
      <c r="B65" s="101"/>
      <c r="C65" s="101"/>
      <c r="D65" s="101"/>
      <c r="E65" s="101"/>
      <c r="F65" s="101"/>
    </row>
    <row r="66" spans="1:6" x14ac:dyDescent="0.35">
      <c r="A66" s="155"/>
      <c r="B66" s="101"/>
      <c r="C66" s="101"/>
      <c r="D66" s="101"/>
      <c r="E66" s="101"/>
      <c r="F66" s="101"/>
    </row>
    <row r="67" spans="1:6" x14ac:dyDescent="0.35">
      <c r="A67" s="155"/>
      <c r="B67" s="101"/>
      <c r="C67" s="101"/>
      <c r="D67" s="101"/>
      <c r="E67" s="101"/>
      <c r="F67" s="101"/>
    </row>
    <row r="68" spans="1:6" x14ac:dyDescent="0.35">
      <c r="A68" s="155"/>
      <c r="B68" s="101"/>
      <c r="C68" s="101"/>
      <c r="D68" s="101"/>
      <c r="E68" s="101"/>
      <c r="F68" s="101"/>
    </row>
    <row r="69" spans="1:6" x14ac:dyDescent="0.35">
      <c r="A69" s="155"/>
      <c r="B69" s="101"/>
      <c r="C69" s="101"/>
      <c r="D69" s="101"/>
      <c r="E69" s="101"/>
      <c r="F69" s="101"/>
    </row>
    <row r="70" spans="1:6" x14ac:dyDescent="0.35">
      <c r="A70" s="155"/>
      <c r="B70" s="101"/>
      <c r="C70" s="101"/>
      <c r="D70" s="101"/>
      <c r="E70" s="101"/>
      <c r="F70" s="101"/>
    </row>
    <row r="71" spans="1:6" x14ac:dyDescent="0.35">
      <c r="A71" s="155"/>
      <c r="B71" s="101"/>
      <c r="C71" s="101"/>
      <c r="D71" s="101"/>
      <c r="E71" s="101"/>
      <c r="F71" s="101"/>
    </row>
    <row r="72" spans="1:6" x14ac:dyDescent="0.35">
      <c r="A72" s="155"/>
      <c r="B72" s="101"/>
      <c r="C72" s="101"/>
      <c r="D72" s="101"/>
      <c r="E72" s="101"/>
      <c r="F72" s="101"/>
    </row>
    <row r="74" spans="1:6" x14ac:dyDescent="0.35">
      <c r="A74" s="98"/>
    </row>
    <row r="75" spans="1:6" x14ac:dyDescent="0.35">
      <c r="A75" s="105"/>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70" zoomScaleNormal="70" workbookViewId="0">
      <pane xSplit="1" ySplit="1" topLeftCell="B67" activePane="bottomRight" state="frozen"/>
      <selection pane="topRight" activeCell="B1" sqref="B1"/>
      <selection pane="bottomLeft" activeCell="A2" sqref="A2"/>
      <selection pane="bottomRight" activeCell="C3" sqref="C3"/>
    </sheetView>
  </sheetViews>
  <sheetFormatPr defaultColWidth="10.75" defaultRowHeight="15.75" customHeight="1" x14ac:dyDescent="0.35"/>
  <cols>
    <col min="1" max="1" width="64.58203125" style="98" customWidth="1"/>
    <col min="2" max="3" width="64.58203125" style="100" customWidth="1"/>
    <col min="4" max="5" width="16.58203125" style="100" customWidth="1"/>
    <col min="6" max="6" width="18.5" style="100" customWidth="1"/>
    <col min="7" max="16384" width="10.75" style="8"/>
  </cols>
  <sheetData>
    <row r="1" spans="1:6" ht="32.15" customHeight="1" x14ac:dyDescent="0.35">
      <c r="A1" s="33" t="s">
        <v>21</v>
      </c>
      <c r="B1" s="23" t="s">
        <v>212</v>
      </c>
      <c r="C1" s="23" t="s">
        <v>213</v>
      </c>
      <c r="D1" s="33" t="s">
        <v>23</v>
      </c>
      <c r="E1" s="33" t="s">
        <v>24</v>
      </c>
      <c r="F1" s="8"/>
    </row>
    <row r="2" spans="1:6" ht="15.5" x14ac:dyDescent="0.35">
      <c r="A2" s="23" t="s">
        <v>214</v>
      </c>
      <c r="B2" s="92">
        <v>0</v>
      </c>
      <c r="C2" s="92"/>
      <c r="D2" s="72">
        <v>0.03</v>
      </c>
      <c r="E2" s="44">
        <f t="shared" ref="E2:E64" si="0">(B2+C2)*D2</f>
        <v>0</v>
      </c>
      <c r="F2" s="9"/>
    </row>
    <row r="3" spans="1:6" ht="46.5" x14ac:dyDescent="0.35">
      <c r="A3" s="23"/>
      <c r="B3" s="116" t="s">
        <v>215</v>
      </c>
      <c r="C3" s="92"/>
      <c r="D3" s="72"/>
      <c r="E3" s="44"/>
      <c r="F3" s="9"/>
    </row>
    <row r="4" spans="1:6" ht="15.5" x14ac:dyDescent="0.35">
      <c r="A4" s="23" t="s">
        <v>216</v>
      </c>
      <c r="B4" s="97">
        <v>3.5</v>
      </c>
      <c r="C4" s="97"/>
      <c r="D4" s="72">
        <v>0.03</v>
      </c>
      <c r="E4" s="44">
        <f t="shared" si="0"/>
        <v>0.105</v>
      </c>
      <c r="F4" s="9"/>
    </row>
    <row r="5" spans="1:6" ht="217" x14ac:dyDescent="0.35">
      <c r="A5" s="23"/>
      <c r="B5" s="162" t="s">
        <v>217</v>
      </c>
      <c r="C5" s="97"/>
      <c r="D5" s="72"/>
      <c r="E5" s="44"/>
      <c r="F5" s="9"/>
    </row>
    <row r="6" spans="1:6" ht="31" x14ac:dyDescent="0.35">
      <c r="A6" s="23" t="s">
        <v>218</v>
      </c>
      <c r="B6" s="92">
        <v>3.5</v>
      </c>
      <c r="C6" s="92">
        <v>1.5</v>
      </c>
      <c r="D6" s="67">
        <v>0.04</v>
      </c>
      <c r="E6" s="44">
        <f t="shared" si="0"/>
        <v>0.2</v>
      </c>
      <c r="F6" s="8"/>
    </row>
    <row r="7" spans="1:6" ht="139.5" x14ac:dyDescent="0.35">
      <c r="A7" s="23"/>
      <c r="B7" s="116" t="s">
        <v>219</v>
      </c>
      <c r="C7" s="92" t="s">
        <v>220</v>
      </c>
      <c r="D7" s="67"/>
      <c r="E7" s="44"/>
      <c r="F7" s="8"/>
    </row>
    <row r="8" spans="1:6" ht="15.5" x14ac:dyDescent="0.35">
      <c r="A8" s="23" t="s">
        <v>221</v>
      </c>
      <c r="B8" s="97"/>
      <c r="C8" s="97"/>
      <c r="D8" s="67">
        <v>0.03</v>
      </c>
      <c r="E8" s="44">
        <f t="shared" si="0"/>
        <v>0</v>
      </c>
      <c r="F8" s="8"/>
    </row>
    <row r="9" spans="1:6" ht="15.5" x14ac:dyDescent="0.35">
      <c r="A9" s="23"/>
      <c r="B9" s="97"/>
      <c r="C9" s="97"/>
      <c r="D9" s="67"/>
      <c r="E9" s="44"/>
      <c r="F9" s="8"/>
    </row>
    <row r="10" spans="1:6" ht="33.65" customHeight="1" x14ac:dyDescent="0.35">
      <c r="A10" s="23" t="s">
        <v>222</v>
      </c>
      <c r="B10" s="92">
        <v>3.5</v>
      </c>
      <c r="C10" s="92">
        <v>1.5</v>
      </c>
      <c r="D10" s="67">
        <v>0.03</v>
      </c>
      <c r="E10" s="44">
        <f t="shared" si="0"/>
        <v>0.15</v>
      </c>
      <c r="F10" s="10"/>
    </row>
    <row r="11" spans="1:6" ht="77.5" x14ac:dyDescent="0.35">
      <c r="A11" s="23"/>
      <c r="B11" s="92" t="s">
        <v>223</v>
      </c>
      <c r="C11" s="92" t="s">
        <v>224</v>
      </c>
      <c r="D11" s="67"/>
      <c r="E11" s="44"/>
      <c r="F11" s="8"/>
    </row>
    <row r="12" spans="1:6" ht="15.5" x14ac:dyDescent="0.35">
      <c r="A12" s="23" t="s">
        <v>225</v>
      </c>
      <c r="B12" s="97">
        <v>0</v>
      </c>
      <c r="C12" s="97"/>
      <c r="D12" s="67">
        <v>0.02</v>
      </c>
      <c r="E12" s="44">
        <f t="shared" si="0"/>
        <v>0</v>
      </c>
      <c r="F12" s="8"/>
    </row>
    <row r="13" spans="1:6" ht="15.5" x14ac:dyDescent="0.35">
      <c r="A13" s="23"/>
      <c r="B13" s="97"/>
      <c r="C13" s="97"/>
      <c r="D13" s="67"/>
      <c r="E13" s="44"/>
      <c r="F13" s="8"/>
    </row>
    <row r="14" spans="1:6" ht="15.5" x14ac:dyDescent="0.35">
      <c r="A14" s="23" t="s">
        <v>226</v>
      </c>
      <c r="B14" s="92"/>
      <c r="C14" s="92"/>
      <c r="D14" s="67">
        <v>0.04</v>
      </c>
      <c r="E14" s="44">
        <f t="shared" si="0"/>
        <v>0</v>
      </c>
      <c r="F14" s="8"/>
    </row>
    <row r="15" spans="1:6" ht="15.5" x14ac:dyDescent="0.35">
      <c r="A15" s="23"/>
      <c r="B15" s="92"/>
      <c r="C15" s="92"/>
      <c r="D15" s="67"/>
      <c r="E15" s="44"/>
      <c r="F15" s="8"/>
    </row>
    <row r="16" spans="1:6" ht="15.5" x14ac:dyDescent="0.35">
      <c r="A16" s="23" t="s">
        <v>227</v>
      </c>
      <c r="B16" s="97"/>
      <c r="C16" s="97"/>
      <c r="D16" s="67">
        <v>0.04</v>
      </c>
      <c r="E16" s="44">
        <f t="shared" si="0"/>
        <v>0</v>
      </c>
      <c r="F16" s="8"/>
    </row>
    <row r="17" spans="1:6" ht="15.5" x14ac:dyDescent="0.35">
      <c r="A17" s="23"/>
      <c r="B17" s="97"/>
      <c r="C17" s="97"/>
      <c r="D17" s="67"/>
      <c r="E17" s="44"/>
      <c r="F17" s="8"/>
    </row>
    <row r="18" spans="1:6" ht="32.15" customHeight="1" x14ac:dyDescent="0.35">
      <c r="A18" s="23" t="s">
        <v>228</v>
      </c>
      <c r="B18" s="92"/>
      <c r="C18" s="92"/>
      <c r="D18" s="67">
        <v>0.04</v>
      </c>
      <c r="E18" s="44">
        <f t="shared" si="0"/>
        <v>0</v>
      </c>
      <c r="F18" s="8"/>
    </row>
    <row r="19" spans="1:6" ht="15.5" x14ac:dyDescent="0.35">
      <c r="A19" s="23"/>
      <c r="B19" s="92"/>
      <c r="C19" s="92"/>
      <c r="D19" s="67"/>
      <c r="E19" s="44"/>
      <c r="F19" s="8"/>
    </row>
    <row r="20" spans="1:6" ht="15.5" x14ac:dyDescent="0.35">
      <c r="A20" s="23" t="s">
        <v>229</v>
      </c>
      <c r="B20" s="97"/>
      <c r="C20" s="97"/>
      <c r="D20" s="67">
        <v>0.04</v>
      </c>
      <c r="E20" s="44">
        <f t="shared" si="0"/>
        <v>0</v>
      </c>
      <c r="F20" s="8"/>
    </row>
    <row r="21" spans="1:6" ht="15.5" x14ac:dyDescent="0.35">
      <c r="A21" s="23"/>
      <c r="B21" s="97"/>
      <c r="C21" s="97"/>
      <c r="D21" s="67"/>
      <c r="E21" s="44"/>
      <c r="F21" s="8"/>
    </row>
    <row r="22" spans="1:6" ht="15.5" x14ac:dyDescent="0.35">
      <c r="A22" s="23" t="s">
        <v>230</v>
      </c>
      <c r="B22" s="92"/>
      <c r="C22" s="92"/>
      <c r="D22" s="67">
        <v>0.04</v>
      </c>
      <c r="E22" s="44">
        <f t="shared" si="0"/>
        <v>0</v>
      </c>
      <c r="F22" s="8"/>
    </row>
    <row r="23" spans="1:6" ht="15.5" x14ac:dyDescent="0.35">
      <c r="A23" s="23"/>
      <c r="B23" s="92"/>
      <c r="C23" s="92"/>
      <c r="D23" s="67"/>
      <c r="E23" s="44"/>
      <c r="F23" s="8"/>
    </row>
    <row r="24" spans="1:6" ht="32.15" customHeight="1" x14ac:dyDescent="0.35">
      <c r="A24" s="23" t="s">
        <v>231</v>
      </c>
      <c r="B24" s="97"/>
      <c r="C24" s="97"/>
      <c r="D24" s="67">
        <v>0.04</v>
      </c>
      <c r="E24" s="44">
        <f t="shared" si="0"/>
        <v>0</v>
      </c>
      <c r="F24" s="8"/>
    </row>
    <row r="25" spans="1:6" ht="15.5" x14ac:dyDescent="0.35">
      <c r="A25" s="23"/>
      <c r="B25" s="97"/>
      <c r="C25" s="97"/>
      <c r="D25" s="67"/>
      <c r="E25" s="44"/>
      <c r="F25" s="8"/>
    </row>
    <row r="26" spans="1:6" ht="15.5" x14ac:dyDescent="0.35">
      <c r="A26" s="23" t="s">
        <v>232</v>
      </c>
      <c r="B26" s="92"/>
      <c r="C26" s="92"/>
      <c r="D26" s="67">
        <v>0.04</v>
      </c>
      <c r="E26" s="44">
        <f t="shared" si="0"/>
        <v>0</v>
      </c>
      <c r="F26" s="8"/>
    </row>
    <row r="27" spans="1:6" ht="15.5" x14ac:dyDescent="0.35">
      <c r="A27" s="23"/>
      <c r="B27" s="92"/>
      <c r="C27" s="92"/>
      <c r="D27" s="67"/>
      <c r="E27" s="44"/>
      <c r="F27" s="8"/>
    </row>
    <row r="28" spans="1:6" ht="31" x14ac:dyDescent="0.35">
      <c r="A28" s="23" t="s">
        <v>233</v>
      </c>
      <c r="B28" s="97">
        <v>3.5</v>
      </c>
      <c r="C28" s="97"/>
      <c r="D28" s="67">
        <v>0.02</v>
      </c>
      <c r="E28" s="44">
        <f t="shared" si="0"/>
        <v>7.0000000000000007E-2</v>
      </c>
      <c r="F28" s="8"/>
    </row>
    <row r="29" spans="1:6" ht="217" x14ac:dyDescent="0.35">
      <c r="A29" s="23"/>
      <c r="B29" s="162" t="s">
        <v>234</v>
      </c>
      <c r="C29" s="97" t="s">
        <v>235</v>
      </c>
      <c r="D29" s="67"/>
      <c r="E29" s="44"/>
      <c r="F29" s="8"/>
    </row>
    <row r="30" spans="1:6" ht="15.5" x14ac:dyDescent="0.35">
      <c r="A30" s="23" t="s">
        <v>236</v>
      </c>
      <c r="B30" s="92"/>
      <c r="C30" s="92"/>
      <c r="D30" s="67">
        <v>0.02</v>
      </c>
      <c r="E30" s="44">
        <f t="shared" si="0"/>
        <v>0</v>
      </c>
      <c r="F30" s="8"/>
    </row>
    <row r="31" spans="1:6" ht="15.5" x14ac:dyDescent="0.35">
      <c r="A31" s="23"/>
      <c r="B31" s="92"/>
      <c r="C31" s="92"/>
      <c r="D31" s="67"/>
      <c r="E31" s="44"/>
      <c r="F31" s="8"/>
    </row>
    <row r="32" spans="1:6" ht="15.5" x14ac:dyDescent="0.35">
      <c r="A32" s="23" t="s">
        <v>237</v>
      </c>
      <c r="B32" s="97"/>
      <c r="C32" s="97"/>
      <c r="D32" s="67">
        <v>0.03</v>
      </c>
      <c r="E32" s="44">
        <f t="shared" si="0"/>
        <v>0</v>
      </c>
      <c r="F32" s="8"/>
    </row>
    <row r="33" spans="1:6" ht="15.5" x14ac:dyDescent="0.35">
      <c r="A33" s="23"/>
      <c r="B33" s="97"/>
      <c r="C33" s="97"/>
      <c r="D33" s="67"/>
      <c r="E33" s="44"/>
      <c r="F33" s="8"/>
    </row>
    <row r="34" spans="1:6" ht="15.5" x14ac:dyDescent="0.35">
      <c r="A34" s="23" t="s">
        <v>238</v>
      </c>
      <c r="B34" s="92"/>
      <c r="C34" s="92"/>
      <c r="D34" s="67">
        <v>0.02</v>
      </c>
      <c r="E34" s="44">
        <f t="shared" si="0"/>
        <v>0</v>
      </c>
      <c r="F34" s="8"/>
    </row>
    <row r="35" spans="1:6" ht="15.5" x14ac:dyDescent="0.35">
      <c r="A35" s="23"/>
      <c r="B35" s="92"/>
      <c r="C35" s="92"/>
      <c r="D35" s="67"/>
      <c r="E35" s="44"/>
      <c r="F35" s="8"/>
    </row>
    <row r="36" spans="1:6" ht="15.5" x14ac:dyDescent="0.35">
      <c r="A36" s="23" t="s">
        <v>239</v>
      </c>
      <c r="B36" s="97">
        <v>3.5</v>
      </c>
      <c r="C36" s="97"/>
      <c r="D36" s="67">
        <v>0.03</v>
      </c>
      <c r="E36" s="44">
        <f t="shared" si="0"/>
        <v>0.105</v>
      </c>
      <c r="F36" s="8"/>
    </row>
    <row r="37" spans="1:6" ht="92.5" customHeight="1" x14ac:dyDescent="0.35">
      <c r="A37" s="23"/>
      <c r="B37" s="162" t="s">
        <v>240</v>
      </c>
      <c r="C37" s="97"/>
      <c r="D37" s="67"/>
      <c r="E37" s="44"/>
      <c r="F37" s="8"/>
    </row>
    <row r="38" spans="1:6" ht="15.5" x14ac:dyDescent="0.35">
      <c r="A38" s="23" t="s">
        <v>241</v>
      </c>
      <c r="B38" s="92">
        <v>3.5</v>
      </c>
      <c r="C38" s="92"/>
      <c r="D38" s="67">
        <v>0.02</v>
      </c>
      <c r="E38" s="44">
        <f t="shared" si="0"/>
        <v>7.0000000000000007E-2</v>
      </c>
      <c r="F38" s="8"/>
    </row>
    <row r="39" spans="1:6" ht="103" customHeight="1" x14ac:dyDescent="0.35">
      <c r="A39" s="23"/>
      <c r="B39" s="116" t="s">
        <v>240</v>
      </c>
      <c r="C39" s="92"/>
      <c r="D39" s="67"/>
      <c r="E39" s="44"/>
      <c r="F39" s="8"/>
    </row>
    <row r="40" spans="1:6" ht="15.5" x14ac:dyDescent="0.35">
      <c r="A40" s="23" t="s">
        <v>242</v>
      </c>
      <c r="B40" s="97"/>
      <c r="C40" s="97"/>
      <c r="D40" s="67">
        <v>0.03</v>
      </c>
      <c r="E40" s="44">
        <f t="shared" si="0"/>
        <v>0</v>
      </c>
      <c r="F40" s="8"/>
    </row>
    <row r="41" spans="1:6" ht="15.5" x14ac:dyDescent="0.35">
      <c r="A41" s="23"/>
      <c r="B41" s="97"/>
      <c r="C41" s="97"/>
      <c r="D41" s="67"/>
      <c r="E41" s="44"/>
      <c r="F41" s="8"/>
    </row>
    <row r="42" spans="1:6" ht="15.5" x14ac:dyDescent="0.35">
      <c r="A42" s="23" t="s">
        <v>243</v>
      </c>
      <c r="B42" s="92"/>
      <c r="C42" s="92"/>
      <c r="D42" s="67">
        <v>0.03</v>
      </c>
      <c r="E42" s="44">
        <f t="shared" si="0"/>
        <v>0</v>
      </c>
      <c r="F42" s="8"/>
    </row>
    <row r="43" spans="1:6" ht="15.5" x14ac:dyDescent="0.35">
      <c r="A43" s="23"/>
      <c r="B43" s="92"/>
      <c r="C43" s="92"/>
      <c r="D43" s="67"/>
      <c r="E43" s="44"/>
      <c r="F43" s="8"/>
    </row>
    <row r="44" spans="1:6" ht="15.5" x14ac:dyDescent="0.35">
      <c r="A44" s="23" t="s">
        <v>244</v>
      </c>
      <c r="B44" s="97"/>
      <c r="C44" s="97"/>
      <c r="D44" s="67">
        <v>0.02</v>
      </c>
      <c r="E44" s="44">
        <f t="shared" si="0"/>
        <v>0</v>
      </c>
      <c r="F44" s="8"/>
    </row>
    <row r="45" spans="1:6" ht="15.5" x14ac:dyDescent="0.35">
      <c r="A45" s="23"/>
      <c r="B45" s="97"/>
      <c r="C45" s="97"/>
      <c r="D45" s="67"/>
      <c r="E45" s="44"/>
      <c r="F45" s="8"/>
    </row>
    <row r="46" spans="1:6" ht="15.5" x14ac:dyDescent="0.35">
      <c r="A46" s="23" t="s">
        <v>245</v>
      </c>
      <c r="B46" s="92"/>
      <c r="C46" s="92"/>
      <c r="D46" s="67">
        <v>0.03</v>
      </c>
      <c r="E46" s="44">
        <f t="shared" si="0"/>
        <v>0</v>
      </c>
      <c r="F46" s="8"/>
    </row>
    <row r="47" spans="1:6" ht="15.5" x14ac:dyDescent="0.35">
      <c r="A47" s="23"/>
      <c r="B47" s="92"/>
      <c r="C47" s="92"/>
      <c r="D47" s="67"/>
      <c r="E47" s="44"/>
      <c r="F47" s="8"/>
    </row>
    <row r="48" spans="1:6" ht="32.15" customHeight="1" x14ac:dyDescent="0.35">
      <c r="A48" s="23" t="s">
        <v>246</v>
      </c>
      <c r="B48" s="97"/>
      <c r="C48" s="97"/>
      <c r="D48" s="67">
        <v>0.02</v>
      </c>
      <c r="E48" s="44">
        <f t="shared" si="0"/>
        <v>0</v>
      </c>
      <c r="F48" s="8"/>
    </row>
    <row r="49" spans="1:6" ht="15.5" x14ac:dyDescent="0.35">
      <c r="A49" s="23"/>
      <c r="B49" s="97"/>
      <c r="C49" s="97"/>
      <c r="D49" s="67"/>
      <c r="E49" s="44"/>
      <c r="F49" s="8"/>
    </row>
    <row r="50" spans="1:6" ht="15.5" x14ac:dyDescent="0.35">
      <c r="A50" s="23" t="s">
        <v>247</v>
      </c>
      <c r="B50" s="92"/>
      <c r="C50" s="92"/>
      <c r="D50" s="67">
        <v>0.03</v>
      </c>
      <c r="E50" s="44">
        <f t="shared" si="0"/>
        <v>0</v>
      </c>
      <c r="F50" s="8"/>
    </row>
    <row r="51" spans="1:6" ht="15.5" x14ac:dyDescent="0.35">
      <c r="A51" s="23"/>
      <c r="B51" s="92"/>
      <c r="C51" s="92"/>
      <c r="D51" s="67"/>
      <c r="E51" s="44"/>
      <c r="F51" s="8"/>
    </row>
    <row r="52" spans="1:6" ht="15.5" x14ac:dyDescent="0.35">
      <c r="A52" s="23" t="s">
        <v>248</v>
      </c>
      <c r="B52" s="97"/>
      <c r="C52" s="97"/>
      <c r="D52" s="67">
        <v>0.03</v>
      </c>
      <c r="E52" s="44">
        <f t="shared" si="0"/>
        <v>0</v>
      </c>
      <c r="F52" s="8"/>
    </row>
    <row r="53" spans="1:6" ht="15.5" x14ac:dyDescent="0.35">
      <c r="A53" s="23"/>
      <c r="B53" s="97"/>
      <c r="C53" s="97"/>
      <c r="D53" s="67"/>
      <c r="E53" s="44"/>
      <c r="F53" s="8"/>
    </row>
    <row r="54" spans="1:6" ht="15.5" x14ac:dyDescent="0.35">
      <c r="A54" s="23" t="s">
        <v>249</v>
      </c>
      <c r="B54" s="92">
        <v>3.5</v>
      </c>
      <c r="C54" s="92">
        <v>1.5</v>
      </c>
      <c r="D54" s="67">
        <v>0.03</v>
      </c>
      <c r="E54" s="44">
        <f t="shared" si="0"/>
        <v>0.15</v>
      </c>
      <c r="F54" s="9"/>
    </row>
    <row r="55" spans="1:6" ht="62" x14ac:dyDescent="0.35">
      <c r="A55" s="23"/>
      <c r="B55" s="116" t="s">
        <v>250</v>
      </c>
      <c r="C55" s="116" t="s">
        <v>251</v>
      </c>
      <c r="D55" s="67"/>
      <c r="E55" s="44"/>
      <c r="F55" s="9"/>
    </row>
    <row r="56" spans="1:6" s="137" customFormat="1" ht="15.5" x14ac:dyDescent="0.35">
      <c r="A56" s="23" t="s">
        <v>252</v>
      </c>
      <c r="B56" s="97">
        <v>3.5</v>
      </c>
      <c r="C56" s="97">
        <v>6.5</v>
      </c>
      <c r="D56" s="67">
        <v>0.03</v>
      </c>
      <c r="E56" s="44">
        <f t="shared" si="0"/>
        <v>0.3</v>
      </c>
      <c r="F56" s="136"/>
    </row>
    <row r="57" spans="1:6" ht="62" x14ac:dyDescent="0.35">
      <c r="A57" s="23"/>
      <c r="B57" s="162" t="s">
        <v>253</v>
      </c>
      <c r="C57" s="162" t="s">
        <v>254</v>
      </c>
      <c r="D57" s="67"/>
      <c r="E57" s="44"/>
      <c r="F57" s="9"/>
    </row>
    <row r="58" spans="1:6" ht="15.5" x14ac:dyDescent="0.35">
      <c r="A58" s="23" t="s">
        <v>255</v>
      </c>
      <c r="B58" s="92"/>
      <c r="C58" s="92"/>
      <c r="D58" s="67">
        <v>0.03</v>
      </c>
      <c r="E58" s="44">
        <f t="shared" si="0"/>
        <v>0</v>
      </c>
      <c r="F58" s="9"/>
    </row>
    <row r="59" spans="1:6" ht="15.5" x14ac:dyDescent="0.35">
      <c r="A59" s="23"/>
      <c r="B59" s="92"/>
      <c r="C59" s="92"/>
      <c r="D59" s="67"/>
      <c r="E59" s="44"/>
      <c r="F59" s="9"/>
    </row>
    <row r="60" spans="1:6" ht="15.5" x14ac:dyDescent="0.35">
      <c r="A60" s="23" t="s">
        <v>256</v>
      </c>
      <c r="B60" s="97"/>
      <c r="C60" s="97"/>
      <c r="D60" s="67">
        <v>0.02</v>
      </c>
      <c r="E60" s="44">
        <f t="shared" si="0"/>
        <v>0</v>
      </c>
      <c r="F60" s="9"/>
    </row>
    <row r="61" spans="1:6" ht="15.5" x14ac:dyDescent="0.35">
      <c r="A61" s="23"/>
      <c r="B61" s="97"/>
      <c r="C61" s="97"/>
      <c r="D61" s="67"/>
      <c r="E61" s="44"/>
      <c r="F61" s="9"/>
    </row>
    <row r="62" spans="1:6" ht="15.5" x14ac:dyDescent="0.35">
      <c r="A62" s="23" t="s">
        <v>257</v>
      </c>
      <c r="B62" s="92"/>
      <c r="C62" s="92"/>
      <c r="D62" s="67">
        <v>0.02</v>
      </c>
      <c r="E62" s="44">
        <f t="shared" si="0"/>
        <v>0</v>
      </c>
      <c r="F62" s="9"/>
    </row>
    <row r="63" spans="1:6" ht="15.5" x14ac:dyDescent="0.35">
      <c r="A63" s="23"/>
      <c r="B63" s="92"/>
      <c r="C63" s="92"/>
      <c r="D63" s="67"/>
      <c r="E63" s="44"/>
      <c r="F63" s="9"/>
    </row>
    <row r="64" spans="1:6" ht="15.5" x14ac:dyDescent="0.35">
      <c r="A64" s="23" t="s">
        <v>258</v>
      </c>
      <c r="B64" s="97"/>
      <c r="C64" s="97"/>
      <c r="D64" s="67">
        <v>0.03</v>
      </c>
      <c r="E64" s="44">
        <f t="shared" si="0"/>
        <v>0</v>
      </c>
      <c r="F64" s="9"/>
    </row>
    <row r="65" spans="1:6" ht="15.5" x14ac:dyDescent="0.35">
      <c r="A65" s="23"/>
      <c r="B65" s="97"/>
      <c r="C65" s="97"/>
      <c r="D65" s="67"/>
      <c r="E65" s="44"/>
      <c r="F65" s="9"/>
    </row>
    <row r="66" spans="1:6" ht="15.5" x14ac:dyDescent="0.35">
      <c r="A66" s="23" t="s">
        <v>259</v>
      </c>
      <c r="B66" s="92">
        <v>3.5</v>
      </c>
      <c r="C66" s="92"/>
      <c r="D66" s="67">
        <v>0.03</v>
      </c>
      <c r="E66" s="44">
        <f t="shared" ref="E66" si="1">(B66+C66)*D66</f>
        <v>0.105</v>
      </c>
      <c r="F66" s="9"/>
    </row>
    <row r="67" spans="1:6" ht="155" x14ac:dyDescent="0.35">
      <c r="A67" s="23"/>
      <c r="B67" s="116" t="s">
        <v>260</v>
      </c>
      <c r="C67" s="92"/>
      <c r="D67" s="67"/>
      <c r="E67" s="44"/>
      <c r="F67" s="9"/>
    </row>
    <row r="68" spans="1:6" ht="15.5" x14ac:dyDescent="0.35">
      <c r="A68" s="23" t="s">
        <v>261</v>
      </c>
      <c r="B68" s="97">
        <v>3.5</v>
      </c>
      <c r="C68" s="97"/>
      <c r="D68" s="67">
        <v>0.02</v>
      </c>
      <c r="E68" s="44">
        <f t="shared" ref="E68" si="2">(B68+C68)*D68</f>
        <v>7.0000000000000007E-2</v>
      </c>
      <c r="F68" s="9"/>
    </row>
    <row r="69" spans="1:6" ht="93" x14ac:dyDescent="0.35">
      <c r="A69" s="43"/>
      <c r="B69" s="162" t="s">
        <v>240</v>
      </c>
      <c r="C69" s="97"/>
      <c r="D69" s="134"/>
      <c r="E69" s="135"/>
      <c r="F69" s="9"/>
    </row>
    <row r="70" spans="1:6" ht="15.5" x14ac:dyDescent="0.35">
      <c r="A70" s="8"/>
      <c r="B70" s="8"/>
      <c r="C70" s="38" t="s">
        <v>73</v>
      </c>
      <c r="D70" s="73">
        <f>SUM(D2:D68)</f>
        <v>1.0000000000000002</v>
      </c>
      <c r="E70" s="82">
        <f>SUM(E2:E68)</f>
        <v>1.325</v>
      </c>
      <c r="F70" s="14" t="s">
        <v>183</v>
      </c>
    </row>
    <row r="71" spans="1:6" ht="62" x14ac:dyDescent="0.35">
      <c r="A71" s="98" t="s">
        <v>235</v>
      </c>
      <c r="B71" s="98"/>
      <c r="C71" s="98"/>
      <c r="D71" s="98"/>
      <c r="E71" s="98"/>
      <c r="F71" s="98"/>
    </row>
    <row r="72" spans="1:6" ht="31" x14ac:dyDescent="0.35">
      <c r="A72" s="98" t="s">
        <v>262</v>
      </c>
      <c r="B72" s="98"/>
      <c r="C72" s="98"/>
      <c r="D72" s="98"/>
      <c r="E72" s="98"/>
      <c r="F72" s="98"/>
    </row>
    <row r="73" spans="1:6" ht="77.5" x14ac:dyDescent="0.35">
      <c r="A73" s="98" t="s">
        <v>263</v>
      </c>
      <c r="B73" s="98"/>
      <c r="C73" s="98"/>
      <c r="D73" s="98"/>
      <c r="E73" s="98"/>
      <c r="F73" s="98"/>
    </row>
    <row r="74" spans="1:6" ht="77.5" x14ac:dyDescent="0.35">
      <c r="A74" s="98" t="s">
        <v>264</v>
      </c>
      <c r="B74" s="98"/>
      <c r="C74" s="98"/>
      <c r="D74" s="98"/>
      <c r="E74" s="98"/>
      <c r="F74" s="98"/>
    </row>
    <row r="75" spans="1:6" ht="108.5" x14ac:dyDescent="0.35">
      <c r="A75" s="98" t="s">
        <v>265</v>
      </c>
      <c r="B75" s="98"/>
      <c r="C75" s="98"/>
      <c r="D75" s="98"/>
      <c r="E75" s="98"/>
      <c r="F75" s="98"/>
    </row>
    <row r="76" spans="1:6" ht="124" x14ac:dyDescent="0.35">
      <c r="A76" s="98" t="s">
        <v>266</v>
      </c>
      <c r="B76" s="98"/>
      <c r="C76"/>
      <c r="D76" s="98"/>
      <c r="E76" s="98"/>
      <c r="F76" s="98"/>
    </row>
    <row r="77" spans="1:6" ht="124" x14ac:dyDescent="0.35">
      <c r="A77" s="98" t="s">
        <v>267</v>
      </c>
    </row>
    <row r="78" spans="1:6" ht="108.5" x14ac:dyDescent="0.35">
      <c r="A78" s="98" t="s">
        <v>268</v>
      </c>
    </row>
    <row r="79" spans="1:6" ht="15.5" x14ac:dyDescent="0.35"/>
    <row r="80" spans="1:6" ht="15.5" x14ac:dyDescent="0.35">
      <c r="C80" s="98"/>
    </row>
    <row r="81" spans="1:4" ht="15.5" x14ac:dyDescent="0.35">
      <c r="B81" s="98" t="s">
        <v>269</v>
      </c>
    </row>
    <row r="82" spans="1:4" ht="15.5" x14ac:dyDescent="0.35">
      <c r="A82" s="100"/>
    </row>
    <row r="83" spans="1:4" ht="15.5" x14ac:dyDescent="0.35">
      <c r="A83" s="100"/>
      <c r="D83" s="98"/>
    </row>
    <row r="84" spans="1:4" ht="15.5" x14ac:dyDescent="0.35">
      <c r="A84" s="100"/>
    </row>
    <row r="85" spans="1:4" ht="15.5" x14ac:dyDescent="0.35">
      <c r="A85" s="100"/>
    </row>
    <row r="86" spans="1:4" ht="15.5" x14ac:dyDescent="0.35">
      <c r="A86" s="100"/>
    </row>
    <row r="87" spans="1:4" ht="15.5" x14ac:dyDescent="0.35">
      <c r="A87" s="100"/>
    </row>
    <row r="88" spans="1:4" ht="15.5" x14ac:dyDescent="0.35">
      <c r="A88" s="100"/>
    </row>
    <row r="89" spans="1:4" ht="15.5" x14ac:dyDescent="0.35">
      <c r="A89" s="100"/>
    </row>
    <row r="90" spans="1:4" ht="15.5" x14ac:dyDescent="0.35"/>
    <row r="91" spans="1:4" ht="15.5" x14ac:dyDescent="0.35"/>
    <row r="92" spans="1:4" ht="15.5" x14ac:dyDescent="0.35"/>
    <row r="93" spans="1:4" ht="15.5" x14ac:dyDescent="0.35"/>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2025-02-10T12:55:37Z</dcterms:modified>
  <cp:category/>
  <cp:contentStatus/>
</cp:coreProperties>
</file>