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Itaú/"/>
    </mc:Choice>
  </mc:AlternateContent>
  <xr:revisionPtr revIDLastSave="213" documentId="13_ncr:1_{970EAF29-056E-4313-A4F8-839A07F40B31}" xr6:coauthVersionLast="47" xr6:coauthVersionMax="47" xr10:uidLastSave="{EF98C9D1-6BD5-4B39-A46A-60641E7338F0}"/>
  <bookViews>
    <workbookView xWindow="-110" yWindow="-110" windowWidth="19420" windowHeight="11500" firstSheet="14"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J9" i="20"/>
  <c r="E70" i="26"/>
  <c r="F9" i="20"/>
  <c r="F19" i="5"/>
  <c r="G17" i="5"/>
  <c r="E17" i="5"/>
  <c r="G15" i="5"/>
  <c r="E15" i="5"/>
  <c r="G13" i="5"/>
  <c r="E13" i="5"/>
  <c r="G11" i="5"/>
  <c r="E11" i="5"/>
  <c r="G9" i="5"/>
  <c r="E9" i="5"/>
  <c r="G7" i="5"/>
  <c r="E7" i="5"/>
  <c r="G5" i="5"/>
  <c r="E5" i="5"/>
  <c r="G3" i="5"/>
  <c r="E3" i="5"/>
  <c r="F88" i="22"/>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E88" i="22"/>
  <c r="D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G19" i="5" l="1"/>
  <c r="H88" i="22"/>
  <c r="B13" i="10" l="1"/>
  <c r="B15" i="10" s="1"/>
  <c r="E5" i="13"/>
  <c r="H9" i="2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6" i="11" l="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<sst xmlns="http://schemas.openxmlformats.org/spreadsheetml/2006/main" count="400" uniqueCount="308">
  <si>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</si>
  <si>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</si>
  <si>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</si>
  <si>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</si>
  <si>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</si>
  <si>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</si>
  <si>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</si>
  <si>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</si>
  <si>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</si>
  <si>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</si>
  <si>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</si>
  <si>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</si>
  <si>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</si>
  <si>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</si>
  <si>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</si>
  <si>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</si>
  <si>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</si>
  <si>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</si>
  <si>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</si>
  <si>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</si>
  <si>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</si>
  <si>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</si>
  <si>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</si>
  <si>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</si>
  <si>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</si>
  <si>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</si>
  <si>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</si>
  <si>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r>
      <rPr>
        <sz val="12"/>
        <rFont val="Calibri"/>
        <family val="2"/>
        <scheme val="minor"/>
      </rPr>
      <t xml:space="preserve">Política de investimento ESG em fundos geridos por terceiros - </t>
    </r>
    <r>
      <rPr>
        <sz val="12"/>
        <color theme="1"/>
        <rFont val="Calibri"/>
        <family val="2"/>
        <scheme val="minor"/>
      </rPr>
      <t>a avaliação de gestoras parceiras envolve a estratégia climática, neutralização de emissões de CO2, mensuração de emissões investidas, metas de descarbonização./ PRSAC: pg. 2 - incorporação de variáveis climáticas ao gerenciamento de riscos. Adesão à TCFD.</t>
    </r>
  </si>
  <si>
    <t>2. Matriz energética</t>
  </si>
  <si>
    <t>Política de investimento ESG em fundos geridos por terceiros - a avaliação de gestoras parceiras envolve a estratégia climática, neutralização de emissões de CO2, mensuração de emissões investidas, metas de descarbonização./ PRSAC: pg. 2 - incorporação de variáveis climáticas ao gerenciamento de riscos. Adesão à TCFD.</t>
  </si>
  <si>
    <t>3. Eficiência energética</t>
  </si>
  <si>
    <t>4. Impactos na biodiversidade terrestre</t>
  </si>
  <si>
    <t xml:space="preserve">PRSAC: pg. 2 - adoção de processos de gerenciamento de riscos e oportunidades socioambientais que contribuam para a conservação e o uso sustentável dos recursos e proteção da biodiversidade brasileira. Relatório ESG: pg. 51 - critérios de avaliação ambiental: biodiversidade, emissões atmosféricas, acidentes/desastres, produtos e materiais perigosos, contaminação da água e do solo, resíduos e efluentes. </t>
  </si>
  <si>
    <t>5. Poluição água doce</t>
  </si>
  <si>
    <t xml:space="preserve">PRSAC: pg. 2 - o gerenciamento de riscos SAC considera a avaliação das condições de trabalho e impacto em comunidades, o risco de desastres e contaminação. Relatório ESG: pg. 51 - critérios de avaliação ambiental: biodiversidade, emissões atmosféricas, acidentes/desastres, produtos e materiais perigosos, contaminação da água e do solo, resíduos e efluentes. </t>
  </si>
  <si>
    <t>6. Eficiência hídrica</t>
  </si>
  <si>
    <t>7. Poluição marítima</t>
  </si>
  <si>
    <t>PRSAC: pg. 2 - o gerenciamento de riscos SAC considera a avaliação das condições de trabalho e impacto em comunidades, o risco de desastres e contaminação.  Relatório ESG: pg. 51 - critérios de avaliação ambiental: biodiversidade, emissões atmosféricas, acidentes/desastres, produtos e materiais perigosos, contaminação da água e do solo, resíduos e efluentes</t>
  </si>
  <si>
    <t>8. Poluição do solo</t>
  </si>
  <si>
    <t>9. Uso eficiente do solo para fins agrícolas</t>
  </si>
  <si>
    <t>10. Poluição atmosférica</t>
  </si>
  <si>
    <t>11. Gestão adequada de resíduos sólidos</t>
  </si>
  <si>
    <t xml:space="preserve"> Relatório ESG: pg. 51 - critérios de avaliação ambiental: biodiversidade, emissões atmosféricas, acidentes/desastres, produtos e materiais perigosos, contaminação da água e do solo, resíduos e efluentes</t>
  </si>
  <si>
    <t>12. Uso eficiente de matéria-prima poluente ou sujeita a provável escassez</t>
  </si>
  <si>
    <t>PRSAC: pg. 2 - adoção de processos de gerenciamento de riscos e oportunidades socioambientais que contribuam para a conservação e o uso sustentável dos recursos e proteção da biodiversidade brasileira.</t>
  </si>
  <si>
    <t>13. Trabalho análogo ao escravo</t>
  </si>
  <si>
    <t>PRSAC: pg. 1 - promoção da diversidade, equidade e inclusão, prevenção do  assédio moral e sexual, da discriminação de qualquer natureza e do trabalho degradante em desacordo com a legislação (infantil, forçado ou análogo ao escravo) orientam a política do Itaú na condução dos negócios. Adesão ao Pacto Global.</t>
  </si>
  <si>
    <t>14. Trabalho infantil irregular</t>
  </si>
  <si>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</si>
  <si>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</si>
  <si>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</si>
  <si>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</si>
  <si>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</si>
  <si>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</si>
  <si>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 xml:space="preserve">PRSAC: pg. 2 - o gerenciamento de riscos SAC considera como critérios de avaliação as condições de trabalho e impacto em comunidades, o risco de desastres e contaminação </t>
  </si>
  <si>
    <t>21. Riscos e impactos no desenvolvimento local</t>
  </si>
  <si>
    <t>22. Discriminação de gênero</t>
  </si>
  <si>
    <t>PRSAC: pg. 1 - contribuição para a redução das desigualdades sociais, por meio do suporte a grupos historicamente vulneráveis na sociedade por gênero, raça, idade, orientação sexual, deficiência ou regionalidade, a promoção da diversidade, equidade e inclusão, prevenção do assédio moral e sexual, da discriminação de qualquer natureza. Adesão aos WEPs, Fórum de Empresas e Direitos LGBTI+, Coalizão Empresarial para Equidade Racial e de Gênero e Padrões de Conduta para Empresas (ONU).</t>
  </si>
  <si>
    <t>23. Discriminação étnica ou sexual</t>
  </si>
  <si>
    <t>24. Inclusão de pessoas com deficiência</t>
  </si>
  <si>
    <t>25. Riscos para o patrimônio cultural</t>
  </si>
  <si>
    <t>26. Questões concorrenciais</t>
  </si>
  <si>
    <t>PRSAC: pg. 1 - o respeito ao ambiente regulatório e às condições de competitividade para um sistema financeiro íntegro e que promova as melhores práticas de sustentabilidade no setor orientam a política do Itaú na condução dos negócios.</t>
  </si>
  <si>
    <t>27. Responsabilidade tributária</t>
  </si>
  <si>
    <t>28. Prevenção e combate à corrupção</t>
  </si>
  <si>
    <t xml:space="preserve"> Relatório ESG 2023: pg. 17 - cultivar uma postura íntegra e ética, por meio de campanhas e capacitações sobre prevenção à corrupção, lavagem de dinheiro.Adesão ao Pacto Global.</t>
  </si>
  <si>
    <t>TOTAL</t>
  </si>
  <si>
    <t>Máximo de 3</t>
  </si>
  <si>
    <t>Inclusão em política setorial ou em política temática (0 a 7)</t>
  </si>
  <si>
    <t>Relatório ESG: pg. 51 - no processo de gestão de risco são avaliados risco fÍsico de curto e longo prazo e risco de transição.</t>
  </si>
  <si>
    <t>Estudo: Biodiversidade, uso do solo e investimentos: pg. 5 - a Itaú Asset busca identificar a materialidade de diferentes fatores relacionados aos temas  biodiversidade e uso do solo para cada empresa analisada./ Relatório ESG: pg. 39 - integram aspectos relacionados à biodiversidade e ao uso do solo no processo de investimento e avaliação de empresas investidas.</t>
  </si>
  <si>
    <t>Relatório climático: pg. 25 - aponta a circulariade como alavanca para o setor de alumínio e aço, e maior participação do alumínio secundário; melhorias no processo para a indútria de óleo e gás.</t>
  </si>
  <si>
    <t>Relatório ESG: pg. 210 - compromisso com os direitos humanos: sua agenda inclui discussões sobre igualdade de gênero.</t>
  </si>
  <si>
    <t>Relatório ESG: pg. 210 - compromisso com os direitos humanos: sua agenda inclui discussões sobre igualdade de imigrantes e refugiados, direitos das pessoas LGBTQIA+, povos indígenas, enfrentamento ao racismo e ao trabalho forçado e promoção dos Princípios Orientadores sobre Empresas e Direitos Humanos.</t>
  </si>
  <si>
    <t>Relatório ESG: pg. 210 - compromisso com os direitos humanos: sua agenda inclui discussões sobre igualdade das pessoas com deficiência e ao trabalho forçado e promoção dos Princípios Orientadores sobre Empresas e Direitos Humanos.</t>
  </si>
  <si>
    <t>Política de prevenção a corrupção</t>
  </si>
  <si>
    <t>Máximo de 7</t>
  </si>
  <si>
    <t>Sustentabilidade em Investimentos e Investimento Responsável na Itaú Asset Management: não utilizam filtros negativos que restrinjam o universo de investimento.</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</si>
  <si>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</si>
  <si>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</si>
  <si>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</si>
  <si>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</si>
  <si>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</si>
  <si>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</si>
  <si>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</si>
  <si>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</si>
  <si>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</si>
  <si>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</si>
  <si>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</si>
  <si>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</si>
  <si>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Relatório ESG: pg. 55 e 56 - todas as operações de mercado de capitais que possuem selo ESG são avaliadas quanto ao RSAC, porém as exigências variam de acordo com a estrutura da operação. Dentre os itens monitorados estão multas e infrações do órgão ambiental, a existência de focos de desmatamentos via satélite e a preservação de áreas de conservação da biodiversidade. Não especifica os setores analisados.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</si>
  <si>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</si>
  <si>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</si>
  <si>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</si>
  <si>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</si>
  <si>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</si>
  <si>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</si>
  <si>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</si>
  <si>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</si>
  <si>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</si>
  <si>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</si>
  <si>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</si>
  <si>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</si>
  <si>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</si>
  <si>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</si>
  <si>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</si>
  <si>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</si>
  <si>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</si>
  <si>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</si>
  <si>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</si>
  <si>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</si>
  <si>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</si>
  <si>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</si>
  <si>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</si>
  <si>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</si>
  <si>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</si>
  <si>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</si>
  <si>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</si>
  <si>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</si>
  <si>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</si>
  <si>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</si>
  <si>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</si>
  <si>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</si>
  <si>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</si>
  <si>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</si>
  <si>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</si>
  <si>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</si>
  <si>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</si>
  <si>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</si>
  <si>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</si>
  <si>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</si>
  <si>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</si>
  <si>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</si>
  <si>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</si>
  <si>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</si>
  <si>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</si>
  <si>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Anual</t>
  </si>
  <si>
    <t xml:space="preserve">Relatório ESG: pg. 79 - apresentam 99,9% de cobertura ESG para todos os ativos elegíveis na Itaú Asset Management. Não apresenta frequência de monitoramento. / Relatório PRI: pg. 30 - a organização avalia os investimentos responsáveis anualmente. </t>
  </si>
  <si>
    <t>Bienal</t>
  </si>
  <si>
    <t>Apenas quando tem conhecimento de fato novo relevante ou quando se refere a único ou poucos temas</t>
  </si>
  <si>
    <t>Não adota</t>
  </si>
  <si>
    <t>Total</t>
  </si>
  <si>
    <t>Máximo de 10</t>
  </si>
  <si>
    <t>GRAU DE RELEVÂNCIA</t>
  </si>
  <si>
    <t>Negativa  de investimento ou desinvestimentos em razão de riscos socioambientais (percentual nos últimos 2 anos)</t>
  </si>
  <si>
    <t>Baixo - 0 ou 1 ponto</t>
  </si>
  <si>
    <t>Médio - 2 ou 3 pontos</t>
  </si>
  <si>
    <t>Alto - 4 ou 5 pontos</t>
  </si>
  <si>
    <t>0 a 5%</t>
  </si>
  <si>
    <t>5 a 10%</t>
  </si>
  <si>
    <t>Maior que 10%</t>
  </si>
  <si>
    <t>Máximo de 5</t>
  </si>
  <si>
    <t>Não foram encontradas informações</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</si>
  <si>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</si>
  <si>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</si>
  <si>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</si>
  <si>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</si>
  <si>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</si>
  <si>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 xml:space="preserve">Consideração do grau de risco nas condições (taxas ou prazos) do título </t>
  </si>
  <si>
    <t>Questionário ISE: pergunta 1229:  a instituição leva em conta o inventário de emissões de gee em seu processo de decisão de negócios e incorporação na precificação de operações. Itaú responde afirmativamente</t>
  </si>
  <si>
    <t>Plano de ação ou outro compromisso c/ prazos e metas claros para operações da própria empresa investida</t>
  </si>
  <si>
    <t>Relatório climático: pg. 73 - realização de operações financeiras ou oferta de serviços de investment banking, que terão como condicionante o monitoramento do atingimento das metas de transição. Caso o cliente não atinja os limites definidos até 2030 ou zere sua exposição nesta data, a consequência será a não 
realização de novas operações, por desenquadramento em nossa política de “phase out” (setores carbono intensivos).</t>
  </si>
  <si>
    <t>Plano de ação ou outro compromisso c/ prazos e metas claros para cadeia de valor da empresa investida</t>
  </si>
  <si>
    <t>Transparência quanto ao voto em matérias ASG (presença + teor do voto)</t>
  </si>
  <si>
    <t>Relatório ESG: pg. 85 - exercem o direito de voto nas assembleias gerais de companhias abertas emissoras dos títulos e valores mobiliários que integram as carteiras dos fundos sob gestão, e que contemplem o direito de voto, quando os fundos tiverem mais de 3% do capital social da empresa ou quando a empresa tiver uma participação superior a 10% em um único fundo. &lt;https://www.itauassetmanagement.com.br/sobre-nos/investimento-responsavel/participacao-em-assembleias/&gt; nesse link são disponibilizados os arquivos com as informações sobre as assembleias em que houve participação e o teor do voto.</t>
  </si>
  <si>
    <t>.</t>
  </si>
  <si>
    <t>Proposições em matéria ASG em Assembleias-gerais</t>
  </si>
  <si>
    <t>Engajamento individual (Diretoria, Conselho de Administração, Depto. de Sustentabilidade)</t>
  </si>
  <si>
    <t>Relatório CDP: pg. 105 - engajamento direcionado a empresas investidas com maior impacto potencial no clima./ Relatório ESG: pg. 83 - cita percentual de engajamento realizado por setor de atividades, sendo 23% serviços financeiros, 19% agropecuária e 8% energia renovável. Porcentagens menores para demais setores. Setores de siderurgia, petroquímica, resíduos e energia correspondem a 1% cada./ Relatório ESG: pg. 14 - foram realizados 152 engajamentos com empresas investidas de diferentes setores.</t>
  </si>
  <si>
    <t>Engajamento coletivo com outros investidores</t>
  </si>
  <si>
    <t>Relatório ESG: pg. 83 - participam de engajamentos coletivos com outros investidores como: CDP, IPC e IPDD./ Sustentabilidade em Investimentos e Investimento Responsável na Itaú Asset Management: pg. 4 - buscam participar de engajamentos coletivos considerando o potencial impacto positivo da iniciativa e a exposição nas empresas alvo.</t>
  </si>
  <si>
    <t>DIFERENCIAL: apresentam relatório de engajamento com boas práticas de interações realizadas pelo banco com as empresas investidas. Na pg. 7 identificam um caso em que ao avaliar um investimento de renda fixa em empresa de capital fechado foi identificada oportunidade de melhoria de sua estrutura e práticas de governança. Foi feita uma proposta de plano de ação para a empresa cujos compromissos  deveriam ser seguidos conforme o plano apresentado. Essas obrigações foram formalmente incluídas nas obrigações do emissor constantes na escritura. Esse tipo de obrigação, ou covenant, ainda é pouco utilizado no mercado, porém, tem o potencial de garantir um maior alinhamento entre os administradores e investidores.</t>
  </si>
  <si>
    <t xml:space="preserve">Existência de indicadores específicos para mensuração de impacto (indicando-se quais são)  - até 3,5 pontos </t>
  </si>
  <si>
    <t>Percentual no portfólio de investimentos  - até 6,5 pontos</t>
  </si>
  <si>
    <t>Educação e/ou empregabilidade para população de baixa renda</t>
  </si>
  <si>
    <t>Fundo Itaú active fix ESG (renda fixa): investe em empresas de setores econômicos que gerem externalidades sociais, ambientais e climáticas positivas em suas atividades principais (core business) como as atividades de  educação. Não apresenta indicadores.</t>
  </si>
  <si>
    <t>Planilha de indicadores: aba "Produtos Financeiros" - esse produto representa 0,05% do portfólio de investimentos./ Produtos de Investimento Responsável como um todo, representam 0,08 % da carteira de investimentos segundo a planilha de indicadores disponibilizada pelo banco. Para operações de renda fixa esse valor sobre para 10,6% (Relatório ESG: pg. 68 e 69).</t>
  </si>
  <si>
    <t xml:space="preserve">Adaptação a riscos climáticos físicos </t>
  </si>
  <si>
    <t xml:space="preserve">Produção, geração ou distribuição de energia elétrica de baixo carbono (exclui grandes hidrelétricas) </t>
  </si>
  <si>
    <t>Fundo Itaú index ESG energia limpa: energia de fontes renováveis, como biocombustíveis, energia solar e energia eólica, apoiando a transição para um sistema econômico mais eficiente em emissões de carbono./ ETF YDRO11:empresas focadas na economia de hidrogênio, elemento com alto poder de combustão e grande potencial de revolucionar o mercado de energia. Indicadores: Emissões anuais de GEE reduzidas/evitadas em toneladas métricas de CO2e; Emissões anuais de GEE capturadas em toneladas métricas de CO₂e; Número de pessoas/famílias/cidades impactadas por solução de adaptação implementada  (Framework Finanças Sustentáveis: pg. 27).</t>
  </si>
  <si>
    <t>Planilha de indicadores: aba "Produtos Financeiros": Fundo Itaú index ESG energia limpa representa 0,0007% do portfólio de investimentos. ETF YDRO11 representa 0,0008% do portfólio de investimentos./Relatório CDP: pg. 71 - 0% portfólio em energia renovável./ Planilha de indicadores: aba "Produtos Financeiros" - esse produto representa 0,05% do portfólio de investimentos./ Produtos de Investimento Responsável como um todo, representam 0,08 % da carteira de investimentos segundo a planilha de indicadores disponibilizada pelo banco. Para operações de renda fixa esse valor sobre para 10,6% (Relatório ESG: pg. 68 e 69).</t>
  </si>
  <si>
    <t>Eficiência energética</t>
  </si>
  <si>
    <t>ETF YDRO11:empresas focadas na economia de hidrogênio, elemento com alto poder de combustão e grande potencial de revolucionar o mercado de energia. Indicadores de energia: Capacidade instalada em MW; Geração anual de energia renovável em MWh; Geração média de energia aumentou (%); O uso médio de energia diminuiu (%); Emissões anuais de GEE reduzidas/evitadas na métrica toneladas de CO₂ equivalente (Framework Finanças Sustentáveis: pg. 27).</t>
  </si>
  <si>
    <t>Produção de combustíveis de baixo carbono /aquisição de veículos de baixo carbono</t>
  </si>
  <si>
    <t>Fundo Itaú index ESG energia limpa: energia de fontes renováveis, como biocombustíveis, energia solar e energia eólica, apoiando a transição para um sistema econômico mais eficiente em emissões de carbono. Indicadores de transporte limpo: Emissões anuais de GEE reduzidas/evitadas na métrica
 toneladas de CO₂ equivalente; Redução anual de combustível (litros) (Framework Finanças Sustentáveis: pg. 27).</t>
  </si>
  <si>
    <t>Produtos de Investimento Responsável como um todo, representam 0,08 % da carteira de investimentos segundo a planilha de indicadores disponibilizada pelo banco. Para operações de renda fixa esse valor sobre para 10,6% (Relatório ESG: pg. 68 e 69).</t>
  </si>
  <si>
    <t>Infraestrutura de mobilidade urbana ativa</t>
  </si>
  <si>
    <t>Biodiversidade terrestre (mitigação de riscos)</t>
  </si>
  <si>
    <t>Biodiversidade terrestre (restauração)</t>
  </si>
  <si>
    <t>Preservação da biodiversidade e/ou mitigação de riscos de poluição de água doce</t>
  </si>
  <si>
    <t xml:space="preserve"> Fundo Itaú Index ESG água: Fundo que busca acompanhar a performance das maiores empresas globais, cujos negócios são relacionados à água. Indicadores relacionados à água: Economia anual de água após o projeto em m³; Número de pessoas que agora têm acesso à água; Montante bruto anual de produtos tratados, reutilizados ou efluentes evitados antes e depois do projeto em m³; Geração anual de energia em MWh; Resíduos coletados e tratados, descartados ou reciclados em m³ (Framework Finanças Sustentáveis: pg. 27).</t>
  </si>
  <si>
    <t>Planilha de indicadores: aba "Produtos Financeiros" - esse produto representa 0,0016% do portfólio de investimentos./ Produtos de Investimento Responsável como um todo, representam 0,08 % da carteira de investimentos segundo a planilha de indicadores disponibilizada pelo banco. Para operações de renda fixa esse valor sobre para 10,6% (Relatório ESG: pg. 68 e 69).</t>
  </si>
  <si>
    <t>Descontaminação de água doce</t>
  </si>
  <si>
    <t xml:space="preserve"> Fundo Itaú Index ESG água: Fundo que busca acompanhar a performance das maiores empresas globais, cujos negócios são relacionados à água. Indicadores relacionados à água: Número de pessoas que agora têm acesso à água; Montante bruto anual de produtos tratados, reutilizados ou efluentes evitados antes e depois do projeto em m³ (Framework Finanças Sustentáveis: pg. 27).</t>
  </si>
  <si>
    <t>Eficiência hídrica</t>
  </si>
  <si>
    <t xml:space="preserve"> Fundo Itaú Index ESG água: Fundo que busca acompanhar a performance das maiores empresas globais, cujos negócios são relacionados à água. Indicadores relacionados à água: Economia anual de água após o projeto em m³ (Framework Finanças Sustentáveis: pg. 27).</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</si>
  <si>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</si>
  <si>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</si>
  <si>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</si>
  <si>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</si>
  <si>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</si>
  <si>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</si>
  <si>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</si>
  <si>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</si>
  <si>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</si>
  <si>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</si>
  <si>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</si>
  <si>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</si>
  <si>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</si>
  <si>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</si>
  <si>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</si>
  <si>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</si>
  <si>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</si>
  <si>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 xml:space="preserve">Emitimos R$ 2 bilhões em Letras Financeiras (LF) Sociais no mercado local para apoiar o empreendedorismo feminino no Brasil, a maior captação no mercado de capitais brasileira voltada ao tema de gênero. </t>
  </si>
  <si>
    <t>Promoção da equidade étnica</t>
  </si>
  <si>
    <t>Infraestrutura para integração de pessoas com deficiência</t>
  </si>
  <si>
    <t>Proteção do patrimônio culturaL</t>
  </si>
  <si>
    <t>Habitação para população de baixa renda</t>
  </si>
  <si>
    <t>Fundo Itaú active fix ESG (renda fixa): investe em empresas de setores econômicos que gerem externalidades sociais, ambientais e climáticas positivas em suas atividades principais (core business) como as atividades de saúde, educação, saneamento, energia renovável, habitação para baixa renda. Sem indicadores especificos para esse tema.</t>
  </si>
  <si>
    <t>Planilha de indicadores: aba "Produtos Financeiros" - esse produto representa 0,05% do portfólio de investimentos./  Produtos de Investimento Responsável como um todo, representam 0,08 % da carteira de investimentos segundo a planilha de indicadores disponibilizada pelo banco. Para operações de renda fixa esse valor sobre para 10,6% (Relatório ESG: pg. 68 e 69).</t>
  </si>
  <si>
    <t>Água e esgoto para comunidades periféricas</t>
  </si>
  <si>
    <t>Fundo Itaú active fix ESG (renda fixa): investe em empresas de setores econômicos que gerem externalidades sociais, ambientais e climáticas positivas em suas atividades principais (core business) como as atividades de saúde, educação, saneamento, energia renovável, habitação para baixa renda./ Fundo Itaú Index ESG água: Fundo que busca acompanhar a performance das maiores empresas globais, cujos negócios são relacionados à água.  Framework de finanças sustentáveis: pg. 27 - Indicadores: economia anual de água após o projeto em m³; número de pessoas que agora têm acesso à  serviços de abastecimento de água e tratamento de águas residuais; montante bruto anual de produtos tratados, reutilizados ou efluentes evitados antes e depois do projeto em m³; geração anual de energia em MWh; número de municípios atendidos; índice de perda de água; percentagem da qualidade da água.</t>
  </si>
  <si>
    <t xml:space="preserve"> Produtos de Investimento Responsável como um todo, representam 0,08 % da carteira de investimentos segundo a planilha de indicadores disponibilizada pelo banco. Para operações de renda fixa esse valor sobre para 10,6% (Relatório ESG: pg. 68 e 69).</t>
  </si>
  <si>
    <t>Coleta de lixo para comunidades periféricas</t>
  </si>
  <si>
    <t>Fundo Itaú active fix ESG (renda fixa): investe em empresas de setores econômicos que gerem externalidades sociais, ambientais e climáticas positivas em suas atividades principais (core business) como as atividades de saúde, educação, saneamento, energia renovável, habitação para baixa renda. Framework Finanças Sustentáveis: pg. 27 - Indicadores: resíduos coletados e tratados, descartados ou reciclados
em m³.</t>
  </si>
  <si>
    <t xml:space="preserve"> </t>
  </si>
  <si>
    <r>
      <t xml:space="preserve">Planilha de indicadores e Relatório ESG: pg. 14 - possuem prateleira com 10 produtos abertos para captação, sendo seis fundos de investimentos e quatro ETFs (2023)./ Em 2023, foram R$ 878,6 bilhões de ativos sob gestão em fundos abertos e R$ </t>
    </r>
    <r>
      <rPr>
        <b/>
        <sz val="12"/>
        <color theme="1"/>
        <rFont val="Calibri"/>
        <family val="2"/>
        <scheme val="minor"/>
      </rPr>
      <t xml:space="preserve">674,3 milhões </t>
    </r>
    <r>
      <rPr>
        <sz val="12"/>
        <color theme="1"/>
        <rFont val="Calibri"/>
        <family val="2"/>
        <scheme val="minor"/>
      </rPr>
      <t>de PL (patrimônio líquido) em produtos de Investimento Responsável, representando 0,08 % da carteira de investimentos.</t>
    </r>
  </si>
  <si>
    <t>Relatório ESG: pg. 87 - Fundo Itaú ações momento ESG (IS) evita o investimento em empresas que estejam envolvidas em controvérsias ESG. Fundo Itaú ações globais ESG (IS): seleciona empresas com melhor performance ESG (best in class), o índice exclui aquelas que atuem em setores controversos ou estejam envolvidas em controvérsias ESG relacionadas às suas operações, produtos e serviços (filtro negativo). ETF REVE11 (Green Revenues): busca investir em empresas mais avançadas na transição para uma economia verde. O ISUS11: busca refletir a performance do índice de Sustentabilidade Empresarial (ISE) e Fundo Carteira Itaú ESG Internacional: fundo de alocação diversificado e com expressiva melhora na performance ESG dos ativos investidos. Esses produtos não apresentam um tema específico conforme a metodologia do RASA.</t>
  </si>
  <si>
    <t>Planilha de indicadores: % AUC (Assets Under Custody) em produtos em investimento sustentáveis = 0,64 %</t>
  </si>
  <si>
    <t>Da planilha abaixo foram utilizados apenas os dados de AUM: "Produtos de Investimento Responsável como um todo, representam 0,08 % da carteira de investimentos segundo a planilha de indicadores disponibilizada pelo banco."</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</si>
  <si>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</si>
  <si>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</si>
  <si>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</si>
  <si>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</si>
  <si>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</si>
  <si>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</si>
  <si>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</si>
  <si>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Relatório ESG: pg. 79 -  1% dos recursos alocados em setores controversos.</t>
  </si>
  <si>
    <t xml:space="preserve">Setores econômicos de risco médio </t>
  </si>
  <si>
    <t>63,6% - Relatório ESG: pg. 58 - apresenta operações de mercado de capitais contratadas relacionadas com 
financiamento de projetos.</t>
  </si>
  <si>
    <t>Setores econômicos de risco baixo ou nenhum</t>
  </si>
  <si>
    <t>36,3% - Relatório ESG: pg. 58 - apresenta operações de mercado de capitais contratadas relacionadas com 
financiamento de projetos./ Doc. Investimentos Sustentáveis: pg. 4 - "o percentual de ativos que estão alocados em setores que não apresentam riscos para o consumidor ou para terceiros ou que não estiveram alocados em setores de produção ou distribuição de combustíveis fósseis e derivados foi superior a 98% em 2022."</t>
  </si>
  <si>
    <t>Máximo de 8</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</si>
  <si>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</si>
  <si>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</si>
  <si>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</si>
  <si>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</si>
  <si>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</si>
  <si>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</si>
  <si>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</si>
  <si>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sem informações</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</si>
  <si>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</si>
  <si>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</si>
  <si>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</si>
  <si>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</si>
  <si>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</si>
  <si>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</si>
  <si>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</si>
  <si>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</si>
  <si>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</si>
  <si>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</si>
  <si>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</si>
  <si>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Nenhuma informação encontrada</t>
  </si>
  <si>
    <t>Integração de fatores ASG - um critério</t>
  </si>
  <si>
    <t>Integração de fatores ASG - dois a quatro critérios</t>
  </si>
  <si>
    <t>Integração de fatores ASG - cinco ou mais critérios</t>
  </si>
  <si>
    <t xml:space="preserve">Sustentabilidade em Investimentos e Investimento Responsável na Itaú Asset Management: pg. 3 - o modelo de integração ESG considera fatores ambientais relacionados aos temas: água, energia e materiais; biodiversidade e uso do solo; manejo de resíduos e mudanças climáticas; e sociais relacionados a clientes; comunidades; empregados e fornecedores./ Relatório Stewardship: pg. 5 - os compromissos de impacto positivo abrangem a avaliação ESG para todos os ativos elegíveis investidos. </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</si>
  <si>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</si>
  <si>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</si>
  <si>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</si>
  <si>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</si>
  <si>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</si>
  <si>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</si>
  <si>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</si>
  <si>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</si>
  <si>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</si>
  <si>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 xml:space="preserve"> PRSAC: pg. 4 - Diretoria de Relações Institucionais e Sustentabilidade.</t>
  </si>
  <si>
    <t>Participação feminina na Diretoria</t>
  </si>
  <si>
    <t>Relatório Anual Integrado: pg. 31 - Comitê executivo é composto pelo Presidente e 13 Diretores, sendo 7 das áreas de negócio e 5 de áreas de suporte. Dentre os 13, apenas 1 é mulher. Representa 8 %.</t>
  </si>
  <si>
    <t>Participação negra na Diretoria</t>
  </si>
  <si>
    <t>0 colaboradores negros em cargos de alta liderança.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</si>
  <si>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</si>
  <si>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</si>
  <si>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</si>
  <si>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r>
      <t xml:space="preserve">Relatório ESG: pg. 16 - 32 mil  
pessoas treinadas nos requisitos do SGA. Mas não cita área-fim./ Relatório ESG: pg. 179 - </t>
    </r>
    <r>
      <rPr>
        <b/>
        <sz val="12"/>
        <color theme="1"/>
        <rFont val="Calibri"/>
        <family val="2"/>
        <scheme val="minor"/>
      </rPr>
      <t>programa de desenvolvimento ESG para todos os times comerciais do Itaú que, em 2023, tiveram mais de 3.400 conclusões nas cinco trilhas lançadas ao longo do ano, com temas como Net Zero e Mercado de Carbono</t>
    </r>
    <r>
      <rPr>
        <sz val="12"/>
        <color theme="1"/>
        <rFont val="Calibri"/>
        <family val="2"/>
        <scheme val="minor"/>
      </rPr>
      <t xml:space="preserve">./pg. 121: em 2023, foram realizadas cerca de 280 ações de comunicação, 45 treinamentos e 2.175 pessoas foram capacitadas sobre SGA. </t>
    </r>
  </si>
  <si>
    <t>Integração de fatores de sustentabilidade na remuneração da Diretoria</t>
  </si>
  <si>
    <t>Relatório ESG: pg. 196 - para o ciclo de avaliação de 2024, metas referentes à implementação da estratégia climática encontram-se nos contratos de diretores e superintendentes de áreas relacionadas ao tema. Metas relacionadas a agenda de reporte financeiro, ESG e climático estão presentes no contrato 
de executivos, diretores e gestores dos times de finanças e auditoria, como a diretoria de relações com investidores e contabilidade./ pg. 151 - níveis hierárquicos no Itaú: Executivos, Diretores, Superintendentes, Gerentes, Coordenadores.</t>
  </si>
  <si>
    <t>Integração de fatores de sustentabilidade na remuneração de gerentes</t>
  </si>
  <si>
    <t>Não há informações</t>
  </si>
  <si>
    <r>
      <t xml:space="preserve">Frequência de atualização de Políticas, Planos e Manuais de Procedimentos e abrangência do universo de </t>
    </r>
    <r>
      <rPr>
        <i/>
        <sz val="12"/>
        <color rgb="FF000000"/>
        <rFont val="Calibri"/>
        <family val="2"/>
      </rPr>
      <t>stakeholders</t>
    </r>
  </si>
  <si>
    <t xml:space="preserve">Plano de efetividade PRSAC 2023: pg. 5 - a atualização da PRSAC é realizada a cada 3 anos,  e/ou de forma tempestiva./ Relatório ESG 2023: pg. 4 - universo de stakeholders bem definido. </t>
  </si>
  <si>
    <t>Canal específico para recebimento de reclamações quanto a impactos socioambientais de empreendimentos financiados</t>
  </si>
  <si>
    <t>Não há</t>
  </si>
  <si>
    <t>Relatório ESG: pg. 77 - RECONHECIMENTO:  foram premiados pelo ESG Investing Awards 2023 nas categorias Most Innovative ESG Product (Bank) – Supply Chain Finance e Best Corporate Sustainability Strategy. Na premiação de Sustainable Finance Awards 2023 Latin America, o Itaú Unibanco foi vencedor das categorias de Outstanding Leadership in Social Bonds e Outstanding Leadership in Transition. Também foram reconhecidos como highly regarded na categoria de Environmental, Social and Governance (ESG) – Brasil em 2023.</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</si>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</sst>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4">
    <font>
      <sz val="12"/>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1"/>
      <color theme="1"/>
      <name val="Arial"/>
      <family val="2"/>
    </font>
    <font>
      <sz val="12"/>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s>
  <borders count="22">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74">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3" fillId="0" borderId="0" xfId="0" applyFont="1"/>
    <xf numFmtId="0" fontId="3"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3" fillId="10" borderId="2" xfId="0" applyFont="1" applyFill="1" applyBorder="1" applyAlignment="1">
      <alignment horizontal="center"/>
    </xf>
    <xf numFmtId="0" fontId="5" fillId="0" borderId="0" xfId="0" applyFont="1" applyAlignment="1">
      <alignment horizontal="center" vertical="center"/>
    </xf>
    <xf numFmtId="0" fontId="7"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5"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3" fillId="0" borderId="0" xfId="0" applyFont="1" applyAlignment="1">
      <alignment horizontal="right"/>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7"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3"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6"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7"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3"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8" borderId="2" xfId="0" applyFill="1" applyBorder="1" applyAlignment="1" applyProtection="1">
      <alignment horizontal="left" vertical="center" wrapText="1"/>
      <protection locked="0"/>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8" borderId="2"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2" xfId="0" applyFill="1"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2" fontId="0" fillId="18" borderId="0" xfId="0" applyNumberFormat="1" applyFill="1" applyAlignment="1">
      <alignment horizontal="center"/>
    </xf>
    <xf numFmtId="0" fontId="3" fillId="10" borderId="2" xfId="0" applyFont="1" applyFill="1" applyBorder="1" applyAlignment="1">
      <alignment horizontal="left"/>
    </xf>
    <xf numFmtId="0" fontId="0" fillId="0" borderId="0" xfId="0" applyAlignment="1">
      <alignment horizontal="left" wrapText="1"/>
    </xf>
    <xf numFmtId="0" fontId="3" fillId="10" borderId="2" xfId="0" applyFont="1" applyFill="1" applyBorder="1" applyAlignment="1">
      <alignment horizontal="left" wrapText="1"/>
    </xf>
    <xf numFmtId="0" fontId="0" fillId="0" borderId="0" xfId="0" applyAlignment="1">
      <alignment wrapText="1"/>
    </xf>
    <xf numFmtId="0" fontId="3" fillId="10" borderId="0" xfId="0" applyFont="1" applyFill="1" applyAlignment="1">
      <alignment horizontal="left"/>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0" fontId="0" fillId="15" borderId="2" xfId="0" applyFill="1" applyBorder="1" applyAlignment="1" applyProtection="1">
      <alignment horizontal="center" vertical="center" wrapText="1"/>
      <protection locked="0"/>
    </xf>
    <xf numFmtId="165" fontId="0" fillId="18" borderId="20" xfId="0" applyNumberFormat="1" applyFill="1" applyBorder="1" applyAlignment="1">
      <alignment horizontal="center" vertical="center"/>
    </xf>
    <xf numFmtId="0" fontId="0" fillId="0" borderId="0" xfId="0" applyAlignment="1" applyProtection="1">
      <alignment horizontal="left" vertical="center" wrapText="1"/>
      <protection locked="0"/>
    </xf>
    <xf numFmtId="9" fontId="0" fillId="0" borderId="0" xfId="0" applyNumberFormat="1" applyAlignment="1" applyProtection="1">
      <alignment horizontal="center" vertical="center" wrapText="1"/>
      <protection locked="0"/>
    </xf>
    <xf numFmtId="0" fontId="0" fillId="15" borderId="4" xfId="0" applyFill="1" applyBorder="1" applyAlignment="1" applyProtection="1">
      <alignment horizontal="center" wrapText="1"/>
      <protection locked="0"/>
    </xf>
    <xf numFmtId="0" fontId="0" fillId="0" borderId="0" xfId="0" applyAlignment="1">
      <alignment horizontal="left" vertical="center" wrapText="1"/>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wrapText="1"/>
      <protection locked="0"/>
    </xf>
    <xf numFmtId="0" fontId="5" fillId="0" borderId="0" xfId="0" applyFont="1" applyAlignment="1">
      <alignment horizontal="left" wrapText="1"/>
    </xf>
    <xf numFmtId="0" fontId="0" fillId="0" borderId="0" xfId="0" applyAlignment="1" applyProtection="1">
      <alignment horizontal="center" vertical="center" wrapText="1"/>
      <protection locked="0"/>
    </xf>
    <xf numFmtId="0" fontId="0" fillId="0" borderId="0" xfId="0" applyAlignment="1" applyProtection="1">
      <alignment horizontal="center" wrapText="1"/>
      <protection locked="0"/>
    </xf>
    <xf numFmtId="10" fontId="0" fillId="0" borderId="0" xfId="0" applyNumberFormat="1" applyAlignment="1" applyProtection="1">
      <alignment horizontal="center" wrapText="1"/>
      <protection locked="0"/>
    </xf>
    <xf numFmtId="0" fontId="5" fillId="0" borderId="0" xfId="0" applyFont="1" applyAlignment="1">
      <alignment horizontal="center"/>
    </xf>
    <xf numFmtId="165" fontId="0" fillId="0" borderId="2"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5" borderId="4" xfId="0" applyFill="1" applyBorder="1" applyAlignment="1" applyProtection="1">
      <alignment horizontal="center" vertical="center"/>
      <protection locked="0"/>
    </xf>
    <xf numFmtId="0" fontId="5" fillId="0" borderId="0" xfId="0" applyFont="1" applyAlignment="1" applyProtection="1">
      <alignment horizontal="left" wrapText="1"/>
      <protection locked="0"/>
    </xf>
    <xf numFmtId="0" fontId="12" fillId="0" borderId="0" xfId="0" applyFont="1" applyAlignment="1">
      <alignment vertical="center"/>
    </xf>
    <xf numFmtId="0" fontId="13" fillId="8" borderId="2" xfId="0" applyFont="1" applyFill="1" applyBorder="1" applyAlignment="1" applyProtection="1">
      <alignment horizontal="left" vertical="center" wrapText="1"/>
      <protection locked="0"/>
    </xf>
    <xf numFmtId="0" fontId="13" fillId="8" borderId="2"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165" fontId="0" fillId="5" borderId="2" xfId="0" applyNumberFormat="1" applyFill="1" applyBorder="1" applyAlignment="1" applyProtection="1">
      <alignment horizontal="center" wrapText="1"/>
      <protection locked="0"/>
    </xf>
    <xf numFmtId="0" fontId="0" fillId="5" borderId="2" xfId="0" applyFill="1" applyBorder="1" applyAlignment="1" applyProtection="1">
      <alignment horizontal="left" vertical="center" wrapText="1"/>
      <protection locked="0"/>
    </xf>
    <xf numFmtId="0" fontId="0" fillId="15" borderId="2" xfId="0" applyFill="1" applyBorder="1" applyAlignment="1" applyProtection="1">
      <alignment horizontal="left" vertical="center" wrapText="1"/>
      <protection locked="0"/>
    </xf>
    <xf numFmtId="0" fontId="0" fillId="4" borderId="0" xfId="0" applyFill="1" applyAlignment="1">
      <alignment horizontal="center" vertical="center"/>
    </xf>
    <xf numFmtId="0" fontId="0" fillId="13" borderId="8" xfId="0" applyFill="1" applyBorder="1" applyAlignment="1">
      <alignment horizontal="center"/>
    </xf>
    <xf numFmtId="0" fontId="6" fillId="13"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left" vertical="top" wrapText="1"/>
    </xf>
    <xf numFmtId="0" fontId="0" fillId="0" borderId="0" xfId="0"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pplyProtection="1">
      <alignment horizontal="left" vertical="top" wrapText="1"/>
      <protection locked="0"/>
    </xf>
    <xf numFmtId="0" fontId="0" fillId="0" borderId="0" xfId="0" applyAlignment="1">
      <alignment horizontal="center" wrapText="1"/>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74</xdr:row>
      <xdr:rowOff>117929</xdr:rowOff>
    </xdr:from>
    <xdr:to>
      <xdr:col>2</xdr:col>
      <xdr:colOff>2272238</xdr:colOff>
      <xdr:row>100</xdr:row>
      <xdr:rowOff>14786</xdr:rowOff>
    </xdr:to>
    <xdr:pic>
      <xdr:nvPicPr>
        <xdr:cNvPr id="2" name="Imagem 1">
          <a:extLst>
            <a:ext uri="{FF2B5EF4-FFF2-40B4-BE49-F238E27FC236}">
              <a16:creationId xmlns:a16="http://schemas.microsoft.com/office/drawing/2014/main" id="{5DC7B13C-59F7-47F3-A2C1-DDB1A00A28FC}"/>
            </a:ext>
          </a:extLst>
        </xdr:cNvPr>
        <xdr:cNvPicPr>
          <a:picLocks noChangeAspect="1"/>
        </xdr:cNvPicPr>
      </xdr:nvPicPr>
      <xdr:blipFill>
        <a:blip xmlns:r="http://schemas.openxmlformats.org/officeDocument/2006/relationships" r:embed="rId1"/>
        <a:stretch>
          <a:fillRect/>
        </a:stretch>
      </xdr:blipFill>
      <xdr:spPr>
        <a:xfrm>
          <a:off x="0" y="45275500"/>
          <a:ext cx="12123809" cy="5085714"/>
        </a:xfrm>
        <a:prstGeom prst="rect">
          <a:avLst/>
        </a:prstGeom>
      </xdr:spPr>
    </xdr:pic>
    <xdr:clientData/>
  </xdr:twoCellAnchor>
  <xdr:twoCellAnchor editAs="oneCell">
    <xdr:from>
      <xdr:col>0</xdr:col>
      <xdr:colOff>9070</xdr:colOff>
      <xdr:row>99</xdr:row>
      <xdr:rowOff>145143</xdr:rowOff>
    </xdr:from>
    <xdr:to>
      <xdr:col>2</xdr:col>
      <xdr:colOff>2271785</xdr:colOff>
      <xdr:row>138</xdr:row>
      <xdr:rowOff>76143</xdr:rowOff>
    </xdr:to>
    <xdr:pic>
      <xdr:nvPicPr>
        <xdr:cNvPr id="3" name="Imagem 2">
          <a:extLst>
            <a:ext uri="{FF2B5EF4-FFF2-40B4-BE49-F238E27FC236}">
              <a16:creationId xmlns:a16="http://schemas.microsoft.com/office/drawing/2014/main" id="{F5137444-EA2D-49A7-B6ED-098FCF3BDAA6}"/>
            </a:ext>
          </a:extLst>
        </xdr:cNvPr>
        <xdr:cNvPicPr>
          <a:picLocks noChangeAspect="1"/>
        </xdr:cNvPicPr>
      </xdr:nvPicPr>
      <xdr:blipFill>
        <a:blip xmlns:r="http://schemas.openxmlformats.org/officeDocument/2006/relationships" r:embed="rId2"/>
        <a:stretch>
          <a:fillRect/>
        </a:stretch>
      </xdr:blipFill>
      <xdr:spPr>
        <a:xfrm>
          <a:off x="9070" y="50292000"/>
          <a:ext cx="12114286" cy="7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abSelected="1" zoomScale="70" zoomScaleNormal="70" workbookViewId="0">
      <selection activeCell="O15" sqref="O15"/>
    </sheetView>
  </sheetViews>
  <sheetFormatPr defaultColWidth="8.625" defaultRowHeight="15.6"/>
  <cols>
    <col min="2" max="16" width="16.625" customWidth="1"/>
  </cols>
  <sheetData>
    <row r="2" spans="1:16" ht="21">
      <c r="B2" s="57" t="s">
        <v>0</v>
      </c>
      <c r="C2" s="57"/>
    </row>
    <row r="7" spans="1:16">
      <c r="A7" s="4"/>
      <c r="B7" s="1"/>
      <c r="C7" s="1"/>
    </row>
    <row r="8" spans="1:16" ht="45.6" customHeight="1">
      <c r="A8" s="1"/>
      <c r="B8" s="1"/>
      <c r="C8" s="1"/>
      <c r="D8" s="55" t="s">
        <v>1</v>
      </c>
      <c r="E8" s="55" t="s">
        <v>2</v>
      </c>
      <c r="F8" s="55" t="s">
        <v>3</v>
      </c>
      <c r="G8" s="55" t="s">
        <v>4</v>
      </c>
      <c r="H8" s="55" t="s">
        <v>5</v>
      </c>
      <c r="I8" s="55" t="s">
        <v>6</v>
      </c>
      <c r="J8" s="55" t="s">
        <v>7</v>
      </c>
      <c r="K8" s="55" t="s">
        <v>8</v>
      </c>
      <c r="L8" s="55" t="s">
        <v>9</v>
      </c>
      <c r="M8" s="55" t="s">
        <v>10</v>
      </c>
      <c r="N8" s="55" t="s">
        <v>11</v>
      </c>
      <c r="O8" s="55" t="s">
        <v>12</v>
      </c>
      <c r="P8" s="55" t="s">
        <v>13</v>
      </c>
    </row>
    <row r="9" spans="1:16">
      <c r="A9" s="1"/>
      <c r="B9" s="152" t="s">
        <v>14</v>
      </c>
      <c r="C9" s="152"/>
      <c r="D9" s="60">
        <f>'Temas nas políticas gerais'!D58</f>
        <v>1.7700000000000002</v>
      </c>
      <c r="E9" s="37">
        <f>'Temas nas políticas setoriais'!D58</f>
        <v>1.3599999999999999</v>
      </c>
      <c r="F9" s="37">
        <f>'Bases de dados'!H88</f>
        <v>0.62</v>
      </c>
      <c r="G9" s="37">
        <f>'Monitoramento de riscos'!E15</f>
        <v>2.6999999999999997</v>
      </c>
      <c r="H9" s="37">
        <f>'Relevância processo decisório'!E5</f>
        <v>0</v>
      </c>
      <c r="I9" s="37">
        <f>'Ações de mitigação de riscos'!G16</f>
        <v>5</v>
      </c>
      <c r="J9" s="37">
        <f>'Prod fin imp positivo'!E70</f>
        <v>1.5049999999999999</v>
      </c>
      <c r="K9" s="37">
        <f>'Portfólio (setor)'!F9</f>
        <v>8</v>
      </c>
      <c r="L9" s="37">
        <f>'Portfólio (localização)'!F9</f>
        <v>0</v>
      </c>
      <c r="M9" s="37">
        <f>'Portfólio (empresa)'!H19</f>
        <v>0</v>
      </c>
      <c r="N9" s="37">
        <f>'Peso fatores ASG portfólio'!H15</f>
        <v>0.6</v>
      </c>
      <c r="O9" s="37">
        <f>Governança!G22</f>
        <v>3.1550000000000002</v>
      </c>
      <c r="P9" s="37">
        <f>' Controvérsias socioambientais'!G19</f>
        <v>-1.9</v>
      </c>
    </row>
    <row r="10" spans="1:16">
      <c r="A10" s="1"/>
      <c r="B10" s="152" t="s">
        <v>15</v>
      </c>
      <c r="C10" s="152"/>
      <c r="D10" s="61">
        <v>3</v>
      </c>
      <c r="E10" s="59">
        <v>7</v>
      </c>
      <c r="F10" s="59">
        <v>20</v>
      </c>
      <c r="G10" s="59">
        <v>10</v>
      </c>
      <c r="H10" s="59">
        <v>5</v>
      </c>
      <c r="I10" s="59">
        <v>10</v>
      </c>
      <c r="J10" s="59">
        <v>10</v>
      </c>
      <c r="K10" s="59">
        <v>8</v>
      </c>
      <c r="L10" s="59">
        <v>7</v>
      </c>
      <c r="M10" s="59">
        <v>5</v>
      </c>
      <c r="N10" s="59">
        <v>5</v>
      </c>
      <c r="O10" s="59">
        <v>10</v>
      </c>
      <c r="P10" s="59">
        <v>0</v>
      </c>
    </row>
    <row r="11" spans="1:16">
      <c r="A11" s="1"/>
      <c r="B11" s="1"/>
    </row>
    <row r="12" spans="1:16">
      <c r="A12" s="1"/>
      <c r="B12" s="1"/>
      <c r="C12" s="1"/>
    </row>
    <row r="13" spans="1:16">
      <c r="A13" s="1"/>
      <c r="B13" s="153" t="s">
        <v>16</v>
      </c>
      <c r="C13" s="154"/>
      <c r="D13" s="157">
        <f>SUM(D9:P9)</f>
        <v>22.810000000000002</v>
      </c>
    </row>
    <row r="14" spans="1:16">
      <c r="A14" s="1"/>
      <c r="B14" s="155"/>
      <c r="C14" s="156"/>
      <c r="D14" s="158"/>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4"/>
  <sheetViews>
    <sheetView zoomScale="70" zoomScaleNormal="70" workbookViewId="0">
      <pane xSplit="1" ySplit="2" topLeftCell="B9" activePane="bottomRight" state="frozen"/>
      <selection pane="bottomRight" activeCell="D16" sqref="D16"/>
      <selection pane="bottomLeft" activeCell="A3" sqref="A3"/>
      <selection pane="topRight" activeCell="B1" sqref="B1"/>
    </sheetView>
  </sheetViews>
  <sheetFormatPr defaultColWidth="10.875" defaultRowHeight="15.6"/>
  <cols>
    <col min="1" max="5" width="32.625" style="1" customWidth="1"/>
    <col min="6" max="6" width="15" style="1" customWidth="1"/>
    <col min="7" max="7" width="17" style="1" customWidth="1"/>
    <col min="8" max="16384" width="10.875" style="1"/>
  </cols>
  <sheetData>
    <row r="1" spans="1:7" ht="15.95" customHeight="1">
      <c r="A1" s="72"/>
      <c r="B1" s="167" t="s">
        <v>230</v>
      </c>
      <c r="C1" s="167"/>
      <c r="D1" s="167"/>
      <c r="E1" s="167"/>
      <c r="F1" s="43" t="s">
        <v>66</v>
      </c>
      <c r="G1" s="32"/>
    </row>
    <row r="2" spans="1:7" ht="30.95">
      <c r="A2" s="35" t="s">
        <v>231</v>
      </c>
      <c r="B2" s="24" t="s">
        <v>232</v>
      </c>
      <c r="C2" s="24" t="s">
        <v>233</v>
      </c>
      <c r="D2" s="24" t="s">
        <v>234</v>
      </c>
      <c r="E2" s="24" t="s">
        <v>235</v>
      </c>
      <c r="F2" s="43"/>
    </row>
    <row r="3" spans="1:7">
      <c r="A3" s="21" t="s">
        <v>236</v>
      </c>
      <c r="B3" s="106"/>
      <c r="C3" s="106"/>
      <c r="D3" s="106">
        <v>3</v>
      </c>
      <c r="E3" s="106"/>
      <c r="F3" s="42">
        <f>SUM(B3:E3)</f>
        <v>3</v>
      </c>
    </row>
    <row r="4" spans="1:7" ht="46.5">
      <c r="A4" s="21"/>
      <c r="B4" s="106"/>
      <c r="C4" s="106"/>
      <c r="D4" s="134" t="s">
        <v>237</v>
      </c>
      <c r="E4" s="106"/>
      <c r="F4" s="42"/>
    </row>
    <row r="5" spans="1:7">
      <c r="A5" s="21" t="s">
        <v>238</v>
      </c>
      <c r="B5" s="107">
        <v>3</v>
      </c>
      <c r="C5" s="107"/>
      <c r="D5" s="107"/>
      <c r="E5" s="107"/>
      <c r="F5" s="42">
        <f>SUM(B5:E5)</f>
        <v>3</v>
      </c>
    </row>
    <row r="6" spans="1:7" ht="62.1">
      <c r="A6" s="21"/>
      <c r="B6" s="148" t="s">
        <v>239</v>
      </c>
      <c r="C6" s="107"/>
      <c r="D6" s="107"/>
      <c r="E6" s="108"/>
      <c r="F6" s="42"/>
    </row>
    <row r="7" spans="1:7" ht="30.95">
      <c r="A7" s="67" t="s">
        <v>240</v>
      </c>
      <c r="C7" s="147">
        <v>2</v>
      </c>
      <c r="D7" s="106"/>
      <c r="E7" s="106"/>
      <c r="F7" s="42">
        <f>SUM(B7:E7)</f>
        <v>2</v>
      </c>
    </row>
    <row r="8" spans="1:7" ht="195.95" customHeight="1">
      <c r="A8" s="21"/>
      <c r="B8" s="141"/>
      <c r="C8" s="140" t="s">
        <v>241</v>
      </c>
      <c r="D8" s="134"/>
      <c r="E8" s="106"/>
      <c r="F8" s="42"/>
    </row>
    <row r="9" spans="1:7">
      <c r="A9" s="35" t="s">
        <v>66</v>
      </c>
      <c r="B9" s="47">
        <f>SUM(B3:B7)</f>
        <v>3</v>
      </c>
      <c r="C9" s="47">
        <f t="shared" ref="C9:E9" si="0">SUM(C3:C7)</f>
        <v>2</v>
      </c>
      <c r="D9" s="47">
        <f t="shared" si="0"/>
        <v>3</v>
      </c>
      <c r="E9" s="47">
        <f t="shared" si="0"/>
        <v>0</v>
      </c>
      <c r="F9" s="91">
        <f>MIN(SUM(F3:F8),8)</f>
        <v>8</v>
      </c>
      <c r="G9" s="8" t="s">
        <v>242</v>
      </c>
    </row>
    <row r="10" spans="1:7">
      <c r="A10"/>
      <c r="B10"/>
    </row>
    <row r="12" spans="1:7">
      <c r="A12" s="136"/>
    </row>
    <row r="13" spans="1:7">
      <c r="B13" s="100"/>
      <c r="C13" s="100"/>
      <c r="D13" s="100"/>
      <c r="F13" s="8"/>
      <c r="G13" s="11"/>
    </row>
    <row r="14" spans="1:7">
      <c r="B14" s="137" t="s">
        <v>165</v>
      </c>
      <c r="C14" s="137"/>
      <c r="D14" s="137"/>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bottomRight" activeCell="A11" sqref="A11"/>
      <selection pane="bottomLeft" activeCell="A3" sqref="A3"/>
      <selection pane="topRight" activeCell="B1" sqref="B1"/>
    </sheetView>
  </sheetViews>
  <sheetFormatPr defaultColWidth="10.875" defaultRowHeight="15.6"/>
  <cols>
    <col min="1" max="4" width="32.625" style="1" customWidth="1"/>
    <col min="5" max="5" width="15" style="1" customWidth="1"/>
    <col min="6" max="6" width="12.5" style="1" customWidth="1"/>
    <col min="7" max="7" width="15" style="1" customWidth="1"/>
    <col min="8" max="16384" width="10.875" style="1"/>
  </cols>
  <sheetData>
    <row r="1" spans="1:7">
      <c r="A1" s="2"/>
      <c r="B1" s="168" t="s">
        <v>230</v>
      </c>
      <c r="C1" s="168"/>
      <c r="D1" s="168"/>
      <c r="E1" s="2"/>
      <c r="F1" s="2"/>
    </row>
    <row r="2" spans="1:7" ht="89.1" customHeight="1">
      <c r="A2" s="31" t="s">
        <v>243</v>
      </c>
      <c r="B2" s="45" t="s">
        <v>244</v>
      </c>
      <c r="C2" s="45" t="s">
        <v>245</v>
      </c>
      <c r="D2" s="45" t="s">
        <v>246</v>
      </c>
      <c r="E2" s="20" t="s">
        <v>24</v>
      </c>
      <c r="F2" s="20" t="s">
        <v>66</v>
      </c>
      <c r="G2" s="32"/>
    </row>
    <row r="3" spans="1:7" ht="15.95" customHeight="1">
      <c r="A3" s="13" t="s">
        <v>247</v>
      </c>
      <c r="B3" s="97"/>
      <c r="C3" s="97"/>
      <c r="D3" s="97"/>
      <c r="E3" s="77">
        <v>0.45</v>
      </c>
      <c r="F3" s="50">
        <f>SUM(B3:D3)*E3</f>
        <v>0</v>
      </c>
    </row>
    <row r="4" spans="1:7">
      <c r="A4" s="13"/>
      <c r="B4" s="133"/>
      <c r="C4" s="116"/>
      <c r="D4" s="97"/>
      <c r="E4" s="39"/>
      <c r="F4" s="50"/>
    </row>
    <row r="5" spans="1:7" ht="15.95" customHeight="1">
      <c r="A5" s="13" t="s">
        <v>248</v>
      </c>
      <c r="B5" s="109"/>
      <c r="C5" s="109"/>
      <c r="D5" s="109"/>
      <c r="E5" s="77">
        <v>0.3</v>
      </c>
      <c r="F5" s="50">
        <f>SUM(B5:D5)*E5</f>
        <v>0</v>
      </c>
    </row>
    <row r="6" spans="1:7" ht="15.95" customHeight="1">
      <c r="A6" s="13"/>
      <c r="B6" s="110"/>
      <c r="C6" s="110"/>
      <c r="D6" s="110"/>
      <c r="E6" s="39"/>
      <c r="F6" s="50"/>
    </row>
    <row r="7" spans="1:7" ht="15.95" customHeight="1">
      <c r="A7" s="14" t="s">
        <v>249</v>
      </c>
      <c r="B7" s="97"/>
      <c r="C7" s="97"/>
      <c r="D7" s="97"/>
      <c r="E7" s="77">
        <v>0.25</v>
      </c>
      <c r="F7" s="50">
        <f>SUM(B7:D7)*E7</f>
        <v>0</v>
      </c>
    </row>
    <row r="8" spans="1:7" ht="15.95" customHeight="1">
      <c r="A8" s="13"/>
      <c r="B8" s="97"/>
      <c r="C8" s="97"/>
      <c r="D8" s="97"/>
      <c r="E8" s="39"/>
      <c r="F8" s="50"/>
    </row>
    <row r="9" spans="1:7" ht="15.95" customHeight="1">
      <c r="A9" s="31" t="s">
        <v>141</v>
      </c>
      <c r="B9" s="38">
        <f>SUM(B3:B8)</f>
        <v>0</v>
      </c>
      <c r="C9" s="38">
        <f t="shared" ref="C9:D9" si="0">SUM(C3:C8)</f>
        <v>0</v>
      </c>
      <c r="D9" s="38">
        <f t="shared" si="0"/>
        <v>0</v>
      </c>
      <c r="E9" s="38"/>
      <c r="F9" s="90">
        <f>MIN(SUM(F3:F8),7)</f>
        <v>0</v>
      </c>
      <c r="G9" s="8" t="s">
        <v>76</v>
      </c>
    </row>
    <row r="10" spans="1:7">
      <c r="A10" s="64"/>
      <c r="B10" s="64"/>
    </row>
    <row r="11" spans="1:7">
      <c r="A11" s="1" t="s">
        <v>250</v>
      </c>
    </row>
    <row r="12" spans="1:7">
      <c r="A12" s="11"/>
    </row>
    <row r="13" spans="1:7" ht="30" customHeight="1">
      <c r="E13" s="8"/>
      <c r="F13" s="11"/>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B10" activePane="bottomRight" state="frozen"/>
      <selection pane="bottomRight" activeCell="C28" sqref="C28"/>
      <selection pane="bottomLeft" activeCell="A3" sqref="A3"/>
      <selection pane="topRight" activeCell="B1" sqref="B1"/>
    </sheetView>
  </sheetViews>
  <sheetFormatPr defaultColWidth="10.875" defaultRowHeight="15.6"/>
  <cols>
    <col min="1"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0" t="s">
        <v>251</v>
      </c>
      <c r="C1" s="171"/>
      <c r="D1" s="171"/>
      <c r="E1" s="172"/>
      <c r="F1" s="31"/>
      <c r="G1" s="31"/>
      <c r="H1" s="31"/>
    </row>
    <row r="2" spans="1:9" ht="92.45" customHeight="1">
      <c r="A2" s="31" t="s">
        <v>252</v>
      </c>
      <c r="B2" s="45" t="s">
        <v>232</v>
      </c>
      <c r="C2" s="45" t="s">
        <v>233</v>
      </c>
      <c r="D2" s="45" t="s">
        <v>253</v>
      </c>
      <c r="E2" s="45" t="s">
        <v>235</v>
      </c>
      <c r="F2" s="31" t="s">
        <v>141</v>
      </c>
      <c r="G2" s="31" t="s">
        <v>24</v>
      </c>
      <c r="H2" s="31" t="s">
        <v>25</v>
      </c>
      <c r="I2" s="32"/>
    </row>
    <row r="3" spans="1:9" ht="32.1" customHeight="1">
      <c r="A3" s="34" t="s">
        <v>254</v>
      </c>
      <c r="B3" s="97"/>
      <c r="C3" s="97"/>
      <c r="D3" s="97"/>
      <c r="E3" s="97"/>
      <c r="F3" s="50">
        <f>SUM(B3:E3)</f>
        <v>0</v>
      </c>
      <c r="G3" s="82">
        <v>0.2</v>
      </c>
      <c r="H3" s="50">
        <f>SUM(B3:E3)*G3</f>
        <v>0</v>
      </c>
    </row>
    <row r="4" spans="1:9" ht="32.1" customHeight="1">
      <c r="A4" s="34"/>
      <c r="B4" s="97"/>
      <c r="C4" s="97"/>
      <c r="D4" s="97"/>
      <c r="E4" s="97"/>
      <c r="F4" s="50"/>
      <c r="G4" s="38"/>
      <c r="H4" s="50"/>
    </row>
    <row r="5" spans="1:9" ht="32.1" customHeight="1">
      <c r="A5" s="34" t="s">
        <v>255</v>
      </c>
      <c r="B5" s="98"/>
      <c r="C5" s="98"/>
      <c r="D5" s="98"/>
      <c r="E5" s="98"/>
      <c r="F5" s="50">
        <f t="shared" ref="F5:F17" si="0">SUM(B5:E5)</f>
        <v>0</v>
      </c>
      <c r="G5" s="82">
        <v>0.1</v>
      </c>
      <c r="H5" s="50">
        <f t="shared" ref="H5:H17" si="1">SUM(B5:E5)*G5</f>
        <v>0</v>
      </c>
    </row>
    <row r="6" spans="1:9" ht="32.1" customHeight="1">
      <c r="A6" s="13"/>
      <c r="B6" s="98"/>
      <c r="C6" s="98"/>
      <c r="D6" s="98"/>
      <c r="E6" s="98"/>
      <c r="F6" s="50"/>
      <c r="G6" s="38"/>
      <c r="H6" s="50"/>
    </row>
    <row r="7" spans="1:9" ht="32.1" customHeight="1">
      <c r="A7" s="14" t="s">
        <v>256</v>
      </c>
      <c r="B7" s="97"/>
      <c r="C7" s="97"/>
      <c r="D7" s="97"/>
      <c r="E7" s="97"/>
      <c r="F7" s="50">
        <f t="shared" si="0"/>
        <v>0</v>
      </c>
      <c r="G7" s="82">
        <v>0.05</v>
      </c>
      <c r="H7" s="50">
        <f t="shared" si="1"/>
        <v>0</v>
      </c>
    </row>
    <row r="8" spans="1:9" ht="32.1" customHeight="1">
      <c r="A8" s="13"/>
      <c r="B8" s="97"/>
      <c r="C8" s="97"/>
      <c r="D8" s="97"/>
      <c r="E8" s="97"/>
      <c r="F8" s="50"/>
      <c r="G8" s="38"/>
      <c r="H8" s="50"/>
    </row>
    <row r="9" spans="1:9" ht="32.1" customHeight="1">
      <c r="A9" s="14" t="s">
        <v>257</v>
      </c>
      <c r="B9" s="98"/>
      <c r="C9" s="98"/>
      <c r="D9" s="98"/>
      <c r="E9" s="98"/>
      <c r="F9" s="50">
        <f t="shared" si="0"/>
        <v>0</v>
      </c>
      <c r="G9" s="82">
        <v>0.25</v>
      </c>
      <c r="H9" s="50">
        <f t="shared" si="1"/>
        <v>0</v>
      </c>
    </row>
    <row r="10" spans="1:9" ht="32.1" customHeight="1">
      <c r="A10" s="13"/>
      <c r="B10" s="98"/>
      <c r="C10" s="98"/>
      <c r="D10" s="98"/>
      <c r="E10" s="98"/>
      <c r="F10" s="50"/>
      <c r="G10" s="38"/>
      <c r="H10" s="50"/>
    </row>
    <row r="11" spans="1:9" ht="32.1" customHeight="1">
      <c r="A11" s="34" t="s">
        <v>258</v>
      </c>
      <c r="B11" s="97"/>
      <c r="C11" s="97"/>
      <c r="D11" s="97"/>
      <c r="E11" s="97"/>
      <c r="F11" s="50">
        <f t="shared" si="0"/>
        <v>0</v>
      </c>
      <c r="G11" s="82">
        <v>0.1</v>
      </c>
      <c r="H11" s="50">
        <f t="shared" si="1"/>
        <v>0</v>
      </c>
    </row>
    <row r="12" spans="1:9" ht="32.1" customHeight="1">
      <c r="A12" s="13"/>
      <c r="B12" s="97"/>
      <c r="C12" s="111"/>
      <c r="D12" s="97"/>
      <c r="E12" s="97"/>
      <c r="F12" s="50"/>
      <c r="G12" s="38"/>
      <c r="H12" s="50"/>
    </row>
    <row r="13" spans="1:9" ht="32.1" customHeight="1">
      <c r="A13" s="14" t="s">
        <v>259</v>
      </c>
      <c r="B13" s="98"/>
      <c r="C13" s="98"/>
      <c r="D13" s="98"/>
      <c r="E13" s="98"/>
      <c r="F13" s="50">
        <f t="shared" si="0"/>
        <v>0</v>
      </c>
      <c r="G13" s="82">
        <v>0.05</v>
      </c>
      <c r="H13" s="50">
        <f t="shared" si="1"/>
        <v>0</v>
      </c>
    </row>
    <row r="14" spans="1:9" ht="32.1" customHeight="1">
      <c r="A14" s="13"/>
      <c r="B14" s="98"/>
      <c r="C14" s="98"/>
      <c r="D14" s="98"/>
      <c r="E14" s="98"/>
      <c r="F14" s="50"/>
      <c r="G14" s="38"/>
      <c r="H14" s="50"/>
    </row>
    <row r="15" spans="1:9" ht="66" customHeight="1">
      <c r="A15" s="14" t="s">
        <v>260</v>
      </c>
      <c r="B15" s="97"/>
      <c r="C15" s="97"/>
      <c r="D15" s="97"/>
      <c r="E15" s="97"/>
      <c r="F15" s="50">
        <f t="shared" si="0"/>
        <v>0</v>
      </c>
      <c r="G15" s="82">
        <v>0.1</v>
      </c>
      <c r="H15" s="50">
        <f t="shared" si="1"/>
        <v>0</v>
      </c>
    </row>
    <row r="16" spans="1:9" ht="32.1" customHeight="1">
      <c r="A16" s="13"/>
      <c r="B16" s="97"/>
      <c r="C16" s="97"/>
      <c r="D16" s="97"/>
      <c r="E16" s="97"/>
      <c r="F16" s="50"/>
      <c r="G16" s="38"/>
      <c r="H16" s="50"/>
    </row>
    <row r="17" spans="1:9" ht="48.6" customHeight="1">
      <c r="A17" s="14" t="s">
        <v>261</v>
      </c>
      <c r="B17" s="98"/>
      <c r="C17" s="98"/>
      <c r="D17" s="98"/>
      <c r="E17" s="98"/>
      <c r="F17" s="50">
        <f t="shared" si="0"/>
        <v>0</v>
      </c>
      <c r="G17" s="82">
        <v>0.15</v>
      </c>
      <c r="H17" s="50">
        <f t="shared" si="1"/>
        <v>0</v>
      </c>
    </row>
    <row r="18" spans="1:9" ht="48.6" customHeight="1">
      <c r="A18" s="14"/>
      <c r="B18" s="98"/>
      <c r="C18" s="98"/>
      <c r="D18" s="98"/>
      <c r="E18" s="98"/>
      <c r="F18" s="50"/>
      <c r="G18" s="82"/>
      <c r="H18" s="50"/>
    </row>
    <row r="19" spans="1:9" ht="26.1" customHeight="1">
      <c r="A19" s="169"/>
      <c r="B19" s="169"/>
      <c r="C19" s="12"/>
      <c r="D19" s="12"/>
      <c r="E19" s="12"/>
      <c r="F19" s="41" t="s">
        <v>66</v>
      </c>
      <c r="G19" s="83">
        <f>SUM(G3:G17)</f>
        <v>1</v>
      </c>
      <c r="H19" s="89">
        <f>SUM(H3:H17)</f>
        <v>0</v>
      </c>
      <c r="I19" s="8" t="s">
        <v>151</v>
      </c>
    </row>
    <row r="20" spans="1:9">
      <c r="A20" s="1" t="s">
        <v>262</v>
      </c>
    </row>
    <row r="22" spans="1:9">
      <c r="C22" s="12"/>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7"/>
  <sheetViews>
    <sheetView zoomScale="60" zoomScaleNormal="60" workbookViewId="0">
      <pane xSplit="1" ySplit="2" topLeftCell="B8" activePane="bottomRight" state="frozen"/>
      <selection pane="bottomRight" activeCell="B8" sqref="B8"/>
      <selection pane="bottomLeft" activeCell="A3" sqref="A3"/>
      <selection pane="topRight" activeCell="B1" sqref="B1"/>
    </sheetView>
  </sheetViews>
  <sheetFormatPr defaultColWidth="10.875" defaultRowHeight="15.6"/>
  <cols>
    <col min="1" max="1" width="48.625" style="1" customWidth="1"/>
    <col min="2"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0" t="s">
        <v>251</v>
      </c>
      <c r="C1" s="171"/>
      <c r="D1" s="171"/>
      <c r="E1" s="172"/>
      <c r="F1" s="31"/>
      <c r="G1" s="31"/>
      <c r="H1" s="31"/>
    </row>
    <row r="2" spans="1:9" ht="92.45" customHeight="1">
      <c r="A2" s="31" t="s">
        <v>243</v>
      </c>
      <c r="B2" s="45" t="s">
        <v>232</v>
      </c>
      <c r="C2" s="45" t="s">
        <v>233</v>
      </c>
      <c r="D2" s="45" t="s">
        <v>253</v>
      </c>
      <c r="E2" s="45" t="s">
        <v>235</v>
      </c>
      <c r="F2" s="31" t="s">
        <v>141</v>
      </c>
      <c r="G2" s="31" t="s">
        <v>24</v>
      </c>
      <c r="H2" s="31" t="s">
        <v>25</v>
      </c>
      <c r="I2" s="32"/>
    </row>
    <row r="3" spans="1:9" ht="32.1" customHeight="1">
      <c r="A3" s="62" t="s">
        <v>263</v>
      </c>
      <c r="B3" s="97"/>
      <c r="C3" s="97"/>
      <c r="D3" s="97"/>
      <c r="E3" s="97"/>
      <c r="F3" s="50">
        <f>SUM(B3:E3)</f>
        <v>0</v>
      </c>
      <c r="G3" s="82">
        <v>0.05</v>
      </c>
      <c r="H3" s="50">
        <f>SUM(B3:E3)*G3</f>
        <v>0</v>
      </c>
    </row>
    <row r="4" spans="1:9" ht="32.1" customHeight="1">
      <c r="A4" s="62"/>
      <c r="B4" s="97"/>
      <c r="C4" s="97"/>
      <c r="D4" s="97"/>
      <c r="E4" s="97"/>
      <c r="F4" s="50"/>
      <c r="G4" s="38"/>
      <c r="H4" s="50"/>
    </row>
    <row r="5" spans="1:9" ht="32.1" customHeight="1">
      <c r="A5" s="62" t="s">
        <v>264</v>
      </c>
      <c r="B5" s="98"/>
      <c r="C5" s="98"/>
      <c r="D5" s="98"/>
      <c r="E5" s="98"/>
      <c r="F5" s="50">
        <f t="shared" ref="F5:F13" si="0">SUM(B5:E5)</f>
        <v>0</v>
      </c>
      <c r="G5" s="82">
        <v>0.1</v>
      </c>
      <c r="H5" s="50">
        <f>SUM(B5:E5)*G5</f>
        <v>0</v>
      </c>
    </row>
    <row r="6" spans="1:9" ht="32.1" customHeight="1">
      <c r="A6" s="62"/>
      <c r="B6" s="98"/>
      <c r="C6" s="98"/>
      <c r="D6" s="98"/>
      <c r="E6" s="98"/>
      <c r="F6" s="50"/>
      <c r="G6" s="38"/>
      <c r="H6" s="50"/>
    </row>
    <row r="7" spans="1:9" ht="32.1" customHeight="1">
      <c r="A7" s="63" t="s">
        <v>265</v>
      </c>
      <c r="B7" s="101">
        <v>4</v>
      </c>
      <c r="C7" s="101"/>
      <c r="D7" s="97"/>
      <c r="E7" s="97"/>
      <c r="F7" s="50">
        <f t="shared" si="0"/>
        <v>4</v>
      </c>
      <c r="G7" s="82">
        <v>0.15</v>
      </c>
      <c r="H7" s="50">
        <f>SUM(B7:E7)*G7</f>
        <v>0.6</v>
      </c>
    </row>
    <row r="8" spans="1:9" ht="232.5">
      <c r="A8" s="62"/>
      <c r="B8" s="99" t="s">
        <v>266</v>
      </c>
      <c r="D8" s="97"/>
      <c r="E8" s="97"/>
      <c r="F8" s="50"/>
      <c r="G8" s="38"/>
      <c r="H8" s="50"/>
    </row>
    <row r="9" spans="1:9" s="8" customFormat="1" ht="32.1" customHeight="1">
      <c r="A9" s="66" t="s">
        <v>267</v>
      </c>
      <c r="B9" s="142"/>
      <c r="C9" s="142"/>
      <c r="D9" s="142"/>
      <c r="E9" s="142"/>
      <c r="F9" s="51">
        <f t="shared" si="0"/>
        <v>0</v>
      </c>
      <c r="G9" s="82">
        <v>0.15</v>
      </c>
      <c r="H9" s="51">
        <f t="shared" ref="H9:H13" si="1">SUM(B9:E9)*G9</f>
        <v>0</v>
      </c>
    </row>
    <row r="10" spans="1:9" ht="32.1" customHeight="1">
      <c r="A10" s="62"/>
      <c r="B10" s="98"/>
      <c r="C10" s="98"/>
      <c r="D10" s="98"/>
      <c r="E10" s="98"/>
      <c r="F10" s="50"/>
      <c r="G10" s="38"/>
      <c r="H10" s="50"/>
    </row>
    <row r="11" spans="1:9" ht="32.1" customHeight="1">
      <c r="A11" s="69" t="s">
        <v>268</v>
      </c>
      <c r="B11" s="97"/>
      <c r="C11" s="97"/>
      <c r="D11" s="97"/>
      <c r="E11" s="97"/>
      <c r="F11" s="50">
        <f t="shared" si="0"/>
        <v>0</v>
      </c>
      <c r="G11" s="82">
        <v>0.25</v>
      </c>
      <c r="H11" s="50">
        <f t="shared" si="1"/>
        <v>0</v>
      </c>
    </row>
    <row r="12" spans="1:9" ht="32.1" customHeight="1">
      <c r="A12" s="62"/>
      <c r="B12" s="97"/>
      <c r="C12" s="111"/>
      <c r="D12" s="97"/>
      <c r="E12" s="97"/>
      <c r="F12" s="50"/>
      <c r="G12" s="38"/>
      <c r="H12" s="50"/>
    </row>
    <row r="13" spans="1:9" ht="32.1" customHeight="1">
      <c r="A13" s="66" t="s">
        <v>269</v>
      </c>
      <c r="B13" s="98"/>
      <c r="C13" s="98"/>
      <c r="D13" s="98"/>
      <c r="E13" s="98"/>
      <c r="F13" s="50">
        <f t="shared" si="0"/>
        <v>0</v>
      </c>
      <c r="G13" s="82">
        <v>0.3</v>
      </c>
      <c r="H13" s="50">
        <f t="shared" si="1"/>
        <v>0</v>
      </c>
    </row>
    <row r="14" spans="1:9" ht="32.1" customHeight="1">
      <c r="A14" s="14"/>
      <c r="B14" s="98"/>
      <c r="C14" s="98"/>
      <c r="D14" s="98"/>
      <c r="E14" s="98"/>
      <c r="F14" s="50"/>
      <c r="G14" s="82"/>
      <c r="H14" s="50"/>
    </row>
    <row r="15" spans="1:9">
      <c r="A15" s="132"/>
      <c r="B15" s="135"/>
      <c r="C15" s="135"/>
      <c r="D15" s="12"/>
      <c r="E15" s="12"/>
      <c r="F15" s="41" t="s">
        <v>66</v>
      </c>
      <c r="G15" s="83">
        <f>SUM(G3:G13)</f>
        <v>1</v>
      </c>
      <c r="H15" s="89">
        <f>SUM(H3:H14)</f>
        <v>0.6</v>
      </c>
      <c r="I15" s="8" t="s">
        <v>270</v>
      </c>
    </row>
    <row r="16" spans="1:9">
      <c r="A16" s="68"/>
      <c r="B16" s="137"/>
    </row>
    <row r="17" spans="1:3">
      <c r="C17" s="12"/>
    </row>
    <row r="19" spans="1:3">
      <c r="A19" s="138"/>
      <c r="B19" s="137"/>
      <c r="C19" s="137"/>
    </row>
    <row r="20" spans="1:3">
      <c r="A20" s="137"/>
      <c r="B20" s="137"/>
      <c r="C20" s="143"/>
    </row>
    <row r="21" spans="1:3">
      <c r="A21" s="137"/>
      <c r="B21" s="144"/>
      <c r="C21" s="144"/>
    </row>
    <row r="22" spans="1:3">
      <c r="A22" s="137"/>
      <c r="B22" s="144"/>
      <c r="C22" s="137"/>
    </row>
    <row r="23" spans="1:3">
      <c r="A23" s="137"/>
      <c r="B23" s="144"/>
      <c r="C23" s="144"/>
    </row>
    <row r="24" spans="1:3">
      <c r="A24" s="137"/>
      <c r="B24" s="144"/>
      <c r="C24" s="137"/>
    </row>
    <row r="25" spans="1:3">
      <c r="A25" s="137"/>
      <c r="B25" s="144"/>
      <c r="C25" s="144"/>
    </row>
    <row r="26" spans="1:3">
      <c r="A26" s="137"/>
      <c r="B26" s="144"/>
      <c r="C26" s="137"/>
    </row>
    <row r="27" spans="1:3">
      <c r="A27" s="100"/>
      <c r="B27" s="144"/>
      <c r="C27" s="144"/>
    </row>
  </sheetData>
  <sheetProtection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4"/>
  <sheetViews>
    <sheetView zoomScale="60" zoomScaleNormal="60" workbookViewId="0">
      <pane xSplit="1" ySplit="1" topLeftCell="B2" activePane="bottomRight" state="frozen"/>
      <selection pane="bottomRight" activeCell="C4" sqref="C4"/>
      <selection pane="bottomLeft" activeCell="A2" sqref="A2"/>
      <selection pane="topRight" activeCell="B1" sqref="B1"/>
    </sheetView>
  </sheetViews>
  <sheetFormatPr defaultColWidth="10.875" defaultRowHeight="15.6"/>
  <cols>
    <col min="1" max="1" width="48.625" style="8" customWidth="1"/>
    <col min="2" max="4" width="32.625" style="8" customWidth="1"/>
    <col min="5" max="5" width="21.5" style="8" customWidth="1"/>
    <col min="6" max="6" width="15.375" style="8" customWidth="1"/>
    <col min="7" max="7" width="15.5" style="8" customWidth="1"/>
    <col min="8" max="8" width="21.875" style="8" customWidth="1"/>
    <col min="9" max="16384" width="10.875" style="8"/>
  </cols>
  <sheetData>
    <row r="1" spans="1:7" ht="67.5" customHeight="1">
      <c r="A1" s="43" t="s">
        <v>271</v>
      </c>
      <c r="B1" s="24" t="s">
        <v>272</v>
      </c>
      <c r="C1" s="24" t="s">
        <v>273</v>
      </c>
      <c r="D1" s="24" t="s">
        <v>274</v>
      </c>
      <c r="E1" s="35" t="s">
        <v>141</v>
      </c>
      <c r="F1" s="35" t="s">
        <v>24</v>
      </c>
      <c r="G1" s="35" t="s">
        <v>25</v>
      </c>
    </row>
    <row r="2" spans="1:7" ht="32.1" customHeight="1">
      <c r="A2" s="23" t="s">
        <v>275</v>
      </c>
      <c r="B2" s="94"/>
      <c r="C2" s="94"/>
      <c r="D2" s="94">
        <v>10</v>
      </c>
      <c r="E2" s="117">
        <f>SUM(B2:D2)</f>
        <v>10</v>
      </c>
      <c r="F2" s="75">
        <v>0.15</v>
      </c>
      <c r="G2" s="47">
        <f>(B2*F2)+(C2*F2)+(D2*F2)</f>
        <v>1.5</v>
      </c>
    </row>
    <row r="3" spans="1:7" ht="30.95">
      <c r="A3" s="23"/>
      <c r="B3" s="94"/>
      <c r="C3" s="94"/>
      <c r="D3" s="125" t="s">
        <v>276</v>
      </c>
      <c r="E3" s="117"/>
      <c r="F3" s="36"/>
      <c r="G3" s="47"/>
    </row>
    <row r="4" spans="1:7" ht="32.1" customHeight="1">
      <c r="A4" s="23" t="s">
        <v>277</v>
      </c>
      <c r="B4" s="95">
        <v>1</v>
      </c>
      <c r="C4" s="95"/>
      <c r="D4" s="95"/>
      <c r="E4" s="117">
        <f t="shared" ref="E4:E20" si="0">SUM(B4:D4)</f>
        <v>1</v>
      </c>
      <c r="F4" s="87">
        <v>7.4999999999999997E-2</v>
      </c>
      <c r="G4" s="47">
        <f>(B4*F4)+(C4*F4)+(D4*F4)</f>
        <v>7.4999999999999997E-2</v>
      </c>
    </row>
    <row r="5" spans="1:7" ht="93">
      <c r="A5" s="23"/>
      <c r="B5" s="149" t="s">
        <v>278</v>
      </c>
      <c r="D5" s="95"/>
      <c r="E5" s="117"/>
      <c r="F5" s="36"/>
      <c r="G5" s="47"/>
    </row>
    <row r="6" spans="1:7" ht="32.1" customHeight="1">
      <c r="A6" s="23" t="s">
        <v>279</v>
      </c>
      <c r="B6" s="94">
        <v>0</v>
      </c>
      <c r="C6" s="94"/>
      <c r="D6" s="94"/>
      <c r="E6" s="117">
        <f t="shared" si="0"/>
        <v>0</v>
      </c>
      <c r="F6" s="87">
        <v>7.4999999999999997E-2</v>
      </c>
      <c r="G6" s="47">
        <f>(B6*F6)+(C6*F6)+(D6*F6)</f>
        <v>0</v>
      </c>
    </row>
    <row r="7" spans="1:7" ht="30.95">
      <c r="A7" s="23"/>
      <c r="B7" s="125" t="s">
        <v>280</v>
      </c>
      <c r="C7" s="112"/>
      <c r="D7" s="112"/>
      <c r="E7" s="117"/>
      <c r="F7" s="36"/>
      <c r="G7" s="47"/>
    </row>
    <row r="8" spans="1:7" ht="53.1" customHeight="1">
      <c r="A8" s="24" t="s">
        <v>281</v>
      </c>
      <c r="B8" s="95"/>
      <c r="C8" s="95"/>
      <c r="D8" s="95"/>
      <c r="E8" s="118">
        <f t="shared" si="0"/>
        <v>0</v>
      </c>
      <c r="F8" s="84">
        <v>0.15</v>
      </c>
      <c r="G8" s="47">
        <f>(B8*F8)+(C8*F8)+(D8*F8)</f>
        <v>0</v>
      </c>
    </row>
    <row r="9" spans="1:7" ht="32.1" customHeight="1">
      <c r="A9" s="24"/>
      <c r="B9" s="113"/>
      <c r="C9" s="113"/>
      <c r="D9" s="113"/>
      <c r="E9" s="118"/>
      <c r="F9" s="85"/>
      <c r="G9" s="47"/>
    </row>
    <row r="10" spans="1:7" ht="47.1" customHeight="1">
      <c r="A10" s="24" t="s">
        <v>282</v>
      </c>
      <c r="B10" s="94"/>
      <c r="C10" s="94"/>
      <c r="D10" s="94"/>
      <c r="E10" s="118">
        <f t="shared" si="0"/>
        <v>0</v>
      </c>
      <c r="F10" s="84">
        <v>0.1</v>
      </c>
      <c r="G10" s="47">
        <f>(B10*F10)+(C10*F10)+(D10*F10)</f>
        <v>0</v>
      </c>
    </row>
    <row r="11" spans="1:7" ht="32.1" customHeight="1">
      <c r="A11" s="24"/>
      <c r="B11" s="112"/>
      <c r="C11" s="112"/>
      <c r="D11" s="112"/>
      <c r="E11" s="118"/>
      <c r="F11" s="85"/>
      <c r="G11" s="47"/>
    </row>
    <row r="12" spans="1:7" ht="32.1" customHeight="1">
      <c r="A12" s="24" t="s">
        <v>283</v>
      </c>
      <c r="B12" s="95"/>
      <c r="C12" s="95">
        <v>4</v>
      </c>
      <c r="D12" s="95"/>
      <c r="E12" s="118">
        <f t="shared" si="0"/>
        <v>4</v>
      </c>
      <c r="F12" s="84">
        <v>0.1</v>
      </c>
      <c r="G12" s="47">
        <f>(B12*F12)+(C12*F12)+(D12*F12)</f>
        <v>0.4</v>
      </c>
    </row>
    <row r="13" spans="1:7" ht="216.95">
      <c r="A13" s="24"/>
      <c r="C13" s="149" t="s">
        <v>284</v>
      </c>
      <c r="D13" s="114"/>
      <c r="E13" s="118"/>
      <c r="F13" s="85"/>
      <c r="G13" s="47"/>
    </row>
    <row r="14" spans="1:7" ht="32.1" customHeight="1">
      <c r="A14" s="24" t="s">
        <v>285</v>
      </c>
      <c r="B14" s="94"/>
      <c r="C14" s="94"/>
      <c r="D14" s="94">
        <v>7</v>
      </c>
      <c r="E14" s="118">
        <f t="shared" si="0"/>
        <v>7</v>
      </c>
      <c r="F14" s="84">
        <v>0.1</v>
      </c>
      <c r="G14" s="47">
        <f>(B14*F14)+(C14*F14)+(D14*F14)</f>
        <v>0.70000000000000007</v>
      </c>
    </row>
    <row r="15" spans="1:7" ht="263.45">
      <c r="A15" s="23"/>
      <c r="B15" s="125"/>
      <c r="C15" s="112"/>
      <c r="D15" s="104" t="s">
        <v>286</v>
      </c>
      <c r="E15" s="117"/>
      <c r="F15" s="36"/>
      <c r="G15" s="47"/>
    </row>
    <row r="16" spans="1:7" ht="32.1" customHeight="1">
      <c r="A16" s="24" t="s">
        <v>287</v>
      </c>
      <c r="B16" s="95">
        <v>0</v>
      </c>
      <c r="C16" s="95"/>
      <c r="D16" s="95"/>
      <c r="E16" s="118">
        <f t="shared" si="0"/>
        <v>0</v>
      </c>
      <c r="F16" s="84">
        <v>0.1</v>
      </c>
      <c r="G16" s="47">
        <f>(B16*F16)+(C16*F16)+(D16*F16)</f>
        <v>0</v>
      </c>
    </row>
    <row r="17" spans="1:8">
      <c r="A17" s="23"/>
      <c r="B17" s="96" t="s">
        <v>288</v>
      </c>
      <c r="C17" s="113"/>
      <c r="D17" s="113"/>
      <c r="E17" s="117"/>
      <c r="F17" s="36"/>
      <c r="G17" s="47"/>
    </row>
    <row r="18" spans="1:8" ht="46.5">
      <c r="A18" s="29" t="s">
        <v>289</v>
      </c>
      <c r="B18" s="94"/>
      <c r="C18" s="94">
        <v>6</v>
      </c>
      <c r="D18" s="94"/>
      <c r="E18" s="118">
        <f t="shared" si="0"/>
        <v>6</v>
      </c>
      <c r="F18" s="84">
        <v>0.08</v>
      </c>
      <c r="G18" s="47">
        <f>(B18*F18)+(C18*F18)+(D18*F18)</f>
        <v>0.48</v>
      </c>
    </row>
    <row r="19" spans="1:8" ht="93">
      <c r="A19" s="23"/>
      <c r="B19" s="115"/>
      <c r="C19" s="104" t="s">
        <v>290</v>
      </c>
      <c r="D19" s="115"/>
      <c r="E19" s="117"/>
      <c r="F19" s="36"/>
      <c r="G19" s="47"/>
    </row>
    <row r="20" spans="1:8" ht="46.5">
      <c r="A20" s="24" t="s">
        <v>291</v>
      </c>
      <c r="B20" s="95">
        <v>0</v>
      </c>
      <c r="C20" s="95"/>
      <c r="D20" s="95"/>
      <c r="E20" s="118">
        <f t="shared" si="0"/>
        <v>0</v>
      </c>
      <c r="F20" s="84">
        <v>7.0000000000000007E-2</v>
      </c>
      <c r="G20" s="47">
        <f>(B20*F20)+(C20*F20)+(D20*F20)</f>
        <v>0</v>
      </c>
    </row>
    <row r="21" spans="1:8">
      <c r="A21" s="23"/>
      <c r="B21" s="96" t="s">
        <v>292</v>
      </c>
      <c r="C21" s="114"/>
      <c r="D21" s="114"/>
      <c r="E21" s="117"/>
      <c r="F21" s="75"/>
      <c r="G21" s="47"/>
    </row>
    <row r="22" spans="1:8">
      <c r="E22" s="41" t="s">
        <v>66</v>
      </c>
      <c r="F22" s="86"/>
      <c r="G22" s="88">
        <f>SUM(G2:G21)</f>
        <v>3.1550000000000002</v>
      </c>
      <c r="H22" s="8" t="s">
        <v>142</v>
      </c>
    </row>
    <row r="23" spans="1:8" ht="155.1">
      <c r="A23" s="136" t="s">
        <v>293</v>
      </c>
    </row>
    <row r="24" spans="1:8">
      <c r="A24" s="136"/>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9"/>
  <sheetViews>
    <sheetView zoomScale="70" zoomScaleNormal="70" workbookViewId="0">
      <pane xSplit="1" ySplit="2" topLeftCell="C17" activePane="bottomRight" state="frozen"/>
      <selection pane="bottomRight" activeCell="G19" sqref="G19"/>
      <selection pane="bottomLeft" activeCell="A3" sqref="A3"/>
      <selection pane="topRight" activeCell="B1" sqref="B1"/>
    </sheetView>
  </sheetViews>
  <sheetFormatPr defaultColWidth="10.875" defaultRowHeight="15.6"/>
  <cols>
    <col min="1" max="1" width="64.625" style="8" customWidth="1"/>
    <col min="2" max="4" width="25" style="8" customWidth="1"/>
    <col min="5" max="7" width="16.625" style="8" customWidth="1"/>
    <col min="8" max="8" width="16.5" style="8" customWidth="1"/>
    <col min="9" max="16384" width="10.875" style="8"/>
  </cols>
  <sheetData>
    <row r="1" spans="1:20">
      <c r="A1" s="7"/>
      <c r="B1" s="173" t="s">
        <v>294</v>
      </c>
      <c r="C1" s="173"/>
      <c r="D1" s="173"/>
      <c r="E1" s="7"/>
      <c r="F1" s="7"/>
      <c r="G1" s="7"/>
    </row>
    <row r="2" spans="1:20" ht="111.95" customHeight="1">
      <c r="A2" s="43" t="s">
        <v>295</v>
      </c>
      <c r="B2" s="24" t="s">
        <v>296</v>
      </c>
      <c r="C2" s="24" t="s">
        <v>297</v>
      </c>
      <c r="D2" s="24" t="s">
        <v>298</v>
      </c>
      <c r="E2" s="35" t="s">
        <v>141</v>
      </c>
      <c r="F2" s="35" t="s">
        <v>24</v>
      </c>
      <c r="G2" s="35" t="s">
        <v>25</v>
      </c>
    </row>
    <row r="3" spans="1:20" ht="32.1" customHeight="1">
      <c r="A3" s="23" t="s">
        <v>299</v>
      </c>
      <c r="B3" s="94">
        <v>0</v>
      </c>
      <c r="C3" s="94"/>
      <c r="D3" s="94"/>
      <c r="E3" s="52">
        <f>SUM(B3:D3)</f>
        <v>0</v>
      </c>
      <c r="F3" s="75">
        <v>-0.15</v>
      </c>
      <c r="G3" s="52">
        <f>(B3*F3)+(C3*F3)+(D3*F3)</f>
        <v>0</v>
      </c>
      <c r="T3" s="8">
        <v>-2</v>
      </c>
    </row>
    <row r="4" spans="1:20" ht="32.1" customHeight="1">
      <c r="A4" s="23"/>
      <c r="B4" s="94"/>
      <c r="C4" s="94"/>
      <c r="D4" s="94"/>
      <c r="E4" s="52"/>
      <c r="F4" s="75"/>
      <c r="G4" s="52"/>
    </row>
    <row r="5" spans="1:20" ht="32.1" customHeight="1">
      <c r="A5" s="23" t="s">
        <v>300</v>
      </c>
      <c r="B5" s="105">
        <v>0</v>
      </c>
      <c r="C5" s="105"/>
      <c r="D5" s="105"/>
      <c r="E5" s="52">
        <f t="shared" ref="E5:E13" si="0">SUM(B5:D5)</f>
        <v>0</v>
      </c>
      <c r="F5" s="75">
        <v>-0.2</v>
      </c>
      <c r="G5" s="52">
        <f>(B5*F5)+(C5*F5)+(D5*F5)</f>
        <v>0</v>
      </c>
    </row>
    <row r="6" spans="1:20" ht="32.1" customHeight="1">
      <c r="A6" s="23"/>
      <c r="B6" s="105"/>
      <c r="C6" s="105"/>
      <c r="D6" s="105"/>
      <c r="E6" s="52"/>
      <c r="F6" s="75"/>
      <c r="G6" s="52"/>
    </row>
    <row r="7" spans="1:20" ht="32.1" customHeight="1">
      <c r="A7" s="24" t="s">
        <v>301</v>
      </c>
      <c r="B7" s="94"/>
      <c r="C7" s="94"/>
      <c r="D7" s="94">
        <v>2</v>
      </c>
      <c r="E7" s="52">
        <f t="shared" si="0"/>
        <v>2</v>
      </c>
      <c r="F7" s="75">
        <v>-0.2</v>
      </c>
      <c r="G7" s="52">
        <f>(B7*F7)+(C7*F7)+(D7*F7)</f>
        <v>-0.4</v>
      </c>
    </row>
    <row r="8" spans="1:20" ht="32.1" customHeight="1">
      <c r="A8" s="23"/>
      <c r="B8" s="94"/>
      <c r="C8" s="94"/>
      <c r="D8" s="94"/>
      <c r="E8" s="52"/>
      <c r="F8" s="75"/>
      <c r="G8" s="52"/>
    </row>
    <row r="9" spans="1:20" ht="32.1" customHeight="1">
      <c r="A9" s="24" t="s">
        <v>302</v>
      </c>
      <c r="B9" s="105"/>
      <c r="C9" s="105"/>
      <c r="D9" s="105">
        <v>2</v>
      </c>
      <c r="E9" s="52">
        <f t="shared" si="0"/>
        <v>2</v>
      </c>
      <c r="F9" s="84">
        <v>-0.1</v>
      </c>
      <c r="G9" s="52">
        <f>(B9*F9)+(C9*F9)+(D9*F9)</f>
        <v>-0.2</v>
      </c>
    </row>
    <row r="10" spans="1:20" ht="32.1" customHeight="1">
      <c r="A10" s="24"/>
      <c r="B10" s="105"/>
      <c r="C10" s="105"/>
      <c r="D10" s="105"/>
      <c r="E10" s="52"/>
      <c r="F10" s="84"/>
      <c r="G10" s="52"/>
    </row>
    <row r="11" spans="1:20" ht="32.1" customHeight="1">
      <c r="A11" s="24" t="s">
        <v>303</v>
      </c>
      <c r="B11" s="94">
        <v>9</v>
      </c>
      <c r="C11" s="94"/>
      <c r="D11" s="94"/>
      <c r="E11" s="52">
        <f t="shared" si="0"/>
        <v>9</v>
      </c>
      <c r="F11" s="84">
        <v>-0.1</v>
      </c>
      <c r="G11" s="52">
        <f>(B11*F11)+(C11*F11)+(D11*F11)</f>
        <v>-0.9</v>
      </c>
    </row>
    <row r="12" spans="1:20" ht="32.1" customHeight="1">
      <c r="A12" s="23"/>
      <c r="B12" s="94"/>
      <c r="C12" s="94"/>
      <c r="D12" s="94"/>
      <c r="E12" s="52"/>
      <c r="F12" s="75"/>
      <c r="G12" s="52"/>
    </row>
    <row r="13" spans="1:20" ht="32.1" customHeight="1">
      <c r="A13" s="24" t="s">
        <v>304</v>
      </c>
      <c r="B13" s="105">
        <v>0</v>
      </c>
      <c r="C13" s="105"/>
      <c r="D13" s="105"/>
      <c r="E13" s="52">
        <f t="shared" si="0"/>
        <v>0</v>
      </c>
      <c r="F13" s="84">
        <v>-0.1</v>
      </c>
      <c r="G13" s="52">
        <f>(B13*F13)+(C13*F13)+(D13*F13)</f>
        <v>0</v>
      </c>
    </row>
    <row r="14" spans="1:20" ht="32.1" customHeight="1">
      <c r="A14" s="24"/>
      <c r="B14" s="105"/>
      <c r="C14" s="105"/>
      <c r="D14" s="105"/>
      <c r="E14" s="52"/>
      <c r="F14" s="84"/>
      <c r="G14" s="52"/>
    </row>
    <row r="15" spans="1:20" ht="32.1" customHeight="1">
      <c r="A15" s="24" t="s">
        <v>305</v>
      </c>
      <c r="B15" s="94"/>
      <c r="C15" s="94"/>
      <c r="D15" s="94">
        <v>4</v>
      </c>
      <c r="E15" s="52">
        <f t="shared" ref="E15" si="1">SUM(B15:D15)</f>
        <v>4</v>
      </c>
      <c r="F15" s="84">
        <v>-0.1</v>
      </c>
      <c r="G15" s="52">
        <f>(B15*F15)+(C15*F15)+(D15*F15)</f>
        <v>-0.4</v>
      </c>
    </row>
    <row r="16" spans="1:20" ht="32.1" customHeight="1">
      <c r="A16" s="23"/>
      <c r="B16" s="94"/>
      <c r="C16" s="94"/>
      <c r="D16" s="94"/>
      <c r="E16" s="52"/>
      <c r="F16" s="75"/>
      <c r="G16" s="52"/>
    </row>
    <row r="17" spans="1:8" ht="32.1" customHeight="1">
      <c r="A17" s="24" t="s">
        <v>306</v>
      </c>
      <c r="B17" s="105">
        <v>0</v>
      </c>
      <c r="C17" s="105"/>
      <c r="D17" s="105"/>
      <c r="E17" s="52">
        <f t="shared" ref="E17" si="2">SUM(B17:D17)</f>
        <v>0</v>
      </c>
      <c r="F17" s="84">
        <v>-0.05</v>
      </c>
      <c r="G17" s="52">
        <f>(B17*F17)+(C17*F17)+(D17*F17)</f>
        <v>0</v>
      </c>
    </row>
    <row r="18" spans="1:8" ht="32.1" customHeight="1">
      <c r="A18" s="24"/>
      <c r="B18" s="105"/>
      <c r="C18" s="105"/>
      <c r="D18" s="105"/>
      <c r="E18" s="52"/>
      <c r="F18" s="84"/>
      <c r="G18" s="52"/>
    </row>
    <row r="19" spans="1:8">
      <c r="A19" s="151"/>
      <c r="E19" s="41" t="s">
        <v>66</v>
      </c>
      <c r="F19" s="75">
        <f>SUM(F3:F18)</f>
        <v>-1</v>
      </c>
      <c r="G19" s="53">
        <f>SUM(G3:G18)</f>
        <v>-1.9</v>
      </c>
      <c r="H19" s="8" t="s">
        <v>307</v>
      </c>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6" t="s">
        <v>19</v>
      </c>
      <c r="C2" s="56" t="s">
        <v>20</v>
      </c>
      <c r="D2" s="56"/>
    </row>
    <row r="3" spans="2:4">
      <c r="B3" s="1" t="s">
        <v>21</v>
      </c>
      <c r="C3" s="6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0"/>
  <sheetViews>
    <sheetView zoomScale="70" zoomScaleNormal="70" workbookViewId="0">
      <pane xSplit="1" ySplit="1" topLeftCell="B47" activePane="bottomRight" state="frozen"/>
      <selection pane="bottomRight" activeCell="B57" sqref="B57"/>
      <selection pane="bottomLeft" activeCell="A2" sqref="A2"/>
      <selection pane="topRight" activeCell="B1" sqref="B1"/>
    </sheetView>
  </sheetViews>
  <sheetFormatPr defaultColWidth="10.5" defaultRowHeight="15.6"/>
  <cols>
    <col min="1" max="1" width="48.625" customWidth="1"/>
    <col min="2" max="2" width="64.625" style="8" customWidth="1"/>
    <col min="3" max="4" width="16.625" customWidth="1"/>
    <col min="5" max="5" width="12.375" customWidth="1"/>
  </cols>
  <sheetData>
    <row r="1" spans="1:4" ht="34.5" customHeight="1">
      <c r="A1" s="49" t="s">
        <v>22</v>
      </c>
      <c r="B1" s="49" t="s">
        <v>23</v>
      </c>
      <c r="C1" s="49" t="s">
        <v>24</v>
      </c>
      <c r="D1" s="49" t="s">
        <v>25</v>
      </c>
    </row>
    <row r="2" spans="1:4" ht="15.95" customHeight="1">
      <c r="A2" s="120" t="s">
        <v>26</v>
      </c>
      <c r="B2" s="125">
        <v>3</v>
      </c>
      <c r="C2" s="73">
        <v>0.05</v>
      </c>
      <c r="D2" s="42">
        <f>B2*C2</f>
        <v>0.15000000000000002</v>
      </c>
    </row>
    <row r="3" spans="1:4" ht="77.45">
      <c r="A3" s="120"/>
      <c r="B3" s="104" t="s">
        <v>27</v>
      </c>
      <c r="C3" s="73"/>
      <c r="D3" s="42"/>
    </row>
    <row r="4" spans="1:4" ht="15.95" customHeight="1">
      <c r="A4" s="120" t="s">
        <v>28</v>
      </c>
      <c r="B4" s="125">
        <v>3</v>
      </c>
      <c r="C4" s="73">
        <v>0.05</v>
      </c>
      <c r="D4" s="42">
        <f>B4*C4</f>
        <v>0.15000000000000002</v>
      </c>
    </row>
    <row r="5" spans="1:4" ht="82.5" customHeight="1">
      <c r="A5" s="120"/>
      <c r="B5" s="104" t="s">
        <v>29</v>
      </c>
      <c r="C5" s="73"/>
      <c r="D5" s="42"/>
    </row>
    <row r="6" spans="1:4" ht="15.95" customHeight="1">
      <c r="A6" s="120" t="s">
        <v>30</v>
      </c>
      <c r="B6" s="125">
        <v>0</v>
      </c>
      <c r="C6" s="73">
        <v>0.05</v>
      </c>
      <c r="D6" s="42">
        <f>B6*C6</f>
        <v>0</v>
      </c>
    </row>
    <row r="7" spans="1:4">
      <c r="A7" s="120"/>
      <c r="B7" s="104"/>
      <c r="C7" s="73"/>
      <c r="D7" s="42"/>
    </row>
    <row r="8" spans="1:4" ht="15.95" customHeight="1">
      <c r="A8" s="120" t="s">
        <v>31</v>
      </c>
      <c r="B8" s="125">
        <v>3</v>
      </c>
      <c r="C8" s="73">
        <v>0.05</v>
      </c>
      <c r="D8" s="42">
        <f>B8*C8</f>
        <v>0.15000000000000002</v>
      </c>
    </row>
    <row r="9" spans="1:4" ht="93">
      <c r="A9" s="120"/>
      <c r="B9" s="104" t="s">
        <v>32</v>
      </c>
      <c r="C9" s="73"/>
      <c r="D9" s="42"/>
    </row>
    <row r="10" spans="1:4" ht="15.95" customHeight="1">
      <c r="A10" s="120" t="s">
        <v>33</v>
      </c>
      <c r="B10" s="125">
        <v>3</v>
      </c>
      <c r="C10" s="73">
        <v>0.05</v>
      </c>
      <c r="D10" s="42">
        <f>B10*C10</f>
        <v>0.15000000000000002</v>
      </c>
    </row>
    <row r="11" spans="1:4" ht="77.45">
      <c r="A11" s="120"/>
      <c r="B11" s="104" t="s">
        <v>34</v>
      </c>
      <c r="C11" s="73"/>
      <c r="D11" s="42"/>
    </row>
    <row r="12" spans="1:4" ht="15.95" customHeight="1">
      <c r="A12" s="120" t="s">
        <v>35</v>
      </c>
      <c r="B12" s="125"/>
      <c r="C12" s="73">
        <v>0.05</v>
      </c>
      <c r="D12" s="42">
        <f>B12*C12</f>
        <v>0</v>
      </c>
    </row>
    <row r="13" spans="1:4" ht="15.95" customHeight="1">
      <c r="A13" s="120"/>
      <c r="B13" s="125"/>
      <c r="C13" s="73"/>
      <c r="D13" s="42"/>
    </row>
    <row r="14" spans="1:4" ht="15.95" customHeight="1">
      <c r="A14" s="120" t="s">
        <v>36</v>
      </c>
      <c r="B14" s="125">
        <v>3</v>
      </c>
      <c r="C14" s="73">
        <v>0.05</v>
      </c>
      <c r="D14" s="42">
        <f>B14*C14</f>
        <v>0.15000000000000002</v>
      </c>
    </row>
    <row r="15" spans="1:4" ht="77.45">
      <c r="A15" s="120"/>
      <c r="B15" s="104" t="s">
        <v>37</v>
      </c>
      <c r="C15" s="73"/>
      <c r="D15" s="42"/>
    </row>
    <row r="16" spans="1:4" ht="15.95" customHeight="1">
      <c r="A16" s="120" t="s">
        <v>38</v>
      </c>
      <c r="B16" s="125">
        <v>3</v>
      </c>
      <c r="C16" s="73">
        <v>0.03</v>
      </c>
      <c r="D16" s="42">
        <f>B16*C16</f>
        <v>0.09</v>
      </c>
    </row>
    <row r="17" spans="1:4" ht="77.45">
      <c r="A17" s="120"/>
      <c r="B17" s="104" t="s">
        <v>37</v>
      </c>
      <c r="C17" s="73"/>
      <c r="D17" s="42"/>
    </row>
    <row r="18" spans="1:4" ht="15.95" customHeight="1">
      <c r="A18" s="120" t="s">
        <v>39</v>
      </c>
      <c r="B18" s="125"/>
      <c r="C18" s="73">
        <v>0.02</v>
      </c>
      <c r="D18" s="42">
        <f>B18*C18</f>
        <v>0</v>
      </c>
    </row>
    <row r="19" spans="1:4" ht="15.95" customHeight="1">
      <c r="A19" s="120"/>
      <c r="B19" s="68"/>
      <c r="C19" s="73"/>
      <c r="D19" s="42"/>
    </row>
    <row r="20" spans="1:4" ht="15.95" customHeight="1">
      <c r="A20" s="120" t="s">
        <v>40</v>
      </c>
      <c r="B20" s="125">
        <v>3</v>
      </c>
      <c r="C20" s="73">
        <v>0.03</v>
      </c>
      <c r="D20" s="42">
        <f>B20*C20</f>
        <v>0.09</v>
      </c>
    </row>
    <row r="21" spans="1:4" ht="77.45">
      <c r="A21" s="120"/>
      <c r="B21" s="104" t="s">
        <v>37</v>
      </c>
      <c r="C21" s="73"/>
      <c r="D21" s="42"/>
    </row>
    <row r="22" spans="1:4" ht="15.95" customHeight="1">
      <c r="A22" s="120" t="s">
        <v>41</v>
      </c>
      <c r="B22" s="125">
        <v>2</v>
      </c>
      <c r="C22" s="73">
        <v>0.03</v>
      </c>
      <c r="D22" s="42">
        <f>B22*C22</f>
        <v>0.06</v>
      </c>
    </row>
    <row r="23" spans="1:4" ht="51.95" customHeight="1">
      <c r="A23" s="120"/>
      <c r="B23" s="104" t="s">
        <v>42</v>
      </c>
      <c r="C23" s="73"/>
      <c r="D23" s="42"/>
    </row>
    <row r="24" spans="1:4" ht="30.95">
      <c r="A24" s="122" t="s">
        <v>43</v>
      </c>
      <c r="B24" s="125">
        <v>2</v>
      </c>
      <c r="C24" s="73">
        <v>0.03</v>
      </c>
      <c r="D24" s="42">
        <f>B24*C24</f>
        <v>0.06</v>
      </c>
    </row>
    <row r="25" spans="1:4" ht="46.5">
      <c r="A25" s="120"/>
      <c r="B25" s="104" t="s">
        <v>44</v>
      </c>
      <c r="C25" s="73"/>
      <c r="D25" s="42"/>
    </row>
    <row r="26" spans="1:4" ht="15.95" customHeight="1">
      <c r="A26" s="120" t="s">
        <v>45</v>
      </c>
      <c r="B26" s="125">
        <v>3</v>
      </c>
      <c r="C26" s="73">
        <v>0.04</v>
      </c>
      <c r="D26" s="42">
        <f>B26*C26</f>
        <v>0.12</v>
      </c>
    </row>
    <row r="27" spans="1:4" ht="77.45">
      <c r="A27" s="120"/>
      <c r="B27" s="123" t="s">
        <v>46</v>
      </c>
      <c r="C27" s="73"/>
      <c r="D27" s="42"/>
    </row>
    <row r="28" spans="1:4" ht="15.95" customHeight="1">
      <c r="A28" s="120" t="s">
        <v>47</v>
      </c>
      <c r="B28" s="125">
        <v>3</v>
      </c>
      <c r="C28" s="73">
        <v>0.03</v>
      </c>
      <c r="D28" s="42">
        <f>B28*C28</f>
        <v>0.09</v>
      </c>
    </row>
    <row r="29" spans="1:4" ht="77.45">
      <c r="A29" s="120"/>
      <c r="B29" s="123" t="s">
        <v>46</v>
      </c>
      <c r="C29" s="73"/>
      <c r="D29" s="42"/>
    </row>
    <row r="30" spans="1:4" ht="15.95" customHeight="1">
      <c r="A30" s="120" t="s">
        <v>48</v>
      </c>
      <c r="B30" s="125">
        <v>0</v>
      </c>
      <c r="C30" s="73">
        <v>0.04</v>
      </c>
      <c r="D30" s="42">
        <f>B30*C30</f>
        <v>0</v>
      </c>
    </row>
    <row r="31" spans="1:4" ht="15.95" customHeight="1">
      <c r="A31" s="120"/>
      <c r="B31" s="125"/>
      <c r="C31" s="73"/>
      <c r="D31" s="42"/>
    </row>
    <row r="32" spans="1:4" ht="15.95" customHeight="1">
      <c r="A32" s="120" t="s">
        <v>49</v>
      </c>
      <c r="B32" s="125">
        <v>0</v>
      </c>
      <c r="C32" s="73">
        <v>0.04</v>
      </c>
      <c r="D32" s="42">
        <f>B32*C32</f>
        <v>0</v>
      </c>
    </row>
    <row r="33" spans="1:4" ht="15.95" customHeight="1">
      <c r="A33" s="120"/>
      <c r="B33" s="68"/>
      <c r="C33" s="73"/>
      <c r="D33" s="42"/>
    </row>
    <row r="34" spans="1:4" ht="15.95" customHeight="1">
      <c r="A34" s="120" t="s">
        <v>50</v>
      </c>
      <c r="B34" s="125">
        <v>0</v>
      </c>
      <c r="C34" s="73">
        <v>0.03</v>
      </c>
      <c r="D34" s="42">
        <f>B34*C34</f>
        <v>0</v>
      </c>
    </row>
    <row r="35" spans="1:4" ht="15.95" customHeight="1">
      <c r="A35" s="120"/>
      <c r="B35" s="125"/>
      <c r="C35" s="73"/>
      <c r="D35" s="42"/>
    </row>
    <row r="36" spans="1:4" ht="15.95" customHeight="1">
      <c r="A36" s="120" t="s">
        <v>51</v>
      </c>
      <c r="B36" s="125">
        <v>0</v>
      </c>
      <c r="C36" s="73">
        <v>0.05</v>
      </c>
      <c r="D36" s="42">
        <f>B36*C36</f>
        <v>0</v>
      </c>
    </row>
    <row r="37" spans="1:4" ht="15.95" customHeight="1">
      <c r="A37" s="120"/>
      <c r="B37" s="125"/>
      <c r="C37" s="73"/>
      <c r="D37" s="42"/>
    </row>
    <row r="38" spans="1:4" ht="15.95" customHeight="1">
      <c r="A38" s="120" t="s">
        <v>52</v>
      </c>
      <c r="B38" s="125">
        <v>0</v>
      </c>
      <c r="C38" s="73">
        <v>0.05</v>
      </c>
      <c r="D38" s="42">
        <f>B38*C38</f>
        <v>0</v>
      </c>
    </row>
    <row r="39" spans="1:4" ht="15.95" customHeight="1">
      <c r="A39" s="120"/>
      <c r="B39" s="125"/>
      <c r="C39" s="73"/>
      <c r="D39" s="42"/>
    </row>
    <row r="40" spans="1:4">
      <c r="A40" s="122" t="s">
        <v>53</v>
      </c>
      <c r="B40" s="125">
        <v>3</v>
      </c>
      <c r="C40" s="73">
        <v>0.04</v>
      </c>
      <c r="D40" s="42">
        <f>B40*C40</f>
        <v>0.12</v>
      </c>
    </row>
    <row r="41" spans="1:4" ht="46.5">
      <c r="A41" s="120"/>
      <c r="B41" s="121" t="s">
        <v>54</v>
      </c>
      <c r="C41" s="73"/>
      <c r="D41" s="42"/>
    </row>
    <row r="42" spans="1:4" ht="15.95" customHeight="1">
      <c r="A42" s="120" t="s">
        <v>55</v>
      </c>
      <c r="B42" s="125"/>
      <c r="C42" s="73">
        <v>0.02</v>
      </c>
      <c r="D42" s="42">
        <f>B42*C42</f>
        <v>0</v>
      </c>
    </row>
    <row r="43" spans="1:4" ht="15.95" customHeight="1">
      <c r="A43" s="120"/>
      <c r="B43" s="125"/>
      <c r="C43" s="73"/>
      <c r="D43" s="42"/>
    </row>
    <row r="44" spans="1:4" ht="15.95" customHeight="1">
      <c r="A44" s="120" t="s">
        <v>56</v>
      </c>
      <c r="B44" s="125">
        <v>3</v>
      </c>
      <c r="C44" s="73">
        <v>0.03</v>
      </c>
      <c r="D44" s="42">
        <f>B44*C44</f>
        <v>0.09</v>
      </c>
    </row>
    <row r="45" spans="1:4" ht="108.6">
      <c r="A45" s="120"/>
      <c r="B45" s="104" t="s">
        <v>57</v>
      </c>
      <c r="C45" s="73"/>
      <c r="D45" s="42"/>
    </row>
    <row r="46" spans="1:4" ht="15.95" customHeight="1">
      <c r="A46" s="120" t="s">
        <v>58</v>
      </c>
      <c r="B46" s="125">
        <v>3</v>
      </c>
      <c r="C46" s="73">
        <v>0.03</v>
      </c>
      <c r="D46" s="42">
        <f>B46*C46</f>
        <v>0.09</v>
      </c>
    </row>
    <row r="47" spans="1:4" ht="108.6">
      <c r="A47" s="120"/>
      <c r="B47" s="104" t="s">
        <v>57</v>
      </c>
      <c r="C47" s="73"/>
      <c r="D47" s="42"/>
    </row>
    <row r="48" spans="1:4">
      <c r="A48" s="120" t="s">
        <v>59</v>
      </c>
      <c r="B48" s="125">
        <v>3</v>
      </c>
      <c r="C48" s="73">
        <v>0.02</v>
      </c>
      <c r="D48" s="42">
        <f>B48*C48</f>
        <v>0.06</v>
      </c>
    </row>
    <row r="49" spans="1:5" ht="108.6">
      <c r="A49" s="120"/>
      <c r="B49" s="104" t="s">
        <v>57</v>
      </c>
      <c r="C49" s="73"/>
      <c r="D49" s="42"/>
    </row>
    <row r="50" spans="1:5" ht="15.95" customHeight="1">
      <c r="A50" s="120" t="s">
        <v>60</v>
      </c>
      <c r="B50" s="125"/>
      <c r="C50" s="73">
        <v>0.02</v>
      </c>
      <c r="D50" s="42">
        <f>B50*C50</f>
        <v>0</v>
      </c>
    </row>
    <row r="51" spans="1:5" ht="15.95" customHeight="1">
      <c r="A51" s="120"/>
      <c r="B51" s="125"/>
      <c r="C51" s="73"/>
      <c r="D51" s="42"/>
    </row>
    <row r="52" spans="1:5" ht="15.95" customHeight="1">
      <c r="A52" s="120" t="s">
        <v>61</v>
      </c>
      <c r="B52" s="125">
        <v>3</v>
      </c>
      <c r="C52" s="73">
        <v>0.02</v>
      </c>
      <c r="D52" s="42">
        <f>B52*C52</f>
        <v>0.06</v>
      </c>
    </row>
    <row r="53" spans="1:5" ht="62.1">
      <c r="A53" s="120"/>
      <c r="B53" s="104" t="s">
        <v>62</v>
      </c>
      <c r="C53" s="73"/>
      <c r="D53" s="42"/>
    </row>
    <row r="54" spans="1:5" ht="15.95" customHeight="1">
      <c r="A54" s="120" t="s">
        <v>63</v>
      </c>
      <c r="B54" s="125"/>
      <c r="C54" s="73">
        <v>0.02</v>
      </c>
      <c r="D54" s="42">
        <f>B54*C54</f>
        <v>0</v>
      </c>
    </row>
    <row r="55" spans="1:5" ht="15.95" customHeight="1">
      <c r="A55" s="120"/>
      <c r="B55" s="68"/>
      <c r="C55" s="73"/>
      <c r="D55" s="42"/>
    </row>
    <row r="56" spans="1:5" ht="15.95" customHeight="1">
      <c r="A56" s="120" t="s">
        <v>64</v>
      </c>
      <c r="B56" s="125">
        <v>3</v>
      </c>
      <c r="C56" s="73">
        <v>0.03</v>
      </c>
      <c r="D56" s="42">
        <f>B56*C56</f>
        <v>0.09</v>
      </c>
    </row>
    <row r="57" spans="1:5" ht="54.95" customHeight="1">
      <c r="A57" s="27"/>
      <c r="B57" s="104" t="s">
        <v>65</v>
      </c>
      <c r="C57" s="73"/>
      <c r="D57" s="42"/>
    </row>
    <row r="58" spans="1:5">
      <c r="B58" s="40" t="s">
        <v>66</v>
      </c>
      <c r="C58" s="73">
        <f>SUM(C2:C57)</f>
        <v>1.0000000000000004</v>
      </c>
      <c r="D58" s="119">
        <f>SUM(D2:D57)</f>
        <v>1.7700000000000002</v>
      </c>
      <c r="E58" s="58" t="s">
        <v>67</v>
      </c>
    </row>
    <row r="60" spans="1:5">
      <c r="A60" s="123"/>
      <c r="B60" s="11"/>
      <c r="D60" s="123"/>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9"/>
  <sheetViews>
    <sheetView zoomScale="70" zoomScaleNormal="70" workbookViewId="0">
      <pane xSplit="1" ySplit="1" topLeftCell="B2" activePane="bottomRight" state="frozen"/>
      <selection pane="bottomRight" activeCell="B9" sqref="B9"/>
      <selection pane="bottomLeft" activeCell="A2" sqref="A2"/>
      <selection pane="topRight" activeCell="B1" sqref="B1"/>
    </sheetView>
  </sheetViews>
  <sheetFormatPr defaultColWidth="10.875" defaultRowHeight="15.6"/>
  <cols>
    <col min="1" max="1" width="48.625" style="1" customWidth="1"/>
    <col min="2" max="2" width="64.625" style="8" customWidth="1"/>
    <col min="3" max="4" width="16.625" style="1" customWidth="1"/>
    <col min="5" max="5" width="15.375" style="1" customWidth="1"/>
    <col min="6" max="16384" width="10.875" style="1"/>
  </cols>
  <sheetData>
    <row r="1" spans="1:4" ht="32.1" customHeight="1">
      <c r="A1" s="43" t="s">
        <v>22</v>
      </c>
      <c r="B1" s="35" t="s">
        <v>68</v>
      </c>
      <c r="C1" s="43" t="s">
        <v>24</v>
      </c>
      <c r="D1" s="43" t="s">
        <v>25</v>
      </c>
    </row>
    <row r="2" spans="1:4">
      <c r="A2" s="120" t="s">
        <v>26</v>
      </c>
      <c r="B2" s="125">
        <v>7</v>
      </c>
      <c r="C2" s="73">
        <v>0.05</v>
      </c>
      <c r="D2" s="42">
        <f>B2*C2</f>
        <v>0.35000000000000003</v>
      </c>
    </row>
    <row r="3" spans="1:4" ht="30.95">
      <c r="A3" s="120"/>
      <c r="B3" s="104" t="s">
        <v>69</v>
      </c>
      <c r="C3" s="73"/>
      <c r="D3" s="42"/>
    </row>
    <row r="4" spans="1:4">
      <c r="A4" s="120" t="s">
        <v>28</v>
      </c>
      <c r="B4" s="125">
        <v>0</v>
      </c>
      <c r="C4" s="73">
        <v>0.05</v>
      </c>
      <c r="D4" s="42">
        <f>B4*C4</f>
        <v>0</v>
      </c>
    </row>
    <row r="5" spans="1:4">
      <c r="A5" s="120"/>
      <c r="B5" s="104"/>
      <c r="C5" s="73"/>
      <c r="D5" s="42"/>
    </row>
    <row r="6" spans="1:4">
      <c r="A6" s="120" t="s">
        <v>30</v>
      </c>
      <c r="B6" s="125">
        <v>0</v>
      </c>
      <c r="C6" s="73">
        <v>0.05</v>
      </c>
      <c r="D6" s="42">
        <f>B6*C6</f>
        <v>0</v>
      </c>
    </row>
    <row r="7" spans="1:4">
      <c r="A7" s="120"/>
      <c r="B7" s="104"/>
      <c r="C7" s="73"/>
      <c r="D7" s="42"/>
    </row>
    <row r="8" spans="1:4">
      <c r="A8" s="120" t="s">
        <v>31</v>
      </c>
      <c r="B8" s="125">
        <v>3</v>
      </c>
      <c r="C8" s="73">
        <v>0.05</v>
      </c>
      <c r="D8" s="42">
        <f>B8*C8</f>
        <v>0.15000000000000002</v>
      </c>
    </row>
    <row r="9" spans="1:4" ht="93">
      <c r="A9" s="120"/>
      <c r="B9" s="104" t="s">
        <v>70</v>
      </c>
      <c r="C9" s="73"/>
      <c r="D9" s="42"/>
    </row>
    <row r="10" spans="1:4">
      <c r="A10" s="120" t="s">
        <v>33</v>
      </c>
      <c r="B10" s="125">
        <v>0</v>
      </c>
      <c r="C10" s="73">
        <v>0.05</v>
      </c>
      <c r="D10" s="42">
        <f>B10*C10</f>
        <v>0</v>
      </c>
    </row>
    <row r="11" spans="1:4">
      <c r="A11" s="120"/>
      <c r="B11" s="145"/>
      <c r="C11" s="73"/>
      <c r="D11" s="42"/>
    </row>
    <row r="12" spans="1:4">
      <c r="A12" s="120" t="s">
        <v>35</v>
      </c>
      <c r="B12" s="125">
        <v>0</v>
      </c>
      <c r="C12" s="73">
        <v>0.05</v>
      </c>
      <c r="D12" s="42">
        <f>B12*C12</f>
        <v>0</v>
      </c>
    </row>
    <row r="13" spans="1:4">
      <c r="A13" s="120"/>
      <c r="B13" s="125"/>
      <c r="C13" s="73"/>
      <c r="D13" s="42"/>
    </row>
    <row r="14" spans="1:4">
      <c r="A14" s="120" t="s">
        <v>36</v>
      </c>
      <c r="B14" s="125">
        <v>0</v>
      </c>
      <c r="C14" s="73">
        <v>0.05</v>
      </c>
      <c r="D14" s="42">
        <f>B14*C14</f>
        <v>0</v>
      </c>
    </row>
    <row r="15" spans="1:4">
      <c r="A15" s="120"/>
      <c r="B15" s="145"/>
      <c r="C15" s="73"/>
      <c r="D15" s="42"/>
    </row>
    <row r="16" spans="1:4">
      <c r="A16" s="120" t="s">
        <v>38</v>
      </c>
      <c r="B16" s="146">
        <v>0</v>
      </c>
      <c r="C16" s="73">
        <v>0.03</v>
      </c>
      <c r="D16" s="42">
        <f>B16*C16</f>
        <v>0</v>
      </c>
    </row>
    <row r="17" spans="1:4">
      <c r="A17" s="120"/>
      <c r="B17" s="145"/>
      <c r="C17" s="73"/>
      <c r="D17" s="42"/>
    </row>
    <row r="18" spans="1:4">
      <c r="A18" s="120" t="s">
        <v>39</v>
      </c>
      <c r="B18" s="125">
        <v>0</v>
      </c>
      <c r="C18" s="73">
        <v>0.02</v>
      </c>
      <c r="D18" s="42">
        <f>B18*C18</f>
        <v>0</v>
      </c>
    </row>
    <row r="19" spans="1:4">
      <c r="A19" s="120"/>
      <c r="B19" s="104"/>
      <c r="C19" s="73"/>
      <c r="D19" s="42"/>
    </row>
    <row r="20" spans="1:4">
      <c r="A20" s="120" t="s">
        <v>40</v>
      </c>
      <c r="B20" s="125">
        <v>0</v>
      </c>
      <c r="C20" s="73">
        <v>0.03</v>
      </c>
      <c r="D20" s="42">
        <f>B20*C20</f>
        <v>0</v>
      </c>
    </row>
    <row r="21" spans="1:4">
      <c r="A21" s="120"/>
      <c r="B21" s="104"/>
      <c r="C21" s="73"/>
      <c r="D21" s="42"/>
    </row>
    <row r="22" spans="1:4">
      <c r="A22" s="120" t="s">
        <v>41</v>
      </c>
      <c r="B22" s="125">
        <v>0</v>
      </c>
      <c r="C22" s="73">
        <v>0.03</v>
      </c>
      <c r="D22" s="42">
        <f>B22*C22</f>
        <v>0</v>
      </c>
    </row>
    <row r="23" spans="1:4">
      <c r="A23" s="120"/>
      <c r="B23" s="125"/>
      <c r="C23" s="73"/>
      <c r="D23" s="42"/>
    </row>
    <row r="24" spans="1:4" ht="28.5" customHeight="1">
      <c r="A24" s="122" t="s">
        <v>43</v>
      </c>
      <c r="B24" s="125">
        <v>3</v>
      </c>
      <c r="C24" s="73">
        <v>0.03</v>
      </c>
      <c r="D24" s="42">
        <f>B24*C24</f>
        <v>0.09</v>
      </c>
    </row>
    <row r="25" spans="1:4" ht="46.5">
      <c r="A25" s="120"/>
      <c r="B25" s="104" t="s">
        <v>71</v>
      </c>
      <c r="C25" s="73"/>
      <c r="D25" s="42"/>
    </row>
    <row r="26" spans="1:4">
      <c r="A26" s="120" t="s">
        <v>45</v>
      </c>
      <c r="B26" s="125">
        <v>0</v>
      </c>
      <c r="C26" s="73">
        <v>0.04</v>
      </c>
      <c r="D26" s="42">
        <f>B26*C26</f>
        <v>0</v>
      </c>
    </row>
    <row r="27" spans="1:4">
      <c r="A27" s="120"/>
      <c r="B27" s="104"/>
      <c r="C27" s="73"/>
      <c r="D27" s="42"/>
    </row>
    <row r="28" spans="1:4">
      <c r="A28" s="120" t="s">
        <v>47</v>
      </c>
      <c r="B28" s="125">
        <v>0</v>
      </c>
      <c r="C28" s="73">
        <v>0.03</v>
      </c>
      <c r="D28" s="42">
        <f>B28*C28</f>
        <v>0</v>
      </c>
    </row>
    <row r="29" spans="1:4">
      <c r="A29" s="120"/>
      <c r="B29" s="123">
        <v>0</v>
      </c>
      <c r="C29" s="73"/>
      <c r="D29" s="42"/>
    </row>
    <row r="30" spans="1:4">
      <c r="A30" s="120" t="s">
        <v>48</v>
      </c>
      <c r="B30" s="125">
        <v>0</v>
      </c>
      <c r="C30" s="73">
        <v>0.04</v>
      </c>
      <c r="D30" s="42">
        <f>B30*C30</f>
        <v>0</v>
      </c>
    </row>
    <row r="31" spans="1:4">
      <c r="A31" s="120"/>
      <c r="B31" s="129"/>
      <c r="C31" s="73"/>
      <c r="D31" s="42"/>
    </row>
    <row r="32" spans="1:4">
      <c r="A32" s="120" t="s">
        <v>49</v>
      </c>
      <c r="B32" s="125">
        <v>0</v>
      </c>
      <c r="C32" s="73">
        <v>0.04</v>
      </c>
      <c r="D32" s="42">
        <f>B32*C32</f>
        <v>0</v>
      </c>
    </row>
    <row r="33" spans="1:4">
      <c r="A33" s="120"/>
      <c r="B33" s="129"/>
      <c r="C33" s="73"/>
      <c r="D33" s="42"/>
    </row>
    <row r="34" spans="1:4">
      <c r="A34" s="120" t="s">
        <v>50</v>
      </c>
      <c r="B34" s="125">
        <v>0</v>
      </c>
      <c r="C34" s="73">
        <v>0.03</v>
      </c>
      <c r="D34" s="42">
        <f>B34*C34</f>
        <v>0</v>
      </c>
    </row>
    <row r="35" spans="1:4">
      <c r="A35" s="120"/>
      <c r="B35" s="104"/>
      <c r="C35" s="73"/>
      <c r="D35" s="42"/>
    </row>
    <row r="36" spans="1:4">
      <c r="A36" s="120" t="s">
        <v>51</v>
      </c>
      <c r="B36" s="125">
        <v>0</v>
      </c>
      <c r="C36" s="73">
        <v>0.05</v>
      </c>
      <c r="D36" s="42">
        <f>B36*C36</f>
        <v>0</v>
      </c>
    </row>
    <row r="37" spans="1:4">
      <c r="A37" s="120"/>
      <c r="B37" s="129"/>
      <c r="C37" s="73"/>
      <c r="D37" s="42"/>
    </row>
    <row r="38" spans="1:4">
      <c r="A38" s="120" t="s">
        <v>52</v>
      </c>
      <c r="B38" s="125">
        <v>0</v>
      </c>
      <c r="C38" s="73">
        <v>0.05</v>
      </c>
      <c r="D38" s="42">
        <f>B38*C38</f>
        <v>0</v>
      </c>
    </row>
    <row r="39" spans="1:4">
      <c r="A39" s="120"/>
      <c r="B39" s="104"/>
      <c r="C39" s="73"/>
      <c r="D39" s="42"/>
    </row>
    <row r="40" spans="1:4" s="68" customFormat="1">
      <c r="A40" s="122" t="s">
        <v>53</v>
      </c>
      <c r="B40" s="125">
        <v>0</v>
      </c>
      <c r="C40" s="73">
        <v>0.04</v>
      </c>
      <c r="D40" s="74">
        <f>B40*C40</f>
        <v>0</v>
      </c>
    </row>
    <row r="41" spans="1:4">
      <c r="A41" s="120"/>
      <c r="B41" s="104"/>
      <c r="C41" s="73"/>
      <c r="D41" s="42"/>
    </row>
    <row r="42" spans="1:4">
      <c r="A42" s="120" t="s">
        <v>55</v>
      </c>
      <c r="B42" s="68">
        <v>0</v>
      </c>
      <c r="C42" s="73">
        <v>0.02</v>
      </c>
      <c r="D42" s="42">
        <f>B42*C42</f>
        <v>0</v>
      </c>
    </row>
    <row r="43" spans="1:4">
      <c r="A43" s="120"/>
      <c r="B43" s="104"/>
      <c r="C43" s="73"/>
      <c r="D43" s="42"/>
    </row>
    <row r="44" spans="1:4">
      <c r="A44" s="120" t="s">
        <v>56</v>
      </c>
      <c r="B44" s="125">
        <v>7</v>
      </c>
      <c r="C44" s="73">
        <v>0.03</v>
      </c>
      <c r="D44" s="42">
        <f>B44*C44</f>
        <v>0.21</v>
      </c>
    </row>
    <row r="45" spans="1:4" ht="30.95">
      <c r="A45" s="120"/>
      <c r="B45" s="104" t="s">
        <v>72</v>
      </c>
      <c r="C45" s="73"/>
      <c r="D45" s="42"/>
    </row>
    <row r="46" spans="1:4">
      <c r="A46" s="120" t="s">
        <v>58</v>
      </c>
      <c r="B46" s="125">
        <v>7</v>
      </c>
      <c r="C46" s="73">
        <v>0.03</v>
      </c>
      <c r="D46" s="42">
        <f>B46*C46</f>
        <v>0.21</v>
      </c>
    </row>
    <row r="47" spans="1:4" ht="77.45">
      <c r="A47" s="120"/>
      <c r="B47" s="104" t="s">
        <v>73</v>
      </c>
      <c r="C47" s="73"/>
      <c r="D47" s="42"/>
    </row>
    <row r="48" spans="1:4">
      <c r="A48" s="120" t="s">
        <v>59</v>
      </c>
      <c r="B48" s="125">
        <v>7</v>
      </c>
      <c r="C48" s="73">
        <v>0.02</v>
      </c>
      <c r="D48" s="42">
        <f>B48*C48</f>
        <v>0.14000000000000001</v>
      </c>
    </row>
    <row r="49" spans="1:5" ht="62.1">
      <c r="A49" s="120"/>
      <c r="B49" s="104" t="s">
        <v>74</v>
      </c>
      <c r="C49" s="73"/>
      <c r="D49" s="42"/>
    </row>
    <row r="50" spans="1:5">
      <c r="A50" s="120" t="s">
        <v>60</v>
      </c>
      <c r="B50" s="125">
        <v>0</v>
      </c>
      <c r="C50" s="73">
        <v>0.02</v>
      </c>
      <c r="D50" s="42">
        <f>B50*C50</f>
        <v>0</v>
      </c>
    </row>
    <row r="51" spans="1:5">
      <c r="A51" s="120"/>
      <c r="B51" s="104"/>
      <c r="C51" s="73"/>
      <c r="D51" s="42"/>
    </row>
    <row r="52" spans="1:5">
      <c r="A52" s="120" t="s">
        <v>61</v>
      </c>
      <c r="B52" s="125">
        <v>0</v>
      </c>
      <c r="C52" s="73">
        <v>0.02</v>
      </c>
      <c r="D52" s="42">
        <f>B52*C52</f>
        <v>0</v>
      </c>
    </row>
    <row r="53" spans="1:5">
      <c r="A53" s="120"/>
      <c r="B53" s="104"/>
      <c r="C53" s="73"/>
      <c r="D53" s="42"/>
    </row>
    <row r="54" spans="1:5">
      <c r="A54" s="120" t="s">
        <v>63</v>
      </c>
      <c r="B54" s="125">
        <v>0</v>
      </c>
      <c r="C54" s="73">
        <v>0.02</v>
      </c>
      <c r="D54" s="42">
        <f>B54*C54</f>
        <v>0</v>
      </c>
    </row>
    <row r="55" spans="1:5">
      <c r="A55" s="120"/>
      <c r="B55" s="121"/>
      <c r="C55" s="73"/>
      <c r="D55" s="42"/>
    </row>
    <row r="56" spans="1:5">
      <c r="A56" s="120" t="s">
        <v>64</v>
      </c>
      <c r="B56" s="125">
        <v>7</v>
      </c>
      <c r="C56" s="73">
        <v>0.03</v>
      </c>
      <c r="D56" s="42">
        <f>B56*C56</f>
        <v>0.21</v>
      </c>
    </row>
    <row r="57" spans="1:5">
      <c r="A57" s="124"/>
      <c r="B57" s="104" t="s">
        <v>75</v>
      </c>
      <c r="C57" s="73"/>
      <c r="D57" s="42"/>
    </row>
    <row r="58" spans="1:5">
      <c r="B58" s="48" t="s">
        <v>66</v>
      </c>
      <c r="C58" s="73">
        <f>SUM(C2:C57)</f>
        <v>1.0000000000000004</v>
      </c>
      <c r="D58" s="93">
        <f>SUM(D2:D57)</f>
        <v>1.3599999999999999</v>
      </c>
      <c r="E58" s="58" t="s">
        <v>76</v>
      </c>
    </row>
    <row r="59" spans="1:5">
      <c r="B59" s="1"/>
    </row>
    <row r="60" spans="1:5" ht="62.1">
      <c r="A60" s="11" t="s">
        <v>77</v>
      </c>
      <c r="B60" s="68"/>
    </row>
    <row r="61" spans="1:5">
      <c r="B61"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60" zoomScaleNormal="60" workbookViewId="0">
      <pane xSplit="1" ySplit="1" topLeftCell="E73" activePane="bottomRight" state="frozen"/>
      <selection pane="bottomRight" activeCell="F8" sqref="F8"/>
      <selection pane="bottomLeft" activeCell="A2" sqref="A2"/>
      <selection pane="topRight" activeCell="B1" sqref="B1"/>
    </sheetView>
  </sheetViews>
  <sheetFormatPr defaultColWidth="10.875" defaultRowHeight="15.6"/>
  <cols>
    <col min="1" max="1" width="80.62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10.375" style="8" customWidth="1"/>
    <col min="9" max="9" width="15.375" style="8" customWidth="1"/>
    <col min="10" max="10" width="15.5" style="8" customWidth="1"/>
    <col min="11" max="16384" width="10.875" style="8"/>
  </cols>
  <sheetData>
    <row r="1" spans="1:9" ht="108" customHeight="1">
      <c r="A1" s="7" t="s">
        <v>78</v>
      </c>
      <c r="B1" s="24" t="s">
        <v>79</v>
      </c>
      <c r="C1" s="35" t="s">
        <v>80</v>
      </c>
      <c r="D1" s="24" t="s">
        <v>81</v>
      </c>
      <c r="E1" s="35" t="s">
        <v>82</v>
      </c>
      <c r="F1" s="24" t="s">
        <v>83</v>
      </c>
      <c r="G1" s="35" t="s">
        <v>80</v>
      </c>
      <c r="H1" s="44" t="s">
        <v>25</v>
      </c>
      <c r="I1" s="11"/>
    </row>
    <row r="2" spans="1:9" ht="15.95" customHeight="1">
      <c r="A2" s="26" t="s">
        <v>84</v>
      </c>
      <c r="B2" s="125"/>
      <c r="C2" s="126">
        <v>0.05</v>
      </c>
      <c r="D2" s="125">
        <v>9</v>
      </c>
      <c r="E2" s="126">
        <v>0.04</v>
      </c>
      <c r="F2" s="125"/>
      <c r="G2" s="126">
        <v>0.04</v>
      </c>
      <c r="H2" s="76">
        <f>B2*C2+D2*E2+F2*G2</f>
        <v>0.36</v>
      </c>
    </row>
    <row r="3" spans="1:9" s="16" customFormat="1" ht="69.75" customHeight="1">
      <c r="A3" s="30"/>
      <c r="B3" s="125"/>
      <c r="C3" s="126"/>
      <c r="D3" s="104"/>
      <c r="E3" s="126"/>
      <c r="F3" s="125"/>
      <c r="G3" s="126"/>
      <c r="H3" s="76"/>
    </row>
    <row r="4" spans="1:9" ht="31.5" customHeight="1">
      <c r="A4" s="26" t="s">
        <v>85</v>
      </c>
      <c r="B4" s="96"/>
      <c r="C4" s="126">
        <v>0.03</v>
      </c>
      <c r="D4" s="96"/>
      <c r="E4" s="126">
        <v>3.5000000000000003E-2</v>
      </c>
      <c r="F4" s="96"/>
      <c r="G4" s="126">
        <v>3.5000000000000003E-2</v>
      </c>
      <c r="H4" s="76">
        <f>B4*C4+D4*E4+F4*G4</f>
        <v>0</v>
      </c>
    </row>
    <row r="5" spans="1:9">
      <c r="A5" s="25"/>
      <c r="B5" s="96"/>
      <c r="C5" s="126"/>
      <c r="D5" s="96"/>
      <c r="E5" s="126"/>
      <c r="F5" s="96"/>
      <c r="G5" s="126"/>
      <c r="H5" s="76"/>
    </row>
    <row r="6" spans="1:9">
      <c r="A6" s="26" t="s">
        <v>86</v>
      </c>
      <c r="B6" s="125"/>
      <c r="C6" s="126">
        <v>0.04</v>
      </c>
      <c r="D6" s="125"/>
      <c r="E6" s="126">
        <v>0.04</v>
      </c>
      <c r="F6" s="125"/>
      <c r="G6" s="126">
        <v>0.04</v>
      </c>
      <c r="H6" s="76">
        <f t="shared" ref="H6" si="0">B6*C6+D6*E6+F6*G6</f>
        <v>0</v>
      </c>
    </row>
    <row r="7" spans="1:9" ht="15.95" customHeight="1">
      <c r="A7" s="25"/>
      <c r="B7" s="125"/>
      <c r="C7" s="126"/>
      <c r="D7" s="125"/>
      <c r="E7" s="126"/>
      <c r="F7" s="125"/>
      <c r="G7" s="126"/>
      <c r="H7" s="76"/>
    </row>
    <row r="8" spans="1:9" ht="15.95" customHeight="1">
      <c r="A8" s="26" t="s">
        <v>87</v>
      </c>
      <c r="B8" s="96"/>
      <c r="C8" s="126">
        <v>0.04</v>
      </c>
      <c r="D8" s="96"/>
      <c r="E8" s="126">
        <v>0.04</v>
      </c>
      <c r="F8" s="96"/>
      <c r="G8" s="126">
        <v>0.04</v>
      </c>
      <c r="H8" s="76">
        <f t="shared" ref="H8:H14" si="1">B8*C8+D8*E8+F8*G8</f>
        <v>0</v>
      </c>
    </row>
    <row r="9" spans="1:9" ht="96.6" customHeight="1">
      <c r="A9" s="26"/>
      <c r="B9" s="96"/>
      <c r="C9" s="126"/>
      <c r="D9" s="96"/>
      <c r="E9" s="126"/>
      <c r="G9" s="126"/>
      <c r="H9" s="76"/>
    </row>
    <row r="10" spans="1:9" ht="15.95" customHeight="1">
      <c r="A10" s="26" t="s">
        <v>88</v>
      </c>
      <c r="B10" s="125"/>
      <c r="C10" s="126">
        <v>0.05</v>
      </c>
      <c r="D10" s="125"/>
      <c r="E10" s="126">
        <v>0.05</v>
      </c>
      <c r="F10" s="125"/>
      <c r="G10" s="126">
        <v>0.05</v>
      </c>
      <c r="H10" s="76">
        <f t="shared" si="1"/>
        <v>0</v>
      </c>
    </row>
    <row r="11" spans="1:9">
      <c r="A11" s="26"/>
      <c r="B11" s="125"/>
      <c r="C11" s="126"/>
      <c r="D11" s="125"/>
      <c r="E11" s="126"/>
      <c r="F11" s="125"/>
      <c r="G11" s="126"/>
      <c r="H11" s="76"/>
    </row>
    <row r="12" spans="1:9" ht="30.95">
      <c r="A12" s="26" t="s">
        <v>89</v>
      </c>
      <c r="B12" s="96"/>
      <c r="C12" s="126">
        <v>0.04</v>
      </c>
      <c r="D12" s="96"/>
      <c r="E12" s="126">
        <v>3.5000000000000003E-2</v>
      </c>
      <c r="F12" s="96">
        <v>4</v>
      </c>
      <c r="G12" s="126">
        <v>3.5000000000000003E-2</v>
      </c>
      <c r="H12" s="76">
        <f t="shared" si="1"/>
        <v>0.14000000000000001</v>
      </c>
    </row>
    <row r="13" spans="1:9" ht="59.45" customHeight="1">
      <c r="A13" s="26"/>
      <c r="B13" s="96"/>
      <c r="C13" s="126"/>
      <c r="D13" s="96"/>
      <c r="E13" s="126"/>
      <c r="F13" s="149" t="s">
        <v>90</v>
      </c>
      <c r="G13" s="126"/>
      <c r="H13" s="76"/>
    </row>
    <row r="14" spans="1:9" ht="15.95" customHeight="1">
      <c r="A14" s="26" t="s">
        <v>91</v>
      </c>
      <c r="B14" s="125"/>
      <c r="C14" s="126">
        <v>0.03</v>
      </c>
      <c r="D14" s="125"/>
      <c r="E14" s="126">
        <v>0.03</v>
      </c>
      <c r="F14" s="125">
        <v>4</v>
      </c>
      <c r="G14" s="126">
        <v>0.03</v>
      </c>
      <c r="H14" s="76">
        <f t="shared" si="1"/>
        <v>0.12</v>
      </c>
    </row>
    <row r="15" spans="1:9" ht="99" customHeight="1">
      <c r="A15" s="26"/>
      <c r="B15" s="125"/>
      <c r="C15" s="126"/>
      <c r="D15" s="125"/>
      <c r="E15" s="126"/>
      <c r="F15" s="104" t="s">
        <v>90</v>
      </c>
      <c r="G15" s="126"/>
      <c r="H15" s="76"/>
    </row>
    <row r="16" spans="1:9" ht="15.95" customHeight="1">
      <c r="A16" s="24" t="s">
        <v>92</v>
      </c>
      <c r="B16" s="96"/>
      <c r="C16" s="126">
        <v>0.03</v>
      </c>
      <c r="D16" s="96"/>
      <c r="E16" s="126">
        <v>0.03</v>
      </c>
      <c r="F16" s="96"/>
      <c r="G16" s="126">
        <v>0.03</v>
      </c>
      <c r="H16" s="76">
        <f t="shared" ref="H16" si="2">B16*C16+D16*E16+F16*G16</f>
        <v>0</v>
      </c>
    </row>
    <row r="17" spans="1:8">
      <c r="A17" s="25"/>
      <c r="B17" s="96"/>
      <c r="C17" s="126"/>
      <c r="D17" s="96"/>
      <c r="E17" s="126"/>
      <c r="F17" s="96"/>
      <c r="G17" s="126"/>
      <c r="H17" s="76"/>
    </row>
    <row r="18" spans="1:8">
      <c r="A18" s="24" t="s">
        <v>93</v>
      </c>
      <c r="B18" s="125"/>
      <c r="C18" s="126">
        <v>0.03</v>
      </c>
      <c r="D18" s="125"/>
      <c r="E18" s="126">
        <v>2.5000000000000001E-2</v>
      </c>
      <c r="F18" s="125"/>
      <c r="G18" s="126">
        <v>2.5000000000000001E-2</v>
      </c>
      <c r="H18" s="76">
        <f t="shared" ref="H18" si="3">B18*C18+D18*E18+F18*G18</f>
        <v>0</v>
      </c>
    </row>
    <row r="19" spans="1:8">
      <c r="A19" s="23"/>
      <c r="B19" s="125"/>
      <c r="C19" s="126"/>
      <c r="D19" s="125"/>
      <c r="E19" s="126"/>
      <c r="F19" s="125"/>
      <c r="G19" s="126"/>
      <c r="H19" s="76"/>
    </row>
    <row r="20" spans="1:8" ht="15.95" customHeight="1">
      <c r="A20" s="24" t="s">
        <v>94</v>
      </c>
      <c r="B20" s="96"/>
      <c r="C20" s="126">
        <v>0.03</v>
      </c>
      <c r="D20" s="96"/>
      <c r="E20" s="126">
        <v>3.5000000000000003E-2</v>
      </c>
      <c r="F20" s="96"/>
      <c r="G20" s="126">
        <v>3.5000000000000003E-2</v>
      </c>
      <c r="H20" s="76">
        <f t="shared" ref="H20" si="4">B20*C20+D20*E20+F20*G20</f>
        <v>0</v>
      </c>
    </row>
    <row r="21" spans="1:8">
      <c r="A21" s="23"/>
      <c r="B21" s="96"/>
      <c r="C21" s="126"/>
      <c r="D21" s="96"/>
      <c r="E21" s="126"/>
      <c r="F21" s="96"/>
      <c r="G21" s="126"/>
      <c r="H21" s="76"/>
    </row>
    <row r="22" spans="1:8">
      <c r="A22" s="23" t="s">
        <v>95</v>
      </c>
      <c r="B22" s="125"/>
      <c r="C22" s="126">
        <v>0.03</v>
      </c>
      <c r="D22" s="125"/>
      <c r="E22" s="126">
        <v>3.5000000000000003E-2</v>
      </c>
      <c r="F22" s="125"/>
      <c r="G22" s="126">
        <v>3.5000000000000003E-2</v>
      </c>
      <c r="H22" s="76">
        <f t="shared" ref="H22" si="5">B22*C22+D22*E22+F22*G22</f>
        <v>0</v>
      </c>
    </row>
    <row r="23" spans="1:8">
      <c r="A23" s="23"/>
      <c r="B23" s="125"/>
      <c r="C23" s="126"/>
      <c r="D23" s="125"/>
      <c r="E23" s="126"/>
      <c r="F23" s="125"/>
      <c r="G23" s="126"/>
      <c r="H23" s="76"/>
    </row>
    <row r="24" spans="1:8" ht="15.95" customHeight="1">
      <c r="A24" s="24" t="s">
        <v>96</v>
      </c>
      <c r="B24" s="96"/>
      <c r="C24" s="126">
        <v>0.02</v>
      </c>
      <c r="D24" s="96"/>
      <c r="E24" s="126">
        <v>1.4999999999999999E-2</v>
      </c>
      <c r="F24" s="96"/>
      <c r="G24" s="126">
        <v>1.4999999999999999E-2</v>
      </c>
      <c r="H24" s="76">
        <f t="shared" ref="H24" si="6">B24*C24+D24*E24+F24*G24</f>
        <v>0</v>
      </c>
    </row>
    <row r="25" spans="1:8">
      <c r="A25" s="23"/>
      <c r="B25" s="96"/>
      <c r="C25" s="126"/>
      <c r="D25" s="96"/>
      <c r="E25" s="126"/>
      <c r="F25" s="96"/>
      <c r="G25" s="126"/>
      <c r="H25" s="76"/>
    </row>
    <row r="26" spans="1:8" ht="15.95" customHeight="1">
      <c r="A26" s="24" t="s">
        <v>97</v>
      </c>
      <c r="B26" s="125"/>
      <c r="C26" s="126">
        <v>0.02</v>
      </c>
      <c r="D26" s="125"/>
      <c r="E26" s="126">
        <v>0.02</v>
      </c>
      <c r="F26" s="125"/>
      <c r="G26" s="126">
        <v>0.02</v>
      </c>
      <c r="H26" s="76">
        <f t="shared" ref="H26" si="7">B26*C26+D26*E26+F26*G26</f>
        <v>0</v>
      </c>
    </row>
    <row r="27" spans="1:8">
      <c r="A27" s="23"/>
      <c r="B27" s="125"/>
      <c r="C27" s="126"/>
      <c r="D27" s="125"/>
      <c r="E27" s="126"/>
      <c r="F27" s="125"/>
      <c r="G27" s="126"/>
      <c r="H27" s="76"/>
    </row>
    <row r="28" spans="1:8" ht="15.95" customHeight="1">
      <c r="A28" s="24" t="s">
        <v>98</v>
      </c>
      <c r="B28" s="96"/>
      <c r="C28" s="126">
        <v>0.03</v>
      </c>
      <c r="D28" s="96"/>
      <c r="E28" s="126">
        <v>0.02</v>
      </c>
      <c r="F28" s="96"/>
      <c r="G28" s="126">
        <v>2.5000000000000001E-2</v>
      </c>
      <c r="H28" s="76">
        <f t="shared" ref="H28" si="8">B28*C28+D28*E28+F28*G28</f>
        <v>0</v>
      </c>
    </row>
    <row r="29" spans="1:8" ht="32.450000000000003" customHeight="1">
      <c r="A29" s="23"/>
      <c r="B29" s="96"/>
      <c r="C29" s="126"/>
      <c r="D29" s="96"/>
      <c r="E29" s="126"/>
      <c r="F29" s="96"/>
      <c r="G29" s="126"/>
      <c r="H29" s="76"/>
    </row>
    <row r="30" spans="1:8" ht="15.95" customHeight="1">
      <c r="A30" s="23" t="s">
        <v>99</v>
      </c>
      <c r="B30" s="125"/>
      <c r="C30" s="126">
        <v>0.03</v>
      </c>
      <c r="D30" s="125"/>
      <c r="E30" s="126">
        <v>0.02</v>
      </c>
      <c r="F30" s="125"/>
      <c r="G30" s="126">
        <v>0.02</v>
      </c>
      <c r="H30" s="76">
        <f t="shared" ref="H30" si="9">B30*C30+D30*E30+F30*G30</f>
        <v>0</v>
      </c>
    </row>
    <row r="31" spans="1:8" ht="15.95" customHeight="1">
      <c r="A31" s="23"/>
      <c r="B31" s="125"/>
      <c r="C31" s="126"/>
      <c r="D31" s="125"/>
      <c r="E31" s="126"/>
      <c r="F31" s="125"/>
      <c r="G31" s="126"/>
      <c r="H31" s="76"/>
    </row>
    <row r="32" spans="1:8" ht="15.95" customHeight="1">
      <c r="A32" s="24" t="s">
        <v>100</v>
      </c>
      <c r="B32" s="96"/>
      <c r="C32" s="126">
        <v>0.03</v>
      </c>
      <c r="D32" s="96"/>
      <c r="E32" s="126">
        <v>0.02</v>
      </c>
      <c r="F32" s="96"/>
      <c r="G32" s="126">
        <v>0.02</v>
      </c>
      <c r="H32" s="76">
        <f t="shared" ref="H32" si="10">B32*C32+D32*E32+F32*G32</f>
        <v>0</v>
      </c>
    </row>
    <row r="33" spans="1:8">
      <c r="A33" s="23"/>
      <c r="B33" s="96"/>
      <c r="C33" s="126"/>
      <c r="D33" s="96"/>
      <c r="E33" s="126"/>
      <c r="F33" s="96"/>
      <c r="G33" s="126"/>
      <c r="H33" s="76"/>
    </row>
    <row r="34" spans="1:8" ht="15.95" customHeight="1">
      <c r="A34" s="24" t="s">
        <v>101</v>
      </c>
      <c r="B34" s="125"/>
      <c r="C34" s="126">
        <v>0.04</v>
      </c>
      <c r="D34" s="125"/>
      <c r="E34" s="126">
        <v>0.04</v>
      </c>
      <c r="F34" s="125"/>
      <c r="G34" s="126">
        <v>0.04</v>
      </c>
      <c r="H34" s="76">
        <f t="shared" ref="H34" si="11">B34*C34+D34*E34+F34*G34</f>
        <v>0</v>
      </c>
    </row>
    <row r="35" spans="1:8">
      <c r="A35" s="23"/>
      <c r="B35" s="125"/>
      <c r="C35" s="126"/>
      <c r="D35" s="125"/>
      <c r="E35" s="126"/>
      <c r="F35" s="125"/>
      <c r="G35" s="126"/>
      <c r="H35" s="76"/>
    </row>
    <row r="36" spans="1:8" ht="15.95" customHeight="1">
      <c r="A36" s="24" t="s">
        <v>102</v>
      </c>
      <c r="B36" s="96"/>
      <c r="C36" s="126">
        <v>0.03</v>
      </c>
      <c r="D36" s="96"/>
      <c r="E36" s="126">
        <v>2.5000000000000001E-2</v>
      </c>
      <c r="F36" s="96"/>
      <c r="G36" s="126">
        <v>2.5000000000000001E-2</v>
      </c>
      <c r="H36" s="76">
        <f t="shared" ref="H36" si="12">B36*C36+D36*E36+F36*G36</f>
        <v>0</v>
      </c>
    </row>
    <row r="37" spans="1:8" ht="15.95" customHeight="1">
      <c r="A37" s="23"/>
      <c r="B37" s="96"/>
      <c r="C37" s="126"/>
      <c r="D37" s="96"/>
      <c r="E37" s="126"/>
      <c r="F37" s="96"/>
      <c r="G37" s="126"/>
      <c r="H37" s="76"/>
    </row>
    <row r="38" spans="1:8" ht="15.95" customHeight="1">
      <c r="A38" s="24" t="s">
        <v>103</v>
      </c>
      <c r="B38" s="125"/>
      <c r="C38" s="126">
        <v>0.02</v>
      </c>
      <c r="D38" s="125"/>
      <c r="E38" s="126">
        <v>0.02</v>
      </c>
      <c r="F38" s="125"/>
      <c r="G38" s="126">
        <v>0.02</v>
      </c>
      <c r="H38" s="76">
        <f t="shared" ref="H38" si="13">B38*C38+D38*E38+F38*G38</f>
        <v>0</v>
      </c>
    </row>
    <row r="39" spans="1:8" ht="15.95" customHeight="1">
      <c r="A39" s="23"/>
      <c r="B39" s="125"/>
      <c r="C39" s="126"/>
      <c r="D39" s="125"/>
      <c r="E39" s="126"/>
      <c r="F39" s="125"/>
      <c r="G39" s="126"/>
      <c r="H39" s="76"/>
    </row>
    <row r="40" spans="1:8" ht="15.95" customHeight="1">
      <c r="A40" s="24" t="s">
        <v>104</v>
      </c>
      <c r="B40" s="96"/>
      <c r="C40" s="126">
        <v>0.02</v>
      </c>
      <c r="D40" s="96"/>
      <c r="E40" s="126">
        <v>0.02</v>
      </c>
      <c r="F40" s="96"/>
      <c r="G40" s="126">
        <v>0.02</v>
      </c>
      <c r="H40" s="76">
        <f t="shared" ref="H40" si="14">B40*C40+D40*E40+F40*G40</f>
        <v>0</v>
      </c>
    </row>
    <row r="41" spans="1:8" ht="15.95" customHeight="1">
      <c r="A41" s="23"/>
      <c r="B41" s="96"/>
      <c r="C41" s="126"/>
      <c r="D41" s="96"/>
      <c r="E41" s="126"/>
      <c r="F41" s="96"/>
      <c r="G41" s="126"/>
      <c r="H41" s="76"/>
    </row>
    <row r="42" spans="1:8" ht="15.95" customHeight="1">
      <c r="A42" s="24" t="s">
        <v>105</v>
      </c>
      <c r="B42" s="125"/>
      <c r="C42" s="126">
        <v>0.02</v>
      </c>
      <c r="D42" s="125"/>
      <c r="E42" s="126">
        <v>0.02</v>
      </c>
      <c r="F42" s="125"/>
      <c r="G42" s="126">
        <v>0.02</v>
      </c>
      <c r="H42" s="76">
        <f t="shared" ref="H42" si="15">B42*C42+D42*E42+F42*G42</f>
        <v>0</v>
      </c>
    </row>
    <row r="43" spans="1:8" ht="15.95" customHeight="1">
      <c r="A43" s="23"/>
      <c r="B43" s="125"/>
      <c r="C43" s="126"/>
      <c r="D43" s="125"/>
      <c r="E43" s="126"/>
      <c r="F43" s="125"/>
      <c r="G43" s="126"/>
      <c r="H43" s="76"/>
    </row>
    <row r="44" spans="1:8" ht="15.95" customHeight="1">
      <c r="A44" s="24" t="s">
        <v>106</v>
      </c>
      <c r="B44" s="96"/>
      <c r="C44" s="126">
        <v>0.02</v>
      </c>
      <c r="D44" s="96"/>
      <c r="E44" s="126">
        <v>0.02</v>
      </c>
      <c r="F44" s="96"/>
      <c r="G44" s="126">
        <v>0.02</v>
      </c>
      <c r="H44" s="76">
        <f t="shared" ref="H44" si="16">B44*C44+D44*E44+F44*G44</f>
        <v>0</v>
      </c>
    </row>
    <row r="45" spans="1:8" ht="15.95" customHeight="1">
      <c r="A45" s="24"/>
      <c r="B45" s="96"/>
      <c r="C45" s="126"/>
      <c r="D45" s="96"/>
      <c r="E45" s="126"/>
      <c r="F45" s="96"/>
      <c r="G45" s="126"/>
      <c r="H45" s="76"/>
    </row>
    <row r="46" spans="1:8" ht="15.95" customHeight="1">
      <c r="A46" s="24" t="s">
        <v>107</v>
      </c>
      <c r="B46" s="125"/>
      <c r="C46" s="126">
        <v>0.02</v>
      </c>
      <c r="D46" s="125"/>
      <c r="E46" s="126">
        <v>0.02</v>
      </c>
      <c r="F46" s="125"/>
      <c r="G46" s="126">
        <v>0.02</v>
      </c>
      <c r="H46" s="76">
        <f t="shared" ref="H46" si="17">B46*C46+D46*E46+F46*G46</f>
        <v>0</v>
      </c>
    </row>
    <row r="47" spans="1:8" ht="15.95" customHeight="1">
      <c r="A47" s="23"/>
      <c r="B47" s="125"/>
      <c r="C47" s="126"/>
      <c r="D47" s="125"/>
      <c r="E47" s="126"/>
      <c r="F47" s="125"/>
      <c r="G47" s="126"/>
      <c r="H47" s="76"/>
    </row>
    <row r="48" spans="1:8" ht="15.95" customHeight="1">
      <c r="A48" s="24" t="s">
        <v>108</v>
      </c>
      <c r="B48" s="96"/>
      <c r="C48" s="126">
        <v>0.02</v>
      </c>
      <c r="D48" s="96"/>
      <c r="E48" s="126">
        <v>0.02</v>
      </c>
      <c r="F48" s="96"/>
      <c r="G48" s="126">
        <v>0.02</v>
      </c>
      <c r="H48" s="76">
        <f t="shared" ref="H48" si="18">B48*C48+D48*E48+F48*G48</f>
        <v>0</v>
      </c>
    </row>
    <row r="49" spans="1:8" ht="15.95" customHeight="1">
      <c r="A49" s="23"/>
      <c r="B49" s="96"/>
      <c r="C49" s="126"/>
      <c r="D49" s="96"/>
      <c r="E49" s="126"/>
      <c r="F49" s="96"/>
      <c r="G49" s="126"/>
      <c r="H49" s="76"/>
    </row>
    <row r="50" spans="1:8" ht="15.95" customHeight="1">
      <c r="A50" s="24" t="s">
        <v>109</v>
      </c>
      <c r="B50" s="125"/>
      <c r="C50" s="126">
        <v>0.02</v>
      </c>
      <c r="D50" s="125"/>
      <c r="E50" s="126">
        <v>0.02</v>
      </c>
      <c r="F50" s="125"/>
      <c r="G50" s="126">
        <v>0.02</v>
      </c>
      <c r="H50" s="76">
        <f t="shared" ref="H50" si="19">B50*C50+D50*E50+F50*G50</f>
        <v>0</v>
      </c>
    </row>
    <row r="51" spans="1:8" ht="15.95" customHeight="1">
      <c r="A51" s="23"/>
      <c r="B51" s="125"/>
      <c r="C51" s="126"/>
      <c r="D51" s="125"/>
      <c r="E51" s="126"/>
      <c r="F51" s="125"/>
      <c r="G51" s="126"/>
      <c r="H51" s="76"/>
    </row>
    <row r="52" spans="1:8" ht="15.95" customHeight="1">
      <c r="A52" s="24" t="s">
        <v>110</v>
      </c>
      <c r="B52" s="96"/>
      <c r="C52" s="126">
        <v>0.02</v>
      </c>
      <c r="D52" s="96"/>
      <c r="E52" s="126">
        <v>0.02</v>
      </c>
      <c r="F52" s="96"/>
      <c r="G52" s="126">
        <v>0.02</v>
      </c>
      <c r="H52" s="76">
        <f t="shared" ref="H52" si="20">B52*C52+D52*E52+F52*G52</f>
        <v>0</v>
      </c>
    </row>
    <row r="53" spans="1:8" ht="15.95" customHeight="1">
      <c r="A53" s="23"/>
      <c r="B53" s="96"/>
      <c r="C53" s="126"/>
      <c r="D53" s="96"/>
      <c r="E53" s="126"/>
      <c r="F53" s="96"/>
      <c r="G53" s="126"/>
      <c r="H53" s="76"/>
    </row>
    <row r="54" spans="1:8" ht="15.95" customHeight="1">
      <c r="A54" s="24" t="s">
        <v>111</v>
      </c>
      <c r="B54" s="125"/>
      <c r="C54" s="126">
        <v>0.02</v>
      </c>
      <c r="D54" s="125"/>
      <c r="E54" s="126">
        <v>2.5000000000000001E-2</v>
      </c>
      <c r="F54" s="125"/>
      <c r="G54" s="126">
        <v>2.5000000000000001E-2</v>
      </c>
      <c r="H54" s="76">
        <f t="shared" ref="H54" si="21">B54*C54+D54*E54+F54*G54</f>
        <v>0</v>
      </c>
    </row>
    <row r="55" spans="1:8" ht="15.95" customHeight="1">
      <c r="A55" s="23"/>
      <c r="B55" s="125"/>
      <c r="C55" s="126"/>
      <c r="D55" s="125"/>
      <c r="E55" s="126"/>
      <c r="F55" s="125"/>
      <c r="G55" s="126"/>
      <c r="H55" s="76"/>
    </row>
    <row r="56" spans="1:8" ht="15.95" customHeight="1">
      <c r="A56" s="24" t="s">
        <v>112</v>
      </c>
      <c r="B56" s="96"/>
      <c r="C56" s="126">
        <v>0.02</v>
      </c>
      <c r="D56" s="96"/>
      <c r="E56" s="126">
        <v>1.4999999999999999E-2</v>
      </c>
      <c r="F56" s="96"/>
      <c r="G56" s="126">
        <v>1.4999999999999999E-2</v>
      </c>
      <c r="H56" s="76">
        <f t="shared" ref="H56" si="22">B56*C56+D56*E56+F56*G56</f>
        <v>0</v>
      </c>
    </row>
    <row r="57" spans="1:8" ht="15.95" customHeight="1">
      <c r="A57" s="23"/>
      <c r="B57" s="96"/>
      <c r="C57" s="126"/>
      <c r="D57" s="96"/>
      <c r="E57" s="126"/>
      <c r="F57" s="96"/>
      <c r="G57" s="126"/>
      <c r="H57" s="76"/>
    </row>
    <row r="58" spans="1:8" ht="15.95" customHeight="1">
      <c r="A58" s="24" t="s">
        <v>113</v>
      </c>
      <c r="B58" s="125"/>
      <c r="C58" s="126">
        <v>0.02</v>
      </c>
      <c r="D58" s="125"/>
      <c r="E58" s="126">
        <v>0.02</v>
      </c>
      <c r="F58" s="125"/>
      <c r="G58" s="126">
        <v>0.02</v>
      </c>
      <c r="H58" s="76">
        <f t="shared" ref="H58" si="23">B58*C58+D58*E58+F58*G58</f>
        <v>0</v>
      </c>
    </row>
    <row r="59" spans="1:8" ht="15.95" customHeight="1">
      <c r="A59" s="23"/>
      <c r="B59" s="125"/>
      <c r="C59" s="126"/>
      <c r="D59" s="125"/>
      <c r="E59" s="126"/>
      <c r="F59" s="125"/>
      <c r="G59" s="126"/>
      <c r="H59" s="76"/>
    </row>
    <row r="60" spans="1:8" ht="15.95" customHeight="1">
      <c r="A60" s="24" t="s">
        <v>114</v>
      </c>
      <c r="B60" s="96"/>
      <c r="C60" s="126">
        <v>0.02</v>
      </c>
      <c r="D60" s="96"/>
      <c r="E60" s="126">
        <v>0.02</v>
      </c>
      <c r="F60" s="96"/>
      <c r="G60" s="126">
        <v>0.02</v>
      </c>
      <c r="H60" s="76">
        <f t="shared" ref="H60" si="24">B60*C60+D60*E60+F60*G60</f>
        <v>0</v>
      </c>
    </row>
    <row r="61" spans="1:8" ht="15.95" customHeight="1">
      <c r="A61" s="23"/>
      <c r="B61" s="96"/>
      <c r="C61" s="126"/>
      <c r="D61" s="96"/>
      <c r="E61" s="126"/>
      <c r="F61" s="96"/>
      <c r="G61" s="126"/>
      <c r="H61" s="76"/>
    </row>
    <row r="62" spans="1:8" ht="15.95" customHeight="1">
      <c r="A62" s="23" t="s">
        <v>115</v>
      </c>
      <c r="B62" s="125"/>
      <c r="C62" s="126">
        <v>0.02</v>
      </c>
      <c r="D62" s="125"/>
      <c r="E62" s="126">
        <v>1.4999999999999999E-2</v>
      </c>
      <c r="F62" s="125"/>
      <c r="G62" s="126">
        <v>1.4999999999999999E-2</v>
      </c>
      <c r="H62" s="76">
        <f t="shared" ref="H62" si="25">B62*C62+D62*E62+F62*G62</f>
        <v>0</v>
      </c>
    </row>
    <row r="63" spans="1:8" ht="15.95" customHeight="1">
      <c r="A63" s="23"/>
      <c r="B63" s="125"/>
      <c r="C63" s="126"/>
      <c r="D63" s="125"/>
      <c r="E63" s="126"/>
      <c r="F63" s="125"/>
      <c r="G63" s="126"/>
      <c r="H63" s="76"/>
    </row>
    <row r="64" spans="1:8" ht="15.95" customHeight="1">
      <c r="A64" s="23" t="s">
        <v>116</v>
      </c>
      <c r="B64" s="96"/>
      <c r="C64" s="126">
        <v>0.02</v>
      </c>
      <c r="D64" s="96"/>
      <c r="E64" s="126">
        <v>1.4999999999999999E-2</v>
      </c>
      <c r="F64" s="96"/>
      <c r="G64" s="126">
        <v>1.4999999999999999E-2</v>
      </c>
      <c r="H64" s="76">
        <f t="shared" ref="H64" si="26">B64*C64+D64*E64+F64*G64</f>
        <v>0</v>
      </c>
    </row>
    <row r="65" spans="1:8" ht="15.95" customHeight="1">
      <c r="A65" s="23"/>
      <c r="B65" s="96"/>
      <c r="C65" s="126"/>
      <c r="D65" s="96"/>
      <c r="E65" s="126"/>
      <c r="F65" s="96"/>
      <c r="G65" s="126"/>
      <c r="H65" s="76"/>
    </row>
    <row r="66" spans="1:8" ht="36.950000000000003" customHeight="1">
      <c r="A66" s="24" t="s">
        <v>117</v>
      </c>
      <c r="B66" s="125"/>
      <c r="C66" s="126">
        <v>0.03</v>
      </c>
      <c r="D66" s="125"/>
      <c r="E66" s="126">
        <v>2.5000000000000001E-2</v>
      </c>
      <c r="F66" s="125"/>
      <c r="G66" s="126">
        <v>1.4999999999999999E-2</v>
      </c>
      <c r="H66" s="76">
        <f t="shared" ref="H66" si="27">B66*C66+D66*E66+F66*G66</f>
        <v>0</v>
      </c>
    </row>
    <row r="67" spans="1:8" ht="15.95" customHeight="1">
      <c r="A67" s="23"/>
      <c r="B67" s="125"/>
      <c r="C67" s="126"/>
      <c r="D67" s="125"/>
      <c r="E67" s="126"/>
      <c r="F67" s="125"/>
      <c r="G67" s="126"/>
      <c r="H67" s="76"/>
    </row>
    <row r="68" spans="1:8" ht="15.95" customHeight="1">
      <c r="A68" s="24" t="s">
        <v>118</v>
      </c>
      <c r="B68" s="96"/>
      <c r="C68" s="126">
        <v>1.4999999999999999E-2</v>
      </c>
      <c r="D68" s="96"/>
      <c r="E68" s="126">
        <v>0.01</v>
      </c>
      <c r="F68" s="96"/>
      <c r="G68" s="126">
        <v>0.01</v>
      </c>
      <c r="H68" s="76">
        <f t="shared" ref="H68" si="28">B68*C68+D68*E68+F68*G68</f>
        <v>0</v>
      </c>
    </row>
    <row r="69" spans="1:8" ht="15.95" customHeight="1">
      <c r="A69" s="23"/>
      <c r="B69" s="96"/>
      <c r="C69" s="126"/>
      <c r="D69" s="96"/>
      <c r="E69" s="126"/>
      <c r="F69" s="96"/>
      <c r="G69" s="126"/>
      <c r="H69" s="76"/>
    </row>
    <row r="70" spans="1:8" ht="15.95" customHeight="1">
      <c r="A70" s="24" t="s">
        <v>119</v>
      </c>
      <c r="B70" s="125"/>
      <c r="C70" s="126">
        <v>0.02</v>
      </c>
      <c r="D70" s="125"/>
      <c r="E70" s="126">
        <v>1.4999999999999999E-2</v>
      </c>
      <c r="F70" s="125"/>
      <c r="G70" s="126">
        <v>1.4999999999999999E-2</v>
      </c>
      <c r="H70" s="76">
        <f t="shared" ref="H70" si="29">B70*C70+D70*E70+F70*G70</f>
        <v>0</v>
      </c>
    </row>
    <row r="71" spans="1:8" ht="15.95" customHeight="1">
      <c r="A71" s="23"/>
      <c r="B71" s="125"/>
      <c r="C71" s="126"/>
      <c r="D71" s="125"/>
      <c r="E71" s="126"/>
      <c r="F71" s="125"/>
      <c r="G71" s="126"/>
      <c r="H71" s="76"/>
    </row>
    <row r="72" spans="1:8" ht="15.95" customHeight="1">
      <c r="A72" s="24" t="s">
        <v>120</v>
      </c>
      <c r="B72" s="96"/>
      <c r="C72" s="126">
        <v>0.01</v>
      </c>
      <c r="D72" s="96"/>
      <c r="E72" s="126">
        <v>0.02</v>
      </c>
      <c r="F72" s="96"/>
      <c r="G72" s="126">
        <v>0.02</v>
      </c>
      <c r="H72" s="76">
        <f t="shared" ref="H72" si="30">B72*C72+D72*E72+F72*G72</f>
        <v>0</v>
      </c>
    </row>
    <row r="73" spans="1:8" ht="15.95" customHeight="1">
      <c r="A73" s="23"/>
      <c r="B73" s="96"/>
      <c r="C73" s="126"/>
      <c r="D73" s="96"/>
      <c r="E73" s="126"/>
      <c r="F73" s="96"/>
      <c r="G73" s="126"/>
      <c r="H73" s="76"/>
    </row>
    <row r="74" spans="1:8" ht="39.6" customHeight="1">
      <c r="A74" s="24" t="s">
        <v>121</v>
      </c>
      <c r="B74" s="125"/>
      <c r="C74" s="126">
        <v>1.4999999999999999E-2</v>
      </c>
      <c r="D74" s="125"/>
      <c r="E74" s="126">
        <v>0.02</v>
      </c>
      <c r="F74" s="125"/>
      <c r="G74" s="126">
        <v>0.02</v>
      </c>
      <c r="H74" s="76"/>
    </row>
    <row r="75" spans="1:8" ht="15.95" customHeight="1">
      <c r="A75" s="23"/>
      <c r="B75" s="125"/>
      <c r="C75" s="126"/>
      <c r="D75" s="125"/>
      <c r="E75" s="126"/>
      <c r="F75" s="125"/>
      <c r="G75" s="126"/>
      <c r="H75" s="76"/>
    </row>
    <row r="76" spans="1:8" ht="15.95" customHeight="1">
      <c r="A76" s="23" t="s">
        <v>122</v>
      </c>
      <c r="B76" s="96"/>
      <c r="C76" s="126">
        <v>0</v>
      </c>
      <c r="D76" s="96"/>
      <c r="E76" s="126">
        <v>0.02</v>
      </c>
      <c r="F76" s="96"/>
      <c r="G76" s="126">
        <v>0.02</v>
      </c>
      <c r="H76" s="76">
        <f t="shared" ref="H76" si="31">B76*C76+D76*E76+F76*G76</f>
        <v>0</v>
      </c>
    </row>
    <row r="77" spans="1:8">
      <c r="A77" s="23"/>
      <c r="B77" s="96"/>
      <c r="C77" s="126"/>
      <c r="D77" s="96"/>
      <c r="E77" s="126"/>
      <c r="F77" s="96"/>
      <c r="G77" s="126"/>
      <c r="H77" s="76"/>
    </row>
    <row r="78" spans="1:8" ht="15.95" customHeight="1">
      <c r="A78" s="24" t="s">
        <v>123</v>
      </c>
      <c r="B78" s="125"/>
      <c r="C78" s="126">
        <v>0.01</v>
      </c>
      <c r="D78" s="125"/>
      <c r="E78" s="126">
        <v>0.01</v>
      </c>
      <c r="F78" s="125"/>
      <c r="G78" s="126">
        <v>0.01</v>
      </c>
      <c r="H78" s="76">
        <f t="shared" ref="H78" si="32">B78*C78+D78*E78+F78*G78</f>
        <v>0</v>
      </c>
    </row>
    <row r="79" spans="1:8">
      <c r="A79" s="23"/>
      <c r="B79" s="125"/>
      <c r="C79" s="126"/>
      <c r="D79" s="125"/>
      <c r="E79" s="126"/>
      <c r="F79" s="125"/>
      <c r="G79" s="126"/>
      <c r="H79" s="76"/>
    </row>
    <row r="80" spans="1:8" ht="15.95" customHeight="1">
      <c r="A80" s="24" t="s">
        <v>124</v>
      </c>
      <c r="B80" s="96"/>
      <c r="C80" s="126">
        <v>0</v>
      </c>
      <c r="D80" s="96"/>
      <c r="E80" s="126">
        <v>0.01</v>
      </c>
      <c r="F80" s="96"/>
      <c r="G80" s="126">
        <v>0.01</v>
      </c>
      <c r="H80" s="76">
        <f t="shared" ref="H80:H86" si="33">B80*C80+D80*E80+F80*G80</f>
        <v>0</v>
      </c>
    </row>
    <row r="81" spans="1:9" ht="15.95" customHeight="1">
      <c r="A81" s="23"/>
      <c r="B81" s="96"/>
      <c r="C81" s="126"/>
      <c r="D81" s="96"/>
      <c r="E81" s="126"/>
      <c r="F81" s="96"/>
      <c r="G81" s="126"/>
      <c r="H81" s="76"/>
    </row>
    <row r="82" spans="1:9" ht="15.95" customHeight="1">
      <c r="A82" s="24" t="s">
        <v>125</v>
      </c>
      <c r="B82" s="125"/>
      <c r="C82" s="126">
        <v>0.02</v>
      </c>
      <c r="D82" s="125"/>
      <c r="E82" s="126">
        <v>0.01</v>
      </c>
      <c r="F82" s="125"/>
      <c r="G82" s="126">
        <v>1.4999999999999999E-2</v>
      </c>
      <c r="H82" s="76">
        <f t="shared" si="33"/>
        <v>0</v>
      </c>
    </row>
    <row r="83" spans="1:9" ht="15.95" customHeight="1">
      <c r="A83" s="23"/>
      <c r="B83" s="125"/>
      <c r="C83" s="126"/>
      <c r="D83" s="125"/>
      <c r="E83" s="126"/>
      <c r="F83" s="125"/>
      <c r="G83" s="126"/>
      <c r="H83" s="76"/>
    </row>
    <row r="84" spans="1:9" ht="15.95" customHeight="1">
      <c r="A84" s="23" t="s">
        <v>126</v>
      </c>
      <c r="B84" s="96"/>
      <c r="C84" s="126">
        <v>0</v>
      </c>
      <c r="D84" s="96"/>
      <c r="E84" s="126">
        <v>0.02</v>
      </c>
      <c r="F84" s="96"/>
      <c r="G84" s="126">
        <v>0.02</v>
      </c>
      <c r="H84" s="76">
        <f t="shared" si="33"/>
        <v>0</v>
      </c>
      <c r="I84" s="15"/>
    </row>
    <row r="85" spans="1:9" ht="32.25" customHeight="1">
      <c r="A85" s="23"/>
      <c r="B85" s="96"/>
      <c r="C85" s="126"/>
      <c r="D85" s="96"/>
      <c r="E85" s="126"/>
      <c r="F85" s="96"/>
      <c r="G85" s="126"/>
      <c r="H85" s="76"/>
    </row>
    <row r="86" spans="1:9">
      <c r="A86" s="26" t="s">
        <v>127</v>
      </c>
      <c r="B86" s="125"/>
      <c r="C86" s="126">
        <v>0</v>
      </c>
      <c r="D86" s="125"/>
      <c r="E86" s="126">
        <v>1.4999999999999999E-2</v>
      </c>
      <c r="F86" s="125"/>
      <c r="G86" s="126">
        <v>1.4999999999999999E-2</v>
      </c>
      <c r="H86" s="76">
        <f t="shared" si="33"/>
        <v>0</v>
      </c>
    </row>
    <row r="87" spans="1:9">
      <c r="A87" s="46"/>
      <c r="B87" s="125"/>
      <c r="C87" s="126"/>
      <c r="D87" s="125"/>
      <c r="E87" s="126"/>
      <c r="F87" s="125"/>
      <c r="G87" s="126"/>
      <c r="H87" s="76"/>
    </row>
    <row r="88" spans="1:9">
      <c r="A88" s="7" t="s">
        <v>128</v>
      </c>
      <c r="B88" s="47">
        <f>SUMPRODUCT(B2:B87,C2:C87)</f>
        <v>0</v>
      </c>
      <c r="C88" s="75">
        <f>SUM(C2:C86)</f>
        <v>1.0000000000000007</v>
      </c>
      <c r="D88" s="47">
        <f>SUMPRODUCT(D2:D87,E2:E87)</f>
        <v>0.36</v>
      </c>
      <c r="E88" s="75">
        <f>SUM(E2:E86)</f>
        <v>1.0000000000000007</v>
      </c>
      <c r="F88" s="47">
        <f>SUMPRODUCT(F2:F87,G2:G87)</f>
        <v>0.26</v>
      </c>
      <c r="G88" s="75">
        <f>SUM(G2:G86)</f>
        <v>1.0000000000000007</v>
      </c>
      <c r="H88" s="76">
        <f>SUM(H2:H86)</f>
        <v>0.62</v>
      </c>
      <c r="I88" s="15" t="s">
        <v>129</v>
      </c>
    </row>
    <row r="89" spans="1:9">
      <c r="A89" s="130"/>
      <c r="B89" s="9"/>
      <c r="C89" s="9"/>
    </row>
    <row r="90" spans="1:9">
      <c r="A90" s="9"/>
      <c r="B90" s="9"/>
      <c r="C90" s="9"/>
    </row>
    <row r="91" spans="1:9">
      <c r="A91" s="9"/>
      <c r="B91" s="9"/>
      <c r="C91" s="9"/>
    </row>
    <row r="92" spans="1:9">
      <c r="A92" s="9"/>
      <c r="B92" s="9"/>
      <c r="C92" s="9"/>
    </row>
    <row r="93" spans="1:9">
      <c r="A93" s="9"/>
      <c r="B93" s="9"/>
      <c r="C93" s="9"/>
    </row>
    <row r="94" spans="1:9">
      <c r="A94" s="9"/>
      <c r="B94" s="9"/>
      <c r="C94" s="9"/>
    </row>
    <row r="95" spans="1:9">
      <c r="A95" s="9"/>
      <c r="B95" s="9"/>
      <c r="C95" s="9"/>
    </row>
    <row r="96" spans="1:9">
      <c r="A96" s="9"/>
      <c r="B96" s="9"/>
      <c r="C96" s="9"/>
    </row>
    <row r="97" spans="1:3">
      <c r="A97" s="9"/>
      <c r="B97" s="9"/>
      <c r="C97" s="9"/>
    </row>
    <row r="98" spans="1:3">
      <c r="A98" s="9"/>
      <c r="B98" s="9"/>
      <c r="C98" s="9"/>
    </row>
    <row r="99" spans="1:3">
      <c r="A99" s="9"/>
      <c r="B99" s="9"/>
      <c r="C99" s="9"/>
    </row>
    <row r="100" spans="1:3">
      <c r="A100" s="9"/>
      <c r="B100" s="9"/>
      <c r="C100" s="9"/>
    </row>
    <row r="101" spans="1:3">
      <c r="A101" s="9"/>
      <c r="B101" s="9"/>
      <c r="C101" s="9"/>
    </row>
    <row r="102" spans="1:3">
      <c r="A102" s="9"/>
      <c r="B102" s="9"/>
      <c r="C102" s="9"/>
    </row>
    <row r="103" spans="1:3">
      <c r="A103" s="9"/>
      <c r="B103" s="9"/>
      <c r="C103" s="9"/>
    </row>
    <row r="104" spans="1:3">
      <c r="A104" s="9"/>
      <c r="B104" s="9"/>
      <c r="C104" s="9"/>
    </row>
    <row r="105" spans="1:3">
      <c r="A105" s="9"/>
      <c r="B105" s="9"/>
      <c r="C105" s="9"/>
    </row>
    <row r="106" spans="1:3">
      <c r="A106" s="9"/>
      <c r="B106" s="9"/>
      <c r="C106" s="9"/>
    </row>
    <row r="107" spans="1:3">
      <c r="A107" s="9"/>
      <c r="B107" s="9"/>
      <c r="C107" s="9"/>
    </row>
    <row r="108" spans="1:3">
      <c r="A108" s="9"/>
      <c r="B108" s="9"/>
      <c r="C108" s="9"/>
    </row>
    <row r="109" spans="1:3">
      <c r="A109" s="9"/>
      <c r="B109" s="9"/>
      <c r="C109" s="9"/>
    </row>
    <row r="110" spans="1:3">
      <c r="A110" s="9"/>
      <c r="B110" s="9"/>
      <c r="C110" s="9"/>
    </row>
    <row r="111" spans="1:3">
      <c r="A111" s="9"/>
      <c r="B111" s="9"/>
      <c r="C111" s="9"/>
    </row>
    <row r="112" spans="1:3">
      <c r="A112" s="9"/>
      <c r="B112" s="9"/>
      <c r="C112" s="9"/>
    </row>
    <row r="113" spans="1:3">
      <c r="A113" s="9"/>
      <c r="B113" s="9"/>
      <c r="C113" s="9"/>
    </row>
    <row r="114" spans="1:3">
      <c r="A114" s="9"/>
      <c r="B114" s="9"/>
      <c r="C114" s="9"/>
    </row>
    <row r="115" spans="1:3">
      <c r="A115" s="9"/>
      <c r="B115" s="9"/>
      <c r="C115" s="9"/>
    </row>
    <row r="116" spans="1:3">
      <c r="A116" s="9"/>
      <c r="B116" s="9"/>
      <c r="C116" s="9"/>
    </row>
    <row r="117" spans="1:3">
      <c r="A117" s="9"/>
      <c r="B117" s="9"/>
      <c r="C117" s="9"/>
    </row>
    <row r="118" spans="1:3">
      <c r="A118" s="9"/>
      <c r="B118" s="9"/>
      <c r="C118" s="9"/>
    </row>
    <row r="119" spans="1:3">
      <c r="A119" s="9"/>
      <c r="B119" s="9"/>
      <c r="C119" s="9"/>
    </row>
    <row r="120" spans="1:3">
      <c r="A120" s="9"/>
      <c r="B120" s="9"/>
      <c r="C120" s="9"/>
    </row>
    <row r="121" spans="1:3">
      <c r="A121" s="9"/>
      <c r="B121" s="9"/>
      <c r="C121" s="9"/>
    </row>
    <row r="122" spans="1:3">
      <c r="A122" s="9"/>
      <c r="B122" s="9"/>
      <c r="C122" s="9"/>
    </row>
    <row r="123" spans="1:3">
      <c r="A123" s="9"/>
      <c r="B123" s="9"/>
      <c r="C123" s="9"/>
    </row>
    <row r="124" spans="1:3">
      <c r="A124" s="9"/>
      <c r="B124" s="9"/>
      <c r="C124" s="9"/>
    </row>
    <row r="125" spans="1:3">
      <c r="A125" s="9"/>
      <c r="B125" s="9"/>
      <c r="C125" s="9"/>
    </row>
    <row r="126" spans="1:3">
      <c r="A126" s="9"/>
      <c r="B126" s="9"/>
      <c r="C126" s="9"/>
    </row>
    <row r="127" spans="1:3">
      <c r="A127" s="9"/>
      <c r="B127" s="9"/>
      <c r="C127" s="9"/>
    </row>
    <row r="128" spans="1:3">
      <c r="A128" s="9"/>
      <c r="B128" s="9"/>
      <c r="C128" s="9"/>
    </row>
    <row r="129" spans="1:3">
      <c r="A129" s="9"/>
      <c r="B129" s="9"/>
      <c r="C129" s="9"/>
    </row>
    <row r="130" spans="1:3">
      <c r="A130" s="9"/>
      <c r="B130" s="9"/>
      <c r="C130" s="9"/>
    </row>
    <row r="131" spans="1:3">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8"/>
  <sheetViews>
    <sheetView zoomScale="80" zoomScaleNormal="80" workbookViewId="0">
      <pane xSplit="1" ySplit="2" topLeftCell="B5" activePane="bottomRight" state="frozen"/>
      <selection pane="bottomRight" activeCell="B11" sqref="B11"/>
      <selection pane="bottomLeft" activeCell="A3" sqref="A3"/>
      <selection pane="topRight" activeCell="B1" sqref="B1"/>
    </sheetView>
  </sheetViews>
  <sheetFormatPr defaultColWidth="10.875" defaultRowHeight="15.6"/>
  <cols>
    <col min="1" max="1" width="32.375" style="1" customWidth="1"/>
    <col min="2" max="4" width="48.625" style="1" customWidth="1"/>
    <col min="5" max="5" width="13.375" style="1" customWidth="1"/>
    <col min="6" max="6" width="14.875" style="1" customWidth="1"/>
    <col min="7" max="16384" width="10.875" style="1"/>
  </cols>
  <sheetData>
    <row r="1" spans="1:6">
      <c r="A1" s="2"/>
      <c r="B1" s="159" t="s">
        <v>130</v>
      </c>
      <c r="C1" s="159"/>
      <c r="D1" s="159"/>
    </row>
    <row r="2" spans="1:6" ht="66" customHeight="1">
      <c r="A2" s="22" t="s">
        <v>131</v>
      </c>
      <c r="B2" s="45" t="s">
        <v>132</v>
      </c>
      <c r="C2" s="45" t="s">
        <v>133</v>
      </c>
      <c r="D2" s="45" t="s">
        <v>134</v>
      </c>
      <c r="E2" s="32"/>
      <c r="F2" s="12"/>
    </row>
    <row r="3" spans="1:6" ht="15.95" customHeight="1">
      <c r="A3" s="13" t="s">
        <v>135</v>
      </c>
      <c r="B3" s="97"/>
      <c r="C3" s="97"/>
      <c r="D3" s="97"/>
    </row>
    <row r="4" spans="1:6" ht="15.95" customHeight="1">
      <c r="A4" s="13"/>
      <c r="B4" s="97"/>
      <c r="C4" s="97"/>
      <c r="D4" s="97"/>
    </row>
    <row r="5" spans="1:6" ht="15.95" customHeight="1">
      <c r="A5" s="13" t="s">
        <v>136</v>
      </c>
      <c r="B5" s="98">
        <v>9</v>
      </c>
      <c r="C5" s="98"/>
      <c r="D5" s="98"/>
    </row>
    <row r="6" spans="1:6" ht="90" customHeight="1">
      <c r="A6" s="13"/>
      <c r="B6" s="131" t="s">
        <v>137</v>
      </c>
      <c r="C6" s="131"/>
      <c r="D6" s="98"/>
    </row>
    <row r="7" spans="1:6" ht="15.95" customHeight="1">
      <c r="A7" s="13" t="s">
        <v>138</v>
      </c>
      <c r="B7" s="97"/>
      <c r="C7" s="97"/>
      <c r="D7" s="97"/>
    </row>
    <row r="8" spans="1:6" ht="15.95" customHeight="1">
      <c r="A8" s="13"/>
      <c r="B8" s="116"/>
      <c r="C8" s="99"/>
      <c r="D8" s="99"/>
    </row>
    <row r="9" spans="1:6" ht="50.1" customHeight="1">
      <c r="A9" s="14" t="s">
        <v>139</v>
      </c>
      <c r="B9" s="98"/>
      <c r="C9" s="98"/>
      <c r="D9" s="98"/>
    </row>
    <row r="10" spans="1:6">
      <c r="A10" s="13"/>
      <c r="B10" s="131"/>
      <c r="C10" s="98"/>
      <c r="D10" s="98"/>
    </row>
    <row r="11" spans="1:6" ht="15.95" customHeight="1">
      <c r="A11" s="13" t="s">
        <v>140</v>
      </c>
      <c r="B11" s="97"/>
      <c r="C11" s="97"/>
      <c r="D11" s="97"/>
    </row>
    <row r="12" spans="1:6">
      <c r="A12" s="13"/>
      <c r="B12" s="116"/>
      <c r="C12" s="99"/>
      <c r="D12" s="99"/>
    </row>
    <row r="13" spans="1:6" ht="15.95" customHeight="1">
      <c r="A13" s="19" t="s">
        <v>141</v>
      </c>
      <c r="B13" s="54">
        <f>SUM(B3:B12)</f>
        <v>9</v>
      </c>
      <c r="C13" s="54">
        <f>C3+C5+C7+C9+C11</f>
        <v>0</v>
      </c>
      <c r="D13" s="54">
        <f>D3+D5+D7+D9+D11</f>
        <v>0</v>
      </c>
      <c r="E13" s="1" t="s">
        <v>66</v>
      </c>
    </row>
    <row r="14" spans="1:6" ht="15.95" customHeight="1">
      <c r="A14" s="19" t="s">
        <v>24</v>
      </c>
      <c r="B14" s="77">
        <v>0.3</v>
      </c>
      <c r="C14" s="77">
        <v>0.5</v>
      </c>
      <c r="D14" s="77">
        <v>0.2</v>
      </c>
      <c r="E14" s="78">
        <f>SUM(B14:D14)</f>
        <v>1</v>
      </c>
    </row>
    <row r="15" spans="1:6" ht="15.95" customHeight="1">
      <c r="A15" s="20" t="s">
        <v>25</v>
      </c>
      <c r="B15" s="51">
        <f>B13*B14</f>
        <v>2.6999999999999997</v>
      </c>
      <c r="C15" s="51">
        <f>C13*C14</f>
        <v>0</v>
      </c>
      <c r="D15" s="51">
        <f t="shared" ref="D15" si="0">D13*D14</f>
        <v>0</v>
      </c>
      <c r="E15" s="102">
        <f>SUM(B15:D15)</f>
        <v>2.6999999999999997</v>
      </c>
      <c r="F15" s="15" t="s">
        <v>142</v>
      </c>
    </row>
    <row r="16" spans="1:6">
      <c r="A16" s="15"/>
    </row>
    <row r="17" spans="1:4" ht="36.6" customHeight="1">
      <c r="A17" s="160"/>
      <c r="B17" s="160"/>
      <c r="C17" s="160"/>
      <c r="D17" s="160"/>
    </row>
    <row r="18" spans="1:4">
      <c r="B18" s="137"/>
      <c r="C18" s="137"/>
    </row>
  </sheetData>
  <sheetProtection formatRows="0"/>
  <mergeCells count="2">
    <mergeCell ref="B1:D1"/>
    <mergeCell ref="A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2" sqref="A2"/>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3"/>
      <c r="B1" s="162" t="s">
        <v>143</v>
      </c>
      <c r="C1" s="163"/>
      <c r="D1" s="164"/>
      <c r="E1" s="8"/>
      <c r="F1" s="8"/>
    </row>
    <row r="2" spans="1:6" ht="80.099999999999994" customHeight="1">
      <c r="A2" s="31" t="s">
        <v>144</v>
      </c>
      <c r="B2" s="45" t="s">
        <v>145</v>
      </c>
      <c r="C2" s="45" t="s">
        <v>146</v>
      </c>
      <c r="D2" s="45" t="s">
        <v>147</v>
      </c>
      <c r="E2" s="8"/>
      <c r="F2" s="28"/>
    </row>
    <row r="3" spans="1:6" ht="15.95" customHeight="1">
      <c r="A3" s="34" t="s">
        <v>148</v>
      </c>
      <c r="B3" s="101">
        <v>0</v>
      </c>
      <c r="C3" s="34"/>
      <c r="D3" s="34"/>
      <c r="E3" s="8"/>
      <c r="F3" s="8"/>
    </row>
    <row r="4" spans="1:6" ht="15.95" customHeight="1">
      <c r="A4" s="34" t="s">
        <v>149</v>
      </c>
      <c r="B4" s="34"/>
      <c r="C4" s="101"/>
      <c r="D4" s="34"/>
      <c r="E4" s="8" t="s">
        <v>66</v>
      </c>
      <c r="F4" s="8"/>
    </row>
    <row r="5" spans="1:6" ht="15.95" customHeight="1">
      <c r="A5" s="34" t="s">
        <v>150</v>
      </c>
      <c r="B5" s="34"/>
      <c r="C5" s="34"/>
      <c r="D5" s="101"/>
      <c r="E5" s="90">
        <f>B3+C4+D5</f>
        <v>0</v>
      </c>
      <c r="F5" s="8" t="s">
        <v>151</v>
      </c>
    </row>
    <row r="6" spans="1:6">
      <c r="B6" s="100"/>
      <c r="C6" s="100"/>
      <c r="D6" s="100"/>
    </row>
    <row r="7" spans="1:6" ht="38.450000000000003" customHeight="1">
      <c r="A7" s="161" t="s">
        <v>152</v>
      </c>
      <c r="B7" s="161"/>
      <c r="C7" s="161"/>
      <c r="D7" s="161"/>
    </row>
    <row r="8" spans="1:6">
      <c r="A8" s="139"/>
    </row>
    <row r="9" spans="1:6">
      <c r="A9" s="160"/>
      <c r="B9" s="160"/>
      <c r="C9" s="160"/>
      <c r="D9" s="160"/>
    </row>
    <row r="11" spans="1:6">
      <c r="A11" s="160"/>
      <c r="B11" s="160"/>
      <c r="C11" s="160"/>
      <c r="D11" s="160"/>
    </row>
  </sheetData>
  <sheetProtection formatRows="0"/>
  <mergeCells count="4">
    <mergeCell ref="A11:D11"/>
    <mergeCell ref="A7:D7"/>
    <mergeCell ref="A9:D9"/>
    <mergeCell ref="B1:D1"/>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C16" activePane="bottomRight" state="frozen"/>
      <selection pane="bottomRight" activeCell="F1" sqref="F1"/>
      <selection pane="bottomLeft" activeCell="A2" sqref="A2"/>
      <selection pane="topRight" activeCell="B1" sqref="B1"/>
    </sheetView>
  </sheetViews>
  <sheetFormatPr defaultColWidth="10.5" defaultRowHeight="15.6"/>
  <cols>
    <col min="1" max="1" width="80.625" customWidth="1"/>
    <col min="2" max="4" width="40.375" customWidth="1"/>
    <col min="5" max="5" width="18.5" customWidth="1"/>
    <col min="6" max="6" width="13" customWidth="1"/>
    <col min="7" max="7" width="13.875" customWidth="1"/>
    <col min="8" max="8" width="15.5" customWidth="1"/>
    <col min="9" max="9" width="21.875" customWidth="1"/>
  </cols>
  <sheetData>
    <row r="1" spans="1:10" ht="80.099999999999994" customHeight="1">
      <c r="A1" s="43" t="s">
        <v>153</v>
      </c>
      <c r="B1" s="24" t="s">
        <v>154</v>
      </c>
      <c r="C1" s="24" t="s">
        <v>155</v>
      </c>
      <c r="D1" s="24" t="s">
        <v>156</v>
      </c>
      <c r="E1" s="23" t="s">
        <v>157</v>
      </c>
      <c r="F1" s="35" t="s">
        <v>82</v>
      </c>
      <c r="G1" s="35" t="s">
        <v>25</v>
      </c>
      <c r="H1" s="11"/>
      <c r="I1" s="8"/>
    </row>
    <row r="2" spans="1:10" ht="32.1" customHeight="1">
      <c r="A2" s="70" t="s">
        <v>158</v>
      </c>
      <c r="B2" s="94"/>
      <c r="C2" s="94">
        <v>6</v>
      </c>
      <c r="D2" s="94"/>
      <c r="E2" s="94"/>
      <c r="F2" s="79">
        <v>0.25</v>
      </c>
      <c r="G2" s="81">
        <f>(SUM(B2:E2)*F2)</f>
        <v>1.5</v>
      </c>
      <c r="H2" s="18"/>
      <c r="I2" s="18"/>
      <c r="J2" s="17"/>
    </row>
    <row r="3" spans="1:10" ht="77.45">
      <c r="A3" s="71"/>
      <c r="C3" s="104" t="s">
        <v>159</v>
      </c>
      <c r="D3" s="94"/>
      <c r="E3" s="94"/>
      <c r="F3" s="79"/>
      <c r="G3" s="81"/>
      <c r="H3" s="18"/>
      <c r="I3" s="18"/>
      <c r="J3" s="17"/>
    </row>
    <row r="4" spans="1:10" ht="32.1" customHeight="1">
      <c r="A4" s="24" t="s">
        <v>160</v>
      </c>
      <c r="B4" s="95"/>
      <c r="C4" s="94">
        <v>6</v>
      </c>
      <c r="D4" s="95"/>
      <c r="E4" s="95"/>
      <c r="F4" s="80">
        <v>0.1</v>
      </c>
      <c r="G4" s="81">
        <f>(SUM(B4:E4)*F4)</f>
        <v>0.60000000000000009</v>
      </c>
      <c r="H4" s="8"/>
      <c r="I4" s="8"/>
    </row>
    <row r="5" spans="1:10" ht="136.5" customHeight="1">
      <c r="A5" s="23"/>
      <c r="B5" s="95"/>
      <c r="C5" s="104" t="s">
        <v>161</v>
      </c>
      <c r="D5" s="95"/>
      <c r="E5" s="95"/>
      <c r="F5" s="80"/>
      <c r="G5" s="81"/>
      <c r="H5" s="8"/>
      <c r="I5" s="8"/>
    </row>
    <row r="6" spans="1:10" ht="32.1" customHeight="1">
      <c r="A6" s="24" t="s">
        <v>162</v>
      </c>
      <c r="B6" s="94"/>
      <c r="D6" s="94"/>
      <c r="E6" s="94"/>
      <c r="F6" s="80">
        <v>0.1</v>
      </c>
      <c r="G6" s="81">
        <f>(SUM(B6:E6)*F6)</f>
        <v>0</v>
      </c>
      <c r="H6" s="8"/>
      <c r="I6" s="8"/>
    </row>
    <row r="7" spans="1:10">
      <c r="A7" s="23"/>
      <c r="B7" s="94"/>
      <c r="D7" s="94"/>
      <c r="E7" s="94"/>
      <c r="F7" s="80"/>
      <c r="G7" s="81"/>
      <c r="H7" s="8"/>
      <c r="I7" s="8"/>
    </row>
    <row r="8" spans="1:10" ht="32.1" customHeight="1">
      <c r="A8" s="24" t="s">
        <v>163</v>
      </c>
      <c r="B8" s="95"/>
      <c r="C8" s="95"/>
      <c r="D8" s="95">
        <v>5</v>
      </c>
      <c r="E8" s="95"/>
      <c r="F8" s="80">
        <v>0.1</v>
      </c>
      <c r="G8" s="81">
        <f>(SUM(B8:E8)*F8)</f>
        <v>0.5</v>
      </c>
      <c r="H8" s="8"/>
      <c r="I8" s="8"/>
    </row>
    <row r="9" spans="1:10" ht="232.5">
      <c r="A9" s="23"/>
      <c r="B9" s="95"/>
      <c r="C9" s="96"/>
      <c r="D9" s="149" t="s">
        <v>164</v>
      </c>
      <c r="E9" s="96" t="s">
        <v>165</v>
      </c>
      <c r="F9" s="80"/>
      <c r="G9" s="81"/>
      <c r="H9" s="8"/>
      <c r="I9" s="8"/>
    </row>
    <row r="10" spans="1:10" ht="32.1" customHeight="1">
      <c r="A10" s="24" t="s">
        <v>166</v>
      </c>
      <c r="B10" s="94"/>
      <c r="C10" s="94"/>
      <c r="D10" s="94"/>
      <c r="E10" s="94"/>
      <c r="F10" s="80">
        <v>0.15</v>
      </c>
      <c r="G10" s="81">
        <f>(SUM(B10:E10)*F10)</f>
        <v>0</v>
      </c>
      <c r="H10" s="8"/>
      <c r="I10" s="8"/>
    </row>
    <row r="11" spans="1:10">
      <c r="A11" s="24"/>
      <c r="B11" s="94"/>
      <c r="C11" s="125"/>
      <c r="D11" s="94"/>
      <c r="E11" s="94"/>
      <c r="F11" s="36"/>
      <c r="G11" s="81"/>
      <c r="H11" s="8"/>
      <c r="I11" s="8"/>
    </row>
    <row r="12" spans="1:10" ht="32.1" customHeight="1">
      <c r="A12" s="24" t="s">
        <v>167</v>
      </c>
      <c r="B12" s="95"/>
      <c r="C12" s="95">
        <v>8</v>
      </c>
      <c r="D12" s="95"/>
      <c r="E12" s="95"/>
      <c r="F12" s="75">
        <v>0.1</v>
      </c>
      <c r="G12" s="81">
        <f>(SUM(B12:E12)*F12)</f>
        <v>0.8</v>
      </c>
      <c r="H12" s="8"/>
      <c r="I12" s="8"/>
    </row>
    <row r="13" spans="1:10" ht="186">
      <c r="A13" s="24"/>
      <c r="B13" s="96"/>
      <c r="C13" s="149" t="s">
        <v>168</v>
      </c>
      <c r="D13" s="96"/>
      <c r="E13" s="96"/>
      <c r="F13" s="75"/>
      <c r="G13" s="81"/>
      <c r="H13" s="136" t="s">
        <v>165</v>
      </c>
      <c r="I13" s="8"/>
    </row>
    <row r="14" spans="1:10" ht="32.1" customHeight="1">
      <c r="A14" s="24" t="s">
        <v>169</v>
      </c>
      <c r="B14" s="94"/>
      <c r="C14" s="94">
        <v>8</v>
      </c>
      <c r="D14" s="94"/>
      <c r="E14" s="94"/>
      <c r="F14" s="75">
        <v>0.2</v>
      </c>
      <c r="G14" s="81">
        <f>(SUM(B14:E14)*F14)</f>
        <v>1.6</v>
      </c>
      <c r="H14" s="8"/>
      <c r="I14" s="8"/>
    </row>
    <row r="15" spans="1:10" ht="139.5">
      <c r="A15" s="24"/>
      <c r="B15" s="125"/>
      <c r="C15" s="104" t="s">
        <v>170</v>
      </c>
      <c r="D15" s="125"/>
      <c r="E15" s="125"/>
      <c r="F15" s="36"/>
      <c r="G15" s="81"/>
      <c r="H15" s="8"/>
      <c r="I15" s="8"/>
    </row>
    <row r="16" spans="1:10">
      <c r="E16" s="41" t="s">
        <v>66</v>
      </c>
      <c r="F16" s="9">
        <f>SUM(F2:F14)</f>
        <v>1</v>
      </c>
      <c r="G16" s="103">
        <f>SUM(G2:G15)</f>
        <v>5</v>
      </c>
      <c r="H16" s="15" t="s">
        <v>142</v>
      </c>
      <c r="I16" s="8"/>
    </row>
    <row r="17" spans="1:9">
      <c r="A17" s="165"/>
      <c r="B17" s="165"/>
      <c r="C17" s="165"/>
      <c r="D17" s="165"/>
      <c r="E17" s="8"/>
      <c r="F17" s="8"/>
      <c r="G17" s="8"/>
      <c r="H17" s="8"/>
      <c r="I17" s="8"/>
    </row>
    <row r="18" spans="1:9" ht="123.95">
      <c r="A18" s="11" t="s">
        <v>171</v>
      </c>
      <c r="B18" s="11"/>
      <c r="C18" s="8"/>
      <c r="D18" s="8"/>
      <c r="E18" s="11"/>
      <c r="G18" s="10"/>
      <c r="H18" s="8"/>
      <c r="I18" s="8"/>
    </row>
    <row r="19" spans="1:9">
      <c r="A19" s="123"/>
      <c r="B19" s="11"/>
      <c r="C19" s="136"/>
      <c r="D19" s="11"/>
      <c r="F19" s="136"/>
      <c r="G19" s="8"/>
      <c r="H19" s="8"/>
      <c r="I19" s="8"/>
    </row>
    <row r="20" spans="1:9">
      <c r="A20" s="11"/>
      <c r="B20" s="11"/>
      <c r="C20" s="8"/>
      <c r="D20" s="8"/>
      <c r="E20" s="8"/>
      <c r="F20" s="8"/>
      <c r="G20" s="10"/>
      <c r="H20" s="8"/>
      <c r="I20" s="8"/>
    </row>
    <row r="21" spans="1:9">
      <c r="A21" s="8"/>
      <c r="B21" s="8"/>
      <c r="C21" s="8"/>
      <c r="D21" s="8"/>
      <c r="E21" s="8"/>
      <c r="F21" s="10"/>
      <c r="G21" s="8"/>
      <c r="H21" s="8"/>
      <c r="I21" s="8"/>
    </row>
    <row r="22" spans="1:9">
      <c r="A22" s="8"/>
      <c r="B22" s="8"/>
      <c r="C22" s="8"/>
      <c r="D22" s="8"/>
      <c r="E22" s="8"/>
      <c r="F22" s="8"/>
      <c r="G22" s="10"/>
      <c r="H22" s="8"/>
      <c r="I22" s="8"/>
    </row>
    <row r="23" spans="1:9">
      <c r="A23" s="8"/>
      <c r="B23" s="8"/>
      <c r="C23" s="8"/>
      <c r="D23" s="8"/>
      <c r="E23" s="8"/>
      <c r="F23" s="10"/>
      <c r="G23" s="9"/>
      <c r="H23" s="8"/>
      <c r="I23" s="8"/>
    </row>
    <row r="24" spans="1:9">
      <c r="A24" s="8"/>
      <c r="B24" s="8"/>
      <c r="C24" s="8"/>
      <c r="D24" s="8"/>
      <c r="E24" s="8"/>
      <c r="F24" s="9"/>
      <c r="G24" s="8"/>
      <c r="H24" s="8"/>
      <c r="I24" s="8"/>
    </row>
    <row r="25" spans="1:9">
      <c r="A25" s="8"/>
      <c r="B25" s="8"/>
      <c r="C25" s="8"/>
      <c r="D25" s="8"/>
      <c r="E25" s="8"/>
      <c r="F25" s="8"/>
    </row>
    <row r="26" spans="1:9">
      <c r="A26" s="8"/>
      <c r="B26" s="8"/>
      <c r="C26" s="8"/>
      <c r="D26" s="8"/>
      <c r="E26" s="8"/>
    </row>
    <row r="27" spans="1:9">
      <c r="A27" s="8"/>
      <c r="B27" s="8"/>
      <c r="C27" s="8"/>
      <c r="D27" s="8"/>
      <c r="E27" s="8"/>
    </row>
    <row r="28" spans="1:9">
      <c r="A28" s="8"/>
      <c r="B28" s="8"/>
      <c r="C28" s="8"/>
      <c r="D28" s="8"/>
      <c r="E28" s="8"/>
    </row>
    <row r="29" spans="1:9">
      <c r="A29" s="8"/>
      <c r="B29" s="8"/>
    </row>
    <row r="30" spans="1:9">
      <c r="A30" s="8"/>
      <c r="B30" s="8"/>
    </row>
    <row r="31" spans="1:9">
      <c r="A31" s="8"/>
      <c r="B31" s="8"/>
    </row>
    <row r="32" spans="1:9">
      <c r="A32" s="8"/>
      <c r="B32" s="8"/>
    </row>
    <row r="33" spans="1:2">
      <c r="A33" s="8"/>
      <c r="B33" s="8"/>
    </row>
    <row r="34" spans="1:2">
      <c r="B34" s="8"/>
    </row>
    <row r="35" spans="1:2">
      <c r="B35" s="8"/>
    </row>
    <row r="36" spans="1:2">
      <c r="B36" s="8"/>
    </row>
    <row r="37" spans="1:2">
      <c r="B37" s="8"/>
    </row>
    <row r="38" spans="1:2">
      <c r="B38" s="8"/>
    </row>
    <row r="39" spans="1:2">
      <c r="B39" s="8"/>
    </row>
    <row r="40" spans="1:2">
      <c r="B40" s="8"/>
    </row>
    <row r="41" spans="1:2">
      <c r="B41" s="8"/>
    </row>
    <row r="42" spans="1:2">
      <c r="B42" s="8"/>
    </row>
    <row r="43" spans="1:2">
      <c r="B43" s="8"/>
    </row>
    <row r="44" spans="1:2">
      <c r="B44" s="8"/>
    </row>
    <row r="45" spans="1:2">
      <c r="B45" s="8"/>
    </row>
    <row r="46" spans="1:2">
      <c r="B46" s="8"/>
    </row>
    <row r="47" spans="1:2">
      <c r="B47" s="8"/>
    </row>
    <row r="48" spans="1: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sheetData>
  <sheetProtection formatRows="0"/>
  <mergeCells count="1">
    <mergeCell ref="A17:D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60" zoomScaleNormal="60" workbookViewId="0">
      <pane xSplit="1" ySplit="1" topLeftCell="C65" activePane="bottomRight" state="frozen"/>
      <selection pane="bottomRight" activeCell="F69" sqref="F69"/>
      <selection pane="bottomLeft" activeCell="A2" sqref="A2"/>
      <selection pane="topRight" activeCell="B1" sqref="B1"/>
    </sheetView>
  </sheetViews>
  <sheetFormatPr defaultColWidth="10.875" defaultRowHeight="15.75" customHeight="1"/>
  <cols>
    <col min="1" max="1" width="64.625" style="11" customWidth="1"/>
    <col min="2" max="3" width="64.625" style="8" customWidth="1"/>
    <col min="4" max="5" width="16.625" style="8" customWidth="1"/>
    <col min="6" max="6" width="32.875" style="8" bestFit="1" customWidth="1"/>
    <col min="7" max="7" width="32.625" style="8" customWidth="1"/>
    <col min="8" max="16384" width="10.875" style="8"/>
  </cols>
  <sheetData>
    <row r="1" spans="1:6" ht="30.95">
      <c r="A1" s="35" t="s">
        <v>22</v>
      </c>
      <c r="B1" s="24" t="s">
        <v>172</v>
      </c>
      <c r="C1" s="23" t="s">
        <v>173</v>
      </c>
      <c r="D1" s="35" t="s">
        <v>24</v>
      </c>
      <c r="E1" s="35" t="s">
        <v>25</v>
      </c>
    </row>
    <row r="2" spans="1:6" ht="32.1" customHeight="1">
      <c r="A2" s="24" t="s">
        <v>174</v>
      </c>
      <c r="B2" s="125">
        <v>2</v>
      </c>
      <c r="C2" s="125">
        <v>1</v>
      </c>
      <c r="D2" s="80">
        <v>0.03</v>
      </c>
      <c r="E2" s="47">
        <f>(B2+C2)*D2</f>
        <v>0.09</v>
      </c>
      <c r="F2" s="9"/>
    </row>
    <row r="3" spans="1:6" ht="93">
      <c r="A3" s="24"/>
      <c r="B3" s="125" t="s">
        <v>175</v>
      </c>
      <c r="C3" s="125" t="s">
        <v>176</v>
      </c>
      <c r="D3" s="80"/>
      <c r="E3" s="47"/>
    </row>
    <row r="4" spans="1:6" ht="15.6">
      <c r="A4" s="24" t="s">
        <v>177</v>
      </c>
      <c r="B4" s="127"/>
      <c r="C4" s="127"/>
      <c r="D4" s="80">
        <v>0.03</v>
      </c>
      <c r="E4" s="47">
        <f t="shared" ref="E4" si="0">(B4+C4)*D4</f>
        <v>0</v>
      </c>
    </row>
    <row r="5" spans="1:6" ht="15.6">
      <c r="A5" s="24"/>
      <c r="B5" s="127"/>
      <c r="C5" s="127"/>
      <c r="D5" s="80"/>
      <c r="E5" s="47"/>
    </row>
    <row r="6" spans="1:6" ht="32.1" customHeight="1">
      <c r="A6" s="24" t="s">
        <v>178</v>
      </c>
      <c r="B6" s="125">
        <v>3.5</v>
      </c>
      <c r="C6" s="125">
        <v>1</v>
      </c>
      <c r="D6" s="75">
        <v>0.04</v>
      </c>
      <c r="E6" s="47">
        <f t="shared" ref="E6" si="1">(B6+C6)*D6</f>
        <v>0.18</v>
      </c>
    </row>
    <row r="7" spans="1:6" ht="155.1">
      <c r="A7" s="24"/>
      <c r="B7" s="11" t="s">
        <v>179</v>
      </c>
      <c r="C7" s="125" t="s">
        <v>180</v>
      </c>
      <c r="D7" s="75"/>
      <c r="E7" s="47"/>
    </row>
    <row r="8" spans="1:6" ht="32.1" customHeight="1">
      <c r="A8" s="24" t="s">
        <v>181</v>
      </c>
      <c r="B8" s="127">
        <v>3.5</v>
      </c>
      <c r="C8" s="127">
        <v>0</v>
      </c>
      <c r="D8" s="75">
        <v>0.03</v>
      </c>
      <c r="E8" s="47">
        <f t="shared" ref="E8" si="2">(B8+C8)*D8</f>
        <v>0.105</v>
      </c>
    </row>
    <row r="9" spans="1:6" ht="108.6">
      <c r="A9" s="24"/>
      <c r="B9" s="127" t="s">
        <v>182</v>
      </c>
      <c r="C9" s="127"/>
      <c r="D9" s="75"/>
      <c r="E9" s="47"/>
    </row>
    <row r="10" spans="1:6" ht="32.1" customHeight="1">
      <c r="A10" s="24" t="s">
        <v>183</v>
      </c>
      <c r="B10" s="125">
        <v>3.5</v>
      </c>
      <c r="C10" s="125">
        <v>1</v>
      </c>
      <c r="D10" s="75">
        <v>0.03</v>
      </c>
      <c r="E10" s="47">
        <f t="shared" ref="E10" si="3">(B10+C10)*D10</f>
        <v>0.13500000000000001</v>
      </c>
    </row>
    <row r="11" spans="1:6" ht="93">
      <c r="A11" s="24"/>
      <c r="B11" s="125" t="s">
        <v>184</v>
      </c>
      <c r="C11" s="125" t="s">
        <v>185</v>
      </c>
      <c r="D11" s="75"/>
      <c r="E11" s="47"/>
    </row>
    <row r="12" spans="1:6" ht="32.1" customHeight="1">
      <c r="A12" s="24" t="s">
        <v>186</v>
      </c>
      <c r="B12" s="127"/>
      <c r="C12" s="127"/>
      <c r="D12" s="75">
        <v>0.02</v>
      </c>
      <c r="E12" s="47">
        <f t="shared" ref="E12" si="4">(B12+C12)*D12</f>
        <v>0</v>
      </c>
    </row>
    <row r="13" spans="1:6" ht="32.1" customHeight="1">
      <c r="A13" s="24"/>
      <c r="B13" s="127"/>
      <c r="C13" s="127"/>
      <c r="D13" s="75"/>
      <c r="E13" s="47"/>
    </row>
    <row r="14" spans="1:6" ht="32.1" customHeight="1">
      <c r="A14" s="24" t="s">
        <v>187</v>
      </c>
      <c r="B14" s="125"/>
      <c r="C14" s="125"/>
      <c r="D14" s="75">
        <v>0.04</v>
      </c>
      <c r="E14" s="47">
        <f t="shared" ref="E14" si="5">(B14+C14)*D14</f>
        <v>0</v>
      </c>
    </row>
    <row r="15" spans="1:6" ht="15.6">
      <c r="A15" s="24"/>
      <c r="B15" s="125"/>
      <c r="C15" s="125"/>
      <c r="D15" s="75"/>
      <c r="E15" s="47"/>
    </row>
    <row r="16" spans="1:6" ht="32.1" customHeight="1">
      <c r="A16" s="24" t="s">
        <v>188</v>
      </c>
      <c r="B16" s="127"/>
      <c r="C16" s="127"/>
      <c r="D16" s="75">
        <v>0.04</v>
      </c>
      <c r="E16" s="47">
        <f t="shared" ref="E16" si="6">(B16+C16)*D16</f>
        <v>0</v>
      </c>
    </row>
    <row r="17" spans="1:6" ht="15.6">
      <c r="A17" s="24"/>
      <c r="B17" s="127"/>
      <c r="C17" s="127"/>
      <c r="D17" s="75"/>
      <c r="E17" s="47"/>
    </row>
    <row r="18" spans="1:6" ht="32.1" customHeight="1">
      <c r="A18" s="24" t="s">
        <v>189</v>
      </c>
      <c r="B18" s="125">
        <v>3.5</v>
      </c>
      <c r="C18" s="125">
        <v>1</v>
      </c>
      <c r="D18" s="75">
        <v>0.04</v>
      </c>
      <c r="E18" s="47">
        <f t="shared" ref="E18" si="7">(B18+C18)*D18</f>
        <v>0.18</v>
      </c>
    </row>
    <row r="19" spans="1:6" ht="123.95">
      <c r="A19" s="24"/>
      <c r="B19" s="104" t="s">
        <v>190</v>
      </c>
      <c r="C19" s="125" t="s">
        <v>191</v>
      </c>
      <c r="D19" s="75"/>
      <c r="E19" s="47"/>
    </row>
    <row r="20" spans="1:6" ht="32.1" customHeight="1">
      <c r="A20" s="24" t="s">
        <v>192</v>
      </c>
      <c r="B20" s="127">
        <v>3.5</v>
      </c>
      <c r="C20" s="127">
        <v>1</v>
      </c>
      <c r="D20" s="75">
        <v>0.04</v>
      </c>
      <c r="E20" s="47">
        <f t="shared" ref="E20" si="8">(B20+C20)*D20</f>
        <v>0.18</v>
      </c>
    </row>
    <row r="21" spans="1:6" ht="93">
      <c r="A21" s="24"/>
      <c r="B21" s="150" t="s">
        <v>193</v>
      </c>
      <c r="C21" s="127" t="s">
        <v>191</v>
      </c>
      <c r="D21" s="75"/>
      <c r="E21" s="47"/>
    </row>
    <row r="22" spans="1:6" ht="32.1" customHeight="1">
      <c r="A22" s="24" t="s">
        <v>194</v>
      </c>
      <c r="B22" s="125">
        <v>3.5</v>
      </c>
      <c r="C22" s="125">
        <v>1</v>
      </c>
      <c r="D22" s="75">
        <v>0.04</v>
      </c>
      <c r="E22" s="47">
        <f t="shared" ref="E22" si="9">(B22+C22)*D22</f>
        <v>0.18</v>
      </c>
    </row>
    <row r="23" spans="1:6" ht="93">
      <c r="A23" s="24"/>
      <c r="B23" s="104" t="s">
        <v>195</v>
      </c>
      <c r="C23" s="125" t="s">
        <v>191</v>
      </c>
      <c r="D23" s="75"/>
      <c r="E23" s="47"/>
    </row>
    <row r="24" spans="1:6" ht="32.1" customHeight="1">
      <c r="A24" s="24" t="s">
        <v>196</v>
      </c>
      <c r="B24" s="127"/>
      <c r="C24" s="127"/>
      <c r="D24" s="75">
        <v>0.04</v>
      </c>
      <c r="E24" s="47">
        <f t="shared" ref="E24" si="10">(B24+C24)*D24</f>
        <v>0</v>
      </c>
    </row>
    <row r="25" spans="1:6" ht="32.1" customHeight="1">
      <c r="A25" s="24"/>
      <c r="B25" s="127"/>
      <c r="C25" s="127"/>
      <c r="D25" s="75"/>
      <c r="E25" s="47"/>
    </row>
    <row r="26" spans="1:6" ht="32.1" customHeight="1">
      <c r="A26" s="24" t="s">
        <v>197</v>
      </c>
      <c r="B26" s="125"/>
      <c r="C26" s="125"/>
      <c r="D26" s="75">
        <v>0.04</v>
      </c>
      <c r="E26" s="47">
        <f t="shared" ref="E26" si="11">(B26+C26)*D26</f>
        <v>0</v>
      </c>
    </row>
    <row r="27" spans="1:6" ht="15.6">
      <c r="A27" s="24"/>
      <c r="B27" s="125"/>
      <c r="C27" s="11"/>
      <c r="D27" s="75"/>
      <c r="E27" s="47"/>
    </row>
    <row r="28" spans="1:6" ht="32.1" customHeight="1">
      <c r="A28" s="24" t="s">
        <v>198</v>
      </c>
      <c r="B28" s="127"/>
      <c r="C28" s="127"/>
      <c r="D28" s="75">
        <v>0.02</v>
      </c>
      <c r="E28" s="47">
        <f t="shared" ref="E28" si="12">(B28+C28)*D28</f>
        <v>0</v>
      </c>
      <c r="F28" s="9"/>
    </row>
    <row r="29" spans="1:6" ht="15.6">
      <c r="A29" s="24"/>
      <c r="B29" s="127"/>
      <c r="C29" s="127"/>
      <c r="D29" s="75"/>
      <c r="E29" s="47"/>
      <c r="F29" s="9"/>
    </row>
    <row r="30" spans="1:6" ht="32.1" customHeight="1">
      <c r="A30" s="24" t="s">
        <v>199</v>
      </c>
      <c r="B30" s="125"/>
      <c r="C30" s="125"/>
      <c r="D30" s="75">
        <v>0.02</v>
      </c>
      <c r="E30" s="47">
        <f t="shared" ref="E30" si="13">(B30+C30)*D30</f>
        <v>0</v>
      </c>
      <c r="F30" s="9"/>
    </row>
    <row r="31" spans="1:6" ht="32.1" customHeight="1">
      <c r="A31" s="24"/>
      <c r="B31" s="125"/>
      <c r="C31" s="125"/>
      <c r="D31" s="75"/>
      <c r="E31" s="47"/>
      <c r="F31" s="9"/>
    </row>
    <row r="32" spans="1:6" ht="32.1" customHeight="1">
      <c r="A32" s="24" t="s">
        <v>200</v>
      </c>
      <c r="B32" s="127"/>
      <c r="C32" s="127"/>
      <c r="D32" s="75">
        <v>0.03</v>
      </c>
      <c r="E32" s="47">
        <f t="shared" ref="E32" si="14">(B32+C32)*D32</f>
        <v>0</v>
      </c>
      <c r="F32" s="9"/>
    </row>
    <row r="33" spans="1:6" ht="32.1" customHeight="1">
      <c r="A33" s="24"/>
      <c r="B33" s="127"/>
      <c r="C33" s="127"/>
      <c r="D33" s="75"/>
      <c r="E33" s="47"/>
      <c r="F33" s="9"/>
    </row>
    <row r="34" spans="1:6" ht="32.1" customHeight="1">
      <c r="A34" s="24" t="s">
        <v>201</v>
      </c>
      <c r="B34" s="125"/>
      <c r="C34" s="125"/>
      <c r="D34" s="75">
        <v>0.02</v>
      </c>
      <c r="E34" s="47">
        <f t="shared" ref="E34" si="15">(B34+C34)*D34</f>
        <v>0</v>
      </c>
      <c r="F34" s="9"/>
    </row>
    <row r="35" spans="1:6" ht="32.1" customHeight="1">
      <c r="A35" s="24"/>
      <c r="B35" s="125"/>
      <c r="C35" s="125"/>
      <c r="D35" s="75"/>
      <c r="E35" s="47"/>
      <c r="F35" s="9"/>
    </row>
    <row r="36" spans="1:6" ht="32.1" customHeight="1">
      <c r="A36" s="24" t="s">
        <v>202</v>
      </c>
      <c r="B36" s="127"/>
      <c r="C36" s="127"/>
      <c r="D36" s="75">
        <v>0.03</v>
      </c>
      <c r="E36" s="47">
        <f t="shared" ref="E36" si="16">(B36+C36)*D36</f>
        <v>0</v>
      </c>
      <c r="F36" s="9"/>
    </row>
    <row r="37" spans="1:6" ht="32.1" customHeight="1">
      <c r="A37" s="24"/>
      <c r="B37" s="127"/>
      <c r="C37" s="127"/>
      <c r="D37" s="75"/>
      <c r="E37" s="47"/>
      <c r="F37" s="9"/>
    </row>
    <row r="38" spans="1:6" ht="32.1" customHeight="1">
      <c r="A38" s="24" t="s">
        <v>203</v>
      </c>
      <c r="B38" s="125"/>
      <c r="C38" s="125"/>
      <c r="D38" s="75">
        <v>0.02</v>
      </c>
      <c r="E38" s="47">
        <f t="shared" ref="E38" si="17">(B38+C38)*D38</f>
        <v>0</v>
      </c>
      <c r="F38" s="9"/>
    </row>
    <row r="39" spans="1:6" ht="32.1" customHeight="1">
      <c r="A39" s="24"/>
      <c r="B39" s="125"/>
      <c r="C39" s="125"/>
      <c r="D39" s="75"/>
      <c r="E39" s="47"/>
      <c r="F39" s="9"/>
    </row>
    <row r="40" spans="1:6" ht="32.1" customHeight="1">
      <c r="A40" s="24" t="s">
        <v>204</v>
      </c>
      <c r="B40" s="127"/>
      <c r="C40" s="127"/>
      <c r="D40" s="75">
        <v>0.03</v>
      </c>
      <c r="E40" s="47">
        <f t="shared" ref="E40" si="18">(B40+C40)*D40</f>
        <v>0</v>
      </c>
      <c r="F40" s="9"/>
    </row>
    <row r="41" spans="1:6" ht="32.1" customHeight="1">
      <c r="A41" s="24"/>
      <c r="B41" s="127"/>
      <c r="C41" s="127"/>
      <c r="D41" s="75"/>
      <c r="E41" s="47"/>
      <c r="F41" s="9"/>
    </row>
    <row r="42" spans="1:6" ht="32.1" customHeight="1">
      <c r="A42" s="24" t="s">
        <v>205</v>
      </c>
      <c r="B42" s="125"/>
      <c r="C42" s="125"/>
      <c r="D42" s="75">
        <v>0.03</v>
      </c>
      <c r="E42" s="47">
        <f t="shared" ref="E42" si="19">(B42+C42)*D42</f>
        <v>0</v>
      </c>
      <c r="F42" s="9"/>
    </row>
    <row r="43" spans="1:6" ht="32.1" customHeight="1">
      <c r="A43" s="24"/>
      <c r="B43" s="125"/>
      <c r="C43" s="125"/>
      <c r="D43" s="75"/>
      <c r="E43" s="47"/>
      <c r="F43" s="9"/>
    </row>
    <row r="44" spans="1:6" ht="32.1" customHeight="1">
      <c r="A44" s="24" t="s">
        <v>206</v>
      </c>
      <c r="B44" s="127"/>
      <c r="C44" s="127"/>
      <c r="D44" s="75">
        <v>0.02</v>
      </c>
      <c r="E44" s="47">
        <f t="shared" ref="E44" si="20">(B44+C44)*D44</f>
        <v>0</v>
      </c>
      <c r="F44" s="9"/>
    </row>
    <row r="45" spans="1:6" ht="32.1" customHeight="1">
      <c r="A45" s="24"/>
      <c r="B45" s="127"/>
      <c r="C45" s="127"/>
      <c r="D45" s="75"/>
      <c r="E45" s="47"/>
      <c r="F45" s="9"/>
    </row>
    <row r="46" spans="1:6" ht="32.1" customHeight="1">
      <c r="A46" s="24" t="s">
        <v>207</v>
      </c>
      <c r="B46" s="125"/>
      <c r="C46" s="125"/>
      <c r="D46" s="75">
        <v>0.03</v>
      </c>
      <c r="E46" s="47">
        <f t="shared" ref="E46" si="21">(B46+C46)*D46</f>
        <v>0</v>
      </c>
      <c r="F46" s="9"/>
    </row>
    <row r="47" spans="1:6" ht="32.1" customHeight="1">
      <c r="A47" s="24"/>
      <c r="B47" s="125"/>
      <c r="C47" s="125"/>
      <c r="D47" s="75"/>
      <c r="E47" s="47"/>
      <c r="F47" s="9"/>
    </row>
    <row r="48" spans="1:6" ht="32.1" customHeight="1">
      <c r="A48" s="24" t="s">
        <v>208</v>
      </c>
      <c r="B48" s="127"/>
      <c r="C48" s="127"/>
      <c r="D48" s="75">
        <v>0.02</v>
      </c>
      <c r="E48" s="47">
        <f t="shared" ref="E48" si="22">(B48+C48)*D48</f>
        <v>0</v>
      </c>
      <c r="F48" s="9"/>
    </row>
    <row r="49" spans="1:6" ht="32.1" customHeight="1">
      <c r="A49" s="24"/>
      <c r="B49" s="127"/>
      <c r="C49" s="127"/>
      <c r="D49" s="75"/>
      <c r="E49" s="47"/>
      <c r="F49" s="9"/>
    </row>
    <row r="50" spans="1:6" ht="32.1" customHeight="1">
      <c r="A50" s="24" t="s">
        <v>209</v>
      </c>
      <c r="B50" s="125"/>
      <c r="C50" s="125"/>
      <c r="D50" s="75">
        <v>0.03</v>
      </c>
      <c r="E50" s="47">
        <f t="shared" ref="E50" si="23">(B50+C50)*D50</f>
        <v>0</v>
      </c>
      <c r="F50" s="9"/>
    </row>
    <row r="51" spans="1:6" ht="32.1" customHeight="1">
      <c r="A51" s="24"/>
      <c r="B51" s="125"/>
      <c r="C51" s="125"/>
      <c r="D51" s="75"/>
      <c r="E51" s="47"/>
      <c r="F51" s="9"/>
    </row>
    <row r="52" spans="1:6" ht="32.1" customHeight="1">
      <c r="A52" s="24" t="s">
        <v>210</v>
      </c>
      <c r="B52" s="127"/>
      <c r="C52" s="127"/>
      <c r="D52" s="75">
        <v>0.03</v>
      </c>
      <c r="E52" s="47">
        <f t="shared" ref="E52" si="24">(B52+C52)*D52</f>
        <v>0</v>
      </c>
      <c r="F52" s="9"/>
    </row>
    <row r="53" spans="1:6" ht="32.1" customHeight="1">
      <c r="A53" s="24"/>
      <c r="B53" s="127"/>
      <c r="C53" s="127"/>
      <c r="D53" s="75"/>
      <c r="E53" s="47"/>
      <c r="F53" s="9"/>
    </row>
    <row r="54" spans="1:6" ht="32.1" customHeight="1">
      <c r="A54" s="24" t="s">
        <v>211</v>
      </c>
      <c r="B54" s="125"/>
      <c r="C54" s="125"/>
      <c r="D54" s="75">
        <v>0.03</v>
      </c>
      <c r="E54" s="47">
        <f t="shared" ref="E54" si="25">(B54+C54)*D54</f>
        <v>0</v>
      </c>
      <c r="F54" s="9"/>
    </row>
    <row r="55" spans="1:6" ht="15.6">
      <c r="A55" s="24"/>
      <c r="B55" s="11"/>
      <c r="C55" s="125"/>
      <c r="D55" s="75"/>
      <c r="E55" s="47"/>
      <c r="F55" s="9"/>
    </row>
    <row r="56" spans="1:6" ht="32.1" customHeight="1">
      <c r="A56" s="24" t="s">
        <v>212</v>
      </c>
      <c r="B56" s="125">
        <v>3.5</v>
      </c>
      <c r="C56" s="125">
        <v>0</v>
      </c>
      <c r="D56" s="75">
        <v>0.03</v>
      </c>
      <c r="E56" s="47">
        <f t="shared" ref="E56" si="26">(B56+C56)*D56</f>
        <v>0.105</v>
      </c>
      <c r="F56" s="9"/>
    </row>
    <row r="57" spans="1:6" ht="62.1">
      <c r="A57" s="24"/>
      <c r="B57" s="132" t="s">
        <v>213</v>
      </c>
      <c r="C57" s="125" t="s">
        <v>185</v>
      </c>
      <c r="D57" s="75"/>
      <c r="E57" s="47"/>
      <c r="F57" s="9"/>
    </row>
    <row r="58" spans="1:6" ht="32.1" customHeight="1">
      <c r="A58" s="24" t="s">
        <v>214</v>
      </c>
      <c r="B58" s="125"/>
      <c r="C58" s="125"/>
      <c r="D58" s="75">
        <v>0.03</v>
      </c>
      <c r="E58" s="47">
        <f t="shared" ref="E58" si="27">(B58+C58)*D58</f>
        <v>0</v>
      </c>
      <c r="F58" s="9"/>
    </row>
    <row r="59" spans="1:6" ht="32.1" customHeight="1">
      <c r="A59" s="24"/>
      <c r="B59" s="125"/>
      <c r="C59" s="125"/>
      <c r="D59" s="75"/>
      <c r="E59" s="47"/>
      <c r="F59" s="9"/>
    </row>
    <row r="60" spans="1:6" ht="32.1" customHeight="1">
      <c r="A60" s="24" t="s">
        <v>215</v>
      </c>
      <c r="B60" s="127"/>
      <c r="C60" s="127"/>
      <c r="D60" s="75">
        <v>0.02</v>
      </c>
      <c r="E60" s="47">
        <f t="shared" ref="E60" si="28">(B60+C60)*D60</f>
        <v>0</v>
      </c>
      <c r="F60" s="9"/>
    </row>
    <row r="61" spans="1:6" ht="15.6">
      <c r="A61" s="24"/>
      <c r="B61" s="127"/>
      <c r="C61" s="127"/>
      <c r="D61" s="75"/>
      <c r="E61" s="47"/>
      <c r="F61" s="9"/>
    </row>
    <row r="62" spans="1:6" ht="32.1" customHeight="1">
      <c r="A62" s="24" t="s">
        <v>216</v>
      </c>
      <c r="B62" s="125"/>
      <c r="C62" s="125"/>
      <c r="D62" s="75">
        <v>0.02</v>
      </c>
      <c r="E62" s="47">
        <f t="shared" ref="E62" si="29">(B62+C62)*D62</f>
        <v>0</v>
      </c>
      <c r="F62" s="9"/>
    </row>
    <row r="63" spans="1:6" ht="15.6">
      <c r="A63" s="24"/>
      <c r="B63" s="125"/>
      <c r="C63" s="125"/>
      <c r="D63" s="75"/>
      <c r="E63" s="47"/>
    </row>
    <row r="64" spans="1:6" ht="15.6">
      <c r="A64" s="24" t="s">
        <v>217</v>
      </c>
      <c r="B64" s="127">
        <v>3.5</v>
      </c>
      <c r="C64" s="127">
        <v>1</v>
      </c>
      <c r="D64" s="75">
        <v>0.03</v>
      </c>
      <c r="E64" s="47">
        <f t="shared" ref="E64" si="30">(B64+C64)*D64</f>
        <v>0.13500000000000001</v>
      </c>
      <c r="F64" s="15"/>
    </row>
    <row r="65" spans="1:6" ht="93">
      <c r="A65" s="24"/>
      <c r="B65" s="150" t="s">
        <v>218</v>
      </c>
      <c r="C65" s="150" t="s">
        <v>219</v>
      </c>
      <c r="D65" s="75"/>
      <c r="E65" s="47"/>
    </row>
    <row r="66" spans="1:6" ht="15.6">
      <c r="A66" s="24" t="s">
        <v>220</v>
      </c>
      <c r="B66" s="125">
        <v>3.5</v>
      </c>
      <c r="C66" s="125">
        <v>1</v>
      </c>
      <c r="D66" s="75">
        <v>0.03</v>
      </c>
      <c r="E66" s="47">
        <f t="shared" ref="E66" si="31">(B66+C66)*D66</f>
        <v>0.13500000000000001</v>
      </c>
    </row>
    <row r="67" spans="1:6" ht="201.6">
      <c r="A67" s="24"/>
      <c r="B67" s="104" t="s">
        <v>221</v>
      </c>
      <c r="C67" s="104" t="s">
        <v>222</v>
      </c>
      <c r="D67" s="75"/>
      <c r="E67" s="47"/>
    </row>
    <row r="68" spans="1:6" ht="15.6">
      <c r="A68" s="24" t="s">
        <v>223</v>
      </c>
      <c r="B68" s="127">
        <v>3</v>
      </c>
      <c r="C68" s="127">
        <v>1</v>
      </c>
      <c r="D68" s="75">
        <v>0.02</v>
      </c>
      <c r="E68" s="47">
        <f t="shared" ref="E68" si="32">(B68+C68)*D68</f>
        <v>0.08</v>
      </c>
    </row>
    <row r="69" spans="1:6" ht="108.6">
      <c r="A69" s="24"/>
      <c r="B69" s="150" t="s">
        <v>224</v>
      </c>
      <c r="C69" s="150" t="s">
        <v>219</v>
      </c>
      <c r="D69" s="47"/>
      <c r="E69" s="47"/>
    </row>
    <row r="70" spans="1:6" ht="15.6">
      <c r="A70" s="8"/>
      <c r="D70" s="128">
        <f>SUM(D2:D69)</f>
        <v>1.0000000000000002</v>
      </c>
      <c r="E70" s="92">
        <f>SUM(E2:E69)</f>
        <v>1.5049999999999999</v>
      </c>
      <c r="F70" s="15" t="s">
        <v>142</v>
      </c>
    </row>
    <row r="71" spans="1:6" ht="15.6">
      <c r="B71" s="123" t="s">
        <v>225</v>
      </c>
      <c r="C71" s="11"/>
    </row>
    <row r="72" spans="1:6" ht="93">
      <c r="A72" s="11" t="s">
        <v>226</v>
      </c>
      <c r="B72" s="166" t="s">
        <v>227</v>
      </c>
    </row>
    <row r="73" spans="1:6" ht="30.95">
      <c r="A73" s="136" t="s">
        <v>228</v>
      </c>
      <c r="B73" s="166"/>
      <c r="C73" s="11"/>
    </row>
    <row r="74" spans="1:6" ht="62.1">
      <c r="A74" s="136" t="s">
        <v>229</v>
      </c>
      <c r="B74" s="166"/>
    </row>
    <row r="75" spans="1:6" ht="15.6">
      <c r="C75" s="11"/>
    </row>
    <row r="76" spans="1:6" ht="15.6"/>
    <row r="77" spans="1:6" ht="15.6">
      <c r="D77" s="11"/>
    </row>
    <row r="78" spans="1:6" ht="15.6">
      <c r="A78" s="136"/>
    </row>
    <row r="79" spans="1:6" ht="15.6"/>
    <row r="80" spans="1:6" ht="15.6"/>
    <row r="81" spans="1:1" ht="15.6"/>
    <row r="82" spans="1:1" ht="15.6"/>
    <row r="83" spans="1:1" ht="15.6">
      <c r="A83" s="8"/>
    </row>
    <row r="84" spans="1:1" ht="15.6"/>
    <row r="85" spans="1:1" ht="15.6"/>
    <row r="86" spans="1:1" ht="15.6"/>
    <row r="87" spans="1:1" ht="15.6"/>
  </sheetData>
  <sheetProtection formatRows="0"/>
  <mergeCells count="1">
    <mergeCell ref="B72:B7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2025-02-04T15:30:32Z</dcterms:modified>
  <cp:category/>
  <cp:contentStatus/>
</cp:coreProperties>
</file>