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8"/>
  <workbookPr defaultThemeVersion="166925"/>
  <mc:AlternateContent xmlns:mc="http://schemas.openxmlformats.org/markup-compatibility/2006">
    <mc:Choice Requires="x15">
      <x15ac:absPath xmlns:x15ac="http://schemas.microsoft.com/office/spreadsheetml/2010/11/ac" url="https://d.docs.live.net/9172af7691c491fc/Associação SIS - RASA/5o. ciclo - bancos comerciais e cooperativos - 2024/Banco Santander/"/>
    </mc:Choice>
  </mc:AlternateContent>
  <xr:revisionPtr revIDLastSave="274" documentId="13_ncr:1_{931949B5-D222-4A02-8611-485C5214A5D3}" xr6:coauthVersionLast="47" xr6:coauthVersionMax="47" xr10:uidLastSave="{DEE66D91-308F-4A43-A2D2-1D365937CB51}"/>
  <bookViews>
    <workbookView xWindow="-110" yWindow="-110" windowWidth="19420" windowHeight="11500" tabRatio="832" firstSheet="14" xr2:uid="{033D211D-4D1B-C74C-B933-05804CD3EC4A}"/>
  </bookViews>
  <sheets>
    <sheet name="Nota final" sheetId="20" r:id="rId1"/>
    <sheet name="Informações da planilha" sheetId="21" state="hidden" r:id="rId2"/>
    <sheet name="Temas nas políticas gerais" sheetId="8" r:id="rId3"/>
    <sheet name="Temas nas políticas setoriais" sheetId="9" r:id="rId4"/>
    <sheet name="Bases de dados" sheetId="22" r:id="rId5"/>
    <sheet name="Monitoramento de riscos" sheetId="10" r:id="rId6"/>
    <sheet name="Relevância processo decisório" sheetId="13" r:id="rId7"/>
    <sheet name="Ações de mitigação de riscos" sheetId="11" r:id="rId8"/>
    <sheet name="Prod fin imp positivo" sheetId="26" r:id="rId9"/>
    <sheet name="Portfólio (setor)" sheetId="12" r:id="rId10"/>
    <sheet name="Portfólio (localização)" sheetId="15" r:id="rId11"/>
    <sheet name="Portfólio (empresa)" sheetId="16" r:id="rId12"/>
    <sheet name="Peso fatores ASG portfólio" sheetId="19" r:id="rId13"/>
    <sheet name="Governança" sheetId="2" r:id="rId14"/>
    <sheet name=" Controvérsias socioambientais" sheetId="5" r:id="rId1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 i="20" l="1"/>
  <c r="J9" i="20"/>
  <c r="E70" i="26"/>
  <c r="F9" i="20"/>
  <c r="F19" i="5"/>
  <c r="G17" i="5"/>
  <c r="E17" i="5"/>
  <c r="G15" i="5"/>
  <c r="E15" i="5"/>
  <c r="G13" i="5"/>
  <c r="E13" i="5"/>
  <c r="G11" i="5"/>
  <c r="E11" i="5"/>
  <c r="G9" i="5"/>
  <c r="E9" i="5"/>
  <c r="G7" i="5"/>
  <c r="E7" i="5"/>
  <c r="G5" i="5"/>
  <c r="E5" i="5"/>
  <c r="G3" i="5"/>
  <c r="E3" i="5"/>
  <c r="F16" i="11"/>
  <c r="H14" i="22"/>
  <c r="H12" i="22"/>
  <c r="H10" i="22"/>
  <c r="D70" i="26"/>
  <c r="E4" i="26"/>
  <c r="E6" i="26"/>
  <c r="E8" i="26"/>
  <c r="E10" i="26"/>
  <c r="E12" i="26"/>
  <c r="E14" i="26"/>
  <c r="E16" i="26"/>
  <c r="E18" i="26"/>
  <c r="E20" i="26"/>
  <c r="E22" i="26"/>
  <c r="E24" i="26"/>
  <c r="E26" i="26"/>
  <c r="E28" i="26"/>
  <c r="E30" i="26"/>
  <c r="E32" i="26"/>
  <c r="E34" i="26"/>
  <c r="E36" i="26"/>
  <c r="E38" i="26"/>
  <c r="E40" i="26"/>
  <c r="E42" i="26"/>
  <c r="E44" i="26"/>
  <c r="E46" i="26"/>
  <c r="E48" i="26"/>
  <c r="E50" i="26"/>
  <c r="E52" i="26"/>
  <c r="E54" i="26"/>
  <c r="E56" i="26"/>
  <c r="E58" i="26"/>
  <c r="E60" i="26"/>
  <c r="E62" i="26"/>
  <c r="E64" i="26"/>
  <c r="E66" i="26"/>
  <c r="E68" i="26"/>
  <c r="E2" i="26"/>
  <c r="G88" i="22"/>
  <c r="C88" i="22"/>
  <c r="H86" i="22"/>
  <c r="H84" i="22"/>
  <c r="H82" i="22"/>
  <c r="F88" i="22"/>
  <c r="E88" i="22"/>
  <c r="D88" i="22"/>
  <c r="B88" i="22"/>
  <c r="H6" i="22"/>
  <c r="H8" i="22"/>
  <c r="H16" i="22"/>
  <c r="H18" i="22"/>
  <c r="H20" i="22"/>
  <c r="H22" i="22"/>
  <c r="H24" i="22"/>
  <c r="H26" i="22"/>
  <c r="H28" i="22"/>
  <c r="H30" i="22"/>
  <c r="H32" i="22"/>
  <c r="H34" i="22"/>
  <c r="H36" i="22"/>
  <c r="H38" i="22"/>
  <c r="H40" i="22"/>
  <c r="H42" i="22"/>
  <c r="H44" i="22"/>
  <c r="H46" i="22"/>
  <c r="H48" i="22"/>
  <c r="H50" i="22"/>
  <c r="H52" i="22"/>
  <c r="H54" i="22"/>
  <c r="H56" i="22"/>
  <c r="H58" i="22"/>
  <c r="H60" i="22"/>
  <c r="H62" i="22"/>
  <c r="H64" i="22"/>
  <c r="H66" i="22"/>
  <c r="H68" i="22"/>
  <c r="H70" i="22"/>
  <c r="H72" i="22"/>
  <c r="H76" i="22"/>
  <c r="H78" i="22"/>
  <c r="H80" i="22"/>
  <c r="H4" i="22"/>
  <c r="H2" i="22"/>
  <c r="G19" i="5" l="1"/>
  <c r="H88" i="22"/>
  <c r="B13" i="10" l="1"/>
  <c r="B15" i="10" s="1"/>
  <c r="E5" i="13"/>
  <c r="H9" i="20" s="1"/>
  <c r="D13" i="10"/>
  <c r="C13" i="10"/>
  <c r="C15" i="10" s="1"/>
  <c r="H7" i="19" l="1"/>
  <c r="H5" i="19"/>
  <c r="H3" i="19"/>
  <c r="G15" i="19"/>
  <c r="H13" i="19"/>
  <c r="F13" i="19"/>
  <c r="H11" i="19"/>
  <c r="F11" i="19"/>
  <c r="H9" i="19"/>
  <c r="F9" i="19"/>
  <c r="F7" i="19"/>
  <c r="F5" i="19"/>
  <c r="F3" i="19"/>
  <c r="H15" i="19" l="1"/>
  <c r="N9" i="20" s="1"/>
  <c r="F3" i="15"/>
  <c r="D15" i="10"/>
  <c r="E4" i="2"/>
  <c r="E6" i="2"/>
  <c r="E8" i="2"/>
  <c r="E10" i="2"/>
  <c r="E12" i="2"/>
  <c r="E14" i="2"/>
  <c r="E16" i="2"/>
  <c r="E18" i="2"/>
  <c r="E20" i="2"/>
  <c r="E2" i="2"/>
  <c r="G19" i="16"/>
  <c r="F5" i="16"/>
  <c r="F7" i="16"/>
  <c r="F9" i="16"/>
  <c r="F11" i="16"/>
  <c r="F13" i="16"/>
  <c r="F15" i="16"/>
  <c r="F17" i="16"/>
  <c r="F3" i="16"/>
  <c r="G2" i="2"/>
  <c r="E14" i="10"/>
  <c r="G2" i="11"/>
  <c r="G4" i="11"/>
  <c r="G20" i="2"/>
  <c r="C9" i="15"/>
  <c r="D9" i="15"/>
  <c r="B9" i="15"/>
  <c r="C9" i="12"/>
  <c r="D9" i="12"/>
  <c r="E9" i="12"/>
  <c r="B9" i="12"/>
  <c r="D4" i="9"/>
  <c r="D6" i="9"/>
  <c r="D8" i="9"/>
  <c r="D10" i="9"/>
  <c r="D12" i="9"/>
  <c r="D14" i="9"/>
  <c r="D16" i="9"/>
  <c r="D18" i="9"/>
  <c r="D20" i="9"/>
  <c r="D22" i="9"/>
  <c r="D24" i="9"/>
  <c r="D26" i="9"/>
  <c r="D28" i="9"/>
  <c r="D30" i="9"/>
  <c r="D32" i="9"/>
  <c r="D34" i="9"/>
  <c r="D36" i="9"/>
  <c r="D38" i="9"/>
  <c r="D40" i="9"/>
  <c r="D42" i="9"/>
  <c r="D44" i="9"/>
  <c r="D46" i="9"/>
  <c r="D48" i="9"/>
  <c r="D50" i="9"/>
  <c r="D52" i="9"/>
  <c r="D54" i="9"/>
  <c r="D56" i="9"/>
  <c r="D2" i="9"/>
  <c r="D16" i="8"/>
  <c r="D4" i="8"/>
  <c r="D6" i="8"/>
  <c r="D8" i="8"/>
  <c r="D10" i="8"/>
  <c r="D12" i="8"/>
  <c r="D14" i="8"/>
  <c r="D18" i="8"/>
  <c r="D20" i="8"/>
  <c r="D22" i="8"/>
  <c r="D24" i="8"/>
  <c r="D26" i="8"/>
  <c r="D28" i="8"/>
  <c r="D30" i="8"/>
  <c r="D32" i="8"/>
  <c r="D34" i="8"/>
  <c r="D36" i="8"/>
  <c r="D38" i="8"/>
  <c r="D40" i="8"/>
  <c r="D42" i="8"/>
  <c r="D44" i="8"/>
  <c r="D46" i="8"/>
  <c r="D48" i="8"/>
  <c r="D50" i="8"/>
  <c r="D52" i="8"/>
  <c r="D54" i="8"/>
  <c r="D56" i="8"/>
  <c r="D2" i="8"/>
  <c r="D58" i="8" l="1"/>
  <c r="D9" i="20" s="1"/>
  <c r="E15" i="10"/>
  <c r="G9" i="20" s="1"/>
  <c r="D58" i="9"/>
  <c r="E9" i="20" s="1"/>
  <c r="C58" i="8"/>
  <c r="C58" i="9"/>
  <c r="G18" i="2"/>
  <c r="G16" i="2"/>
  <c r="G14" i="2"/>
  <c r="G12" i="2"/>
  <c r="G10" i="2"/>
  <c r="G8" i="2"/>
  <c r="G6" i="2"/>
  <c r="G4" i="2"/>
  <c r="G22" i="2" l="1"/>
  <c r="O9" i="20" s="1"/>
  <c r="H5" i="16"/>
  <c r="H7" i="16"/>
  <c r="H9" i="16"/>
  <c r="H11" i="16"/>
  <c r="H13" i="16"/>
  <c r="H15" i="16"/>
  <c r="H17" i="16"/>
  <c r="H3" i="16"/>
  <c r="F5" i="15"/>
  <c r="F7" i="15"/>
  <c r="F5" i="12"/>
  <c r="F7" i="12"/>
  <c r="F3" i="12"/>
  <c r="G6" i="11"/>
  <c r="G8" i="11"/>
  <c r="G10" i="11"/>
  <c r="G12" i="11"/>
  <c r="G14" i="11"/>
  <c r="G16" i="11" l="1"/>
  <c r="I9" i="20" s="1"/>
  <c r="F9" i="15"/>
  <c r="L9" i="20" s="1"/>
  <c r="F9" i="12"/>
  <c r="K9" i="20" s="1"/>
  <c r="H19" i="16"/>
  <c r="M9" i="20" s="1"/>
  <c r="D13"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P10" authorId="0" shapeId="0" xr:uid="{AA637240-0564-433E-B731-09F9E37AD4B4}">
      <text>
        <r>
          <rPr>
            <sz val="9"/>
            <color indexed="81"/>
            <rFont val="Segoe UI"/>
            <family val="2"/>
          </rPr>
          <t xml:space="preserve">Nota mínima = -5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0F64471C-9105-4E21-A618-521A8730FC96}">
      <text>
        <r>
          <rPr>
            <sz val="9"/>
            <color indexed="81"/>
            <rFont val="Segoe UI"/>
            <family val="2"/>
          </rPr>
          <t>Se a instituição acumular mais de 8 pontos, a nota será 8.</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D8DA679F-60CE-4724-8F35-5A555EB309CD}">
      <text>
        <r>
          <rPr>
            <sz val="9"/>
            <color indexed="81"/>
            <rFont val="Segoe UI"/>
            <family val="2"/>
          </rPr>
          <t>Se a instituição acumular mais de 7 pontos, a nota será 7</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H15" authorId="0" shapeId="0" xr:uid="{C196B353-4DB1-4EA1-ACC4-062C854DED92}">
      <text>
        <r>
          <rPr>
            <sz val="9"/>
            <color indexed="81"/>
            <rFont val="Segoe UI"/>
            <family val="2"/>
          </rPr>
          <t xml:space="preserve">Menor nota, mais controvérsias
</t>
        </r>
      </text>
    </comment>
  </commentList>
</comments>
</file>

<file path=xl/sharedStrings.xml><?xml version="1.0" encoding="utf-8"?>
<sst xmlns="http://schemas.openxmlformats.org/spreadsheetml/2006/main" count="412" uniqueCount="310">
  <si>
    <t>RASA -  Ranking de Atuação Socioambiental de Instituições Financeiras</t>
  </si>
  <si>
    <t>Temas nas políticas gerais</t>
  </si>
  <si>
    <t>Temas nas políticas setoriais</t>
  </si>
  <si>
    <t>Bases de dados</t>
  </si>
  <si>
    <t>Monitoramento de riscos</t>
  </si>
  <si>
    <t>Relevância no processo decisório</t>
  </si>
  <si>
    <t>Ações de mitigação de riscos</t>
  </si>
  <si>
    <t>Produtos financeiros com impacto positivo</t>
  </si>
  <si>
    <t>Portfólio (setores econômicos)</t>
  </si>
  <si>
    <t>Portfólio (localização das atividades)</t>
  </si>
  <si>
    <t>Portfólio (risco socioambiental das empresas)</t>
  </si>
  <si>
    <t>Portfólio (produtos financeiros)</t>
  </si>
  <si>
    <t>Governança</t>
  </si>
  <si>
    <t>Controvérsias socioambientais</t>
  </si>
  <si>
    <t>Nota no item</t>
  </si>
  <si>
    <t>Nota máxima possível</t>
  </si>
  <si>
    <t>Nota final</t>
  </si>
  <si>
    <t>Soma das notas finais de todas as abas</t>
  </si>
  <si>
    <t>(no caso da última aba, a nota é subtraída)</t>
  </si>
  <si>
    <t>Versão da planilha</t>
  </si>
  <si>
    <t>Data</t>
  </si>
  <si>
    <t>1.0</t>
  </si>
  <si>
    <t>TEMAS</t>
  </si>
  <si>
    <t>Presença nas Políticas/diretrizes ou adesão a compromisso voluntário (0 a 3)</t>
  </si>
  <si>
    <t>Peso do tema</t>
  </si>
  <si>
    <t>Nota ponderada</t>
  </si>
  <si>
    <t xml:space="preserve">1. Adaptação às mudanças climáticas </t>
  </si>
  <si>
    <t>"O Santander busca a aplicação das melhores práticas de Gestão Ambiental e combate às mudanças climáticas, privilegiando uma abordagem centrada na antecipação e prevenção dos impactos ambientais, na busca por melhoria contínua e no princípio da precaução", PRSAC, p. 8/ "Gerimos este risco incorporando o clima na gestão de risco", R.A., p. 9/ NZAM, site do Santander Asset Management</t>
  </si>
  <si>
    <t>2. Matriz energética</t>
  </si>
  <si>
    <t>"redução de emissões de gases de efeito estufa, produção mais limpa", PRSAC, p. 10/ NZAM, site do Santander Asset Management</t>
  </si>
  <si>
    <t>3. Eficiência energética</t>
  </si>
  <si>
    <t>Organização promove a oferta de produtos e serviços financeiros que fomentam, por exemplo, soluções ligadas a: eficiência energética (PRSAC, p. 10)                 (C-FS2.2e) Indicate the climate-related information your organization considers about clients/investees as part of your due diligence and/or risk assessment process, and how this influences decision-making.
Portfolio: Banking (Bank)
Type of climate-related information considered: Energy usage data (CDP, p. 22).</t>
  </si>
  <si>
    <t>4. Impactos na biodiversidade terrestre</t>
  </si>
  <si>
    <t xml:space="preserve">"We conducted an internal business assessment of dependencies and impacts, available data and methodologies regarding nature and biodiversity" (Climate Finance Report, p. 4).
“A instituição incorpora riscos à biodiversidade e à valoração de serviços ecossistêmicos em suas operações de investimento realizando a identificação de potenciais riscos à biodiversidade e da dependência dos serviços ecossistêmicos das atividades (financiadas/investidas/seguradas)” (ISE, item 1209). 
</t>
  </si>
  <si>
    <t>5. Poluição água doce</t>
  </si>
  <si>
    <t>O tema é abordado de forma indireta, sem tratar da poluição da água doce em si (R.A., p. 70)</t>
  </si>
  <si>
    <t>6. Eficiência hídrica</t>
  </si>
  <si>
    <t>The Environmental,Social and Climate Change (ESCC) unit uses a tool that includes climate factors in two ways: (1) a water stress calculator that considersthe client's economic activity, the river basin(s) in which it is located,as well as the level of management to save water (CDP, p. 112).</t>
  </si>
  <si>
    <t>7. Poluição marítima</t>
  </si>
  <si>
    <t>Não menciona</t>
  </si>
  <si>
    <t>8. Poluição do solo</t>
  </si>
  <si>
    <t>9. Uso eficiente do solo para fins agrícolas</t>
  </si>
  <si>
    <t xml:space="preserve">"agronegócio sustentável" via produtos e serviços financeiros, PRSAC, p. 10/ "O Santander Brasil contribui para essa meta especialmente por meio do apoio a clientes do agronegócio, setor-chave no país para a mitigação dos impactos das mudanças climáticas" (R.A., p. 9) </t>
  </si>
  <si>
    <t>10. Poluição atmosférica</t>
  </si>
  <si>
    <t>Nada consta</t>
  </si>
  <si>
    <t>11. Gestão adequada de resíduos sólidos</t>
  </si>
  <si>
    <t>12. Uso eficiente de matéria-prima poluente ou sujeita a provável escassez</t>
  </si>
  <si>
    <t>13. Trabalho análogo ao escravo</t>
  </si>
  <si>
    <t xml:space="preserve">"Aplicação de restrições de relacionamento com clientes, potenciais clientes e fornecedores, pessoas físicas ou jurídicas, que figurem no “Cadastro de Empregadores que tenham submetido trabalhadores a condições análogas à de escravo”, PRSAC, p. 9/ "Eliminar todas as formas de trabalho escravo ou análogo a escravo" (Código de Conduta de Fornecedores, p. 3)/ Pacto Global </t>
  </si>
  <si>
    <t>14. Trabalho infantil irregular</t>
  </si>
  <si>
    <t xml:space="preserve">"restrição de relacionamento comercial com quem utilize trabalho infantil, conforme definido pela legislação" (R.A., p. 42)/ Pacto Global </t>
  </si>
  <si>
    <t>15. Gestão da saúde no trabalho</t>
  </si>
  <si>
    <t xml:space="preserve"> "aborda as práticas das empresas em temas como respeito à legislação ambiental, segurança e saúde do trabalhador" (R.A., p. 44) </t>
  </si>
  <si>
    <t>16. Gestão da segurança no trabalho</t>
  </si>
  <si>
    <t xml:space="preserve">17. Nível de desigualdade salarial </t>
  </si>
  <si>
    <t>18. Saúde, segurança e outros direitos do consumidor</t>
  </si>
  <si>
    <t>19. Impactos em comunidades tradicionais</t>
  </si>
  <si>
    <t>Gestão de risco de desmatamento em comunidades tradicionais (R.A., p. 44)/ Princípios Orientadores para Empresas e Direitos Humanos das Nações Unidas</t>
  </si>
  <si>
    <t>20. Riscos à saúde e segurança da comunidade em geral</t>
  </si>
  <si>
    <t>Princípios Orientadores para Empresas e Direitos Humanos das Nações Unidas</t>
  </si>
  <si>
    <t>21. Riscos e impactos no desenvolvimento local</t>
  </si>
  <si>
    <t>22. Discriminação de gênero</t>
  </si>
  <si>
    <t>"iniciativas que atendam às necessidades de clientes considerados vulneráveis ou tradicionalmente discriminados" (PRSAC, p. 10)/ "Todas essas etapas são orientadas por nossa Política de Responsabilidade Social, Ambiental e Climática (PRSAC), documento que foi atualizado em 2023 e que se aplica a todas as empresas do conglomerado prudencial, considerando princípios como o respeito aos direitos humanos, o combate a quaisquer formas de discriminação" (R.A., p. 83)</t>
  </si>
  <si>
    <t>23. Discriminação étnica ou sexual</t>
  </si>
  <si>
    <t xml:space="preserve">"iniciativas que atendam às necessidades de clientes considerados vulneráveis ou tradicionalmente discriminados" (PRSAC, p. 10)/ "Todas essas etapas são orientadas por nossa Política de Responsabilidade Social, Ambiental e Climática (PRSAC), documento que foi atualizado em 2023 e que se aplica a todas as empresas do conglomerado prudencial, considerando princípios como o respeito aos direitos humanos, o combate a quaisquer formas de discriminação" (R.A., p. 83)/ Princípios Orientadores para Empresas e Direitos Humanos das Nações Unidas e Adesão ao Pacto Global </t>
  </si>
  <si>
    <t>24. Inclusão de pessoas com deficiência</t>
  </si>
  <si>
    <t>Fomento de "reformas para acessibilidade" via produtos e serviços financeiros (PRSAC, p. 10)/ Princípios Orientadores para Empresas e Direitos Humanos das Nações Unidas</t>
  </si>
  <si>
    <t>25. Riscos para o patrimônio cultural</t>
  </si>
  <si>
    <t>"Restrições de relacionamento comercial em áreas designadas como Sítios Ramsar, Patrimônio Mundial ou pela União Internacional para a Conservação da Natureza (IUCN, na sigla em inglês) como categorias I, II, III e IV)" (R.A., p. 42) e Climate Finance Report, p. 31)</t>
  </si>
  <si>
    <t>26. Questões concorrenciais</t>
  </si>
  <si>
    <t>27. Responsabilidade tributária</t>
  </si>
  <si>
    <t>28. Prevenção e combate à corrupção</t>
  </si>
  <si>
    <t xml:space="preserve"> "Adoção de medidas de mitigação dos riscos atrelados a lavagem de dinheiro, financiamento ao terrorismo, corrupção e suborno" (PRSAC, p. 9)/ "A busca por melhorias abrange os processos internos e as análises de prevenção à lavagem de dinheiro (PLD), ao financiamento do terrorismo e ao financiamento da proliferação de armas de destruição em massa (FTP), o que inclui reportes ao Conselho de Controle de Atividades Financeiras (Coaf)" (R.A., p. 26)/ Pacto Global ONU</t>
  </si>
  <si>
    <t>TOTAL</t>
  </si>
  <si>
    <t>Máximo de 3</t>
  </si>
  <si>
    <t>Inclusão em política setorial ou em política temática (0 a 7)</t>
  </si>
  <si>
    <t>"This ESCC model includes an assessment of supply chain practices, fines, degraded land and profile of E&amp;S management. The model also includes climate factors in two ways: (1) a water stress calculator that considers the client's economic activity, the river basin(s) in which it is located, as well as the measures adopted to save water and (2) an assessment of the customer's resilience to climate change in general, such as new weather patterns, legislation or consumer preferences" (Santander and the Brazilian Amazon)</t>
  </si>
  <si>
    <t xml:space="preserve">"O banco não terá relacionamento comercial com:  • Sejam novos clientes ou projetos de centrais térmicas a carvão mineral; de minas de carvão mineral (térmico); de exploração e produção de petróleo, exceto para transações específicas de financiamento de energia renovável; • Sejam novos projetos de campos greenfield de exploração de petróleo; • Sejam de novos projetos de exploração, desenvolvimento, construção ou expansão da extração de petróleo e gás a partir de areias asfálticas, fracking ou CBM (coalbed methane); • Atuem na exploração e produção e cujas atividades advindas da combinação de fracking, areias asfálticas, CBM e petróleo e gás do Ártico representem uma parte significativa das suas reservas, ou mais de 30% da sua atividade; • Tenham mais de 10% da sua receita, numa base consolidada, derivada da geração de energia a carvão mineral (térmico), a partir de 2030; • Sejam novos clientes que têm operações de mineração de carvão térmico e projetos em todo o mundo, exceto para transações para o financiamento específico para energia renovável; nessas exceções, o cliente deve ter um plano robusto e crível, com metas verificáveis, que mostrem que não terá carvão térmico até 2030; • Detenham, a partir de 2030, mina de carvão térmico" (R.A., p. 42)  "Setor Óleo e gás: A transição para uma economia de baixo carbono atinge substancialmente o setor, que figura entre as atividades de maior emissão de gases do efeito estufa (GEE) e, portanto, é o mais afetado por políticas e planejamentos de mitigação de emissões" (R.A., p. 71)/ "Setor Metais e mineração: As atividades de mineração, processamento e fundição utilizam maquinário pesado e dependente de combustíveis fósseis. A extração de alumínio representa cerca de 3% das emissões industriais globais" (R.A., p. 71)/ Setores da Agricultura e da indústria de igual modo
</t>
  </si>
  <si>
    <r>
      <rPr>
        <sz val="12"/>
        <color rgb="FF000000"/>
        <rFont val="Calibri"/>
        <family val="2"/>
        <scheme val="minor"/>
      </rPr>
      <t>"O rating de risco socioambiental e climático também considera o grau de vulnerabilidade dos clientes aos riscos físicos e de transição incluindo na análise fatores como atividade econômica, onde o negócio está inserido, uso de tecnologias</t>
    </r>
    <r>
      <rPr>
        <b/>
        <sz val="12"/>
        <color rgb="FF000000"/>
        <rFont val="Calibri"/>
        <family val="2"/>
        <scheme val="minor"/>
      </rPr>
      <t xml:space="preserve"> </t>
    </r>
    <r>
      <rPr>
        <sz val="12"/>
        <color rgb="FF000000"/>
        <rFont val="Calibri"/>
        <family val="2"/>
        <scheme val="minor"/>
      </rPr>
      <t>mais eficientes do ponto de vista energético, entre outros."  R.A., p. 70/ "Indústria: As atividades do setor são intensivas no consumo de energia e água. A gestão inadequada desses recursos pode aumentar o risco reputacional e operacional do setor. Há ainda a pressão do mercado para a adoção de práticas de descarbonização e compensação de emissões, impactando na necessidade de investimentos em tecnologias mais eficientes no consumo dos recursos", p. 71/"Setor Transporte: Podem ser determinados novos padrões de eficiência energética para veículos pesados, além de incentivos a adoção de veículos elétricos" (R.A., p. 71)</t>
    </r>
  </si>
  <si>
    <t>"We have continued making progress in our nature and biodiversity assessment, evaluating both nature-related dependencies and impacts. For such purpose, we have developed a first internal exercise 1 based on the LEAP approach combining Science Based Targets Network's (SBTN) sectoral materiality tool and the Exploring Natural Capital Opportunities, Risks and Exposure (ENCORE) Tool2 methodologies. We continue building our understanding by monitoring and engaging in the working groups who are defining the future regulatory (Corporate sustainability reporting - CSRD ESRS) and incoming market (Taskforce on Nature-related Financial Disclosures - TNFD) standards in terms of nature and biodiversity disclosure", Climate Finance Report, p. 31/ "A área de finanças sustentáveis não realiza atividades ou serviços que tenham impacto direto na biodiversidade, podendo impactar positivamente de maneira indireta na mesma, por meio do incentivo o financiamento de ou investimento em projetos e iniciativas de restauração, conservação ou beneficiamento da biodiversidade" (R.A., p. 139)/  "O banco não terá relacionamento comercial com pessoas físicas ou companhias que: -Extraiam, beneficiem ou desdobrem madeira nativa não certificada pelos selos verdes — Forest Stewardship Council (FSC); Atuem no ramo de extração ou fabricação de produtos que contenham amianto; Processem óleo de palma (dendê) e não sejam membros do Roundtable on Sustainable Palm Oil; Sejam novos projetos de campos greenfield de exploração de petróleo; Sejam de quaisquer projetos, ou expansão de instalações existentes, a norte do Círculo Ártico" (R.A., p. 42)</t>
  </si>
  <si>
    <t>Na agricultura, fala em salinização da água (R.A., p. 72)/ Fala do rompimento de barrragens de rejeitos na mineração (R.A., p. 42)/ Fala sobre a qualidade do recurso hídrico no saneamento (R.A., p. 72)</t>
  </si>
  <si>
    <t>Em risco de transição considera a eficiência hídrica, (Climate Finance Report, p. 10)</t>
  </si>
  <si>
    <t>"ENCORE tool: Tool developed by the Natural Capital Finance Alliance in partnership with UNEP-WCMC to help global banks, investors and insurance firms assess the risks that environmental degradation, such as the pollution of oceans or destruction of forests, causes for financial institutions" (Climate Finance Report, p. 31)</t>
  </si>
  <si>
    <t>agronegócio sustentável, comercialização de ativos ambientais, PRSAC, p. 10/ "promoting more sustainable land-use practices" (Climate Finance Report, p. 10)</t>
  </si>
  <si>
    <t>Faz parte da análise do risco ambiental: "Aspectos avaliados na análise de RSAC: derramamento e disposição de produtos químicos e resíduos no solo e na água" (R.A., p. 119)</t>
  </si>
  <si>
    <t>setor da energia: O risco do setor para o país se dá nos cenários de escassez hídrica, em que há aumento da dependência de fontes não renováveis para a geração de energia (R.A., p 71)/ Fala da escassez hídrica na agricultura e na indústria (R.A., p. 71)</t>
  </si>
  <si>
    <t>Restrições no relacionamento: "Estejam no cadastro de empregadores que tenham submetido trabalhadores a condições análogas à de escravo (Portaria Interministerial MTPS/MMIRDH n º 4 de 11/05/2016); para esta situação, a área de Risco Socioambiental poderá recomendar a aplicação de restrições adicionais" (R.A., p. 42)/ Essa análise foi aplicada para agronegócio, mineração e infraestrutra (R.A., p. 45)</t>
  </si>
  <si>
    <t>Restrições no relacionamento que utilizem trabalhoi infantil" (R.A., p. 42)/ Essa análise foi aplicada para agronegócio, mineração e infraestrutra (R.A., p. 45)</t>
  </si>
  <si>
    <t>Não há menção</t>
  </si>
  <si>
    <t>Restrição de relacionamento comercial com empresas que atuem no ramo de extração ou fabricação de produtos que contenham amianto (R.A., p. 42) Critérios analisados na questão social: nutrição e saúde e "Grupo Santander não se envolverá no financiamento, nem apoiará o fabrico,
comercialização, distribuição, nem nos serviços de manutenção dos seguintes materiais abaixo definidos como proibidos: • Minas antipessoais; • Munição de dispersão • Armas químicas ou biológicas • Armas nucleares • Munições que conhetram urânio empobrecido", Política
de Investimento Socialmente Responsável (“ISR”), pp. 6 e 15</t>
  </si>
  <si>
    <t>Mineração Expansão de mina na Amazônia, com interferência direta na fauna, flora e comunidades tradicionais (R.A., p. 45)/ Gestão de risco de desmatamento usa "alertas estão relacionados com proximidade ou sobreposição com áreas de Comunidades Quilombolas, Embargos do IBAMA, Embargos do ICMBio, Sítios Arqueológicos, Terras Indígenas, Unidades de Conservação" (R.A., p. 44)</t>
  </si>
  <si>
    <t>"Atividades mineiras relacionadas com os chamados “minerais de conflito”, extraídos em zonas de conflito e não incluídas nos correspondentes processos de certificação", Política de Investimento Socialmente Responsável (“ISR”), p. 18</t>
  </si>
  <si>
    <t>O Santander inclui o desenvolvimento local como um ponto de foco em suas políticas de sustentabilidade  mas não há metas específicas/detalhadas. O banco apoia negócios locais e microfinanças, promovendo o desenvolvimento sustentável em comunidades de baixo índice de desenvolvimento (R.A., p. 88)</t>
  </si>
  <si>
    <t xml:space="preserve"> "Não toleramos que nossos colaboradores, fornecedores ou clientes sejam discriminados em virtude de sua orientação sexual ou identidade de gênero, raça, religião e crenças, ideologias políticas, adesão ou não a sindicatos, deficiência, local de origem, idade, idioma, estado civil ou condição social", Código de Conduta Ética, p. 13. Obs: apenas de forma geral</t>
  </si>
  <si>
    <t>R.A. (p.42) citado apenas em: 
"Proibido relacionamento comercial com empresas que atuem em áreas designadas como Sítios Ramsar, Patrimônio Mundial ou pela União Internacional para a Conservação da  Natureza (IUCN, na sigla em inglês) como categorias I, II, III e IV;"</t>
  </si>
  <si>
    <t>"Entre os riscos avaliados estão aqueles relacionados à corrupção, que devem ser evitados sem concessões. Nesse sentido, adotamos práticas rigorosas para guiar nossos relacionamentos com clientes, fornecedores, parceiros, donatários e patrocinados" (R.A., p. 26)</t>
  </si>
  <si>
    <t>Máximo de 7</t>
  </si>
  <si>
    <t>BASE DE DADOS OU DILIGÊNCIA</t>
  </si>
  <si>
    <t>Todos os setores econômicos sujeitos a licenciamento ambiental - até 20 pontos</t>
  </si>
  <si>
    <t xml:space="preserve">Peso </t>
  </si>
  <si>
    <t>Apenas setores econômicos com maior risco socioambiental
(médio ou alto) - até 15 pontos</t>
  </si>
  <si>
    <t>Peso</t>
  </si>
  <si>
    <t>Apenas operações ou clientes/investimentos acima de certo patamar financeiro (nesse caso, será considerado o percentual, dentre as operações com setores sujeitos a licenciamento ambiental, para o qual ocorre a consulta) - até 8 pontos</t>
  </si>
  <si>
    <t>Licenciamento ambiental vigente</t>
  </si>
  <si>
    <t>Relatórios ambientais anuais de empresas inscritas no Cadastro Técnico Federal de Atividades Potencialmente Poluidoras</t>
  </si>
  <si>
    <t>Verificação junto à empresa do cumprimento das condicionantes do licenciamento ambiental</t>
  </si>
  <si>
    <t>Prática de infrações – órgão ambiental estadual</t>
  </si>
  <si>
    <t>Áreas embargadas – órgão ambiental estadual/DF</t>
  </si>
  <si>
    <t>Verificação de desmatamento e solicitação de autorizações para supressão de vegetação (sempre que apurado desmatamento recente) – órgãos ambientais estaduais OU municipais</t>
  </si>
  <si>
    <t>Prática de infrações – órgãos ambientais federais</t>
  </si>
  <si>
    <t>Áreas embargadas pelo IBAMA ou ICMBio</t>
  </si>
  <si>
    <t>Limites de unidades de conservação (federais, estaduais e municipais)</t>
  </si>
  <si>
    <t>Limites de terras indígenas</t>
  </si>
  <si>
    <t>Limites de territórios quilombolas</t>
  </si>
  <si>
    <t>IPHAN e órgãos estaduais e municipais de proteção do patrimônio cultural</t>
  </si>
  <si>
    <t>Outros conflitos fundiários ou comunitários</t>
  </si>
  <si>
    <t>Bases de dados do Ministério Público Federal</t>
  </si>
  <si>
    <t>Bases de dados do Ministério Público Estadual</t>
  </si>
  <si>
    <t>“Lista suja” do trabalho escravo</t>
  </si>
  <si>
    <t>Apenas crédito rural e operações acima de R$ 100 milhões (Relatório anual integrado 2023, p. 98 e 99)</t>
  </si>
  <si>
    <t>Infrações em matéria de saúde e segurança do trabalho (inclusive trabalho infantil)</t>
  </si>
  <si>
    <t>Bases de dados do Ministério Público em matéria trabalhista</t>
  </si>
  <si>
    <t>Bases de dados do Judiciário em matéria trabalhista</t>
  </si>
  <si>
    <t>Percentual de acidentes do trabalho à luz da média do setor econômico</t>
  </si>
  <si>
    <t>Percentual de doenças ocupacionais à luz da média do setor econômico</t>
  </si>
  <si>
    <t>Bases de dados do Poder Judiciário Federal</t>
  </si>
  <si>
    <t>Bases de dados do Poder Judiciário Estadual</t>
  </si>
  <si>
    <t>Dados da própria empresa relativos à matriz energética</t>
  </si>
  <si>
    <t>Dados da própria empresa relativos à eficiência energética</t>
  </si>
  <si>
    <t>Dados da própria empresa relativos à eficiência hídrica</t>
  </si>
  <si>
    <t>Dados da própria empresa relativos à gestão de resíduos e efluentes</t>
  </si>
  <si>
    <t>Dados da própria empresa relativos ao uso de matéria-prima e insumos</t>
  </si>
  <si>
    <t>Dados da própria empresa relativos a riscos ambientais na cadeia de produção/valor</t>
  </si>
  <si>
    <t>Dados da própria empresa relativos a riscos sociais na cadeia de produção/valor</t>
  </si>
  <si>
    <t>Certificações ambientais</t>
  </si>
  <si>
    <t>Certificações sociais</t>
  </si>
  <si>
    <t>PROCONs ou bases de dados do Ministério da Justiça em matéria de consumo (para empresas que operam no varejo)</t>
  </si>
  <si>
    <t>Bases de dados do CADE (concorrência)</t>
  </si>
  <si>
    <t>Entes encarregados de zelar pela sanidade animal ou vegetal (para setores relevantes)</t>
  </si>
  <si>
    <t>Vigilância sanitária (para setores relevantes)</t>
  </si>
  <si>
    <t>Bases de dados da Controladoria-Geral da União, Tribunais de Contas e afins sobre corrupção</t>
  </si>
  <si>
    <t>Imprensa</t>
  </si>
  <si>
    <t>Mídias online em geral</t>
  </si>
  <si>
    <t>Organizações da sociedade civil relevantes</t>
  </si>
  <si>
    <t>Mecanismo de recebimento de queixas</t>
  </si>
  <si>
    <t>Inspeções no local</t>
  </si>
  <si>
    <t>Contratação de auditoria socioambiental</t>
  </si>
  <si>
    <t>TOTAL PONDERADO DA COLUNA</t>
  </si>
  <si>
    <t>Máximo de 20</t>
  </si>
  <si>
    <t>Não foram encontradas informações sobre bases de dados consultadas para os investimentos</t>
  </si>
  <si>
    <t>UNIVERSO DE OPERAÇÕES OU EMPRESAS</t>
  </si>
  <si>
    <t>FREQUÊNCIA</t>
  </si>
  <si>
    <t>Todos os setores econômicos sujeitos a licenciamento ambiental</t>
  </si>
  <si>
    <t>Setores econômicos com risco médio ou alto</t>
  </si>
  <si>
    <t xml:space="preserve">Apenas operações ou clientes/investimentos acima de um certo patamar financeiro  </t>
  </si>
  <si>
    <t>Semestral ou menor</t>
  </si>
  <si>
    <t>Anual</t>
  </si>
  <si>
    <t>Bienal</t>
  </si>
  <si>
    <t>Apenas quando tem conhecimento de fato novo relevante ou quando se refere a único ou poucos temas</t>
  </si>
  <si>
    <t>Não adota</t>
  </si>
  <si>
    <t>Total</t>
  </si>
  <si>
    <t>Máximo de 10</t>
  </si>
  <si>
    <t>Informação não encontrada</t>
  </si>
  <si>
    <t>GRAU DE RELEVÂNCIA</t>
  </si>
  <si>
    <t>Negativa de investimentos  ou realização de desinvestimentos em razão de riscos socioambientais (percentual nos últimos 2 anos)</t>
  </si>
  <si>
    <t>Baixo - 0 ou 1 ponto</t>
  </si>
  <si>
    <t>Médio - 2 ou 3 pontos</t>
  </si>
  <si>
    <t>Alto - 4 ou 5 pontos</t>
  </si>
  <si>
    <t>0 a 5%</t>
  </si>
  <si>
    <t>5 a 10%</t>
  </si>
  <si>
    <t>Maior que 10%</t>
  </si>
  <si>
    <t>Máximo de 5</t>
  </si>
  <si>
    <t>AÇÃO ADOTADA</t>
  </si>
  <si>
    <t>Todos os setores econômicos sujeitos a licenciamento ambiental - até 10 pontos</t>
  </si>
  <si>
    <t>Apenas setores econômicos com maior risco socioambiental  - até 8 pontos</t>
  </si>
  <si>
    <t>Apenas operações ou clientes acima de certo patamar financeiro (nesse caso, indicar o percentual dentre os valores destinados a empresas de setores sujeitos a licenciamento) - até 5 pontos</t>
  </si>
  <si>
    <t>Não adota - 0 pontos</t>
  </si>
  <si>
    <t>Consideração do grau de risco nas condições (taxas ou prazos) do título</t>
  </si>
  <si>
    <t>Plano de ação ou outro compromisso c/ prazos e metas claros para operações da própria empresa investida</t>
  </si>
  <si>
    <t>"Em alguns casos, essas condições são incluídas como condicionantes contratuais de monitoramento. Podem ser condicionantes simples, tais como entrega de licenças ambientais, ou mais complexas, como acompanhamento de planos de ação socioambiental" (Relatório de Risco Socioambiental p. 4).</t>
  </si>
  <si>
    <t>Plano de ação ou outro compromisso c/ prazos e metas claros para cadeia de valor da empresa investida</t>
  </si>
  <si>
    <t>Transparência quanto ao voto em matérias ASG (presença + teor do voto)</t>
  </si>
  <si>
    <t>"Em relação a SAM BR, os cotistas poderão obter o resumo dos votos proferidos pelos Gestores em
assembleias por meio do site www.santanderasset.com.br, e/ou mediante a solicitação prévia.
Para a Gestora PB, os cotistas poderão obter o resumo dos votos proferidos pelos Gestores mediante
solicitação prévia, in loco" (Política de Exercício de Voto, p. 5)</t>
  </si>
  <si>
    <t>Proposições em matéria ASG em Assembleias-gerais</t>
  </si>
  <si>
    <t>Engajamento individual (Diretoria, Conselho de Administração, Depto. de Sustentabilidade)</t>
  </si>
  <si>
    <t xml:space="preserve">"Engajamento individual
Neste caso, a SAM comunica diretamente com o emitente por diferentes suportes (correio
eletrónico, telefone, reuniões presenciais, etc.). Antes de entrar em contacto com a empresa emitente, é estabelecido um plano de engagement no qual são fixados os objetivos a alcançar, com
correspondentes indicadores de rendimento-chave (KPIs), se aplicável, assim como, uma proposta de cronograma de tarefas" é feito por análise casuística (Política de Engagement, p. 6).
"The most carbon-intensive industries for Santander as identified in the climate materiality assessment are power generation, oil &amp; gas, transport &amp;mining &amp; metals. To fulfill NZBA Santander’s group conducted an analysis of how well positioned our customers are in those industries in terms of current &amp; expected level of emissions from their activities to be aligned to ourNet Zero pathway towards 2050.
Santander’s climate strategy to help our customers transition to a low-carbon economy prioritizes engagement over divestment. Decarbonizationtargets should not push us to divest in certain sectors only to be replacedby other financial institutions with weaker climate ambitions" (CDP, p. 102). </t>
  </si>
  <si>
    <t>Engajamento coletivo com outros investidores</t>
  </si>
  <si>
    <t>Existência de indicadores específicos para mensuração de impacto (indicando-se quais são) - até 3,5 pontos</t>
  </si>
  <si>
    <t>Percentual no portfólio de investimentos</t>
  </si>
  <si>
    <t>Educação e/ou empregabilidade para população de baixa renda</t>
  </si>
  <si>
    <t>Segundo o Sistema de Classificação de Finanças Sustentáveis (p. 18) do Santander, os financiamentos destinados à construção, reforma e ampliação de centros públicos educacionais e empréstimos voltados a estudantes tem como indicador de impacto número de beneficiários.</t>
  </si>
  <si>
    <t xml:space="preserve">Adaptação a riscos climáticos físicos </t>
  </si>
  <si>
    <t xml:space="preserve">Produção, geração ou distribuição de energia elétrica de baixo carbono (exclui grandes hidrelétricas) </t>
  </si>
  <si>
    <t xml:space="preserve">Segundo o Sistema de Classificação de Finanças Sustentáveis (p. 19) do Santander, os financiamentos destinados à Construção, remodelação e ampliação de linhas de geração e distribuição de energia limpa (renovável)  tem como indicador de impacto o número de pessoas alcançadas. </t>
  </si>
  <si>
    <t>Eficiência energética</t>
  </si>
  <si>
    <t>Produção de combustíveis de baixo carbono /aquisição de veículos de baixo carbono</t>
  </si>
  <si>
    <t>Infraestrutura de mobilidade urbana ativa</t>
  </si>
  <si>
    <t>Segundo o Sistema de Classificação de Finanças Sustentáveis (p. 19) do Santander, os financiamentos destinados à construção, expansão e renovação de infraestrutura de transporte tem como indicador de impacto número de pessoas alcançadas pelos projetos.</t>
  </si>
  <si>
    <t>Biodiversidade terrestre (mitigação de riscos)</t>
  </si>
  <si>
    <t>Biodiversidade terrestre (restauração)</t>
  </si>
  <si>
    <t>Preservação da biodiversidade e/ou mitigação de riscos de poluição de água doce</t>
  </si>
  <si>
    <t>Segundo o Sistema de Classificação de Finanças Sustentáveis (p. 20) do Santander, os financiamentos destinados à construção, remodelação e ampliação de infraestruturas de captação, tratamento, e distribuição de água  tem como indicador de impacto número de pessoas alcançadas.</t>
  </si>
  <si>
    <t>Descontaminação de água doce</t>
  </si>
  <si>
    <t>Segundo o Sistema de Classificação de Finanças Sustentáveis (p. 20) do Santander, os financiamentos destinados a construção, remodelação e ampliação de redes de coleta de esgoto e efluentes tem como indicador de impacto número de pessoas alcançadas.</t>
  </si>
  <si>
    <t>Eficiência hídrica</t>
  </si>
  <si>
    <t>Preservação da biodiversidade e/ou mitigação de riscos de poluição marítima</t>
  </si>
  <si>
    <t>Restauração de ecossistemas marinhos</t>
  </si>
  <si>
    <t>Mitigação de riscos de poluição do solo ou uso eficiente do solo para fins agrícolas</t>
  </si>
  <si>
    <t>Descontaminação do solo</t>
  </si>
  <si>
    <t>Mitigação de riscos de poluição atmosférica</t>
  </si>
  <si>
    <t>Uso eficiente de matéria-prima</t>
  </si>
  <si>
    <t>Gestão adequada de resíduos sólidos (prevenção de poluição)</t>
  </si>
  <si>
    <t>Segundo o Sistema de Classificação de Finanças Sustentáveis (p. 20) do Santander, os financiamentos destinados a construção, remodelação e ampliação de infraestruturas de coleta, triagem, descarte, tratamento e reciclagem de resíduos sólidos tem como indicador de impacto número de pessoas alcançadas.</t>
  </si>
  <si>
    <t>Gestão eficiente de resíduos sólidos (economia circular)</t>
  </si>
  <si>
    <t>Mitigação de riscos de trabalho análogo ao escravo na cadeia de produção</t>
  </si>
  <si>
    <t>Mitigação de riscos de trabalho infantil irregular na cadeia de produção</t>
  </si>
  <si>
    <t>Mitigação de riscos à saúde no trabalho</t>
  </si>
  <si>
    <t>Mitigação de riscos à segurança no trabalho</t>
  </si>
  <si>
    <t xml:space="preserve">Mitigação de riscos ou criação de oportunidades para  comunidades tradicionais </t>
  </si>
  <si>
    <t>Saúde e segurança de comunidades de baixa renda</t>
  </si>
  <si>
    <t>Segundo o Sistema de Classificação de Finanças Sustentáveis (p. 18 e 19) do Santander, os financiamentos destinados a esquisa e desenvolvimento (P&amp;D) e fabricação de  produtos farmacêuticos, construção de espaços voltados a saúde da população e o desenvolvimento de serviços de saúde públicos em estabelecimentos de acolhimento especializado/assistência sociais tem indicador de impacto é o número de usuários e beneficiários.</t>
  </si>
  <si>
    <t>Saúde e segurança do consumidor</t>
  </si>
  <si>
    <t>Desenvolvimento local (inclui turismo sustentável)/ apoio a MPMEs</t>
  </si>
  <si>
    <t xml:space="preserve">Segundo o Sistema de Classificação de Finanças Sustentáveis (p. 20 e 21) do Santander, os financiamentos destinados ao apoio de MPMEs tem indicador de impacto o número de número de pessoas que receberam
finanças ou microfinanças. </t>
  </si>
  <si>
    <t>Promoção da equidade de gênero</t>
  </si>
  <si>
    <t>Promoção da equidade étnica</t>
  </si>
  <si>
    <t>Infraestrutura para integração de pessoas com deficiência</t>
  </si>
  <si>
    <t>Proteção do patrimônio cultural</t>
  </si>
  <si>
    <t>Habitação para população de baixa renda</t>
  </si>
  <si>
    <t>Segundo o Sistema de Classificação de Finanças Sustentáveis (p. 20) do Santander, os financiamentos destinados a moradia acessível  tem indicador de impacto o número de pessoas (tamanho médio da família * número de hipotecas) que se beneficiam da hipoteca.</t>
  </si>
  <si>
    <t>Água e esgoto para comunidades periféricas</t>
  </si>
  <si>
    <t>Coleta de lixo para comunidades periféricas</t>
  </si>
  <si>
    <t>Percentual no portfólio</t>
  </si>
  <si>
    <t>Categoria da atividade econômica receptora de investimento</t>
  </si>
  <si>
    <t>Percentual alto (mais de 40%) no portfólio</t>
  </si>
  <si>
    <t xml:space="preserve">Percentual médio (mais de 20 e até 40%) no portfólio </t>
  </si>
  <si>
    <t>Percentual baixo (0 a 20%) no portfólio</t>
  </si>
  <si>
    <t>Ausente no portfólio</t>
  </si>
  <si>
    <t xml:space="preserve">Setores econômicos de alto risco </t>
  </si>
  <si>
    <t xml:space="preserve">Setores econômicos de risco médio </t>
  </si>
  <si>
    <t>Setores econômicos de risco baixo ou nenhum</t>
  </si>
  <si>
    <t>Máximo de 8</t>
  </si>
  <si>
    <t>CATEGORIA DA EMPRESA FINANCIADA E DE SUA CADEIA DE PRODUÇÃO</t>
  </si>
  <si>
    <t>Informação completa (georreferenciada ou microbacia hidrográfica) - 7 pontos</t>
  </si>
  <si>
    <t>Município/bioma - 3 pontos</t>
  </si>
  <si>
    <t>Ausente (informação apenas sobre a sede no caso de empresas com múltiplos estabelecimentos) - 0 pontos</t>
  </si>
  <si>
    <t>Alto risco</t>
  </si>
  <si>
    <t>Risco médio</t>
  </si>
  <si>
    <t>Risco baixo ou nenhum risco</t>
  </si>
  <si>
    <t>““Com relação aos riscos físicos e de transição decorrentes da mudança do clima, para investimento - Mapeia a exposição das carteiras a riscos de transição em diferentes setores e localidades” (ISE, Item 1191).</t>
  </si>
  <si>
    <t>PERCENTUAL NO PORTFÓLIO</t>
  </si>
  <si>
    <t>Categoria da empresa receptora de investimento e de sua cadeia de produção</t>
  </si>
  <si>
    <t>Percentual baixo (até 20%) no portfólio</t>
  </si>
  <si>
    <t>Alto risco socioambiental</t>
  </si>
  <si>
    <t>“Percentual dos financiamentos (em relação ao total da carteira de financiamentos da instituição) concedidos a empresas que produzem ou oferecem serviços que podem ocasionar (ao usuário/consumidor ou a terceiros) morte, dependência química ou psíquica, riscos ou danos à saúde e integridade física é menor ou igual a 1%”(ISE, item 1100). 
“O percentual dos financiamentos (em relação ao total da carteira de financiamentos da instituição) concedidos a empresas que produzem ou comercializam combustíveis fósseis e/ou seus derivados, cuja queima contribui para o agravamento da mudança do clima é maior que 1% e menor ou igual a 2,5%”(ISE, item 1112).</t>
  </si>
  <si>
    <t>Risco socioambiental médio</t>
  </si>
  <si>
    <t>Risco socioambiental baixo ou nenhum</t>
  </si>
  <si>
    <t>Não avaliadas (dentre os setores sujeitos a licenciamento ambiental)</t>
  </si>
  <si>
    <t>Impacto socioambiental positivo</t>
  </si>
  <si>
    <t xml:space="preserve">Riscos socioambientais da cadeia de produção irrelevantes </t>
  </si>
  <si>
    <t xml:space="preserve">Riscos socioambientais da cadeia de produção médios e grau de suficiência do monitoramento </t>
  </si>
  <si>
    <t xml:space="preserve">Riscos socioambientais da cadeia de produção altos e grau de suficiência do monitoramento </t>
  </si>
  <si>
    <t>Integração de fatores ASG - um critério</t>
  </si>
  <si>
    <t>Integração de fatores ASG - dois a quatro critérios</t>
  </si>
  <si>
    <t>Integração de fatores ASG - cinco ou mais critérios</t>
  </si>
  <si>
    <t>Impacto positivo baixo</t>
  </si>
  <si>
    <t>Impacto positivo médio</t>
  </si>
  <si>
    <t>Impacto positivo alto</t>
  </si>
  <si>
    <t xml:space="preserve">Máximo de 5 </t>
  </si>
  <si>
    <t>São vários critérios analisados, conforme p.6 da Política de Investimento Socialmente Responsável (“ISR”). Mas não aponta a porcentagem</t>
  </si>
  <si>
    <t>Não há informações</t>
  </si>
  <si>
    <t>SITUAÇÃO NA IF</t>
  </si>
  <si>
    <t>Deficiente – 0 ou 1 ponto</t>
  </si>
  <si>
    <t>Médio – 2 a 6 pontos</t>
  </si>
  <si>
    <t>Bom/ótimo – 7 a 10 pontos</t>
  </si>
  <si>
    <t>Tema tratado em Diretoria de área-fim</t>
  </si>
  <si>
    <t>Consta no Relatório Anual (p. 42) que os comitês que assessoram o Conselho de Administração e estão vinculados à Diretoria Executiva incluem o Comitê de Sustentabilidade, o Comitê de Riscos e Compliance e o Comitê de Auditoria. Complementando essa estrutura, atuam o GT de Riscos Social, Ambiental e Climático, o GT Reputacional e o Fórum de Risco Prudencial e Contágio.</t>
  </si>
  <si>
    <t>Participação feminina na Diretoria</t>
  </si>
  <si>
    <t xml:space="preserve">A Diretoria Executiva do Santander é composta por 31 membros, dos quais 8 são mulheres, configurando uma participação de 25, 81% (Administração - Site do Santander) . </t>
  </si>
  <si>
    <t>Participação negra na Diretoria</t>
  </si>
  <si>
    <t>Em 2023 a Diretoria do Santander era composta por 0,8% de pessoas negras (R.A., p. 100)</t>
  </si>
  <si>
    <t xml:space="preserve"> </t>
  </si>
  <si>
    <t>Dimensão da área de Sustentabilidade (proporcionalidade em relação ao quadro de empregados da área de risco)</t>
  </si>
  <si>
    <t>"Santander Brasil has an E&amp;S Risk department of ten professionals in São Paulo, all of whom have expertise in this area. The unit has analysts with degrees in agronomy, biology, geology, environmental management and chemical engineering" (Site Global Amazônia).</t>
  </si>
  <si>
    <t>Dimensão da área de Sustentabilidade (proporcionalidade em relação ao quadro de empregados das áreas de negócios)</t>
  </si>
  <si>
    <t xml:space="preserve">Não constam informações. </t>
  </si>
  <si>
    <t>Treinamentos em sustentabilidade para áreas-fim (média por empregado)</t>
  </si>
  <si>
    <t>"Outros destaques do ano foram os treinamentos realizados com funcionários: • Capacitamos 297 colaboradores sobre a Política de Desmatamento aplicada ao setor de agronegócio. Os participantes são das áreas de garantias, enquadramento técnico do agronegócio, comercial e escritórios terceiros do Banco; • Realizamos treinamento sobre nossa Política de Risco Socioambiental e Climático com analistas de crédito do segmento do varejo e comerciais; • Criamos um treinamento para nossos funcionários na nossa trilha de aprendizagem sobre risco socioambiental e climático, que engloba os temas de condições de trabalho, práticas de gestão ambiental, práticas de bem-estar animal, entre outros aspectos" (R.A., p. 46)
Obs.: não há informações sobre carga horária.</t>
  </si>
  <si>
    <t>Integração de fatores de sustentabilidade na remuneração da Diretoria</t>
  </si>
  <si>
    <t>No Questionário do ISE o Santander declara que vincula a remuneração variável de seus gerentes e diretores a metas de desempenho socioambiental da empresa (ISE B3, Item 621).
Consta no questionário CDP (p. 11-13) que o Santander vincula a remuneração variável dos executivos a metas de sustentabilidade, integrando métricas aprovadas pelo grupo e ratificadas na Assembleia Geral Anual. Os indicadores-chave de desempenho (KPIs) incluem metas de finanças verdes, inclusão financeira, diversidade e descarbonização em setores como energia, aviação e siderurgia (no segmento SCIB).</t>
  </si>
  <si>
    <t>Integração de fatores de sustentabilidade na remuneração de gerentes</t>
  </si>
  <si>
    <t>No Questionário do ISE o Santander declara que vincula a remuneração variável de seus gerentes e diretores a metas de desempenho socioambiental da empresa (ISE B3, Item 621).</t>
  </si>
  <si>
    <r>
      <t xml:space="preserve">Frequência de atualização de Políticas, Planos e Manuais de Procedimentos e abrangência do universo de </t>
    </r>
    <r>
      <rPr>
        <i/>
        <sz val="12"/>
        <color rgb="FF000000"/>
        <rFont val="Calibri"/>
        <family val="2"/>
      </rPr>
      <t>stakeholders</t>
    </r>
  </si>
  <si>
    <t>"Será conduzido um processo de revisão no mínimo a cada três anos, de acordo os requisitos regulatórios vigentes. Poderão ser feitas alterações em períodos mais curtos de acordo com as necessidades da Organização", PRSAC, p. 13. Mapeamento de stakeholders mediano (Relatório Anual, p. 11)</t>
  </si>
  <si>
    <t>Canal específico para recebimento de reclamações quanto a impactos socioambientais de empreendimentos financiados</t>
  </si>
  <si>
    <t>Não há</t>
  </si>
  <si>
    <t>NÚMERO DE CONTROVÉRSIAS NOS ÚLTIMOS 5 ANOS</t>
  </si>
  <si>
    <t>FONTE DA INFORMAÇÃO</t>
  </si>
  <si>
    <t>Abaixo da média de instituições financeiras de
mesmo porte - não perde pontos</t>
  </si>
  <si>
    <t>Média das instituições de
mesmo porte (até 5% acima ou abaixo) - 1 ponto a menos</t>
  </si>
  <si>
    <t>Acima da média das instituições de mesmo
porte - 2 a 5 pontos a menos</t>
  </si>
  <si>
    <t>Ministério Público do Trabalho (inquéritos civis, TACs e ACPs)</t>
  </si>
  <si>
    <t>Ministério Público Federal (inquéritos civis, TACs e ACPs)</t>
  </si>
  <si>
    <t>Ministério Público Estadual (inquéritos civis, TACs e ACPs)</t>
  </si>
  <si>
    <t>Banco Central do Brasil e CVM</t>
  </si>
  <si>
    <t>Consumidor.gov</t>
  </si>
  <si>
    <t>SINDEC (Base de dados dos PROCONs)</t>
  </si>
  <si>
    <t>Imprensa tradicional</t>
  </si>
  <si>
    <t>ONGs socioambientais e canal para recebimento de denúncias da SIS no que diz respeito ao descumprimento de Políticas e compromissos voluntários</t>
  </si>
  <si>
    <t>Mínimo de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</si>
</sst>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0.0%"/>
    <numFmt numFmtId="166" formatCode="0.000"/>
  </numFmts>
  <fonts count="14">
    <font>
      <sz val="12"/>
      <color theme="1"/>
      <name val="Calibri"/>
      <family val="2"/>
      <scheme val="minor"/>
    </font>
    <font>
      <sz val="11"/>
      <color theme="1"/>
      <name val="Calibri"/>
      <family val="2"/>
      <scheme val="minor"/>
    </font>
    <font>
      <sz val="16"/>
      <color rgb="FFFF0000"/>
      <name val="Calibri"/>
      <family val="2"/>
      <scheme val="minor"/>
    </font>
    <font>
      <sz val="14"/>
      <color theme="1"/>
      <name val="Calibri"/>
      <family val="2"/>
      <scheme val="minor"/>
    </font>
    <font>
      <sz val="12"/>
      <color rgb="FF000000"/>
      <name val="Calibri"/>
      <family val="2"/>
      <scheme val="minor"/>
    </font>
    <font>
      <sz val="12"/>
      <color theme="1"/>
      <name val="Calibri"/>
      <family val="2"/>
      <scheme val="minor"/>
    </font>
    <font>
      <sz val="12"/>
      <color rgb="FFFF0000"/>
      <name val="Calibri"/>
      <family val="2"/>
      <scheme val="minor"/>
    </font>
    <font>
      <b/>
      <sz val="12"/>
      <color theme="1"/>
      <name val="Calibri"/>
      <family val="2"/>
      <scheme val="minor"/>
    </font>
    <font>
      <sz val="12"/>
      <color rgb="FF000000"/>
      <name val="Calibri"/>
      <family val="2"/>
    </font>
    <font>
      <i/>
      <sz val="12"/>
      <color rgb="FF000000"/>
      <name val="Calibri"/>
      <family val="2"/>
    </font>
    <font>
      <sz val="8"/>
      <name val="Calibri"/>
      <family val="2"/>
      <scheme val="minor"/>
    </font>
    <font>
      <sz val="9"/>
      <color indexed="81"/>
      <name val="Segoe UI"/>
      <family val="2"/>
    </font>
    <font>
      <b/>
      <sz val="16"/>
      <color theme="1"/>
      <name val="Calibri"/>
      <family val="2"/>
      <scheme val="minor"/>
    </font>
    <font>
      <b/>
      <sz val="12"/>
      <color rgb="FF000000"/>
      <name val="Calibri"/>
      <family val="2"/>
      <scheme val="minor"/>
    </font>
  </fonts>
  <fills count="19">
    <fill>
      <patternFill patternType="none"/>
    </fill>
    <fill>
      <patternFill patternType="gray125"/>
    </fill>
    <fill>
      <patternFill patternType="solid">
        <fgColor theme="5" tint="0.59999389629810485"/>
        <bgColor indexed="64"/>
      </patternFill>
    </fill>
    <fill>
      <patternFill patternType="solid">
        <fgColor rgb="FFFF0000"/>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8CBAD"/>
        <bgColor rgb="FF000000"/>
      </patternFill>
    </fill>
    <fill>
      <patternFill patternType="solid">
        <fgColor rgb="FFFCE4D6"/>
        <bgColor rgb="FF000000"/>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2" tint="-9.9978637043366805E-2"/>
        <bgColor indexed="64"/>
      </patternFill>
    </fill>
    <fill>
      <patternFill patternType="solid">
        <fgColor theme="5" tint="0.59999389629810485"/>
        <bgColor rgb="FF000000"/>
      </patternFill>
    </fill>
    <fill>
      <patternFill patternType="solid">
        <fgColor theme="2"/>
        <bgColor indexed="64"/>
      </patternFill>
    </fill>
    <fill>
      <patternFill patternType="solid">
        <fgColor theme="9" tint="0.79998168889431442"/>
        <bgColor rgb="FF000000"/>
      </patternFill>
    </fill>
    <fill>
      <patternFill patternType="solid">
        <fgColor rgb="FFFFCCCC"/>
        <bgColor indexed="64"/>
      </patternFill>
    </fill>
    <fill>
      <patternFill patternType="solid">
        <fgColor theme="8"/>
        <bgColor indexed="64"/>
      </patternFill>
    </fill>
  </fills>
  <borders count="24">
    <border>
      <left/>
      <right/>
      <top/>
      <bottom/>
      <diagonal/>
    </border>
    <border>
      <left style="thick">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right/>
      <top style="hair">
        <color indexed="64"/>
      </top>
      <bottom/>
      <diagonal/>
    </border>
    <border>
      <left style="thin">
        <color indexed="64"/>
      </left>
      <right style="thin">
        <color indexed="64"/>
      </right>
      <top/>
      <bottom style="thin">
        <color indexed="64"/>
      </bottom>
      <diagonal/>
    </border>
    <border>
      <left style="dotted">
        <color indexed="64"/>
      </left>
      <right style="dotted">
        <color indexed="64"/>
      </right>
      <top/>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64"/>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4">
    <xf numFmtId="0" fontId="0" fillId="0" borderId="0"/>
    <xf numFmtId="16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169">
    <xf numFmtId="0" fontId="0" fillId="0" borderId="0" xfId="0"/>
    <xf numFmtId="0" fontId="0" fillId="0" borderId="0" xfId="0" applyAlignment="1">
      <alignment horizontal="center"/>
    </xf>
    <xf numFmtId="0" fontId="0" fillId="2" borderId="0" xfId="0" applyFill="1" applyAlignment="1">
      <alignment horizontal="center"/>
    </xf>
    <xf numFmtId="0" fontId="2" fillId="0" borderId="0" xfId="0" applyFont="1" applyAlignment="1">
      <alignment horizontal="center" vertical="center"/>
    </xf>
    <xf numFmtId="9" fontId="0" fillId="0" borderId="0" xfId="0" applyNumberFormat="1" applyAlignment="1">
      <alignment horizontal="center"/>
    </xf>
    <xf numFmtId="0" fontId="2" fillId="0" borderId="1" xfId="0" applyFont="1" applyBorder="1" applyAlignment="1">
      <alignment horizontal="center" vertical="center"/>
    </xf>
    <xf numFmtId="0" fontId="3" fillId="0" borderId="0" xfId="0" applyFont="1" applyAlignment="1">
      <alignment horizontal="center"/>
    </xf>
    <xf numFmtId="0" fontId="0" fillId="2" borderId="0" xfId="0" applyFill="1" applyAlignment="1">
      <alignment horizontal="center" vertical="center"/>
    </xf>
    <xf numFmtId="0" fontId="0" fillId="0" borderId="0" xfId="0" applyAlignment="1">
      <alignment horizontal="center" vertical="center"/>
    </xf>
    <xf numFmtId="9" fontId="0" fillId="0" borderId="0" xfId="0" applyNumberFormat="1" applyAlignment="1">
      <alignment horizontal="center" vertical="center"/>
    </xf>
    <xf numFmtId="9" fontId="0" fillId="0" borderId="0" xfId="0" applyNumberFormat="1" applyAlignment="1">
      <alignment horizontal="center" vertical="center" wrapText="1"/>
    </xf>
    <xf numFmtId="0" fontId="0" fillId="0" borderId="0" xfId="0" applyAlignment="1">
      <alignment horizontal="center" vertical="center" wrapText="1"/>
    </xf>
    <xf numFmtId="0" fontId="6" fillId="0" borderId="0" xfId="0" applyFont="1" applyAlignment="1">
      <alignment horizontal="left"/>
    </xf>
    <xf numFmtId="0" fontId="0" fillId="4" borderId="4" xfId="0" applyFill="1" applyBorder="1" applyAlignment="1">
      <alignment horizontal="center"/>
    </xf>
    <xf numFmtId="0" fontId="0" fillId="4" borderId="4" xfId="0" applyFill="1" applyBorder="1" applyAlignment="1">
      <alignment horizontal="center" wrapText="1"/>
    </xf>
    <xf numFmtId="0" fontId="0" fillId="0" borderId="0" xfId="0" applyAlignment="1">
      <alignment horizontal="left" vertical="center"/>
    </xf>
    <xf numFmtId="0" fontId="0" fillId="0" borderId="0" xfId="0" applyAlignment="1">
      <alignment horizontal="fill" vertical="center"/>
    </xf>
    <xf numFmtId="0" fontId="4" fillId="0" borderId="0" xfId="0" applyFont="1"/>
    <xf numFmtId="0" fontId="4" fillId="0" borderId="0" xfId="0" applyFont="1" applyAlignment="1">
      <alignment horizontal="center" vertical="center"/>
    </xf>
    <xf numFmtId="0" fontId="0" fillId="2" borderId="4" xfId="0" applyFill="1" applyBorder="1" applyAlignment="1">
      <alignment horizontal="center"/>
    </xf>
    <xf numFmtId="0" fontId="0" fillId="2" borderId="4" xfId="0" applyFill="1" applyBorder="1" applyAlignment="1">
      <alignment horizontal="center" vertical="center"/>
    </xf>
    <xf numFmtId="0" fontId="0" fillId="4" borderId="2" xfId="0" applyFill="1" applyBorder="1" applyAlignment="1">
      <alignment horizontal="center"/>
    </xf>
    <xf numFmtId="0" fontId="0" fillId="2" borderId="0" xfId="0" applyFill="1" applyAlignment="1">
      <alignment horizontal="center" vertical="center" wrapText="1"/>
    </xf>
    <xf numFmtId="0" fontId="0" fillId="4" borderId="2" xfId="0" applyFill="1" applyBorder="1" applyAlignment="1">
      <alignment horizontal="center" vertical="center"/>
    </xf>
    <xf numFmtId="0" fontId="0" fillId="4" borderId="2" xfId="0" applyFill="1" applyBorder="1" applyAlignment="1">
      <alignment horizontal="center" vertical="center" wrapText="1"/>
    </xf>
    <xf numFmtId="0" fontId="0" fillId="4" borderId="3" xfId="0" applyFill="1" applyBorder="1" applyAlignment="1">
      <alignment horizontal="center" vertical="center"/>
    </xf>
    <xf numFmtId="0" fontId="0" fillId="4" borderId="3" xfId="0" applyFill="1" applyBorder="1" applyAlignment="1">
      <alignment horizontal="center" vertical="center" wrapText="1"/>
    </xf>
    <xf numFmtId="0" fontId="4" fillId="10" borderId="2" xfId="0" applyFont="1" applyFill="1" applyBorder="1" applyAlignment="1">
      <alignment horizontal="center"/>
    </xf>
    <xf numFmtId="0" fontId="6" fillId="0" borderId="0" xfId="0" applyFont="1" applyAlignment="1">
      <alignment horizontal="center" vertical="center"/>
    </xf>
    <xf numFmtId="0" fontId="8" fillId="4" borderId="2" xfId="0" applyFont="1" applyFill="1" applyBorder="1" applyAlignment="1">
      <alignment horizontal="center" vertical="center" wrapText="1"/>
    </xf>
    <xf numFmtId="0" fontId="0" fillId="4" borderId="3" xfId="0" applyFill="1" applyBorder="1" applyAlignment="1">
      <alignment horizontal="fill" vertical="center"/>
    </xf>
    <xf numFmtId="0" fontId="0" fillId="2" borderId="4" xfId="0" applyFill="1" applyBorder="1" applyAlignment="1">
      <alignment horizontal="center" vertical="center" wrapText="1"/>
    </xf>
    <xf numFmtId="0" fontId="6" fillId="0" borderId="0" xfId="0" applyFont="1" applyAlignment="1">
      <alignment horizontal="left" vertical="center"/>
    </xf>
    <xf numFmtId="0" fontId="0" fillId="2" borderId="4" xfId="0" applyFill="1" applyBorder="1" applyAlignment="1">
      <alignment vertical="center" wrapText="1"/>
    </xf>
    <xf numFmtId="0" fontId="0" fillId="4" borderId="4" xfId="0" applyFill="1" applyBorder="1" applyAlignment="1">
      <alignment horizontal="center" vertical="center"/>
    </xf>
    <xf numFmtId="0" fontId="0" fillId="2" borderId="2" xfId="0" applyFill="1" applyBorder="1" applyAlignment="1">
      <alignment horizontal="center" vertical="center" wrapText="1"/>
    </xf>
    <xf numFmtId="0" fontId="0" fillId="7" borderId="2" xfId="0" applyFill="1" applyBorder="1" applyAlignment="1">
      <alignment horizontal="center" vertical="center"/>
    </xf>
    <xf numFmtId="0" fontId="0" fillId="0" borderId="8" xfId="0" applyBorder="1" applyAlignment="1">
      <alignment horizontal="center"/>
    </xf>
    <xf numFmtId="0" fontId="0" fillId="7" borderId="4" xfId="0" applyFill="1" applyBorder="1" applyAlignment="1">
      <alignment horizontal="center" vertical="center"/>
    </xf>
    <xf numFmtId="0" fontId="0" fillId="7" borderId="4" xfId="0" applyFill="1" applyBorder="1" applyAlignment="1">
      <alignment horizontal="center"/>
    </xf>
    <xf numFmtId="0" fontId="0" fillId="0" borderId="0" xfId="0" applyAlignment="1">
      <alignment horizontal="right" vertical="center"/>
    </xf>
    <xf numFmtId="0" fontId="0" fillId="11" borderId="2" xfId="0" applyFill="1" applyBorder="1" applyAlignment="1">
      <alignment horizontal="center"/>
    </xf>
    <xf numFmtId="0" fontId="0" fillId="2" borderId="2" xfId="0" applyFill="1" applyBorder="1" applyAlignment="1">
      <alignment horizontal="center" vertical="center"/>
    </xf>
    <xf numFmtId="0" fontId="8" fillId="14" borderId="2"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4" borderId="0" xfId="0" applyFill="1" applyAlignment="1">
      <alignment horizontal="center" vertical="center" wrapText="1"/>
    </xf>
    <xf numFmtId="0" fontId="0" fillId="11" borderId="2" xfId="0" applyFill="1" applyBorder="1" applyAlignment="1">
      <alignment horizontal="center" vertical="center"/>
    </xf>
    <xf numFmtId="0" fontId="0" fillId="0" borderId="0" xfId="0" applyAlignment="1">
      <alignment horizontal="right"/>
    </xf>
    <xf numFmtId="0" fontId="4" fillId="9" borderId="2" xfId="0" applyFont="1" applyFill="1" applyBorder="1" applyAlignment="1">
      <alignment horizontal="center" vertical="center"/>
    </xf>
    <xf numFmtId="0" fontId="0" fillId="11" borderId="4" xfId="0" applyFill="1" applyBorder="1" applyAlignment="1">
      <alignment horizontal="center"/>
    </xf>
    <xf numFmtId="0" fontId="0" fillId="11" borderId="4" xfId="0" applyFill="1" applyBorder="1" applyAlignment="1">
      <alignment horizontal="center" vertical="center"/>
    </xf>
    <xf numFmtId="9" fontId="0" fillId="11" borderId="2" xfId="0" applyNumberFormat="1" applyFill="1" applyBorder="1" applyAlignment="1">
      <alignment horizontal="center" vertical="center"/>
    </xf>
    <xf numFmtId="0" fontId="0" fillId="17" borderId="2" xfId="0" applyFill="1" applyBorder="1" applyAlignment="1">
      <alignment horizontal="center" vertical="center"/>
    </xf>
    <xf numFmtId="0" fontId="0" fillId="3" borderId="10" xfId="0" applyFill="1" applyBorder="1" applyAlignment="1">
      <alignment horizontal="center" vertical="center"/>
    </xf>
    <xf numFmtId="0" fontId="0" fillId="6" borderId="4" xfId="0" applyFill="1" applyBorder="1" applyAlignment="1">
      <alignment horizontal="center"/>
    </xf>
    <xf numFmtId="0" fontId="0" fillId="13" borderId="8" xfId="0" applyFill="1" applyBorder="1" applyAlignment="1">
      <alignment horizontal="center" vertical="center" wrapText="1"/>
    </xf>
    <xf numFmtId="0" fontId="7" fillId="0" borderId="0" xfId="0" applyFont="1" applyAlignment="1">
      <alignment horizontal="center"/>
    </xf>
    <xf numFmtId="0" fontId="12" fillId="0" borderId="0" xfId="0" applyFont="1" applyAlignment="1">
      <alignment vertical="center"/>
    </xf>
    <xf numFmtId="0" fontId="0" fillId="0" borderId="0" xfId="0" applyAlignment="1">
      <alignment horizontal="left"/>
    </xf>
    <xf numFmtId="0" fontId="0" fillId="11" borderId="8" xfId="0" applyFill="1" applyBorder="1" applyAlignment="1">
      <alignment horizontal="center"/>
    </xf>
    <xf numFmtId="0" fontId="0" fillId="0" borderId="14" xfId="0" applyBorder="1" applyAlignment="1">
      <alignment horizontal="center"/>
    </xf>
    <xf numFmtId="0" fontId="0" fillId="11" borderId="14" xfId="0" applyFill="1" applyBorder="1" applyAlignment="1">
      <alignment horizontal="center"/>
    </xf>
    <xf numFmtId="0" fontId="0" fillId="4" borderId="5" xfId="0" applyFill="1" applyBorder="1" applyAlignment="1">
      <alignment horizontal="center"/>
    </xf>
    <xf numFmtId="0" fontId="0" fillId="4" borderId="5" xfId="0" applyFill="1" applyBorder="1" applyAlignment="1">
      <alignment horizontal="center" wrapText="1"/>
    </xf>
    <xf numFmtId="0" fontId="0" fillId="0" borderId="19" xfId="0" applyBorder="1"/>
    <xf numFmtId="14" fontId="0" fillId="0" borderId="0" xfId="0" applyNumberFormat="1" applyAlignment="1">
      <alignment horizontal="center"/>
    </xf>
    <xf numFmtId="0" fontId="0" fillId="4" borderId="5" xfId="0" applyFill="1" applyBorder="1" applyAlignment="1">
      <alignment horizontal="center" vertical="center" wrapText="1"/>
    </xf>
    <xf numFmtId="0" fontId="0" fillId="4" borderId="2" xfId="0" applyFill="1" applyBorder="1" applyAlignment="1">
      <alignment horizontal="center" wrapText="1"/>
    </xf>
    <xf numFmtId="0" fontId="0" fillId="0" borderId="0" xfId="0" applyAlignment="1">
      <alignment horizontal="center" wrapText="1"/>
    </xf>
    <xf numFmtId="0" fontId="0" fillId="4" borderId="5" xfId="0" applyFill="1" applyBorder="1" applyAlignment="1">
      <alignment horizontal="center" vertical="center"/>
    </xf>
    <xf numFmtId="0" fontId="4" fillId="10" borderId="2" xfId="0" applyFont="1" applyFill="1" applyBorder="1" applyAlignment="1">
      <alignment horizontal="center" vertical="center" wrapText="1"/>
    </xf>
    <xf numFmtId="0" fontId="0" fillId="2" borderId="2" xfId="0" applyFill="1" applyBorder="1" applyAlignment="1">
      <alignment horizontal="center"/>
    </xf>
    <xf numFmtId="9" fontId="0" fillId="7" borderId="2" xfId="0" applyNumberFormat="1" applyFill="1" applyBorder="1" applyAlignment="1">
      <alignment horizontal="center"/>
    </xf>
    <xf numFmtId="0" fontId="0" fillId="11" borderId="2" xfId="0" applyFill="1" applyBorder="1" applyAlignment="1">
      <alignment horizontal="center" wrapText="1"/>
    </xf>
    <xf numFmtId="9" fontId="0" fillId="7" borderId="2" xfId="0" applyNumberFormat="1" applyFill="1" applyBorder="1" applyAlignment="1">
      <alignment horizontal="center" vertical="center"/>
    </xf>
    <xf numFmtId="0" fontId="8" fillId="12" borderId="2" xfId="0" applyFont="1" applyFill="1" applyBorder="1" applyAlignment="1">
      <alignment horizontal="center" vertical="center"/>
    </xf>
    <xf numFmtId="9" fontId="0" fillId="7" borderId="4" xfId="0" applyNumberFormat="1" applyFill="1" applyBorder="1" applyAlignment="1">
      <alignment horizontal="center"/>
    </xf>
    <xf numFmtId="9" fontId="0" fillId="7" borderId="0" xfId="0" applyNumberFormat="1" applyFill="1" applyAlignment="1">
      <alignment horizontal="center" vertical="center"/>
    </xf>
    <xf numFmtId="9" fontId="4" fillId="16" borderId="2" xfId="2" applyFont="1" applyFill="1" applyBorder="1" applyAlignment="1">
      <alignment horizontal="center" vertical="center" wrapText="1"/>
    </xf>
    <xf numFmtId="9" fontId="0" fillId="7" borderId="2" xfId="2" applyFont="1" applyFill="1" applyBorder="1" applyAlignment="1">
      <alignment horizontal="center" vertical="center"/>
    </xf>
    <xf numFmtId="2" fontId="0" fillId="11" borderId="2" xfId="1" applyNumberFormat="1" applyFont="1" applyFill="1" applyBorder="1" applyAlignment="1">
      <alignment horizontal="center" vertical="center"/>
    </xf>
    <xf numFmtId="9" fontId="0" fillId="7" borderId="4" xfId="0" applyNumberFormat="1" applyFill="1" applyBorder="1" applyAlignment="1">
      <alignment horizontal="center" vertical="center"/>
    </xf>
    <xf numFmtId="9" fontId="0" fillId="7" borderId="9" xfId="0" applyNumberFormat="1" applyFill="1" applyBorder="1" applyAlignment="1">
      <alignment horizontal="center" vertical="center"/>
    </xf>
    <xf numFmtId="9" fontId="0" fillId="7" borderId="2" xfId="0" applyNumberFormat="1" applyFill="1" applyBorder="1" applyAlignment="1">
      <alignment horizontal="center" vertical="center" wrapText="1"/>
    </xf>
    <xf numFmtId="0" fontId="0" fillId="7" borderId="2" xfId="0" applyFill="1" applyBorder="1" applyAlignment="1">
      <alignment horizontal="center" vertical="center" wrapText="1"/>
    </xf>
    <xf numFmtId="9" fontId="0" fillId="7" borderId="12" xfId="0" applyNumberFormat="1" applyFill="1" applyBorder="1" applyAlignment="1">
      <alignment horizontal="center" vertical="center"/>
    </xf>
    <xf numFmtId="10" fontId="0" fillId="7" borderId="2" xfId="0" applyNumberFormat="1" applyFill="1" applyBorder="1" applyAlignment="1">
      <alignment horizontal="center" vertical="center"/>
    </xf>
    <xf numFmtId="0" fontId="0" fillId="18" borderId="0" xfId="0" applyFill="1" applyAlignment="1">
      <alignment horizontal="center" vertical="center"/>
    </xf>
    <xf numFmtId="0" fontId="0" fillId="18" borderId="9" xfId="0" applyFill="1" applyBorder="1" applyAlignment="1">
      <alignment horizontal="center" vertical="center"/>
    </xf>
    <xf numFmtId="0" fontId="0" fillId="18" borderId="4" xfId="0" applyFill="1" applyBorder="1" applyAlignment="1">
      <alignment horizontal="center" vertical="center"/>
    </xf>
    <xf numFmtId="0" fontId="0" fillId="18" borderId="2" xfId="0" applyFill="1" applyBorder="1" applyAlignment="1">
      <alignment horizontal="center" vertical="center"/>
    </xf>
    <xf numFmtId="0" fontId="0" fillId="18" borderId="20" xfId="0" applyFill="1" applyBorder="1" applyAlignment="1">
      <alignment horizontal="center" vertical="center"/>
    </xf>
    <xf numFmtId="0" fontId="0" fillId="18" borderId="0" xfId="0" applyFill="1" applyAlignment="1">
      <alignment horizontal="center"/>
    </xf>
    <xf numFmtId="0" fontId="0" fillId="8" borderId="2" xfId="0" applyFill="1" applyBorder="1" applyAlignment="1" applyProtection="1">
      <alignment horizontal="center" vertical="center"/>
      <protection locked="0"/>
    </xf>
    <xf numFmtId="0" fontId="0" fillId="5" borderId="2" xfId="0" applyFill="1" applyBorder="1" applyAlignment="1" applyProtection="1">
      <alignment horizontal="center" vertical="center" wrapText="1"/>
      <protection locked="0"/>
    </xf>
    <xf numFmtId="0" fontId="0" fillId="0" borderId="4" xfId="0" applyBorder="1" applyAlignment="1" applyProtection="1">
      <alignment horizontal="center"/>
      <protection locked="0"/>
    </xf>
    <xf numFmtId="0" fontId="0" fillId="15" borderId="4" xfId="0" applyFill="1" applyBorder="1" applyAlignment="1" applyProtection="1">
      <alignment horizontal="center"/>
      <protection locked="0"/>
    </xf>
    <xf numFmtId="0" fontId="0" fillId="0" borderId="4" xfId="0" applyBorder="1" applyAlignment="1" applyProtection="1">
      <alignment horizontal="left" vertical="center" wrapText="1"/>
      <protection locked="0"/>
    </xf>
    <xf numFmtId="0" fontId="0" fillId="0" borderId="0" xfId="0" applyAlignment="1" applyProtection="1">
      <alignment horizontal="center"/>
      <protection locked="0"/>
    </xf>
    <xf numFmtId="0" fontId="0" fillId="0" borderId="4" xfId="0" applyBorder="1" applyAlignment="1" applyProtection="1">
      <alignment horizontal="center" vertical="center"/>
      <protection locked="0"/>
    </xf>
    <xf numFmtId="0" fontId="0" fillId="18" borderId="0" xfId="2" applyNumberFormat="1" applyFont="1" applyFill="1" applyAlignment="1">
      <alignment horizontal="center" vertical="center"/>
    </xf>
    <xf numFmtId="2" fontId="0" fillId="18" borderId="21" xfId="0" applyNumberFormat="1" applyFill="1" applyBorder="1" applyAlignment="1">
      <alignment horizontal="center" vertical="center"/>
    </xf>
    <xf numFmtId="0" fontId="0" fillId="8" borderId="2" xfId="0" applyFill="1" applyBorder="1" applyAlignment="1" applyProtection="1">
      <alignment horizontal="left" vertical="center" wrapText="1"/>
      <protection locked="0"/>
    </xf>
    <xf numFmtId="0" fontId="0" fillId="15" borderId="2" xfId="0" applyFill="1" applyBorder="1" applyAlignment="1" applyProtection="1">
      <alignment horizontal="center" vertical="center"/>
      <protection locked="0"/>
    </xf>
    <xf numFmtId="0" fontId="0" fillId="0" borderId="2" xfId="0" applyBorder="1" applyAlignment="1" applyProtection="1">
      <alignment horizontal="center"/>
      <protection locked="0"/>
    </xf>
    <xf numFmtId="0" fontId="0" fillId="5" borderId="2" xfId="0" applyFill="1" applyBorder="1" applyAlignment="1" applyProtection="1">
      <alignment horizontal="center"/>
      <protection locked="0"/>
    </xf>
    <xf numFmtId="0" fontId="0" fillId="5" borderId="2" xfId="0" applyFill="1" applyBorder="1" applyAlignment="1" applyProtection="1">
      <alignment horizontal="left" wrapText="1"/>
      <protection locked="0"/>
    </xf>
    <xf numFmtId="0" fontId="0" fillId="5" borderId="4" xfId="0" applyFill="1" applyBorder="1" applyAlignment="1" applyProtection="1">
      <alignment horizontal="center"/>
      <protection locked="0"/>
    </xf>
    <xf numFmtId="0" fontId="0" fillId="5" borderId="4" xfId="0" applyFill="1" applyBorder="1" applyAlignment="1" applyProtection="1">
      <alignment vertical="top" wrapText="1"/>
      <protection locked="0"/>
    </xf>
    <xf numFmtId="0" fontId="0" fillId="0" borderId="4" xfId="0" applyBorder="1" applyAlignment="1" applyProtection="1">
      <alignment horizontal="left" wrapText="1"/>
      <protection locked="0"/>
    </xf>
    <xf numFmtId="0" fontId="0" fillId="0" borderId="4" xfId="0" applyBorder="1" applyAlignment="1" applyProtection="1">
      <alignment horizontal="center" wrapText="1"/>
      <protection locked="0"/>
    </xf>
    <xf numFmtId="0" fontId="0" fillId="11" borderId="2" xfId="2" applyNumberFormat="1" applyFont="1" applyFill="1" applyBorder="1" applyAlignment="1">
      <alignment horizontal="center" vertical="center"/>
    </xf>
    <xf numFmtId="0" fontId="0" fillId="11" borderId="2" xfId="2" applyNumberFormat="1" applyFont="1" applyFill="1" applyBorder="1" applyAlignment="1">
      <alignment horizontal="center" vertical="center" wrapText="1"/>
    </xf>
    <xf numFmtId="0" fontId="4" fillId="10" borderId="2" xfId="0" applyFont="1" applyFill="1" applyBorder="1" applyAlignment="1">
      <alignment horizontal="left"/>
    </xf>
    <xf numFmtId="0" fontId="4" fillId="10" borderId="2" xfId="0" applyFont="1" applyFill="1" applyBorder="1" applyAlignment="1">
      <alignment horizontal="left" wrapText="1"/>
    </xf>
    <xf numFmtId="0" fontId="0" fillId="0" borderId="0" xfId="0" applyAlignment="1">
      <alignment wrapText="1"/>
    </xf>
    <xf numFmtId="0" fontId="4" fillId="10" borderId="0" xfId="0" applyFont="1" applyFill="1" applyAlignment="1">
      <alignment horizontal="left"/>
    </xf>
    <xf numFmtId="0" fontId="0" fillId="8" borderId="2" xfId="0" applyFill="1" applyBorder="1" applyAlignment="1" applyProtection="1">
      <alignment horizontal="center" vertical="center" wrapText="1"/>
      <protection locked="0"/>
    </xf>
    <xf numFmtId="165" fontId="0" fillId="7" borderId="2" xfId="0" applyNumberFormat="1" applyFill="1" applyBorder="1" applyAlignment="1">
      <alignment horizontal="center" vertical="center" wrapText="1"/>
    </xf>
    <xf numFmtId="165" fontId="0" fillId="18" borderId="20" xfId="0" applyNumberFormat="1" applyFill="1" applyBorder="1" applyAlignment="1">
      <alignment horizontal="center" vertical="center"/>
    </xf>
    <xf numFmtId="0" fontId="0" fillId="0" borderId="0" xfId="0" applyAlignment="1">
      <alignment horizontal="left" vertical="top" wrapText="1"/>
    </xf>
    <xf numFmtId="0" fontId="0" fillId="8" borderId="2" xfId="0" applyFill="1" applyBorder="1" applyAlignment="1" applyProtection="1">
      <alignment horizontal="left" vertical="top" wrapText="1"/>
      <protection locked="0"/>
    </xf>
    <xf numFmtId="0" fontId="0" fillId="8" borderId="2" xfId="0" applyFill="1" applyBorder="1" applyAlignment="1" applyProtection="1">
      <alignment horizontal="center" vertical="top" wrapText="1"/>
      <protection locked="0"/>
    </xf>
    <xf numFmtId="0" fontId="0" fillId="0" borderId="0" xfId="0" applyAlignment="1">
      <alignment horizontal="left" vertical="center" wrapText="1"/>
    </xf>
    <xf numFmtId="0" fontId="0" fillId="5" borderId="2" xfId="0" applyFill="1" applyBorder="1" applyAlignment="1">
      <alignment horizontal="left" vertical="top" wrapText="1"/>
    </xf>
    <xf numFmtId="0" fontId="0" fillId="5" borderId="2" xfId="0" applyFill="1" applyBorder="1" applyAlignment="1" applyProtection="1">
      <alignment horizontal="center" vertical="top" wrapText="1"/>
      <protection locked="0"/>
    </xf>
    <xf numFmtId="0" fontId="0" fillId="4" borderId="2" xfId="0" applyFill="1" applyBorder="1" applyAlignment="1">
      <alignment horizontal="center" vertical="top" wrapText="1"/>
    </xf>
    <xf numFmtId="0" fontId="0" fillId="15" borderId="2" xfId="0" applyFill="1" applyBorder="1" applyAlignment="1" applyProtection="1">
      <alignment horizontal="center" vertical="top" wrapText="1"/>
      <protection locked="0"/>
    </xf>
    <xf numFmtId="0" fontId="0" fillId="0" borderId="0" xfId="0" applyAlignment="1" applyProtection="1">
      <alignment horizontal="center" vertical="center" wrapText="1"/>
      <protection locked="0"/>
    </xf>
    <xf numFmtId="0" fontId="0" fillId="0" borderId="0" xfId="0" applyAlignment="1">
      <alignment horizontal="center" vertical="top" wrapText="1"/>
    </xf>
    <xf numFmtId="0" fontId="0" fillId="0" borderId="4" xfId="0" applyBorder="1" applyAlignment="1" applyProtection="1">
      <alignment horizontal="center" vertical="center" wrapText="1"/>
      <protection locked="0"/>
    </xf>
    <xf numFmtId="0" fontId="0" fillId="5" borderId="23" xfId="0" applyFill="1" applyBorder="1" applyAlignment="1" applyProtection="1">
      <alignment vertical="top" wrapText="1"/>
      <protection locked="0"/>
    </xf>
    <xf numFmtId="0" fontId="0" fillId="5" borderId="3" xfId="0" applyFill="1" applyBorder="1" applyAlignment="1" applyProtection="1">
      <alignment horizontal="center" vertical="center" wrapText="1"/>
      <protection locked="0"/>
    </xf>
    <xf numFmtId="0" fontId="0" fillId="8" borderId="3" xfId="0"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0" fillId="0" borderId="0" xfId="0" applyAlignment="1" applyProtection="1">
      <alignment horizontal="center" vertical="center"/>
      <protection locked="0"/>
    </xf>
    <xf numFmtId="0" fontId="0" fillId="8" borderId="3" xfId="0" applyFill="1" applyBorder="1" applyAlignment="1" applyProtection="1">
      <alignment vertical="top" wrapText="1"/>
      <protection locked="0"/>
    </xf>
    <xf numFmtId="0" fontId="0" fillId="8" borderId="22" xfId="0" applyFill="1" applyBorder="1" applyAlignment="1" applyProtection="1">
      <alignment vertical="top" wrapText="1"/>
      <protection locked="0"/>
    </xf>
    <xf numFmtId="0" fontId="0" fillId="8" borderId="23" xfId="0" applyFill="1" applyBorder="1" applyAlignment="1" applyProtection="1">
      <alignment vertical="top" wrapText="1"/>
      <protection locked="0"/>
    </xf>
    <xf numFmtId="0" fontId="0" fillId="0" borderId="2" xfId="0" applyBorder="1" applyAlignment="1" applyProtection="1">
      <alignment horizontal="center" vertical="center" wrapText="1"/>
      <protection locked="0"/>
    </xf>
    <xf numFmtId="0" fontId="0" fillId="4" borderId="0" xfId="0" applyFill="1" applyAlignment="1">
      <alignment horizontal="center" vertical="center"/>
    </xf>
    <xf numFmtId="0" fontId="0" fillId="0" borderId="2" xfId="0" applyBorder="1" applyAlignment="1" applyProtection="1">
      <alignment horizontal="left" vertical="center" wrapText="1"/>
      <protection locked="0"/>
    </xf>
    <xf numFmtId="0" fontId="0" fillId="5" borderId="3" xfId="0" applyFill="1" applyBorder="1" applyAlignment="1" applyProtection="1">
      <alignment horizontal="left" vertical="center" wrapText="1"/>
      <protection locked="0"/>
    </xf>
    <xf numFmtId="0" fontId="0" fillId="5" borderId="2" xfId="0" applyFill="1" applyBorder="1" applyAlignment="1" applyProtection="1">
      <alignment horizontal="left" vertical="center" wrapText="1"/>
      <protection locked="0"/>
    </xf>
    <xf numFmtId="0" fontId="0" fillId="8" borderId="2" xfId="0" applyFill="1" applyBorder="1" applyAlignment="1" applyProtection="1">
      <alignment vertical="center" wrapText="1"/>
      <protection locked="0"/>
    </xf>
    <xf numFmtId="0" fontId="13" fillId="0" borderId="0" xfId="0" applyFont="1" applyAlignment="1">
      <alignment horizontal="left" vertical="top" wrapText="1"/>
    </xf>
    <xf numFmtId="0" fontId="0" fillId="13" borderId="8" xfId="0" applyFill="1" applyBorder="1" applyAlignment="1">
      <alignment horizontal="center"/>
    </xf>
    <xf numFmtId="0" fontId="7" fillId="13" borderId="15" xfId="0" applyFont="1" applyFill="1" applyBorder="1" applyAlignment="1">
      <alignment horizontal="center" vertical="center"/>
    </xf>
    <xf numFmtId="0" fontId="7" fillId="13" borderId="16" xfId="0" applyFont="1" applyFill="1" applyBorder="1" applyAlignment="1">
      <alignment horizontal="center" vertical="center"/>
    </xf>
    <xf numFmtId="0" fontId="7" fillId="13" borderId="17" xfId="0" applyFont="1" applyFill="1" applyBorder="1" applyAlignment="1">
      <alignment horizontal="center" vertical="center"/>
    </xf>
    <xf numFmtId="0" fontId="7" fillId="13" borderId="18" xfId="0" applyFont="1" applyFill="1" applyBorder="1" applyAlignment="1">
      <alignment horizontal="center" vertical="center"/>
    </xf>
    <xf numFmtId="0" fontId="7" fillId="0" borderId="13" xfId="0" applyFont="1" applyBorder="1" applyAlignment="1">
      <alignment horizontal="center" vertical="center"/>
    </xf>
    <xf numFmtId="0" fontId="7" fillId="0" borderId="11" xfId="0" applyFont="1" applyBorder="1" applyAlignment="1">
      <alignment horizontal="center" vertical="center"/>
    </xf>
    <xf numFmtId="0" fontId="0" fillId="2" borderId="4" xfId="0" applyFill="1" applyBorder="1" applyAlignment="1">
      <alignment horizontal="center"/>
    </xf>
    <xf numFmtId="0" fontId="0" fillId="0" borderId="0" xfId="0" applyAlignment="1">
      <alignment horizontal="center"/>
    </xf>
    <xf numFmtId="0" fontId="0" fillId="0" borderId="0" xfId="0" applyAlignment="1">
      <alignment horizontal="left" vertical="top" wrapText="1"/>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2" xfId="0" applyFill="1" applyBorder="1" applyAlignment="1">
      <alignment horizontal="center" vertical="center"/>
    </xf>
    <xf numFmtId="0" fontId="0" fillId="2" borderId="0" xfId="0" applyFill="1" applyAlignment="1">
      <alignment horizontal="center" vertical="center"/>
    </xf>
    <xf numFmtId="0" fontId="0" fillId="0" borderId="0" xfId="0" applyAlignment="1" applyProtection="1">
      <alignment horizontal="center" wrapText="1"/>
      <protection locked="0"/>
    </xf>
    <xf numFmtId="0" fontId="0" fillId="0" borderId="0" xfId="0" applyAlignment="1">
      <alignment horizontal="center" wrapText="1"/>
    </xf>
    <xf numFmtId="0" fontId="0" fillId="0" borderId="0" xfId="0" applyAlignment="1">
      <alignment horizontal="lef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0" fillId="4" borderId="0" xfId="0" applyFill="1" applyAlignment="1">
      <alignment horizontal="center" vertical="center"/>
    </xf>
    <xf numFmtId="166" fontId="0" fillId="18" borderId="0" xfId="0" applyNumberFormat="1" applyFill="1" applyAlignment="1">
      <alignment horizontal="center"/>
    </xf>
  </cellXfs>
  <cellStyles count="4">
    <cellStyle name="Komma 2" xfId="3" xr:uid="{19D53BAF-5F57-441D-8A82-4FF11912334A}"/>
    <cellStyle name="Normal" xfId="0" builtinId="0"/>
    <cellStyle name="Porcentagem" xfId="2" builtinId="5"/>
    <cellStyle name="Vírgula" xfId="1" builtinId="3"/>
  </cellStyles>
  <dxfs count="0"/>
  <tableStyles count="0" defaultTableStyle="TableStyleMedium2" defaultPivotStyle="PivotStyleLight16"/>
  <colors>
    <mruColors>
      <color rgb="FFFFCCCC"/>
      <color rgb="FFFF99CC"/>
      <color rgb="FFE258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93D6D-772C-4DC5-B928-9AFAB5038865}">
  <dimension ref="A2:P70"/>
  <sheetViews>
    <sheetView tabSelected="1" zoomScale="70" zoomScaleNormal="70" workbookViewId="0">
      <selection activeCell="P17" sqref="P17"/>
    </sheetView>
  </sheetViews>
  <sheetFormatPr defaultColWidth="8.625" defaultRowHeight="15.6"/>
  <cols>
    <col min="2" max="16" width="16.625" customWidth="1"/>
  </cols>
  <sheetData>
    <row r="2" spans="1:16" ht="21">
      <c r="B2" s="57" t="s">
        <v>0</v>
      </c>
      <c r="C2" s="57"/>
    </row>
    <row r="7" spans="1:16">
      <c r="A7" s="4"/>
      <c r="B7" s="1"/>
      <c r="C7" s="1"/>
    </row>
    <row r="8" spans="1:16" ht="45.6" customHeight="1">
      <c r="A8" s="1"/>
      <c r="B8" s="1"/>
      <c r="C8" s="1"/>
      <c r="D8" s="55" t="s">
        <v>1</v>
      </c>
      <c r="E8" s="55" t="s">
        <v>2</v>
      </c>
      <c r="F8" s="55" t="s">
        <v>3</v>
      </c>
      <c r="G8" s="55" t="s">
        <v>4</v>
      </c>
      <c r="H8" s="55" t="s">
        <v>5</v>
      </c>
      <c r="I8" s="55" t="s">
        <v>6</v>
      </c>
      <c r="J8" s="55" t="s">
        <v>7</v>
      </c>
      <c r="K8" s="55" t="s">
        <v>8</v>
      </c>
      <c r="L8" s="55" t="s">
        <v>9</v>
      </c>
      <c r="M8" s="55" t="s">
        <v>10</v>
      </c>
      <c r="N8" s="55" t="s">
        <v>11</v>
      </c>
      <c r="O8" s="55" t="s">
        <v>12</v>
      </c>
      <c r="P8" s="55" t="s">
        <v>13</v>
      </c>
    </row>
    <row r="9" spans="1:16">
      <c r="A9" s="1"/>
      <c r="B9" s="146" t="s">
        <v>14</v>
      </c>
      <c r="C9" s="146"/>
      <c r="D9" s="60">
        <f>'Temas nas políticas gerais'!D58</f>
        <v>1.6450000000000007</v>
      </c>
      <c r="E9" s="37">
        <f>'Temas nas políticas setoriais'!D58</f>
        <v>3.52</v>
      </c>
      <c r="F9" s="37">
        <f>'Bases de dados'!H88</f>
        <v>0.1</v>
      </c>
      <c r="G9" s="37">
        <f>'Monitoramento de riscos'!E15</f>
        <v>0</v>
      </c>
      <c r="H9" s="37">
        <f>'Relevância processo decisório'!E5</f>
        <v>0</v>
      </c>
      <c r="I9" s="37">
        <f>'Ações de mitigação de riscos'!G16</f>
        <v>1.7000000000000002</v>
      </c>
      <c r="J9" s="37">
        <f>'Prod fin imp positivo'!E70</f>
        <v>1.1724999999999999</v>
      </c>
      <c r="K9" s="37">
        <f>'Portfólio (setor)'!F9</f>
        <v>0</v>
      </c>
      <c r="L9" s="37">
        <f>'Portfólio (localização)'!F9</f>
        <v>0</v>
      </c>
      <c r="M9" s="37">
        <f>'Portfólio (empresa)'!H19</f>
        <v>0.8</v>
      </c>
      <c r="N9" s="37">
        <f>'Peso fatores ASG portfólio'!H15</f>
        <v>0</v>
      </c>
      <c r="O9" s="37">
        <f>Governança!G22</f>
        <v>3.6300000000000003</v>
      </c>
      <c r="P9" s="37">
        <f>' Controvérsias socioambientais'!G19</f>
        <v>-1.55</v>
      </c>
    </row>
    <row r="10" spans="1:16">
      <c r="A10" s="1"/>
      <c r="B10" s="146" t="s">
        <v>15</v>
      </c>
      <c r="C10" s="146"/>
      <c r="D10" s="61">
        <v>3</v>
      </c>
      <c r="E10" s="59">
        <v>7</v>
      </c>
      <c r="F10" s="59">
        <v>20</v>
      </c>
      <c r="G10" s="59">
        <v>10</v>
      </c>
      <c r="H10" s="59">
        <v>5</v>
      </c>
      <c r="I10" s="59">
        <v>10</v>
      </c>
      <c r="J10" s="59">
        <v>10</v>
      </c>
      <c r="K10" s="59">
        <v>8</v>
      </c>
      <c r="L10" s="59">
        <v>7</v>
      </c>
      <c r="M10" s="59">
        <v>5</v>
      </c>
      <c r="N10" s="59">
        <v>5</v>
      </c>
      <c r="O10" s="59">
        <v>10</v>
      </c>
      <c r="P10" s="59">
        <v>0</v>
      </c>
    </row>
    <row r="11" spans="1:16">
      <c r="A11" s="1"/>
      <c r="B11" s="1"/>
    </row>
    <row r="12" spans="1:16">
      <c r="A12" s="1"/>
      <c r="B12" s="1"/>
      <c r="C12" s="1"/>
    </row>
    <row r="13" spans="1:16">
      <c r="A13" s="1"/>
      <c r="B13" s="147" t="s">
        <v>16</v>
      </c>
      <c r="C13" s="148"/>
      <c r="D13" s="151">
        <f>SUM(D9:P9)</f>
        <v>11.017500000000002</v>
      </c>
    </row>
    <row r="14" spans="1:16">
      <c r="A14" s="1"/>
      <c r="B14" s="149"/>
      <c r="C14" s="150"/>
      <c r="D14" s="152"/>
    </row>
    <row r="15" spans="1:16">
      <c r="A15" s="1"/>
      <c r="B15" s="1"/>
      <c r="C15" s="1"/>
    </row>
    <row r="16" spans="1:16">
      <c r="A16" s="1"/>
      <c r="B16" s="1"/>
      <c r="C16" s="1"/>
    </row>
    <row r="17" spans="1:3">
      <c r="A17" s="1"/>
      <c r="B17" s="1"/>
      <c r="C17" s="1"/>
    </row>
    <row r="18" spans="1:3">
      <c r="A18" s="1"/>
      <c r="B18" s="1"/>
      <c r="C18" s="1"/>
    </row>
    <row r="19" spans="1:3">
      <c r="A19" s="1"/>
      <c r="B19" s="1"/>
      <c r="C19" s="1"/>
    </row>
    <row r="20" spans="1:3">
      <c r="A20" s="1"/>
      <c r="B20" s="1"/>
      <c r="C20" s="1"/>
    </row>
    <row r="21" spans="1:3">
      <c r="A21" s="1"/>
      <c r="B21" s="1"/>
      <c r="C21" s="1"/>
    </row>
    <row r="22" spans="1:3">
      <c r="A22" s="1"/>
      <c r="B22" s="1"/>
      <c r="C22" s="1"/>
    </row>
    <row r="23" spans="1:3">
      <c r="A23" s="1"/>
      <c r="B23" s="1"/>
      <c r="C23" s="1"/>
    </row>
    <row r="24" spans="1:3">
      <c r="A24" s="1"/>
      <c r="B24" s="1"/>
      <c r="C24" s="1"/>
    </row>
    <row r="25" spans="1:3">
      <c r="A25" s="1"/>
      <c r="B25" s="1"/>
      <c r="C25" s="1"/>
    </row>
    <row r="26" spans="1:3">
      <c r="A26" s="1"/>
      <c r="B26" s="1"/>
      <c r="C26" s="1"/>
    </row>
    <row r="27" spans="1:3">
      <c r="A27" s="1"/>
      <c r="B27" s="1"/>
      <c r="C27" s="1"/>
    </row>
    <row r="28" spans="1:3">
      <c r="A28" s="1"/>
      <c r="B28" s="1"/>
      <c r="C28" s="1"/>
    </row>
    <row r="29" spans="1:3">
      <c r="A29" s="1"/>
      <c r="B29" s="1"/>
      <c r="C29" s="1"/>
    </row>
    <row r="30" spans="1:3">
      <c r="A30" s="1"/>
      <c r="B30" s="1"/>
      <c r="C30" s="1"/>
    </row>
    <row r="31" spans="1:3">
      <c r="A31" s="1"/>
      <c r="B31" s="1"/>
      <c r="C31" s="1"/>
    </row>
    <row r="32" spans="1:3">
      <c r="A32" s="1"/>
      <c r="B32" s="1"/>
      <c r="C32" s="1"/>
    </row>
    <row r="33" spans="1:3">
      <c r="A33" s="1"/>
      <c r="B33" s="1"/>
      <c r="C33" s="1"/>
    </row>
    <row r="34" spans="1:3">
      <c r="A34" s="1"/>
      <c r="B34" s="1"/>
      <c r="C34" s="1"/>
    </row>
    <row r="35" spans="1:3">
      <c r="A35" s="1"/>
      <c r="B35" s="1"/>
      <c r="C35" s="1"/>
    </row>
    <row r="36" spans="1:3">
      <c r="A36" s="1"/>
      <c r="B36" s="1"/>
      <c r="C36" s="1"/>
    </row>
    <row r="37" spans="1:3">
      <c r="A37" s="1"/>
      <c r="B37" s="1"/>
      <c r="C37" s="1"/>
    </row>
    <row r="38" spans="1:3">
      <c r="A38" s="1"/>
      <c r="B38" s="1"/>
      <c r="C38" s="1"/>
    </row>
    <row r="39" spans="1:3">
      <c r="A39" s="1"/>
      <c r="B39" s="1"/>
      <c r="C39" s="1"/>
    </row>
    <row r="40" spans="1:3">
      <c r="A40" s="1"/>
      <c r="B40" s="1"/>
      <c r="C40" s="1"/>
    </row>
    <row r="41" spans="1:3">
      <c r="A41" s="1"/>
      <c r="B41" s="1"/>
      <c r="C41" s="1"/>
    </row>
    <row r="42" spans="1:3">
      <c r="A42" s="1"/>
      <c r="B42" s="1"/>
      <c r="C42" s="1"/>
    </row>
    <row r="43" spans="1:3">
      <c r="A43" s="1"/>
      <c r="B43" s="1"/>
      <c r="C43" s="1"/>
    </row>
    <row r="44" spans="1:3">
      <c r="A44" s="1"/>
      <c r="B44" s="1"/>
      <c r="C44" s="1"/>
    </row>
    <row r="45" spans="1:3">
      <c r="A45" s="1"/>
      <c r="B45" s="1"/>
      <c r="C45" s="1"/>
    </row>
    <row r="46" spans="1:3">
      <c r="A46" s="1"/>
      <c r="B46" s="1"/>
      <c r="C46" s="1"/>
    </row>
    <row r="47" spans="1:3">
      <c r="A47" s="1"/>
      <c r="B47" s="1"/>
      <c r="C47" s="1"/>
    </row>
    <row r="48" spans="1:3">
      <c r="A48" s="1"/>
      <c r="B48" s="1"/>
      <c r="C48" s="1"/>
    </row>
    <row r="49" spans="1:3">
      <c r="A49" s="1"/>
      <c r="B49" s="1"/>
      <c r="C49" s="1"/>
    </row>
    <row r="50" spans="1:3">
      <c r="A50" s="1"/>
      <c r="B50" s="1"/>
      <c r="C50" s="1"/>
    </row>
    <row r="51" spans="1:3">
      <c r="A51" s="1"/>
      <c r="B51" s="1"/>
      <c r="C51" s="1"/>
    </row>
    <row r="52" spans="1:3">
      <c r="A52" s="1"/>
      <c r="B52" s="1"/>
      <c r="C52" s="1"/>
    </row>
    <row r="53" spans="1:3">
      <c r="A53" s="1"/>
      <c r="B53" s="1"/>
      <c r="C53" s="1"/>
    </row>
    <row r="54" spans="1:3">
      <c r="A54" s="1"/>
      <c r="B54" s="1"/>
      <c r="C54" s="1"/>
    </row>
    <row r="55" spans="1:3">
      <c r="A55" s="1"/>
      <c r="B55" s="1"/>
      <c r="C55" s="1"/>
    </row>
    <row r="56" spans="1:3">
      <c r="A56" s="1"/>
      <c r="B56" s="1"/>
      <c r="C56" s="1"/>
    </row>
    <row r="57" spans="1:3">
      <c r="A57" s="1"/>
      <c r="B57" s="1"/>
      <c r="C57" s="1"/>
    </row>
    <row r="58" spans="1:3">
      <c r="A58" s="1"/>
      <c r="B58" s="1"/>
      <c r="C58" s="1"/>
    </row>
    <row r="59" spans="1:3">
      <c r="A59" s="1"/>
      <c r="B59" s="1"/>
      <c r="C59" s="1"/>
    </row>
    <row r="60" spans="1:3">
      <c r="A60" s="1"/>
      <c r="B60" s="1"/>
      <c r="C60" s="1"/>
    </row>
    <row r="61" spans="1:3">
      <c r="A61" s="1"/>
      <c r="B61" s="1"/>
      <c r="C61" s="1"/>
    </row>
    <row r="62" spans="1:3">
      <c r="A62" s="1"/>
      <c r="B62" s="1"/>
      <c r="C62" s="1"/>
    </row>
    <row r="63" spans="1:3" ht="18.600000000000001">
      <c r="A63" s="6"/>
      <c r="B63" s="6"/>
      <c r="C63" s="6"/>
    </row>
    <row r="64" spans="1:3" ht="18.600000000000001">
      <c r="A64" s="6"/>
      <c r="B64" s="6"/>
      <c r="C64" s="6"/>
    </row>
    <row r="65" spans="1:3" ht="21">
      <c r="A65" s="3"/>
      <c r="B65" s="3"/>
      <c r="C65" s="3"/>
    </row>
    <row r="66" spans="1:3" ht="21">
      <c r="A66" s="3"/>
      <c r="B66" s="3"/>
      <c r="C66" s="3"/>
    </row>
    <row r="67" spans="1:3" ht="21">
      <c r="A67" s="3"/>
      <c r="B67" s="3"/>
      <c r="C67" s="3"/>
    </row>
    <row r="68" spans="1:3" ht="21">
      <c r="A68" s="3"/>
      <c r="B68" s="3"/>
      <c r="C68" s="3"/>
    </row>
    <row r="69" spans="1:3" ht="21">
      <c r="A69" s="5"/>
      <c r="B69" s="3"/>
      <c r="C69" s="3"/>
    </row>
    <row r="70" spans="1:3" ht="77.45">
      <c r="A70" s="11" t="s">
        <v>17</v>
      </c>
      <c r="B70" s="11" t="s">
        <v>18</v>
      </c>
      <c r="C70" s="11"/>
    </row>
  </sheetData>
  <mergeCells count="4">
    <mergeCell ref="B9:C9"/>
    <mergeCell ref="B10:C10"/>
    <mergeCell ref="B13:C14"/>
    <mergeCell ref="D13:D14"/>
  </mergeCells>
  <conditionalFormatting sqref="D9">
    <cfRule type="colorScale" priority="9">
      <colorScale>
        <cfvo type="num" val="0"/>
        <cfvo type="num" val="3"/>
        <color rgb="FFFFCCCC"/>
        <color theme="9" tint="0.79998168889431442"/>
      </colorScale>
    </cfRule>
  </conditionalFormatting>
  <conditionalFormatting sqref="D13:D14">
    <cfRule type="colorScale" priority="1">
      <colorScale>
        <cfvo type="num" val="0"/>
        <cfvo type="num" val="100"/>
        <color rgb="FFFFCCCC"/>
        <color theme="9" tint="0.79998168889431442"/>
      </colorScale>
    </cfRule>
  </conditionalFormatting>
  <conditionalFormatting sqref="E9">
    <cfRule type="colorScale" priority="10">
      <colorScale>
        <cfvo type="num" val="0"/>
        <cfvo type="num" val="7"/>
        <color rgb="FFFFCCCC"/>
        <color theme="9" tint="0.79998168889431442"/>
      </colorScale>
    </cfRule>
  </conditionalFormatting>
  <conditionalFormatting sqref="F9">
    <cfRule type="colorScale" priority="8">
      <colorScale>
        <cfvo type="num" val="0"/>
        <cfvo type="num" val="20"/>
        <color rgb="FFFFCCCC"/>
        <color theme="9" tint="0.79998168889431442"/>
      </colorScale>
    </cfRule>
  </conditionalFormatting>
  <conditionalFormatting sqref="G9">
    <cfRule type="colorScale" priority="7">
      <colorScale>
        <cfvo type="num" val="0"/>
        <cfvo type="num" val="10"/>
        <color rgb="FFFFCCCC"/>
        <color theme="9" tint="0.79998168889431442"/>
      </colorScale>
    </cfRule>
  </conditionalFormatting>
  <conditionalFormatting sqref="H9:L9">
    <cfRule type="colorScale" priority="6">
      <colorScale>
        <cfvo type="num" val="0"/>
        <cfvo type="num" val="7"/>
        <color rgb="FFFFCCCC"/>
        <color theme="9" tint="0.79998168889431442"/>
      </colorScale>
    </cfRule>
  </conditionalFormatting>
  <conditionalFormatting sqref="M9:N9">
    <cfRule type="colorScale" priority="3">
      <colorScale>
        <cfvo type="num" val="0"/>
        <cfvo type="num" val="5"/>
        <color rgb="FFFFCCCC"/>
        <color theme="9" tint="0.79998168889431442"/>
      </colorScale>
    </cfRule>
  </conditionalFormatting>
  <conditionalFormatting sqref="O9">
    <cfRule type="colorScale" priority="5">
      <colorScale>
        <cfvo type="num" val="0"/>
        <cfvo type="num" val="10"/>
        <color rgb="FFFFCCCC"/>
        <color theme="9" tint="0.79998168889431442"/>
      </colorScale>
    </cfRule>
  </conditionalFormatting>
  <conditionalFormatting sqref="P9">
    <cfRule type="colorScale" priority="2">
      <colorScale>
        <cfvo type="num" val="-5"/>
        <cfvo type="num" val="0"/>
        <color rgb="FFFFCCCC"/>
        <color theme="9" tint="0.79998168889431442"/>
      </colorScale>
    </cfRule>
  </conditionalFormatting>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20D40-097A-1F4A-B273-D5D5BE667EE7}">
  <dimension ref="A1:G13"/>
  <sheetViews>
    <sheetView zoomScale="70" zoomScaleNormal="70" workbookViewId="0">
      <pane xSplit="1" ySplit="2" topLeftCell="B3" activePane="bottomRight" state="frozen"/>
      <selection pane="bottomRight" activeCell="B11" sqref="B11:E11"/>
      <selection pane="bottomLeft" activeCell="A3" sqref="A3"/>
      <selection pane="topRight" activeCell="B1" sqref="B1"/>
    </sheetView>
  </sheetViews>
  <sheetFormatPr defaultColWidth="10.875" defaultRowHeight="15.6"/>
  <cols>
    <col min="1" max="5" width="32.625" style="1" customWidth="1"/>
    <col min="6" max="6" width="15" style="1" customWidth="1"/>
    <col min="7" max="7" width="17" style="1" customWidth="1"/>
    <col min="8" max="16384" width="10.875" style="1"/>
  </cols>
  <sheetData>
    <row r="1" spans="1:7" ht="15.95" customHeight="1">
      <c r="A1" s="71"/>
      <c r="B1" s="159" t="s">
        <v>232</v>
      </c>
      <c r="C1" s="159"/>
      <c r="D1" s="159"/>
      <c r="E1" s="159"/>
      <c r="F1" s="42" t="s">
        <v>73</v>
      </c>
      <c r="G1" s="32"/>
    </row>
    <row r="2" spans="1:7" ht="30.95">
      <c r="A2" s="35" t="s">
        <v>233</v>
      </c>
      <c r="B2" s="24" t="s">
        <v>234</v>
      </c>
      <c r="C2" s="24" t="s">
        <v>235</v>
      </c>
      <c r="D2" s="24" t="s">
        <v>236</v>
      </c>
      <c r="E2" s="24" t="s">
        <v>237</v>
      </c>
      <c r="F2" s="42"/>
    </row>
    <row r="3" spans="1:7">
      <c r="A3" s="21" t="s">
        <v>238</v>
      </c>
      <c r="B3" s="104"/>
      <c r="C3" s="104"/>
      <c r="D3" s="104"/>
      <c r="E3" s="104"/>
      <c r="F3" s="41">
        <f>SUM(B3:E3)</f>
        <v>0</v>
      </c>
    </row>
    <row r="4" spans="1:7">
      <c r="A4" s="21"/>
      <c r="B4" s="104"/>
      <c r="C4" s="104"/>
      <c r="D4" s="104"/>
      <c r="E4" s="104"/>
      <c r="F4" s="41"/>
    </row>
    <row r="5" spans="1:7">
      <c r="A5" s="21" t="s">
        <v>239</v>
      </c>
      <c r="B5" s="105"/>
      <c r="C5" s="105"/>
      <c r="D5" s="105"/>
      <c r="E5" s="105"/>
      <c r="F5" s="41">
        <f>SUM(B5:E5)</f>
        <v>0</v>
      </c>
    </row>
    <row r="6" spans="1:7">
      <c r="A6" s="21"/>
      <c r="B6" s="105"/>
      <c r="C6" s="105"/>
      <c r="D6" s="105"/>
      <c r="E6" s="106"/>
      <c r="F6" s="41"/>
    </row>
    <row r="7" spans="1:7" ht="30.95">
      <c r="A7" s="67" t="s">
        <v>240</v>
      </c>
      <c r="B7" s="104"/>
      <c r="C7" s="104"/>
      <c r="D7" s="104"/>
      <c r="E7" s="104"/>
      <c r="F7" s="41">
        <f>SUM(B7:E7)</f>
        <v>0</v>
      </c>
    </row>
    <row r="8" spans="1:7" ht="14.45" customHeight="1">
      <c r="A8" s="21"/>
      <c r="B8" s="104"/>
      <c r="C8" s="104"/>
      <c r="D8" s="104"/>
      <c r="E8" s="104"/>
      <c r="F8" s="41"/>
    </row>
    <row r="9" spans="1:7">
      <c r="A9" s="35" t="s">
        <v>73</v>
      </c>
      <c r="B9" s="46">
        <f>SUM(B3:B7)</f>
        <v>0</v>
      </c>
      <c r="C9" s="46">
        <f t="shared" ref="C9:E9" si="0">SUM(C3:C7)</f>
        <v>0</v>
      </c>
      <c r="D9" s="46">
        <f t="shared" si="0"/>
        <v>0</v>
      </c>
      <c r="E9" s="46">
        <f t="shared" si="0"/>
        <v>0</v>
      </c>
      <c r="F9" s="90">
        <f>MIN(SUM(F3:F8),8)</f>
        <v>0</v>
      </c>
      <c r="G9" s="8" t="s">
        <v>241</v>
      </c>
    </row>
    <row r="10" spans="1:7">
      <c r="A10"/>
      <c r="B10"/>
    </row>
    <row r="11" spans="1:7">
      <c r="B11" s="154" t="s">
        <v>162</v>
      </c>
      <c r="C11" s="154"/>
      <c r="D11" s="154"/>
      <c r="E11" s="154"/>
    </row>
    <row r="12" spans="1:7" ht="30" customHeight="1"/>
    <row r="13" spans="1:7">
      <c r="F13" s="8"/>
      <c r="G13" s="11"/>
    </row>
  </sheetData>
  <sheetProtection formatRows="0"/>
  <mergeCells count="2">
    <mergeCell ref="B1:E1"/>
    <mergeCell ref="B11:E11"/>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72F38-DC1A-5E42-AD4D-1D808F707F90}">
  <dimension ref="A1:G13"/>
  <sheetViews>
    <sheetView zoomScale="70" zoomScaleNormal="70" workbookViewId="0">
      <pane xSplit="1" ySplit="2" topLeftCell="B3" activePane="bottomRight" state="frozen"/>
      <selection pane="bottomRight" activeCell="B11" sqref="B11:C13"/>
      <selection pane="bottomLeft" activeCell="A3" sqref="A3"/>
      <selection pane="topRight" activeCell="B1" sqref="B1"/>
    </sheetView>
  </sheetViews>
  <sheetFormatPr defaultColWidth="10.875" defaultRowHeight="15.6"/>
  <cols>
    <col min="1" max="4" width="32.625" style="1" customWidth="1"/>
    <col min="5" max="5" width="15" style="1" customWidth="1"/>
    <col min="6" max="6" width="12.5" style="1" customWidth="1"/>
    <col min="7" max="7" width="15" style="1" customWidth="1"/>
    <col min="8" max="16384" width="10.875" style="1"/>
  </cols>
  <sheetData>
    <row r="1" spans="1:7">
      <c r="A1" s="2"/>
      <c r="B1" s="160" t="s">
        <v>232</v>
      </c>
      <c r="C1" s="160"/>
      <c r="D1" s="160"/>
      <c r="E1" s="2"/>
      <c r="F1" s="2"/>
    </row>
    <row r="2" spans="1:7" ht="89.1" customHeight="1">
      <c r="A2" s="31" t="s">
        <v>242</v>
      </c>
      <c r="B2" s="44" t="s">
        <v>243</v>
      </c>
      <c r="C2" s="44" t="s">
        <v>244</v>
      </c>
      <c r="D2" s="44" t="s">
        <v>245</v>
      </c>
      <c r="E2" s="20" t="s">
        <v>24</v>
      </c>
      <c r="F2" s="20" t="s">
        <v>73</v>
      </c>
      <c r="G2" s="32"/>
    </row>
    <row r="3" spans="1:7" ht="15.95" customHeight="1">
      <c r="A3" s="13" t="s">
        <v>246</v>
      </c>
      <c r="B3" s="95"/>
      <c r="C3" s="95"/>
      <c r="D3" s="95"/>
      <c r="E3" s="76">
        <v>0.45</v>
      </c>
      <c r="F3" s="49">
        <f>SUM(B3:D3)*E3</f>
        <v>0</v>
      </c>
    </row>
    <row r="4" spans="1:7">
      <c r="A4" s="13"/>
      <c r="B4" s="95"/>
      <c r="D4" s="95"/>
      <c r="E4" s="39"/>
      <c r="F4" s="49"/>
    </row>
    <row r="5" spans="1:7" ht="15.95" customHeight="1">
      <c r="A5" s="13" t="s">
        <v>247</v>
      </c>
      <c r="B5" s="107"/>
      <c r="C5" s="107"/>
      <c r="D5" s="107"/>
      <c r="E5" s="76">
        <v>0.3</v>
      </c>
      <c r="F5" s="49">
        <f>SUM(B5:D5)*E5</f>
        <v>0</v>
      </c>
    </row>
    <row r="6" spans="1:7" ht="15.95" customHeight="1">
      <c r="A6" s="13"/>
      <c r="B6" s="108"/>
      <c r="C6" s="108"/>
      <c r="D6" s="108"/>
      <c r="E6" s="39"/>
      <c r="F6" s="49"/>
    </row>
    <row r="7" spans="1:7" ht="15.95" customHeight="1">
      <c r="A7" s="14" t="s">
        <v>248</v>
      </c>
      <c r="B7" s="95"/>
      <c r="C7" s="95"/>
      <c r="D7" s="95"/>
      <c r="E7" s="76">
        <v>0.25</v>
      </c>
      <c r="F7" s="49">
        <f>SUM(B7:D7)*E7</f>
        <v>0</v>
      </c>
    </row>
    <row r="8" spans="1:7" ht="15.95" customHeight="1">
      <c r="A8" s="13"/>
      <c r="B8" s="95"/>
      <c r="C8" s="95"/>
      <c r="D8" s="95"/>
      <c r="E8" s="39"/>
      <c r="F8" s="49"/>
    </row>
    <row r="9" spans="1:7" ht="15.95" customHeight="1">
      <c r="A9" s="31" t="s">
        <v>160</v>
      </c>
      <c r="B9" s="38">
        <f>SUM(B3:B8)</f>
        <v>0</v>
      </c>
      <c r="C9" s="38">
        <f t="shared" ref="C9:D9" si="0">SUM(C3:C8)</f>
        <v>0</v>
      </c>
      <c r="D9" s="38">
        <f t="shared" si="0"/>
        <v>0</v>
      </c>
      <c r="E9" s="38"/>
      <c r="F9" s="89">
        <f>MIN(SUM(F3:F8),7)</f>
        <v>0</v>
      </c>
      <c r="G9" s="8" t="s">
        <v>96</v>
      </c>
    </row>
    <row r="10" spans="1:7">
      <c r="A10" s="64"/>
      <c r="B10" s="64"/>
    </row>
    <row r="11" spans="1:7">
      <c r="B11" s="161" t="s">
        <v>249</v>
      </c>
      <c r="C11" s="162"/>
    </row>
    <row r="12" spans="1:7">
      <c r="B12" s="162"/>
      <c r="C12" s="162"/>
    </row>
    <row r="13" spans="1:7" ht="30" customHeight="1">
      <c r="B13" s="162"/>
      <c r="C13" s="162"/>
      <c r="E13" s="8"/>
      <c r="F13" s="11"/>
    </row>
  </sheetData>
  <sheetProtection formatRows="0"/>
  <mergeCells count="2">
    <mergeCell ref="B1:D1"/>
    <mergeCell ref="B11:C13"/>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04460-0317-5644-BBC4-C01BCDA37074}">
  <dimension ref="A1:I22"/>
  <sheetViews>
    <sheetView zoomScale="60" zoomScaleNormal="60" workbookViewId="0">
      <pane xSplit="1" ySplit="2" topLeftCell="D15" activePane="bottomRight" state="frozen"/>
      <selection pane="bottomRight" activeCell="D4" sqref="D4"/>
      <selection pane="bottomLeft" activeCell="A3" sqref="A3"/>
      <selection pane="topRight" activeCell="B1" sqref="B1"/>
    </sheetView>
  </sheetViews>
  <sheetFormatPr defaultColWidth="10.875" defaultRowHeight="15.6"/>
  <cols>
    <col min="1" max="5" width="32.625" style="1" customWidth="1"/>
    <col min="6" max="6" width="29.5" style="1" customWidth="1"/>
    <col min="7" max="7" width="15" style="1" customWidth="1"/>
    <col min="8" max="8" width="17" style="1" customWidth="1"/>
    <col min="9" max="9" width="16.5" style="1" customWidth="1"/>
    <col min="10" max="16384" width="10.875" style="1"/>
  </cols>
  <sheetData>
    <row r="1" spans="1:9">
      <c r="A1" s="31"/>
      <c r="B1" s="164" t="s">
        <v>250</v>
      </c>
      <c r="C1" s="165"/>
      <c r="D1" s="165"/>
      <c r="E1" s="166"/>
      <c r="F1" s="31"/>
      <c r="G1" s="31"/>
      <c r="H1" s="31"/>
    </row>
    <row r="2" spans="1:9" ht="92.45" customHeight="1">
      <c r="A2" s="31" t="s">
        <v>251</v>
      </c>
      <c r="B2" s="44" t="s">
        <v>234</v>
      </c>
      <c r="C2" s="44" t="s">
        <v>235</v>
      </c>
      <c r="D2" s="44" t="s">
        <v>252</v>
      </c>
      <c r="E2" s="44" t="s">
        <v>237</v>
      </c>
      <c r="F2" s="31" t="s">
        <v>160</v>
      </c>
      <c r="G2" s="31" t="s">
        <v>24</v>
      </c>
      <c r="H2" s="31" t="s">
        <v>25</v>
      </c>
      <c r="I2" s="32"/>
    </row>
    <row r="3" spans="1:9" ht="32.1" customHeight="1">
      <c r="A3" s="34" t="s">
        <v>253</v>
      </c>
      <c r="B3" s="95"/>
      <c r="C3" s="95"/>
      <c r="D3" s="95">
        <v>4</v>
      </c>
      <c r="E3" s="95"/>
      <c r="F3" s="49">
        <f>SUM(B3:E3)</f>
        <v>4</v>
      </c>
      <c r="G3" s="81">
        <v>0.2</v>
      </c>
      <c r="H3" s="49">
        <f>SUM(B3:E3)*G3</f>
        <v>0.8</v>
      </c>
    </row>
    <row r="4" spans="1:9" ht="309.95">
      <c r="A4" s="34"/>
      <c r="B4" s="95"/>
      <c r="C4" s="95"/>
      <c r="D4" s="130" t="s">
        <v>254</v>
      </c>
      <c r="E4" s="95"/>
      <c r="F4" s="49"/>
      <c r="G4" s="38"/>
      <c r="H4" s="49"/>
    </row>
    <row r="5" spans="1:9" ht="32.1" customHeight="1">
      <c r="A5" s="34" t="s">
        <v>255</v>
      </c>
      <c r="B5" s="96"/>
      <c r="C5" s="96"/>
      <c r="D5" s="96"/>
      <c r="E5" s="96"/>
      <c r="F5" s="49">
        <f t="shared" ref="F5:F17" si="0">SUM(B5:E5)</f>
        <v>0</v>
      </c>
      <c r="G5" s="81">
        <v>0.1</v>
      </c>
      <c r="H5" s="49">
        <f t="shared" ref="H5:H17" si="1">SUM(B5:E5)*G5</f>
        <v>0</v>
      </c>
    </row>
    <row r="6" spans="1:9" ht="32.1" customHeight="1">
      <c r="A6" s="13"/>
      <c r="B6" s="96"/>
      <c r="C6" s="96"/>
      <c r="D6" s="96"/>
      <c r="E6" s="96"/>
      <c r="F6" s="49"/>
      <c r="G6" s="38"/>
      <c r="H6" s="49"/>
    </row>
    <row r="7" spans="1:9" ht="32.1" customHeight="1">
      <c r="A7" s="14" t="s">
        <v>256</v>
      </c>
      <c r="B7" s="95"/>
      <c r="C7" s="95"/>
      <c r="D7" s="95"/>
      <c r="E7" s="95"/>
      <c r="F7" s="49">
        <f t="shared" si="0"/>
        <v>0</v>
      </c>
      <c r="G7" s="81">
        <v>0.05</v>
      </c>
      <c r="H7" s="49">
        <f t="shared" si="1"/>
        <v>0</v>
      </c>
    </row>
    <row r="8" spans="1:9" ht="32.1" customHeight="1">
      <c r="A8" s="13"/>
      <c r="B8" s="95"/>
      <c r="C8" s="95"/>
      <c r="D8" s="95"/>
      <c r="E8" s="95"/>
      <c r="F8" s="49"/>
      <c r="G8" s="38"/>
      <c r="H8" s="49"/>
    </row>
    <row r="9" spans="1:9" ht="32.1" customHeight="1">
      <c r="A9" s="14" t="s">
        <v>257</v>
      </c>
      <c r="B9" s="96"/>
      <c r="C9" s="96"/>
      <c r="D9" s="96"/>
      <c r="E9" s="96"/>
      <c r="F9" s="49">
        <f t="shared" si="0"/>
        <v>0</v>
      </c>
      <c r="G9" s="81">
        <v>0.25</v>
      </c>
      <c r="H9" s="49">
        <f t="shared" si="1"/>
        <v>0</v>
      </c>
    </row>
    <row r="10" spans="1:9" ht="32.1" customHeight="1">
      <c r="A10" s="13"/>
      <c r="B10" s="96"/>
      <c r="C10" s="96"/>
      <c r="D10" s="96"/>
      <c r="E10" s="96"/>
      <c r="F10" s="49"/>
      <c r="G10" s="38"/>
      <c r="H10" s="49"/>
    </row>
    <row r="11" spans="1:9" ht="32.1" customHeight="1">
      <c r="A11" s="34" t="s">
        <v>258</v>
      </c>
      <c r="B11" s="95"/>
      <c r="C11" s="95"/>
      <c r="D11" s="95"/>
      <c r="E11" s="95"/>
      <c r="F11" s="49">
        <f t="shared" si="0"/>
        <v>0</v>
      </c>
      <c r="G11" s="81">
        <v>0.1</v>
      </c>
      <c r="H11" s="49">
        <f t="shared" si="1"/>
        <v>0</v>
      </c>
    </row>
    <row r="12" spans="1:9" ht="32.1" customHeight="1">
      <c r="A12" s="13"/>
      <c r="B12" s="95"/>
      <c r="C12" s="109"/>
      <c r="D12" s="95"/>
      <c r="E12" s="95"/>
      <c r="F12" s="49"/>
      <c r="G12" s="38"/>
      <c r="H12" s="49"/>
    </row>
    <row r="13" spans="1:9" ht="32.1" customHeight="1">
      <c r="A13" s="14" t="s">
        <v>259</v>
      </c>
      <c r="B13" s="96"/>
      <c r="C13" s="96"/>
      <c r="D13" s="96"/>
      <c r="E13" s="96"/>
      <c r="F13" s="49">
        <f t="shared" si="0"/>
        <v>0</v>
      </c>
      <c r="G13" s="81">
        <v>0.05</v>
      </c>
      <c r="H13" s="49">
        <f t="shared" si="1"/>
        <v>0</v>
      </c>
    </row>
    <row r="14" spans="1:9" ht="32.1" customHeight="1">
      <c r="A14" s="13"/>
      <c r="B14" s="96"/>
      <c r="C14" s="96"/>
      <c r="D14" s="96"/>
      <c r="E14" s="96"/>
      <c r="F14" s="49"/>
      <c r="G14" s="38"/>
      <c r="H14" s="49"/>
    </row>
    <row r="15" spans="1:9" ht="66" customHeight="1">
      <c r="A15" s="14" t="s">
        <v>260</v>
      </c>
      <c r="B15" s="95"/>
      <c r="C15" s="95"/>
      <c r="D15" s="95"/>
      <c r="E15" s="95"/>
      <c r="F15" s="49">
        <f t="shared" si="0"/>
        <v>0</v>
      </c>
      <c r="G15" s="81">
        <v>0.1</v>
      </c>
      <c r="H15" s="49">
        <f t="shared" si="1"/>
        <v>0</v>
      </c>
    </row>
    <row r="16" spans="1:9" ht="32.1" customHeight="1">
      <c r="A16" s="13"/>
      <c r="B16" s="95"/>
      <c r="C16" s="95"/>
      <c r="D16" s="95"/>
      <c r="E16" s="95"/>
      <c r="F16" s="49"/>
      <c r="G16" s="38"/>
      <c r="H16" s="49"/>
    </row>
    <row r="17" spans="1:9" ht="48.6" customHeight="1">
      <c r="A17" s="14" t="s">
        <v>261</v>
      </c>
      <c r="B17" s="96"/>
      <c r="C17" s="96"/>
      <c r="D17" s="96"/>
      <c r="E17" s="96"/>
      <c r="F17" s="49">
        <f t="shared" si="0"/>
        <v>0</v>
      </c>
      <c r="G17" s="81">
        <v>0.15</v>
      </c>
      <c r="H17" s="49">
        <f t="shared" si="1"/>
        <v>0</v>
      </c>
    </row>
    <row r="18" spans="1:9" ht="48.6" customHeight="1">
      <c r="A18" s="14"/>
      <c r="B18" s="96"/>
      <c r="C18" s="96"/>
      <c r="D18" s="96"/>
      <c r="E18" s="96"/>
      <c r="F18" s="49"/>
      <c r="G18" s="81"/>
      <c r="H18" s="49"/>
    </row>
    <row r="19" spans="1:9" ht="26.1" customHeight="1">
      <c r="A19" s="163"/>
      <c r="B19" s="163"/>
      <c r="C19" s="12"/>
      <c r="D19" s="12"/>
      <c r="E19" s="12"/>
      <c r="F19" s="40" t="s">
        <v>73</v>
      </c>
      <c r="G19" s="82">
        <f>SUM(G3:G17)</f>
        <v>1</v>
      </c>
      <c r="H19" s="88">
        <f>SUM(H3:H17)</f>
        <v>0.8</v>
      </c>
      <c r="I19" s="8" t="s">
        <v>171</v>
      </c>
    </row>
    <row r="20" spans="1:9">
      <c r="B20" s="154" t="s">
        <v>162</v>
      </c>
      <c r="C20" s="154"/>
      <c r="D20" s="154"/>
      <c r="E20" s="154"/>
    </row>
    <row r="22" spans="1:9">
      <c r="C22" s="12"/>
    </row>
  </sheetData>
  <sheetProtection formatRows="0"/>
  <mergeCells count="3">
    <mergeCell ref="A19:B19"/>
    <mergeCell ref="B1:E1"/>
    <mergeCell ref="B20:E2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0F1AE-0DD8-44DD-A9E0-04CC5B7BB236}">
  <dimension ref="A1:I18"/>
  <sheetViews>
    <sheetView zoomScale="80" zoomScaleNormal="80" workbookViewId="0">
      <pane xSplit="1" ySplit="2" topLeftCell="D3" activePane="bottomRight" state="frozen"/>
      <selection pane="bottomRight" activeCell="C16" sqref="C16"/>
      <selection pane="bottomLeft" activeCell="A3" sqref="A3"/>
      <selection pane="topRight" activeCell="B1" sqref="B1"/>
    </sheetView>
  </sheetViews>
  <sheetFormatPr defaultColWidth="10.875" defaultRowHeight="15.6"/>
  <cols>
    <col min="1" max="1" width="48.625" style="1" customWidth="1"/>
    <col min="2" max="5" width="32.625" style="1" customWidth="1"/>
    <col min="6" max="6" width="29.5" style="1" customWidth="1"/>
    <col min="7" max="7" width="15" style="1" customWidth="1"/>
    <col min="8" max="8" width="17" style="1" customWidth="1"/>
    <col min="9" max="9" width="16.5" style="1" customWidth="1"/>
    <col min="10" max="16384" width="10.875" style="1"/>
  </cols>
  <sheetData>
    <row r="1" spans="1:9">
      <c r="A1" s="31"/>
      <c r="B1" s="164" t="s">
        <v>250</v>
      </c>
      <c r="C1" s="165"/>
      <c r="D1" s="165"/>
      <c r="E1" s="166"/>
      <c r="F1" s="31"/>
      <c r="G1" s="31"/>
      <c r="H1" s="31"/>
    </row>
    <row r="2" spans="1:9" ht="92.45" customHeight="1">
      <c r="A2" s="31" t="s">
        <v>242</v>
      </c>
      <c r="B2" s="44" t="s">
        <v>234</v>
      </c>
      <c r="C2" s="44" t="s">
        <v>235</v>
      </c>
      <c r="D2" s="44" t="s">
        <v>252</v>
      </c>
      <c r="E2" s="44" t="s">
        <v>237</v>
      </c>
      <c r="F2" s="31" t="s">
        <v>160</v>
      </c>
      <c r="G2" s="31" t="s">
        <v>24</v>
      </c>
      <c r="H2" s="31" t="s">
        <v>25</v>
      </c>
      <c r="I2" s="32"/>
    </row>
    <row r="3" spans="1:9" ht="32.1" customHeight="1">
      <c r="A3" s="62" t="s">
        <v>262</v>
      </c>
      <c r="B3" s="95"/>
      <c r="C3" s="95"/>
      <c r="D3" s="95"/>
      <c r="E3" s="95"/>
      <c r="F3" s="49">
        <f>SUM(B3:E3)</f>
        <v>0</v>
      </c>
      <c r="G3" s="81">
        <v>0.05</v>
      </c>
      <c r="H3" s="49">
        <f>SUM(B3:E3)*G3</f>
        <v>0</v>
      </c>
    </row>
    <row r="4" spans="1:9" ht="32.1" customHeight="1">
      <c r="A4" s="62"/>
      <c r="B4" s="95"/>
      <c r="C4" s="95"/>
      <c r="D4" s="95"/>
      <c r="E4" s="95"/>
      <c r="F4" s="49"/>
      <c r="G4" s="38"/>
      <c r="H4" s="49"/>
    </row>
    <row r="5" spans="1:9" ht="32.1" customHeight="1">
      <c r="A5" s="62" t="s">
        <v>263</v>
      </c>
      <c r="B5" s="96"/>
      <c r="C5" s="96"/>
      <c r="D5" s="96"/>
      <c r="E5" s="96"/>
      <c r="F5" s="49">
        <f t="shared" ref="F5:F13" si="0">SUM(B5:E5)</f>
        <v>0</v>
      </c>
      <c r="G5" s="81">
        <v>0.1</v>
      </c>
      <c r="H5" s="49">
        <f>SUM(B5:E5)*G5</f>
        <v>0</v>
      </c>
    </row>
    <row r="6" spans="1:9" ht="32.1" customHeight="1">
      <c r="A6" s="62"/>
      <c r="B6" s="96"/>
      <c r="C6" s="96"/>
      <c r="D6" s="96"/>
      <c r="E6" s="96"/>
      <c r="F6" s="49"/>
      <c r="G6" s="38"/>
      <c r="H6" s="49"/>
    </row>
    <row r="7" spans="1:9" ht="32.1" customHeight="1">
      <c r="A7" s="63" t="s">
        <v>264</v>
      </c>
      <c r="B7" s="95"/>
      <c r="C7" s="95"/>
      <c r="D7" s="95"/>
      <c r="E7" s="95"/>
      <c r="F7" s="49">
        <f t="shared" si="0"/>
        <v>0</v>
      </c>
      <c r="G7" s="81">
        <v>0.15</v>
      </c>
      <c r="H7" s="49">
        <f>SUM(B7:E7)*G7</f>
        <v>0</v>
      </c>
    </row>
    <row r="8" spans="1:9" ht="32.1" customHeight="1">
      <c r="A8" s="62"/>
      <c r="B8" s="95"/>
      <c r="C8" s="95"/>
      <c r="D8" s="95"/>
      <c r="E8" s="95"/>
      <c r="F8" s="49"/>
      <c r="G8" s="38"/>
      <c r="H8" s="49"/>
    </row>
    <row r="9" spans="1:9" ht="32.1" customHeight="1">
      <c r="A9" s="66" t="s">
        <v>265</v>
      </c>
      <c r="B9" s="96"/>
      <c r="C9" s="96"/>
      <c r="D9" s="96"/>
      <c r="E9" s="96"/>
      <c r="F9" s="49">
        <f t="shared" si="0"/>
        <v>0</v>
      </c>
      <c r="G9" s="81">
        <v>0.15</v>
      </c>
      <c r="H9" s="49">
        <f t="shared" ref="H9:H13" si="1">SUM(B9:E9)*G9</f>
        <v>0</v>
      </c>
    </row>
    <row r="10" spans="1:9" ht="32.1" customHeight="1">
      <c r="A10" s="62"/>
      <c r="B10" s="96"/>
      <c r="C10" s="96"/>
      <c r="D10" s="96"/>
      <c r="E10" s="96"/>
      <c r="F10" s="49"/>
      <c r="G10" s="38"/>
      <c r="H10" s="49"/>
    </row>
    <row r="11" spans="1:9" ht="32.1" customHeight="1">
      <c r="A11" s="69" t="s">
        <v>266</v>
      </c>
      <c r="B11" s="95"/>
      <c r="C11" s="95"/>
      <c r="D11" s="95"/>
      <c r="E11" s="95"/>
      <c r="F11" s="49">
        <f t="shared" si="0"/>
        <v>0</v>
      </c>
      <c r="G11" s="81">
        <v>0.25</v>
      </c>
      <c r="H11" s="49">
        <f t="shared" si="1"/>
        <v>0</v>
      </c>
    </row>
    <row r="12" spans="1:9" ht="32.1" customHeight="1">
      <c r="A12" s="62"/>
      <c r="B12" s="95"/>
      <c r="C12" s="109"/>
      <c r="D12" s="95"/>
      <c r="E12" s="95"/>
      <c r="F12" s="49"/>
      <c r="G12" s="38"/>
      <c r="H12" s="49"/>
    </row>
    <row r="13" spans="1:9" ht="32.1" customHeight="1">
      <c r="A13" s="66" t="s">
        <v>267</v>
      </c>
      <c r="B13" s="96"/>
      <c r="C13" s="96"/>
      <c r="D13" s="96"/>
      <c r="E13" s="96"/>
      <c r="F13" s="49">
        <f t="shared" si="0"/>
        <v>0</v>
      </c>
      <c r="G13" s="81">
        <v>0.3</v>
      </c>
      <c r="H13" s="49">
        <f t="shared" si="1"/>
        <v>0</v>
      </c>
    </row>
    <row r="14" spans="1:9" ht="32.1" customHeight="1">
      <c r="A14" s="14"/>
      <c r="B14" s="96"/>
      <c r="C14" s="96"/>
      <c r="D14" s="96"/>
      <c r="E14" s="96"/>
      <c r="F14" s="49"/>
      <c r="G14" s="81"/>
      <c r="H14" s="49"/>
    </row>
    <row r="15" spans="1:9" ht="26.1" customHeight="1">
      <c r="A15" s="15"/>
      <c r="B15" s="12"/>
      <c r="C15" s="12"/>
      <c r="D15" s="12"/>
      <c r="E15" s="12"/>
      <c r="F15" s="40" t="s">
        <v>73</v>
      </c>
      <c r="G15" s="82">
        <f>SUM(G3:G13)</f>
        <v>1</v>
      </c>
      <c r="H15" s="88">
        <f>SUM(H3:H14)</f>
        <v>0</v>
      </c>
      <c r="I15" s="8" t="s">
        <v>268</v>
      </c>
    </row>
    <row r="16" spans="1:9" ht="77.45">
      <c r="B16" s="129" t="s">
        <v>269</v>
      </c>
      <c r="C16" s="8" t="s">
        <v>270</v>
      </c>
    </row>
    <row r="18" spans="3:3">
      <c r="C18" s="12"/>
    </row>
  </sheetData>
  <sheetProtection formatRows="0"/>
  <mergeCells count="1">
    <mergeCell ref="B1:E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221AC-B78D-B747-9C63-6B77AFABAB08}">
  <dimension ref="A1:H30"/>
  <sheetViews>
    <sheetView zoomScale="80" zoomScaleNormal="80" workbookViewId="0">
      <pane xSplit="1" ySplit="1" topLeftCell="C18" activePane="bottomRight" state="frozen"/>
      <selection pane="bottomRight" activeCell="G25" sqref="G25"/>
      <selection pane="bottomLeft" activeCell="A2" sqref="A2"/>
      <selection pane="topRight" activeCell="B1" sqref="B1"/>
    </sheetView>
  </sheetViews>
  <sheetFormatPr defaultColWidth="10.875" defaultRowHeight="15.6"/>
  <cols>
    <col min="1" max="1" width="48.625" style="8" customWidth="1"/>
    <col min="2" max="4" width="32.625" style="135" customWidth="1"/>
    <col min="5" max="5" width="21.5" style="8" customWidth="1"/>
    <col min="6" max="6" width="15.375" style="8" customWidth="1"/>
    <col min="7" max="7" width="15.5" style="8" customWidth="1"/>
    <col min="8" max="8" width="21.875" style="8" customWidth="1"/>
    <col min="9" max="16384" width="10.875" style="8"/>
  </cols>
  <sheetData>
    <row r="1" spans="1:7">
      <c r="A1" s="42" t="s">
        <v>271</v>
      </c>
      <c r="B1" s="24" t="s">
        <v>272</v>
      </c>
      <c r="C1" s="24" t="s">
        <v>273</v>
      </c>
      <c r="D1" s="24" t="s">
        <v>274</v>
      </c>
      <c r="E1" s="35" t="s">
        <v>160</v>
      </c>
      <c r="F1" s="35" t="s">
        <v>24</v>
      </c>
      <c r="G1" s="35" t="s">
        <v>25</v>
      </c>
    </row>
    <row r="2" spans="1:7">
      <c r="A2" s="23" t="s">
        <v>275</v>
      </c>
      <c r="B2" s="117"/>
      <c r="C2" s="117"/>
      <c r="D2" s="117">
        <v>7</v>
      </c>
      <c r="E2" s="111">
        <f>SUM(B2:D2)</f>
        <v>7</v>
      </c>
      <c r="F2" s="74">
        <v>0.15</v>
      </c>
      <c r="G2" s="46">
        <f>(B2*F2)+(C2*F2)+(D2*F2)</f>
        <v>1.05</v>
      </c>
    </row>
    <row r="3" spans="1:7" ht="164.1" customHeight="1">
      <c r="A3" s="23"/>
      <c r="B3" s="117"/>
      <c r="C3" s="117"/>
      <c r="D3" s="102" t="s">
        <v>276</v>
      </c>
      <c r="E3" s="111"/>
      <c r="F3" s="36"/>
      <c r="G3" s="46"/>
    </row>
    <row r="4" spans="1:7">
      <c r="A4" s="23" t="s">
        <v>277</v>
      </c>
      <c r="B4" s="94"/>
      <c r="C4" s="94">
        <v>3</v>
      </c>
      <c r="D4" s="94"/>
      <c r="E4" s="111">
        <f t="shared" ref="E4:E20" si="0">SUM(B4:D4)</f>
        <v>3</v>
      </c>
      <c r="F4" s="86">
        <v>7.4999999999999997E-2</v>
      </c>
      <c r="G4" s="46">
        <f>(B4*F4)+(C4*F4)+(D4*F4)</f>
        <v>0.22499999999999998</v>
      </c>
    </row>
    <row r="5" spans="1:7" ht="77.45">
      <c r="A5" s="23"/>
      <c r="B5" s="94"/>
      <c r="C5" s="143" t="s">
        <v>278</v>
      </c>
      <c r="D5" s="94"/>
      <c r="E5" s="111"/>
      <c r="F5" s="36"/>
      <c r="G5" s="46"/>
    </row>
    <row r="6" spans="1:7">
      <c r="A6" s="23" t="s">
        <v>279</v>
      </c>
      <c r="B6" s="117">
        <v>1</v>
      </c>
      <c r="C6" s="117"/>
      <c r="D6" s="117"/>
      <c r="E6" s="111">
        <f t="shared" si="0"/>
        <v>1</v>
      </c>
      <c r="F6" s="86">
        <v>7.4999999999999997E-2</v>
      </c>
      <c r="G6" s="46">
        <f>(B6*F6)+(C6*F6)+(D6*F6)</f>
        <v>7.4999999999999997E-2</v>
      </c>
    </row>
    <row r="7" spans="1:7" ht="46.5">
      <c r="A7" s="23"/>
      <c r="B7" s="102" t="s">
        <v>280</v>
      </c>
      <c r="C7" s="117" t="s">
        <v>281</v>
      </c>
      <c r="D7" s="117"/>
      <c r="E7" s="111"/>
      <c r="F7" s="36"/>
      <c r="G7" s="46"/>
    </row>
    <row r="8" spans="1:7" ht="46.5">
      <c r="A8" s="24" t="s">
        <v>282</v>
      </c>
      <c r="B8" s="94">
        <v>0</v>
      </c>
      <c r="C8" s="94"/>
      <c r="D8" s="94"/>
      <c r="E8" s="112">
        <f t="shared" si="0"/>
        <v>0</v>
      </c>
      <c r="F8" s="83">
        <v>0.15</v>
      </c>
      <c r="G8" s="46">
        <f>(B8*F8)+(C8*F8)+(D8*F8)</f>
        <v>0</v>
      </c>
    </row>
    <row r="9" spans="1:7" ht="123.95">
      <c r="A9" s="24"/>
      <c r="B9" s="142" t="s">
        <v>283</v>
      </c>
      <c r="C9" s="94"/>
      <c r="D9" s="94"/>
      <c r="E9" s="112"/>
      <c r="F9" s="84"/>
      <c r="G9" s="46"/>
    </row>
    <row r="10" spans="1:7" ht="46.5">
      <c r="A10" s="24" t="s">
        <v>284</v>
      </c>
      <c r="B10" s="117">
        <v>0</v>
      </c>
      <c r="C10" s="117"/>
      <c r="D10" s="117"/>
      <c r="E10" s="112">
        <f t="shared" si="0"/>
        <v>0</v>
      </c>
      <c r="F10" s="83">
        <v>0.1</v>
      </c>
      <c r="G10" s="46">
        <f>(B10*F10)+(C10*F10)+(D10*F10)</f>
        <v>0</v>
      </c>
    </row>
    <row r="11" spans="1:7">
      <c r="A11" s="24"/>
      <c r="B11" s="133" t="s">
        <v>285</v>
      </c>
      <c r="C11" s="117"/>
      <c r="D11" s="117"/>
      <c r="E11" s="112"/>
      <c r="F11" s="84"/>
      <c r="G11" s="46"/>
    </row>
    <row r="12" spans="1:7" ht="30.95">
      <c r="A12" s="24" t="s">
        <v>286</v>
      </c>
      <c r="B12" s="94"/>
      <c r="C12" s="94">
        <v>4</v>
      </c>
      <c r="D12" s="94"/>
      <c r="E12" s="112">
        <f t="shared" si="0"/>
        <v>4</v>
      </c>
      <c r="F12" s="83">
        <v>0.1</v>
      </c>
      <c r="G12" s="46">
        <f>(B12*F12)+(C12*F12)+(D12*F12)</f>
        <v>0.4</v>
      </c>
    </row>
    <row r="13" spans="1:7" ht="372">
      <c r="A13" s="24"/>
      <c r="B13" s="132"/>
      <c r="C13" s="143" t="s">
        <v>287</v>
      </c>
      <c r="D13" s="94"/>
      <c r="E13" s="112"/>
      <c r="F13" s="84"/>
      <c r="G13" s="46"/>
    </row>
    <row r="14" spans="1:7" ht="30.95">
      <c r="A14" s="24" t="s">
        <v>288</v>
      </c>
      <c r="B14" s="117"/>
      <c r="C14" s="117"/>
      <c r="D14" s="117">
        <v>7</v>
      </c>
      <c r="E14" s="112">
        <f t="shared" si="0"/>
        <v>7</v>
      </c>
      <c r="F14" s="83">
        <v>0.1</v>
      </c>
      <c r="G14" s="46">
        <f>(B14*F14)+(C14*F14)+(D14*F14)</f>
        <v>0.70000000000000007</v>
      </c>
    </row>
    <row r="15" spans="1:7" ht="279">
      <c r="A15" s="23"/>
      <c r="B15" s="117"/>
      <c r="C15" s="117"/>
      <c r="D15" s="102" t="s">
        <v>289</v>
      </c>
      <c r="E15" s="111"/>
      <c r="F15" s="36"/>
      <c r="G15" s="46"/>
    </row>
    <row r="16" spans="1:7" ht="30.95">
      <c r="A16" s="24" t="s">
        <v>290</v>
      </c>
      <c r="B16" s="94"/>
      <c r="C16" s="94"/>
      <c r="D16" s="94">
        <v>7</v>
      </c>
      <c r="E16" s="112">
        <f t="shared" si="0"/>
        <v>7</v>
      </c>
      <c r="F16" s="83">
        <v>0.1</v>
      </c>
      <c r="G16" s="46">
        <f>(B16*F16)+(C16*F16)+(D16*F16)</f>
        <v>0.70000000000000007</v>
      </c>
    </row>
    <row r="17" spans="1:8" ht="93">
      <c r="A17" s="23"/>
      <c r="B17" s="132"/>
      <c r="D17" s="143" t="s">
        <v>291</v>
      </c>
      <c r="E17" s="111"/>
      <c r="F17" s="36"/>
      <c r="G17" s="46"/>
    </row>
    <row r="18" spans="1:8" ht="46.5">
      <c r="A18" s="29" t="s">
        <v>292</v>
      </c>
      <c r="B18" s="117"/>
      <c r="C18" s="117">
        <v>6</v>
      </c>
      <c r="D18" s="117"/>
      <c r="E18" s="112">
        <f t="shared" si="0"/>
        <v>6</v>
      </c>
      <c r="F18" s="83">
        <v>0.08</v>
      </c>
      <c r="G18" s="46">
        <f>(B18*F18)+(C18*F18)+(D18*F18)</f>
        <v>0.48</v>
      </c>
    </row>
    <row r="19" spans="1:8" ht="139.5">
      <c r="A19" s="23"/>
      <c r="B19" s="117"/>
      <c r="C19" s="102" t="s">
        <v>293</v>
      </c>
      <c r="D19" s="117"/>
      <c r="E19" s="111"/>
      <c r="F19" s="36"/>
      <c r="G19" s="46"/>
    </row>
    <row r="20" spans="1:8" ht="46.5">
      <c r="A20" s="24" t="s">
        <v>294</v>
      </c>
      <c r="B20" s="94">
        <v>0</v>
      </c>
      <c r="C20" s="94"/>
      <c r="D20" s="94"/>
      <c r="E20" s="112">
        <f t="shared" si="0"/>
        <v>0</v>
      </c>
      <c r="F20" s="83">
        <v>7.0000000000000007E-2</v>
      </c>
      <c r="G20" s="46">
        <f>(B20*F20)+(C20*F20)+(D20*F20)</f>
        <v>0</v>
      </c>
    </row>
    <row r="21" spans="1:8">
      <c r="A21" s="23"/>
      <c r="B21" s="94" t="s">
        <v>295</v>
      </c>
      <c r="C21" s="94"/>
      <c r="D21" s="94"/>
      <c r="E21" s="111"/>
      <c r="F21" s="74"/>
      <c r="G21" s="46"/>
    </row>
    <row r="22" spans="1:8">
      <c r="B22" s="8"/>
      <c r="C22" s="8"/>
      <c r="D22" s="8"/>
      <c r="E22" s="40" t="s">
        <v>73</v>
      </c>
      <c r="F22" s="85"/>
      <c r="G22" s="87">
        <f>SUM(G2:G21)</f>
        <v>3.6300000000000003</v>
      </c>
      <c r="H22" s="8" t="s">
        <v>161</v>
      </c>
    </row>
    <row r="23" spans="1:8">
      <c r="B23" s="128"/>
      <c r="C23" s="128"/>
      <c r="D23" s="128"/>
    </row>
    <row r="24" spans="1:8">
      <c r="B24" s="128"/>
      <c r="C24" s="128"/>
      <c r="D24" s="128"/>
    </row>
    <row r="25" spans="1:8">
      <c r="B25" s="134"/>
      <c r="C25" s="128"/>
      <c r="D25" s="128"/>
    </row>
    <row r="26" spans="1:8">
      <c r="B26" s="128"/>
      <c r="C26" s="128"/>
      <c r="D26" s="128"/>
    </row>
    <row r="27" spans="1:8">
      <c r="B27" s="128"/>
      <c r="C27" s="128"/>
      <c r="D27" s="128"/>
    </row>
    <row r="28" spans="1:8">
      <c r="B28" s="128"/>
      <c r="C28" s="128"/>
      <c r="D28" s="128"/>
    </row>
    <row r="29" spans="1:8">
      <c r="B29" s="128"/>
      <c r="C29" s="128"/>
      <c r="D29" s="128"/>
    </row>
    <row r="30" spans="1:8">
      <c r="B30" s="128"/>
      <c r="C30" s="128"/>
      <c r="D30" s="128"/>
    </row>
  </sheetData>
  <sheetProtection formatRows="0"/>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EB651-E7BE-A64C-89E6-706E2FD0EF0E}">
  <dimension ref="A1:T19"/>
  <sheetViews>
    <sheetView zoomScale="70" zoomScaleNormal="70" workbookViewId="0">
      <pane xSplit="1" ySplit="2" topLeftCell="D14" activePane="bottomRight" state="frozen"/>
      <selection pane="bottomRight" activeCell="G19" sqref="G19"/>
      <selection pane="bottomLeft" activeCell="A3" sqref="A3"/>
      <selection pane="topRight" activeCell="B1" sqref="B1"/>
    </sheetView>
  </sheetViews>
  <sheetFormatPr defaultColWidth="10.875" defaultRowHeight="15.6"/>
  <cols>
    <col min="1" max="1" width="64.625" style="8" customWidth="1"/>
    <col min="2" max="4" width="25" style="8" customWidth="1"/>
    <col min="5" max="7" width="16.625" style="8" customWidth="1"/>
    <col min="8" max="8" width="16.5" style="8" customWidth="1"/>
    <col min="9" max="16384" width="10.875" style="8"/>
  </cols>
  <sheetData>
    <row r="1" spans="1:20">
      <c r="A1" s="7"/>
      <c r="B1" s="167" t="s">
        <v>296</v>
      </c>
      <c r="C1" s="167"/>
      <c r="D1" s="167"/>
      <c r="E1" s="7"/>
      <c r="F1" s="7"/>
      <c r="G1" s="7"/>
    </row>
    <row r="2" spans="1:20" ht="111.95" customHeight="1">
      <c r="A2" s="42" t="s">
        <v>297</v>
      </c>
      <c r="B2" s="24" t="s">
        <v>298</v>
      </c>
      <c r="C2" s="24" t="s">
        <v>299</v>
      </c>
      <c r="D2" s="24" t="s">
        <v>300</v>
      </c>
      <c r="E2" s="35" t="s">
        <v>160</v>
      </c>
      <c r="F2" s="35" t="s">
        <v>24</v>
      </c>
      <c r="G2" s="35" t="s">
        <v>25</v>
      </c>
    </row>
    <row r="3" spans="1:20" ht="32.1" customHeight="1">
      <c r="A3" s="23" t="s">
        <v>301</v>
      </c>
      <c r="B3" s="93"/>
      <c r="C3" s="93">
        <v>1</v>
      </c>
      <c r="D3" s="93"/>
      <c r="E3" s="52">
        <f>SUM(B3:D3)</f>
        <v>1</v>
      </c>
      <c r="F3" s="74">
        <v>-0.15</v>
      </c>
      <c r="G3" s="52">
        <f>(B3*F3)+(C3*F3)+(D3*F3)</f>
        <v>-0.15</v>
      </c>
      <c r="T3" s="8">
        <v>-2</v>
      </c>
    </row>
    <row r="4" spans="1:20" ht="32.1" customHeight="1">
      <c r="A4" s="23"/>
      <c r="B4" s="93"/>
      <c r="C4" s="93"/>
      <c r="D4" s="93"/>
      <c r="E4" s="52"/>
      <c r="F4" s="74"/>
      <c r="G4" s="52"/>
    </row>
    <row r="5" spans="1:20" ht="32.1" customHeight="1">
      <c r="A5" s="23" t="s">
        <v>302</v>
      </c>
      <c r="B5" s="103">
        <v>0</v>
      </c>
      <c r="C5" s="103"/>
      <c r="D5" s="103"/>
      <c r="E5" s="52">
        <f t="shared" ref="E5:E13" si="0">SUM(B5:D5)</f>
        <v>0</v>
      </c>
      <c r="F5" s="74">
        <v>-0.2</v>
      </c>
      <c r="G5" s="52">
        <f>(B5*F5)+(C5*F5)+(D5*F5)</f>
        <v>0</v>
      </c>
    </row>
    <row r="6" spans="1:20" ht="32.1" customHeight="1">
      <c r="A6" s="23"/>
      <c r="B6" s="103"/>
      <c r="C6" s="103"/>
      <c r="D6" s="103"/>
      <c r="E6" s="52"/>
      <c r="F6" s="74"/>
      <c r="G6" s="52"/>
    </row>
    <row r="7" spans="1:20" ht="32.1" customHeight="1">
      <c r="A7" s="24" t="s">
        <v>303</v>
      </c>
      <c r="B7" s="93"/>
      <c r="C7" s="93"/>
      <c r="D7" s="93">
        <v>4</v>
      </c>
      <c r="E7" s="52">
        <f t="shared" si="0"/>
        <v>4</v>
      </c>
      <c r="F7" s="74">
        <v>-0.2</v>
      </c>
      <c r="G7" s="52">
        <f>(B7*F7)+(C7*F7)+(D7*F7)</f>
        <v>-0.8</v>
      </c>
    </row>
    <row r="8" spans="1:20" ht="32.1" customHeight="1">
      <c r="A8" s="23"/>
      <c r="B8" s="93"/>
      <c r="C8" s="93"/>
      <c r="D8" s="93"/>
      <c r="E8" s="52"/>
      <c r="F8" s="74"/>
      <c r="G8" s="52"/>
    </row>
    <row r="9" spans="1:20" ht="32.1" customHeight="1">
      <c r="A9" s="24" t="s">
        <v>304</v>
      </c>
      <c r="B9" s="103"/>
      <c r="C9" s="103"/>
      <c r="D9" s="103">
        <v>3</v>
      </c>
      <c r="E9" s="52">
        <f t="shared" si="0"/>
        <v>3</v>
      </c>
      <c r="F9" s="83">
        <v>-0.1</v>
      </c>
      <c r="G9" s="52">
        <f>(B9*F9)+(C9*F9)+(D9*F9)</f>
        <v>-0.30000000000000004</v>
      </c>
    </row>
    <row r="10" spans="1:20" ht="32.1" customHeight="1">
      <c r="A10" s="24"/>
      <c r="B10" s="103"/>
      <c r="C10" s="103"/>
      <c r="D10" s="103"/>
      <c r="E10" s="52"/>
      <c r="F10" s="83"/>
      <c r="G10" s="52"/>
    </row>
    <row r="11" spans="1:20" ht="32.1" customHeight="1">
      <c r="A11" s="24" t="s">
        <v>305</v>
      </c>
      <c r="B11" s="93">
        <v>0</v>
      </c>
      <c r="C11" s="93"/>
      <c r="D11" s="93"/>
      <c r="E11" s="52">
        <f t="shared" si="0"/>
        <v>0</v>
      </c>
      <c r="F11" s="83">
        <v>-0.1</v>
      </c>
      <c r="G11" s="52">
        <f>(B11*F11)+(C11*F11)+(D11*F11)</f>
        <v>0</v>
      </c>
    </row>
    <row r="12" spans="1:20" ht="32.1" customHeight="1">
      <c r="A12" s="23"/>
      <c r="B12" s="93"/>
      <c r="C12" s="93"/>
      <c r="D12" s="93"/>
      <c r="E12" s="52"/>
      <c r="F12" s="74"/>
      <c r="G12" s="52"/>
    </row>
    <row r="13" spans="1:20" ht="32.1" customHeight="1">
      <c r="A13" s="24" t="s">
        <v>306</v>
      </c>
      <c r="B13" s="103">
        <v>0</v>
      </c>
      <c r="C13" s="103"/>
      <c r="D13" s="103"/>
      <c r="E13" s="52">
        <f t="shared" si="0"/>
        <v>0</v>
      </c>
      <c r="F13" s="83">
        <v>-0.1</v>
      </c>
      <c r="G13" s="52">
        <f>(B13*F13)+(C13*F13)+(D13*F13)</f>
        <v>0</v>
      </c>
    </row>
    <row r="14" spans="1:20" ht="32.1" customHeight="1">
      <c r="A14" s="24"/>
      <c r="B14" s="103"/>
      <c r="C14" s="103"/>
      <c r="D14" s="103"/>
      <c r="E14" s="52"/>
      <c r="F14" s="83"/>
      <c r="G14" s="52"/>
    </row>
    <row r="15" spans="1:20" ht="32.1" customHeight="1">
      <c r="A15" s="24" t="s">
        <v>307</v>
      </c>
      <c r="B15" s="93"/>
      <c r="C15" s="93"/>
      <c r="D15" s="93">
        <v>3</v>
      </c>
      <c r="E15" s="52">
        <f t="shared" ref="E15" si="1">SUM(B15:D15)</f>
        <v>3</v>
      </c>
      <c r="F15" s="83">
        <v>-0.1</v>
      </c>
      <c r="G15" s="52">
        <f>(B15*F15)+(C15*F15)+(D15*F15)</f>
        <v>-0.30000000000000004</v>
      </c>
    </row>
    <row r="16" spans="1:20" ht="32.1" customHeight="1">
      <c r="A16" s="23"/>
      <c r="B16" s="93"/>
      <c r="C16" s="93"/>
      <c r="D16" s="93"/>
      <c r="E16" s="52"/>
      <c r="F16" s="74"/>
      <c r="G16" s="52"/>
    </row>
    <row r="17" spans="1:8" ht="32.1" customHeight="1">
      <c r="A17" s="24" t="s">
        <v>308</v>
      </c>
      <c r="B17" s="103"/>
      <c r="C17" s="103"/>
      <c r="D17" s="103"/>
      <c r="E17" s="52">
        <f t="shared" ref="E17" si="2">SUM(B17:D17)</f>
        <v>0</v>
      </c>
      <c r="F17" s="83">
        <v>-0.05</v>
      </c>
      <c r="G17" s="52">
        <f>(B17*F17)+(C17*F17)+(D17*F17)</f>
        <v>0</v>
      </c>
    </row>
    <row r="18" spans="1:8" ht="32.1" customHeight="1">
      <c r="A18" s="24"/>
      <c r="B18" s="103"/>
      <c r="C18" s="103"/>
      <c r="D18" s="103"/>
      <c r="E18" s="52"/>
      <c r="F18" s="83"/>
      <c r="G18" s="52"/>
    </row>
    <row r="19" spans="1:8">
      <c r="A19" s="140"/>
      <c r="E19" s="40" t="s">
        <v>73</v>
      </c>
      <c r="F19" s="74">
        <f>SUM(F3:F18)</f>
        <v>-1</v>
      </c>
      <c r="G19" s="53">
        <f>SUM(G3:G18)</f>
        <v>-1.55</v>
      </c>
      <c r="H19" s="8" t="s">
        <v>309</v>
      </c>
    </row>
  </sheetData>
  <sheetProtection formatRows="0"/>
  <mergeCells count="1">
    <mergeCell ref="B1:D1"/>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4E62-A3CA-46AD-998A-56BDAAA7EC34}">
  <dimension ref="B2:D3"/>
  <sheetViews>
    <sheetView workbookViewId="0">
      <selection activeCell="D3" sqref="D2:D3"/>
    </sheetView>
  </sheetViews>
  <sheetFormatPr defaultColWidth="10.625" defaultRowHeight="15.6"/>
  <cols>
    <col min="2" max="4" width="16.625" customWidth="1"/>
  </cols>
  <sheetData>
    <row r="2" spans="2:4">
      <c r="B2" s="56" t="s">
        <v>19</v>
      </c>
      <c r="C2" s="56" t="s">
        <v>20</v>
      </c>
      <c r="D2" s="56"/>
    </row>
    <row r="3" spans="2:4">
      <c r="B3" s="1" t="s">
        <v>21</v>
      </c>
      <c r="C3" s="65">
        <v>44946</v>
      </c>
      <c r="D3" s="1"/>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EB9F7-4B6D-9A42-A866-4306FA3D07F1}">
  <dimension ref="A1:E58"/>
  <sheetViews>
    <sheetView zoomScale="70" zoomScaleNormal="70" workbookViewId="0">
      <pane xSplit="1" ySplit="1" topLeftCell="B57" activePane="bottomRight" state="frozen"/>
      <selection pane="bottomRight" activeCell="D58" sqref="D58"/>
      <selection pane="bottomLeft" activeCell="A2" sqref="A2"/>
      <selection pane="topRight" activeCell="B1" sqref="B1"/>
    </sheetView>
  </sheetViews>
  <sheetFormatPr defaultColWidth="10.5" defaultRowHeight="15.6"/>
  <cols>
    <col min="1" max="1" width="48.625" customWidth="1"/>
    <col min="2" max="2" width="64.625" style="8" customWidth="1"/>
    <col min="3" max="4" width="16.625" customWidth="1"/>
    <col min="5" max="5" width="12.375" customWidth="1"/>
  </cols>
  <sheetData>
    <row r="1" spans="1:4" ht="34.5" customHeight="1">
      <c r="A1" s="48" t="s">
        <v>22</v>
      </c>
      <c r="B1" s="48" t="s">
        <v>23</v>
      </c>
      <c r="C1" s="48" t="s">
        <v>24</v>
      </c>
      <c r="D1" s="48" t="s">
        <v>25</v>
      </c>
    </row>
    <row r="2" spans="1:4">
      <c r="A2" s="113" t="s">
        <v>26</v>
      </c>
      <c r="B2" s="117">
        <v>3</v>
      </c>
      <c r="C2" s="72">
        <v>0.05</v>
      </c>
      <c r="D2" s="41">
        <f>B2*C2</f>
        <v>0.15000000000000002</v>
      </c>
    </row>
    <row r="3" spans="1:4" ht="93">
      <c r="A3" s="113"/>
      <c r="B3" s="102" t="s">
        <v>27</v>
      </c>
      <c r="C3" s="72"/>
      <c r="D3" s="41"/>
    </row>
    <row r="4" spans="1:4">
      <c r="A4" s="113" t="s">
        <v>28</v>
      </c>
      <c r="B4" s="117">
        <v>3</v>
      </c>
      <c r="C4" s="72">
        <v>0.05</v>
      </c>
      <c r="D4" s="41">
        <f>B4*C4</f>
        <v>0.15000000000000002</v>
      </c>
    </row>
    <row r="5" spans="1:4" ht="32.450000000000003" customHeight="1">
      <c r="A5" s="113"/>
      <c r="B5" s="144" t="s">
        <v>29</v>
      </c>
      <c r="C5" s="72"/>
      <c r="D5" s="41"/>
    </row>
    <row r="6" spans="1:4">
      <c r="A6" s="113" t="s">
        <v>30</v>
      </c>
      <c r="B6" s="117">
        <v>3</v>
      </c>
      <c r="C6" s="72">
        <v>0.05</v>
      </c>
      <c r="D6" s="41">
        <f>B6*C6</f>
        <v>0.15000000000000002</v>
      </c>
    </row>
    <row r="7" spans="1:4" ht="121.5" customHeight="1">
      <c r="A7" s="113"/>
      <c r="B7" s="102" t="s">
        <v>31</v>
      </c>
      <c r="C7" s="72"/>
      <c r="D7" s="41"/>
    </row>
    <row r="8" spans="1:4" ht="47.1" customHeight="1">
      <c r="A8" s="113" t="s">
        <v>32</v>
      </c>
      <c r="B8" s="117">
        <v>3</v>
      </c>
      <c r="C8" s="72">
        <v>0.05</v>
      </c>
      <c r="D8" s="41">
        <f>B8*C8</f>
        <v>0.15000000000000002</v>
      </c>
    </row>
    <row r="9" spans="1:4" ht="122.45" customHeight="1">
      <c r="A9" s="113"/>
      <c r="B9" s="102" t="s">
        <v>33</v>
      </c>
      <c r="C9" s="72"/>
      <c r="D9" s="41"/>
    </row>
    <row r="10" spans="1:4">
      <c r="A10" s="113" t="s">
        <v>34</v>
      </c>
      <c r="B10" s="117">
        <v>0.5</v>
      </c>
      <c r="C10" s="72">
        <v>0.05</v>
      </c>
      <c r="D10" s="41">
        <f>B10*C10</f>
        <v>2.5000000000000001E-2</v>
      </c>
    </row>
    <row r="11" spans="1:4" ht="30.95">
      <c r="A11" s="113"/>
      <c r="B11" s="102" t="s">
        <v>35</v>
      </c>
      <c r="C11" s="72"/>
      <c r="D11" s="41"/>
    </row>
    <row r="12" spans="1:4">
      <c r="A12" s="113" t="s">
        <v>36</v>
      </c>
      <c r="B12" s="117">
        <v>3</v>
      </c>
      <c r="C12" s="72">
        <v>0.05</v>
      </c>
      <c r="D12" s="41">
        <f>B12*C12</f>
        <v>0.15000000000000002</v>
      </c>
    </row>
    <row r="13" spans="1:4" ht="65.45" customHeight="1">
      <c r="A13" s="113"/>
      <c r="B13" s="102" t="s">
        <v>37</v>
      </c>
      <c r="C13" s="72"/>
      <c r="D13" s="41"/>
    </row>
    <row r="14" spans="1:4">
      <c r="A14" s="113" t="s">
        <v>38</v>
      </c>
      <c r="B14" s="117">
        <v>0</v>
      </c>
      <c r="C14" s="72">
        <v>0.05</v>
      </c>
      <c r="D14" s="41">
        <f>B14*C14</f>
        <v>0</v>
      </c>
    </row>
    <row r="15" spans="1:4">
      <c r="A15" s="113"/>
      <c r="B15" s="117" t="s">
        <v>39</v>
      </c>
      <c r="C15" s="72"/>
      <c r="D15" s="41"/>
    </row>
    <row r="16" spans="1:4">
      <c r="A16" s="113" t="s">
        <v>40</v>
      </c>
      <c r="B16" s="117">
        <v>0</v>
      </c>
      <c r="C16" s="72">
        <v>0.03</v>
      </c>
      <c r="D16" s="41">
        <f>B16*C16</f>
        <v>0</v>
      </c>
    </row>
    <row r="17" spans="1:4">
      <c r="A17" s="113"/>
      <c r="B17" s="117" t="s">
        <v>39</v>
      </c>
      <c r="C17" s="72"/>
      <c r="D17" s="41"/>
    </row>
    <row r="18" spans="1:4">
      <c r="A18" s="113" t="s">
        <v>41</v>
      </c>
      <c r="B18" s="117">
        <v>1</v>
      </c>
      <c r="C18" s="72">
        <v>0.02</v>
      </c>
      <c r="D18" s="41">
        <f>B18*C18</f>
        <v>0.02</v>
      </c>
    </row>
    <row r="19" spans="1:4" ht="62.1">
      <c r="A19" s="113"/>
      <c r="B19" s="102" t="s">
        <v>42</v>
      </c>
      <c r="C19" s="72"/>
      <c r="D19" s="41"/>
    </row>
    <row r="20" spans="1:4">
      <c r="A20" s="113" t="s">
        <v>43</v>
      </c>
      <c r="B20" s="117">
        <v>0</v>
      </c>
      <c r="C20" s="72">
        <v>0.03</v>
      </c>
      <c r="D20" s="41">
        <f>B20*C20</f>
        <v>0</v>
      </c>
    </row>
    <row r="21" spans="1:4">
      <c r="A21" s="113"/>
      <c r="B21" s="117" t="s">
        <v>44</v>
      </c>
      <c r="C21" s="72"/>
      <c r="D21" s="41"/>
    </row>
    <row r="22" spans="1:4">
      <c r="A22" s="113" t="s">
        <v>45</v>
      </c>
      <c r="B22" s="117">
        <v>0</v>
      </c>
      <c r="C22" s="72">
        <v>0.03</v>
      </c>
      <c r="D22" s="41">
        <f>B22*C22</f>
        <v>0</v>
      </c>
    </row>
    <row r="23" spans="1:4">
      <c r="A23" s="113"/>
      <c r="B23" s="117" t="s">
        <v>44</v>
      </c>
      <c r="C23" s="72"/>
      <c r="D23" s="41"/>
    </row>
    <row r="24" spans="1:4" ht="30.95">
      <c r="A24" s="114" t="s">
        <v>46</v>
      </c>
      <c r="B24" s="117">
        <v>0</v>
      </c>
      <c r="C24" s="72">
        <v>0.03</v>
      </c>
      <c r="D24" s="41">
        <f>B24*C24</f>
        <v>0</v>
      </c>
    </row>
    <row r="25" spans="1:4">
      <c r="A25" s="113"/>
      <c r="B25" s="117" t="s">
        <v>44</v>
      </c>
      <c r="C25" s="72"/>
      <c r="D25" s="41"/>
    </row>
    <row r="26" spans="1:4">
      <c r="A26" s="113" t="s">
        <v>47</v>
      </c>
      <c r="B26" s="117">
        <v>3</v>
      </c>
      <c r="C26" s="72">
        <v>0.04</v>
      </c>
      <c r="D26" s="41">
        <f>B26*C26</f>
        <v>0.12</v>
      </c>
    </row>
    <row r="27" spans="1:4" ht="77.45">
      <c r="A27" s="113"/>
      <c r="B27" s="123" t="s">
        <v>48</v>
      </c>
      <c r="C27" s="72"/>
      <c r="D27" s="41"/>
    </row>
    <row r="28" spans="1:4">
      <c r="A28" s="113" t="s">
        <v>49</v>
      </c>
      <c r="B28" s="117">
        <v>3</v>
      </c>
      <c r="C28" s="72">
        <v>0.03</v>
      </c>
      <c r="D28" s="41">
        <f>B28*C28</f>
        <v>0.09</v>
      </c>
    </row>
    <row r="29" spans="1:4" ht="30.95">
      <c r="A29" s="113"/>
      <c r="B29" s="102" t="s">
        <v>50</v>
      </c>
      <c r="C29" s="72"/>
      <c r="D29" s="41"/>
    </row>
    <row r="30" spans="1:4">
      <c r="A30" s="113" t="s">
        <v>51</v>
      </c>
      <c r="B30" s="117">
        <v>2</v>
      </c>
      <c r="C30" s="72">
        <v>0.04</v>
      </c>
      <c r="D30" s="41">
        <f>B30*C30</f>
        <v>0.08</v>
      </c>
    </row>
    <row r="31" spans="1:4" ht="30.95">
      <c r="A31" s="113"/>
      <c r="B31" s="123" t="s">
        <v>52</v>
      </c>
      <c r="C31" s="72"/>
      <c r="D31" s="41"/>
    </row>
    <row r="32" spans="1:4">
      <c r="A32" s="113" t="s">
        <v>53</v>
      </c>
      <c r="B32" s="117">
        <v>2</v>
      </c>
      <c r="C32" s="72">
        <v>0.04</v>
      </c>
      <c r="D32" s="41">
        <f>B32*C32</f>
        <v>0.08</v>
      </c>
    </row>
    <row r="33" spans="1:4" ht="30.95">
      <c r="A33" s="113"/>
      <c r="B33" s="123" t="s">
        <v>52</v>
      </c>
      <c r="C33" s="72"/>
      <c r="D33" s="41"/>
    </row>
    <row r="34" spans="1:4">
      <c r="A34" s="113" t="s">
        <v>54</v>
      </c>
      <c r="B34" s="117">
        <v>0</v>
      </c>
      <c r="C34" s="72">
        <v>0.03</v>
      </c>
      <c r="D34" s="41">
        <f>B34*C34</f>
        <v>0</v>
      </c>
    </row>
    <row r="35" spans="1:4">
      <c r="A35" s="113"/>
      <c r="B35" s="117" t="s">
        <v>39</v>
      </c>
      <c r="C35" s="72"/>
      <c r="D35" s="41"/>
    </row>
    <row r="36" spans="1:4">
      <c r="A36" s="113" t="s">
        <v>55</v>
      </c>
      <c r="B36" s="117">
        <v>0</v>
      </c>
      <c r="C36" s="72">
        <v>0.05</v>
      </c>
      <c r="D36" s="41">
        <f>B36*C36</f>
        <v>0</v>
      </c>
    </row>
    <row r="37" spans="1:4">
      <c r="A37" s="113"/>
      <c r="B37" s="117" t="s">
        <v>44</v>
      </c>
      <c r="C37" s="72"/>
      <c r="D37" s="41"/>
    </row>
    <row r="38" spans="1:4">
      <c r="A38" s="113" t="s">
        <v>56</v>
      </c>
      <c r="B38" s="117">
        <v>3</v>
      </c>
      <c r="C38" s="72">
        <v>0.05</v>
      </c>
      <c r="D38" s="41">
        <f>B38*C38</f>
        <v>0.15000000000000002</v>
      </c>
    </row>
    <row r="39" spans="1:4" ht="46.5">
      <c r="A39" s="113"/>
      <c r="B39" s="102" t="s">
        <v>57</v>
      </c>
      <c r="C39" s="72"/>
      <c r="D39" s="41"/>
    </row>
    <row r="40" spans="1:4">
      <c r="A40" s="114" t="s">
        <v>58</v>
      </c>
      <c r="B40" s="117">
        <v>0.5</v>
      </c>
      <c r="C40" s="72">
        <v>0.04</v>
      </c>
      <c r="D40" s="41">
        <f>B40*C40</f>
        <v>0.02</v>
      </c>
    </row>
    <row r="41" spans="1:4" ht="30.95">
      <c r="A41" s="113"/>
      <c r="B41" s="123" t="s">
        <v>59</v>
      </c>
      <c r="C41" s="72"/>
      <c r="D41" s="41"/>
    </row>
    <row r="42" spans="1:4">
      <c r="A42" s="113" t="s">
        <v>60</v>
      </c>
      <c r="B42" s="117">
        <v>0</v>
      </c>
      <c r="C42" s="72">
        <v>0.02</v>
      </c>
      <c r="D42" s="41">
        <f>B42*C42</f>
        <v>0</v>
      </c>
    </row>
    <row r="43" spans="1:4">
      <c r="A43" s="113"/>
      <c r="B43" s="117" t="s">
        <v>44</v>
      </c>
      <c r="C43" s="72"/>
      <c r="D43" s="41"/>
    </row>
    <row r="44" spans="1:4">
      <c r="A44" s="113" t="s">
        <v>61</v>
      </c>
      <c r="B44" s="117">
        <v>2</v>
      </c>
      <c r="C44" s="72">
        <v>0.03</v>
      </c>
      <c r="D44" s="41">
        <f>B44*C44</f>
        <v>0.06</v>
      </c>
    </row>
    <row r="45" spans="1:4" ht="108.6">
      <c r="A45" s="113"/>
      <c r="B45" s="102" t="s">
        <v>62</v>
      </c>
      <c r="C45" s="72"/>
      <c r="D45" s="41"/>
    </row>
    <row r="46" spans="1:4">
      <c r="A46" s="113" t="s">
        <v>63</v>
      </c>
      <c r="B46" s="117">
        <v>2</v>
      </c>
      <c r="C46" s="72">
        <v>0.03</v>
      </c>
      <c r="D46" s="41">
        <f>B46*C46</f>
        <v>0.06</v>
      </c>
    </row>
    <row r="47" spans="1:4" ht="139.5">
      <c r="A47" s="113"/>
      <c r="B47" s="102" t="s">
        <v>64</v>
      </c>
      <c r="C47" s="72"/>
      <c r="D47" s="41"/>
    </row>
    <row r="48" spans="1:4">
      <c r="A48" s="113" t="s">
        <v>65</v>
      </c>
      <c r="B48" s="117">
        <v>2</v>
      </c>
      <c r="C48" s="72">
        <v>0.02</v>
      </c>
      <c r="D48" s="41">
        <f>B48*C48</f>
        <v>0.04</v>
      </c>
    </row>
    <row r="49" spans="1:5" ht="46.5">
      <c r="A49" s="113"/>
      <c r="B49" s="102" t="s">
        <v>66</v>
      </c>
      <c r="C49" s="72"/>
      <c r="D49" s="41"/>
    </row>
    <row r="50" spans="1:5">
      <c r="A50" s="113" t="s">
        <v>67</v>
      </c>
      <c r="B50" s="117">
        <v>3</v>
      </c>
      <c r="C50" s="72">
        <v>0.02</v>
      </c>
      <c r="D50" s="41">
        <f>B50*C50</f>
        <v>0.06</v>
      </c>
    </row>
    <row r="51" spans="1:5" ht="62.1">
      <c r="A51" s="113"/>
      <c r="B51" s="123" t="s">
        <v>68</v>
      </c>
      <c r="C51" s="72"/>
      <c r="D51" s="41"/>
    </row>
    <row r="52" spans="1:5">
      <c r="A52" s="113" t="s">
        <v>69</v>
      </c>
      <c r="B52" s="117">
        <v>0</v>
      </c>
      <c r="C52" s="72">
        <v>0.02</v>
      </c>
      <c r="D52" s="41">
        <f>B52*C52</f>
        <v>0</v>
      </c>
    </row>
    <row r="53" spans="1:5">
      <c r="A53" s="113"/>
      <c r="B53" s="117" t="s">
        <v>39</v>
      </c>
      <c r="C53" s="72"/>
      <c r="D53" s="41"/>
    </row>
    <row r="54" spans="1:5">
      <c r="A54" s="113" t="s">
        <v>70</v>
      </c>
      <c r="B54" s="117">
        <v>0</v>
      </c>
      <c r="C54" s="72">
        <v>0.02</v>
      </c>
      <c r="D54" s="41">
        <f>B54*C54</f>
        <v>0</v>
      </c>
    </row>
    <row r="55" spans="1:5">
      <c r="A55" s="113"/>
      <c r="B55" s="11" t="s">
        <v>39</v>
      </c>
      <c r="C55" s="72"/>
      <c r="D55" s="41"/>
    </row>
    <row r="56" spans="1:5">
      <c r="A56" s="113" t="s">
        <v>71</v>
      </c>
      <c r="B56" s="117">
        <v>3</v>
      </c>
      <c r="C56" s="72">
        <v>0.03</v>
      </c>
      <c r="D56" s="41">
        <f>B56*C56</f>
        <v>0.09</v>
      </c>
    </row>
    <row r="57" spans="1:5" ht="108.6">
      <c r="A57" s="27"/>
      <c r="B57" s="102" t="s">
        <v>72</v>
      </c>
      <c r="C57" s="72"/>
      <c r="D57" s="41"/>
    </row>
    <row r="58" spans="1:5">
      <c r="B58" s="18" t="s">
        <v>73</v>
      </c>
      <c r="C58" s="72">
        <f>SUM(C2:C57)</f>
        <v>1.0000000000000004</v>
      </c>
      <c r="D58" s="168">
        <f>SUM(D2:D57)</f>
        <v>1.6450000000000007</v>
      </c>
      <c r="E58" s="58" t="s">
        <v>74</v>
      </c>
    </row>
  </sheetData>
  <sheetProtection formatRows="0"/>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CD614-DA37-BE45-8396-EA5DF8BDFA25}">
  <dimension ref="A1:E69"/>
  <sheetViews>
    <sheetView zoomScale="70" zoomScaleNormal="70" workbookViewId="0">
      <pane xSplit="1" ySplit="1" topLeftCell="B56" activePane="bottomRight" state="frozen"/>
      <selection pane="bottomRight" activeCell="B56" sqref="B56"/>
      <selection pane="bottomLeft" activeCell="A2" sqref="A2"/>
      <selection pane="topRight" activeCell="B1" sqref="B1"/>
    </sheetView>
  </sheetViews>
  <sheetFormatPr defaultColWidth="10.875" defaultRowHeight="15.6"/>
  <cols>
    <col min="1" max="1" width="48.625" style="1" customWidth="1"/>
    <col min="2" max="2" width="64.625" style="8" customWidth="1"/>
    <col min="3" max="4" width="16.625" style="1" customWidth="1"/>
    <col min="5" max="5" width="15.375" style="1" customWidth="1"/>
    <col min="6" max="16384" width="10.875" style="1"/>
  </cols>
  <sheetData>
    <row r="1" spans="1:4" ht="32.1" customHeight="1">
      <c r="A1" s="42" t="s">
        <v>22</v>
      </c>
      <c r="B1" s="35" t="s">
        <v>75</v>
      </c>
      <c r="C1" s="42" t="s">
        <v>24</v>
      </c>
      <c r="D1" s="42" t="s">
        <v>25</v>
      </c>
    </row>
    <row r="2" spans="1:4">
      <c r="A2" s="113" t="s">
        <v>26</v>
      </c>
      <c r="B2" s="117">
        <v>4</v>
      </c>
      <c r="C2" s="72">
        <v>0.05</v>
      </c>
      <c r="D2" s="41">
        <f>B2*C2</f>
        <v>0.2</v>
      </c>
    </row>
    <row r="3" spans="1:4" ht="125.45" customHeight="1">
      <c r="A3" s="113"/>
      <c r="B3" s="120" t="s">
        <v>76</v>
      </c>
      <c r="C3" s="72"/>
      <c r="D3" s="41"/>
    </row>
    <row r="4" spans="1:4">
      <c r="A4" s="113" t="s">
        <v>28</v>
      </c>
      <c r="B4" s="117">
        <v>7</v>
      </c>
      <c r="C4" s="72">
        <v>0.05</v>
      </c>
      <c r="D4" s="41">
        <f>B4*C4</f>
        <v>0.35000000000000003</v>
      </c>
    </row>
    <row r="5" spans="1:4" ht="409.5">
      <c r="A5" s="113"/>
      <c r="B5" s="120" t="s">
        <v>77</v>
      </c>
      <c r="C5" s="72"/>
      <c r="D5" s="41"/>
    </row>
    <row r="6" spans="1:4">
      <c r="A6" s="113" t="s">
        <v>30</v>
      </c>
      <c r="B6" s="117">
        <v>5</v>
      </c>
      <c r="C6" s="72">
        <v>0.05</v>
      </c>
      <c r="D6" s="41">
        <f>B6*C6</f>
        <v>0.25</v>
      </c>
    </row>
    <row r="7" spans="1:4" ht="186">
      <c r="A7" s="113"/>
      <c r="B7" s="145" t="s">
        <v>78</v>
      </c>
      <c r="C7" s="72"/>
      <c r="D7" s="41"/>
    </row>
    <row r="8" spans="1:4">
      <c r="A8" s="113" t="s">
        <v>32</v>
      </c>
      <c r="B8" s="117">
        <v>5</v>
      </c>
      <c r="C8" s="72">
        <v>0.05</v>
      </c>
      <c r="D8" s="41">
        <f>B8*C8</f>
        <v>0.25</v>
      </c>
    </row>
    <row r="9" spans="1:4" ht="372">
      <c r="A9" s="113"/>
      <c r="B9" s="121" t="s">
        <v>79</v>
      </c>
      <c r="C9" s="72"/>
      <c r="D9" s="41"/>
    </row>
    <row r="10" spans="1:4">
      <c r="A10" s="113" t="s">
        <v>34</v>
      </c>
      <c r="B10" s="117">
        <v>4</v>
      </c>
      <c r="C10" s="72">
        <v>0.05</v>
      </c>
      <c r="D10" s="41">
        <f>B10*C10</f>
        <v>0.2</v>
      </c>
    </row>
    <row r="11" spans="1:4" ht="46.5">
      <c r="A11" s="113"/>
      <c r="B11" s="123" t="s">
        <v>80</v>
      </c>
      <c r="C11" s="72"/>
      <c r="D11" s="41"/>
    </row>
    <row r="12" spans="1:4">
      <c r="A12" s="113" t="s">
        <v>36</v>
      </c>
      <c r="B12" s="117">
        <v>3</v>
      </c>
      <c r="C12" s="72">
        <v>0.05</v>
      </c>
      <c r="D12" s="41">
        <f>B12*C12</f>
        <v>0.15000000000000002</v>
      </c>
    </row>
    <row r="13" spans="1:4" ht="30.95">
      <c r="A13" s="113"/>
      <c r="B13" s="102" t="s">
        <v>81</v>
      </c>
      <c r="C13" s="72"/>
      <c r="D13" s="41"/>
    </row>
    <row r="14" spans="1:4">
      <c r="A14" s="113" t="s">
        <v>38</v>
      </c>
      <c r="B14" s="117">
        <v>4</v>
      </c>
      <c r="C14" s="72">
        <v>0.05</v>
      </c>
      <c r="D14" s="41">
        <f>B14*C14</f>
        <v>0.2</v>
      </c>
    </row>
    <row r="15" spans="1:4" ht="77.45">
      <c r="A15" s="113"/>
      <c r="B15" s="102" t="s">
        <v>82</v>
      </c>
      <c r="C15" s="72"/>
      <c r="D15" s="41"/>
    </row>
    <row r="16" spans="1:4">
      <c r="A16" s="113" t="s">
        <v>40</v>
      </c>
      <c r="B16" s="117">
        <v>4</v>
      </c>
      <c r="C16" s="72">
        <v>0.03</v>
      </c>
      <c r="D16" s="41">
        <f>B16*C16</f>
        <v>0.12</v>
      </c>
    </row>
    <row r="17" spans="1:4" ht="77.45">
      <c r="A17" s="113"/>
      <c r="B17" s="102" t="s">
        <v>82</v>
      </c>
      <c r="C17" s="72"/>
      <c r="D17" s="41"/>
    </row>
    <row r="18" spans="1:4">
      <c r="A18" s="113" t="s">
        <v>41</v>
      </c>
      <c r="B18" s="117">
        <v>4</v>
      </c>
      <c r="C18" s="72">
        <v>0.02</v>
      </c>
      <c r="D18" s="41">
        <f>B18*C18</f>
        <v>0.08</v>
      </c>
    </row>
    <row r="19" spans="1:4" ht="46.5">
      <c r="A19" s="113"/>
      <c r="B19" s="115" t="s">
        <v>83</v>
      </c>
      <c r="C19" s="72"/>
      <c r="D19" s="41"/>
    </row>
    <row r="20" spans="1:4">
      <c r="A20" s="113" t="s">
        <v>43</v>
      </c>
      <c r="B20" s="117">
        <v>4</v>
      </c>
      <c r="C20" s="72">
        <v>0.03</v>
      </c>
      <c r="D20" s="41">
        <f>B20*C20</f>
        <v>0.12</v>
      </c>
    </row>
    <row r="21" spans="1:4">
      <c r="A21" s="113"/>
      <c r="B21" s="123"/>
      <c r="C21" s="72"/>
      <c r="D21" s="41"/>
    </row>
    <row r="22" spans="1:4">
      <c r="A22" s="113" t="s">
        <v>45</v>
      </c>
      <c r="B22" s="117">
        <v>4</v>
      </c>
      <c r="C22" s="72">
        <v>0.03</v>
      </c>
      <c r="D22" s="41">
        <f>B22*C22</f>
        <v>0.12</v>
      </c>
    </row>
    <row r="23" spans="1:4" ht="46.5">
      <c r="A23" s="113"/>
      <c r="B23" s="102" t="s">
        <v>84</v>
      </c>
      <c r="C23" s="72"/>
      <c r="D23" s="41"/>
    </row>
    <row r="24" spans="1:4" ht="30.95">
      <c r="A24" s="114" t="s">
        <v>46</v>
      </c>
      <c r="B24" s="117">
        <v>3</v>
      </c>
      <c r="C24" s="72">
        <v>0.03</v>
      </c>
      <c r="D24" s="41">
        <f>B24*C24</f>
        <v>0.09</v>
      </c>
    </row>
    <row r="25" spans="1:4" ht="62.1">
      <c r="A25" s="113"/>
      <c r="B25" s="102" t="s">
        <v>85</v>
      </c>
      <c r="C25" s="72"/>
      <c r="D25" s="41"/>
    </row>
    <row r="26" spans="1:4">
      <c r="A26" s="113" t="s">
        <v>47</v>
      </c>
      <c r="B26" s="117">
        <v>4</v>
      </c>
      <c r="C26" s="72">
        <v>0.04</v>
      </c>
      <c r="D26" s="41">
        <f>B26*C26</f>
        <v>0.16</v>
      </c>
    </row>
    <row r="27" spans="1:4" ht="93">
      <c r="A27" s="113"/>
      <c r="B27" s="102" t="s">
        <v>86</v>
      </c>
      <c r="C27" s="72"/>
      <c r="D27" s="41"/>
    </row>
    <row r="28" spans="1:4">
      <c r="A28" s="113" t="s">
        <v>49</v>
      </c>
      <c r="B28" s="117">
        <v>4</v>
      </c>
      <c r="C28" s="72">
        <v>0.03</v>
      </c>
      <c r="D28" s="41">
        <f>B28*C28</f>
        <v>0.12</v>
      </c>
    </row>
    <row r="29" spans="1:4" ht="46.5">
      <c r="A29" s="113"/>
      <c r="B29" s="102" t="s">
        <v>87</v>
      </c>
      <c r="C29" s="72"/>
      <c r="D29" s="41"/>
    </row>
    <row r="30" spans="1:4">
      <c r="A30" s="113" t="s">
        <v>51</v>
      </c>
      <c r="B30" s="117">
        <v>0</v>
      </c>
      <c r="C30" s="72">
        <v>0.04</v>
      </c>
      <c r="D30" s="41">
        <f>B30*C30</f>
        <v>0</v>
      </c>
    </row>
    <row r="31" spans="1:4">
      <c r="A31" s="113"/>
      <c r="B31" s="102" t="s">
        <v>88</v>
      </c>
      <c r="C31" s="72"/>
      <c r="D31" s="41"/>
    </row>
    <row r="32" spans="1:4">
      <c r="A32" s="113" t="s">
        <v>53</v>
      </c>
      <c r="B32" s="117">
        <v>0</v>
      </c>
      <c r="C32" s="72">
        <v>0.04</v>
      </c>
      <c r="D32" s="41">
        <f>B32*C32</f>
        <v>0</v>
      </c>
    </row>
    <row r="33" spans="1:4">
      <c r="A33" s="113"/>
      <c r="B33" s="115" t="s">
        <v>88</v>
      </c>
      <c r="C33" s="72"/>
      <c r="D33" s="41"/>
    </row>
    <row r="34" spans="1:4">
      <c r="A34" s="113" t="s">
        <v>54</v>
      </c>
      <c r="B34" s="117">
        <v>0</v>
      </c>
      <c r="C34" s="72">
        <v>0.03</v>
      </c>
      <c r="D34" s="41">
        <f>B34*C34</f>
        <v>0</v>
      </c>
    </row>
    <row r="35" spans="1:4">
      <c r="A35" s="113"/>
      <c r="B35" s="102" t="s">
        <v>88</v>
      </c>
      <c r="C35" s="72"/>
      <c r="D35" s="41"/>
    </row>
    <row r="36" spans="1:4">
      <c r="A36" s="113" t="s">
        <v>55</v>
      </c>
      <c r="B36" s="117">
        <v>5</v>
      </c>
      <c r="C36" s="72">
        <v>0.05</v>
      </c>
      <c r="D36" s="41">
        <f>B36*C36</f>
        <v>0.25</v>
      </c>
    </row>
    <row r="37" spans="1:4" ht="139.5">
      <c r="A37" s="113"/>
      <c r="B37" s="123" t="s">
        <v>89</v>
      </c>
      <c r="C37" s="72"/>
      <c r="D37" s="41"/>
    </row>
    <row r="38" spans="1:4">
      <c r="A38" s="113" t="s">
        <v>56</v>
      </c>
      <c r="B38" s="117">
        <v>5</v>
      </c>
      <c r="C38" s="72">
        <v>0.05</v>
      </c>
      <c r="D38" s="41">
        <f>B38*C38</f>
        <v>0.25</v>
      </c>
    </row>
    <row r="39" spans="1:4" ht="93">
      <c r="A39" s="113"/>
      <c r="B39" s="123" t="s">
        <v>90</v>
      </c>
      <c r="C39" s="72"/>
      <c r="D39" s="41"/>
    </row>
    <row r="40" spans="1:4" s="68" customFormat="1">
      <c r="A40" s="114" t="s">
        <v>58</v>
      </c>
      <c r="B40" s="117">
        <v>3</v>
      </c>
      <c r="C40" s="72">
        <v>0.04</v>
      </c>
      <c r="D40" s="73">
        <f>B40*C40</f>
        <v>0.12</v>
      </c>
    </row>
    <row r="41" spans="1:4" ht="62.1">
      <c r="A41" s="113"/>
      <c r="B41" s="115" t="s">
        <v>91</v>
      </c>
      <c r="C41" s="72"/>
      <c r="D41" s="41"/>
    </row>
    <row r="42" spans="1:4">
      <c r="A42" s="113" t="s">
        <v>60</v>
      </c>
      <c r="B42" s="117">
        <v>4</v>
      </c>
      <c r="C42" s="72">
        <v>0.02</v>
      </c>
      <c r="D42" s="41">
        <f>B42*C42</f>
        <v>0.08</v>
      </c>
    </row>
    <row r="43" spans="1:4" ht="77.45">
      <c r="A43" s="113"/>
      <c r="B43" s="123" t="s">
        <v>92</v>
      </c>
      <c r="C43" s="72"/>
      <c r="D43" s="41"/>
    </row>
    <row r="44" spans="1:4">
      <c r="A44" s="113" t="s">
        <v>61</v>
      </c>
      <c r="B44" s="117">
        <v>3</v>
      </c>
      <c r="C44" s="72">
        <v>0.03</v>
      </c>
      <c r="D44" s="41">
        <f>B44*C44</f>
        <v>0.09</v>
      </c>
    </row>
    <row r="45" spans="1:4" ht="77.45">
      <c r="A45" s="113"/>
      <c r="B45" s="102" t="s">
        <v>93</v>
      </c>
      <c r="C45" s="72"/>
      <c r="D45" s="41"/>
    </row>
    <row r="46" spans="1:4">
      <c r="A46" s="113" t="s">
        <v>63</v>
      </c>
      <c r="B46" s="117">
        <v>3</v>
      </c>
      <c r="C46" s="72">
        <v>0.03</v>
      </c>
      <c r="D46" s="41">
        <f>B46*C46</f>
        <v>0.09</v>
      </c>
    </row>
    <row r="47" spans="1:4" ht="77.45">
      <c r="A47" s="113"/>
      <c r="B47" s="102" t="s">
        <v>93</v>
      </c>
      <c r="C47" s="72"/>
      <c r="D47" s="41"/>
    </row>
    <row r="48" spans="1:4">
      <c r="A48" s="113" t="s">
        <v>65</v>
      </c>
      <c r="B48" s="117">
        <v>3</v>
      </c>
      <c r="C48" s="72">
        <v>0.02</v>
      </c>
      <c r="D48" s="41">
        <f>B48*C48</f>
        <v>0.06</v>
      </c>
    </row>
    <row r="49" spans="1:5" ht="77.45">
      <c r="A49" s="113"/>
      <c r="B49" s="102" t="s">
        <v>93</v>
      </c>
      <c r="C49" s="72"/>
      <c r="D49" s="41"/>
    </row>
    <row r="50" spans="1:5">
      <c r="A50" s="113" t="s">
        <v>67</v>
      </c>
      <c r="B50" s="117">
        <v>4</v>
      </c>
      <c r="C50" s="72">
        <v>0.02</v>
      </c>
      <c r="D50" s="41">
        <f>B50*C50</f>
        <v>0.08</v>
      </c>
    </row>
    <row r="51" spans="1:5" ht="77.45">
      <c r="A51" s="113"/>
      <c r="B51" s="123" t="s">
        <v>94</v>
      </c>
      <c r="C51" s="72"/>
      <c r="D51" s="41"/>
    </row>
    <row r="52" spans="1:5">
      <c r="A52" s="113" t="s">
        <v>69</v>
      </c>
      <c r="B52" s="117">
        <v>0</v>
      </c>
      <c r="C52" s="72">
        <v>0.02</v>
      </c>
      <c r="D52" s="41">
        <f>B52*C52</f>
        <v>0</v>
      </c>
    </row>
    <row r="53" spans="1:5">
      <c r="A53" s="113"/>
      <c r="B53" s="102" t="s">
        <v>88</v>
      </c>
      <c r="C53" s="72"/>
      <c r="D53" s="41"/>
    </row>
    <row r="54" spans="1:5">
      <c r="A54" s="113" t="s">
        <v>70</v>
      </c>
      <c r="B54" s="117">
        <v>0</v>
      </c>
      <c r="C54" s="72">
        <v>0.02</v>
      </c>
      <c r="D54" s="41">
        <f>B54*C54</f>
        <v>0</v>
      </c>
    </row>
    <row r="55" spans="1:5">
      <c r="A55" s="113"/>
      <c r="B55" s="115" t="s">
        <v>88</v>
      </c>
      <c r="C55" s="72"/>
      <c r="D55" s="41"/>
    </row>
    <row r="56" spans="1:5">
      <c r="A56" s="113" t="s">
        <v>71</v>
      </c>
      <c r="B56" s="117">
        <v>3</v>
      </c>
      <c r="C56" s="72">
        <v>0.03</v>
      </c>
      <c r="D56" s="41">
        <f>B56*C56</f>
        <v>0.09</v>
      </c>
    </row>
    <row r="57" spans="1:5" ht="62.1">
      <c r="A57" s="116"/>
      <c r="B57" s="124" t="s">
        <v>95</v>
      </c>
      <c r="C57" s="72"/>
      <c r="D57" s="41"/>
    </row>
    <row r="58" spans="1:5">
      <c r="B58" s="47" t="s">
        <v>73</v>
      </c>
      <c r="C58" s="72">
        <f>SUM(C2:C57)</f>
        <v>1.0000000000000004</v>
      </c>
      <c r="D58" s="92">
        <f>SUM(D2:D57)</f>
        <v>3.52</v>
      </c>
      <c r="E58" s="58" t="s">
        <v>96</v>
      </c>
    </row>
    <row r="59" spans="1:5">
      <c r="B59" s="1"/>
    </row>
    <row r="60" spans="1:5">
      <c r="B60" s="1"/>
    </row>
    <row r="61" spans="1:5">
      <c r="B61" s="1"/>
    </row>
    <row r="62" spans="1:5">
      <c r="B62" s="1"/>
    </row>
    <row r="63" spans="1:5">
      <c r="B63" s="1"/>
    </row>
    <row r="64" spans="1:5">
      <c r="B64" s="1"/>
    </row>
    <row r="65" spans="2:2">
      <c r="B65" s="1"/>
    </row>
    <row r="66" spans="2:2">
      <c r="B66" s="1"/>
    </row>
    <row r="67" spans="2:2">
      <c r="B67" s="1"/>
    </row>
    <row r="68" spans="2:2">
      <c r="B68" s="1"/>
    </row>
    <row r="69" spans="2:2">
      <c r="B69" s="1"/>
    </row>
  </sheetData>
  <sheetProtection formatRows="0"/>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99EF4-12C7-4365-A997-D2AA0760E565}">
  <dimension ref="A1:I131"/>
  <sheetViews>
    <sheetView zoomScale="60" zoomScaleNormal="60" workbookViewId="0">
      <pane xSplit="1" ySplit="1" topLeftCell="E87" activePane="bottomRight" state="frozen"/>
      <selection pane="bottomRight" activeCell="H88" sqref="H88"/>
      <selection pane="bottomLeft" activeCell="A2" sqref="A2"/>
      <selection pane="topRight" activeCell="B1" sqref="B1"/>
    </sheetView>
  </sheetViews>
  <sheetFormatPr defaultColWidth="10.875" defaultRowHeight="15.6"/>
  <cols>
    <col min="1" max="1" width="80.625" style="8" customWidth="1"/>
    <col min="2" max="2" width="64.625" style="8" customWidth="1"/>
    <col min="3" max="3" width="8.625" style="8" customWidth="1"/>
    <col min="4" max="4" width="64.625" style="8" customWidth="1"/>
    <col min="5" max="5" width="8.625" style="8" customWidth="1"/>
    <col min="6" max="6" width="64.625" style="8" customWidth="1"/>
    <col min="7" max="7" width="8.625" style="8" customWidth="1"/>
    <col min="8" max="8" width="16.625" style="8" customWidth="1"/>
    <col min="9" max="9" width="15.375" style="8" customWidth="1"/>
    <col min="10" max="10" width="15.5" style="8" customWidth="1"/>
    <col min="11" max="16384" width="10.875" style="8"/>
  </cols>
  <sheetData>
    <row r="1" spans="1:9" ht="108" customHeight="1">
      <c r="A1" s="7" t="s">
        <v>97</v>
      </c>
      <c r="B1" s="24" t="s">
        <v>98</v>
      </c>
      <c r="C1" s="35" t="s">
        <v>99</v>
      </c>
      <c r="D1" s="24" t="s">
        <v>100</v>
      </c>
      <c r="E1" s="35" t="s">
        <v>101</v>
      </c>
      <c r="F1" s="24" t="s">
        <v>102</v>
      </c>
      <c r="G1" s="35" t="s">
        <v>99</v>
      </c>
      <c r="H1" s="43" t="s">
        <v>25</v>
      </c>
      <c r="I1" s="11"/>
    </row>
    <row r="2" spans="1:9" ht="15.95" customHeight="1">
      <c r="A2" s="26" t="s">
        <v>103</v>
      </c>
      <c r="B2" s="117"/>
      <c r="C2" s="118">
        <v>0.05</v>
      </c>
      <c r="D2" s="117"/>
      <c r="E2" s="118">
        <v>0.04</v>
      </c>
      <c r="F2" s="117"/>
      <c r="G2" s="118">
        <v>0.04</v>
      </c>
      <c r="H2" s="75">
        <f>B2*C2+D2*E2+F2*G2</f>
        <v>0</v>
      </c>
    </row>
    <row r="3" spans="1:9" s="16" customFormat="1" ht="15.95" customHeight="1">
      <c r="A3" s="30"/>
      <c r="B3" s="117"/>
      <c r="C3" s="118"/>
      <c r="D3" s="117"/>
      <c r="E3" s="118"/>
      <c r="F3" s="117"/>
      <c r="G3" s="118"/>
      <c r="H3" s="75"/>
    </row>
    <row r="4" spans="1:9" ht="29.45" customHeight="1">
      <c r="A4" s="26" t="s">
        <v>104</v>
      </c>
      <c r="B4" s="94"/>
      <c r="C4" s="118">
        <v>0.03</v>
      </c>
      <c r="D4" s="94"/>
      <c r="E4" s="118">
        <v>3.5000000000000003E-2</v>
      </c>
      <c r="F4" s="94"/>
      <c r="G4" s="118">
        <v>3.5000000000000003E-2</v>
      </c>
      <c r="H4" s="75">
        <f>B4*C4+D4*E4+F4*G4</f>
        <v>0</v>
      </c>
    </row>
    <row r="5" spans="1:9">
      <c r="A5" s="25"/>
      <c r="B5" s="94"/>
      <c r="C5" s="118"/>
      <c r="D5" s="94"/>
      <c r="E5" s="118"/>
      <c r="F5" s="94"/>
      <c r="G5" s="118"/>
      <c r="H5" s="75"/>
    </row>
    <row r="6" spans="1:9">
      <c r="A6" s="26" t="s">
        <v>105</v>
      </c>
      <c r="B6" s="117"/>
      <c r="C6" s="118">
        <v>0.04</v>
      </c>
      <c r="D6" s="117"/>
      <c r="E6" s="118">
        <v>0.04</v>
      </c>
      <c r="F6" s="117"/>
      <c r="G6" s="118">
        <v>0.04</v>
      </c>
      <c r="H6" s="75">
        <f t="shared" ref="H6" si="0">B6*C6+D6*E6+F6*G6</f>
        <v>0</v>
      </c>
    </row>
    <row r="7" spans="1:9" ht="15.95" customHeight="1">
      <c r="A7" s="25"/>
      <c r="B7" s="117"/>
      <c r="C7" s="118"/>
      <c r="D7" s="117"/>
      <c r="E7" s="118"/>
      <c r="F7" s="117"/>
      <c r="G7" s="118"/>
      <c r="H7" s="75"/>
    </row>
    <row r="8" spans="1:9" ht="15.95" customHeight="1">
      <c r="A8" s="26" t="s">
        <v>106</v>
      </c>
      <c r="B8" s="94"/>
      <c r="C8" s="118">
        <v>0.04</v>
      </c>
      <c r="D8" s="94"/>
      <c r="E8" s="118">
        <v>0.04</v>
      </c>
      <c r="F8" s="94"/>
      <c r="G8" s="118">
        <v>0.04</v>
      </c>
      <c r="H8" s="75">
        <f t="shared" ref="H8:H14" si="1">B8*C8+D8*E8+F8*G8</f>
        <v>0</v>
      </c>
    </row>
    <row r="9" spans="1:9" ht="15.95" customHeight="1">
      <c r="A9" s="26"/>
      <c r="B9" s="94"/>
      <c r="C9" s="118"/>
      <c r="D9" s="94"/>
      <c r="E9" s="118"/>
      <c r="F9" s="94"/>
      <c r="G9" s="118"/>
      <c r="H9" s="75"/>
    </row>
    <row r="10" spans="1:9" ht="15.95" customHeight="1">
      <c r="A10" s="26" t="s">
        <v>107</v>
      </c>
      <c r="B10" s="94"/>
      <c r="C10" s="118">
        <v>0.05</v>
      </c>
      <c r="D10" s="94"/>
      <c r="E10" s="118">
        <v>0.05</v>
      </c>
      <c r="F10" s="94"/>
      <c r="G10" s="118">
        <v>0.05</v>
      </c>
      <c r="H10" s="75">
        <f t="shared" si="1"/>
        <v>0</v>
      </c>
    </row>
    <row r="11" spans="1:9" ht="15.95" customHeight="1">
      <c r="A11" s="26"/>
      <c r="B11" s="94"/>
      <c r="C11" s="118"/>
      <c r="D11" s="94"/>
      <c r="E11" s="118"/>
      <c r="F11" s="94"/>
      <c r="G11" s="118"/>
      <c r="H11" s="75"/>
    </row>
    <row r="12" spans="1:9" ht="34.5" customHeight="1">
      <c r="A12" s="26" t="s">
        <v>108</v>
      </c>
      <c r="B12" s="94"/>
      <c r="C12" s="118">
        <v>0.04</v>
      </c>
      <c r="D12" s="94"/>
      <c r="E12" s="118">
        <v>3.5000000000000003E-2</v>
      </c>
      <c r="F12" s="94"/>
      <c r="G12" s="118">
        <v>3.5000000000000003E-2</v>
      </c>
      <c r="H12" s="75">
        <f t="shared" si="1"/>
        <v>0</v>
      </c>
    </row>
    <row r="13" spans="1:9" ht="38.450000000000003" customHeight="1">
      <c r="A13" s="26"/>
      <c r="B13" s="94"/>
      <c r="C13" s="118"/>
      <c r="D13" s="94"/>
      <c r="E13" s="118"/>
      <c r="F13" s="143"/>
      <c r="G13" s="118"/>
      <c r="H13" s="75"/>
    </row>
    <row r="14" spans="1:9" ht="15.95" customHeight="1">
      <c r="A14" s="26" t="s">
        <v>109</v>
      </c>
      <c r="B14" s="94"/>
      <c r="C14" s="118">
        <v>0.03</v>
      </c>
      <c r="D14" s="94"/>
      <c r="E14" s="118">
        <v>0.03</v>
      </c>
      <c r="F14" s="94"/>
      <c r="G14" s="118">
        <v>0.03</v>
      </c>
      <c r="H14" s="75">
        <f t="shared" si="1"/>
        <v>0</v>
      </c>
    </row>
    <row r="15" spans="1:9" ht="15.95" customHeight="1">
      <c r="A15" s="26"/>
      <c r="B15" s="94"/>
      <c r="C15" s="118"/>
      <c r="D15" s="94"/>
      <c r="E15" s="118"/>
      <c r="F15" s="94"/>
      <c r="G15" s="118"/>
      <c r="H15" s="75"/>
    </row>
    <row r="16" spans="1:9" ht="15.95" customHeight="1">
      <c r="A16" s="24" t="s">
        <v>110</v>
      </c>
      <c r="B16" s="117"/>
      <c r="C16" s="118">
        <v>0.03</v>
      </c>
      <c r="D16" s="117"/>
      <c r="E16" s="118">
        <v>0.03</v>
      </c>
      <c r="G16" s="118">
        <v>0.03</v>
      </c>
      <c r="H16" s="75">
        <f>B16*C16+D16*E16+F17*G16</f>
        <v>0</v>
      </c>
    </row>
    <row r="17" spans="1:8" ht="43.5" customHeight="1">
      <c r="A17" s="25"/>
      <c r="B17" s="117"/>
      <c r="C17" s="118"/>
      <c r="D17" s="117"/>
      <c r="E17" s="118"/>
      <c r="F17" s="102"/>
      <c r="G17" s="118"/>
      <c r="H17" s="75"/>
    </row>
    <row r="18" spans="1:8" ht="15.95" customHeight="1">
      <c r="A18" s="24" t="s">
        <v>111</v>
      </c>
      <c r="B18" s="94"/>
      <c r="C18" s="118">
        <v>0.03</v>
      </c>
      <c r="D18" s="94"/>
      <c r="E18" s="118">
        <v>2.5000000000000001E-2</v>
      </c>
      <c r="F18" s="94"/>
      <c r="G18" s="118">
        <v>2.5000000000000001E-2</v>
      </c>
      <c r="H18" s="75">
        <f t="shared" ref="H18" si="2">B18*C18+D18*E18+F18*G18</f>
        <v>0</v>
      </c>
    </row>
    <row r="19" spans="1:8" ht="15.95" customHeight="1">
      <c r="A19" s="23"/>
      <c r="B19" s="94"/>
      <c r="C19" s="118"/>
      <c r="D19" s="94"/>
      <c r="E19" s="118"/>
      <c r="F19" s="94"/>
      <c r="G19" s="118"/>
      <c r="H19" s="75"/>
    </row>
    <row r="20" spans="1:8" ht="15.95" customHeight="1">
      <c r="A20" s="24" t="s">
        <v>112</v>
      </c>
      <c r="B20" s="117"/>
      <c r="C20" s="118">
        <v>0.03</v>
      </c>
      <c r="D20" s="117"/>
      <c r="E20" s="118">
        <v>3.5000000000000003E-2</v>
      </c>
      <c r="F20" s="117"/>
      <c r="G20" s="118">
        <v>3.5000000000000003E-2</v>
      </c>
      <c r="H20" s="75">
        <f t="shared" ref="H20" si="3">B20*C20+D20*E20+F20*G20</f>
        <v>0</v>
      </c>
    </row>
    <row r="21" spans="1:8" ht="15.95" customHeight="1">
      <c r="A21" s="23"/>
      <c r="B21" s="117"/>
      <c r="C21" s="118"/>
      <c r="D21" s="117"/>
      <c r="E21" s="118"/>
      <c r="F21" s="117"/>
      <c r="G21" s="118"/>
      <c r="H21" s="75"/>
    </row>
    <row r="22" spans="1:8" ht="15.95" customHeight="1">
      <c r="A22" s="23" t="s">
        <v>113</v>
      </c>
      <c r="B22" s="94"/>
      <c r="C22" s="118">
        <v>0.03</v>
      </c>
      <c r="D22" s="94"/>
      <c r="E22" s="118">
        <v>3.5000000000000003E-2</v>
      </c>
      <c r="F22" s="94"/>
      <c r="G22" s="118">
        <v>3.5000000000000003E-2</v>
      </c>
      <c r="H22" s="75">
        <f t="shared" ref="H22" si="4">B22*C22+D22*E22+F22*G22</f>
        <v>0</v>
      </c>
    </row>
    <row r="23" spans="1:8" ht="15.95" customHeight="1">
      <c r="A23" s="23"/>
      <c r="B23" s="94"/>
      <c r="C23" s="118"/>
      <c r="D23" s="94"/>
      <c r="E23" s="118"/>
      <c r="F23" s="94"/>
      <c r="G23" s="118"/>
      <c r="H23" s="75"/>
    </row>
    <row r="24" spans="1:8" ht="15.95" customHeight="1">
      <c r="A24" s="24" t="s">
        <v>114</v>
      </c>
      <c r="B24" s="117"/>
      <c r="C24" s="118">
        <v>0.02</v>
      </c>
      <c r="D24" s="117"/>
      <c r="E24" s="118">
        <v>1.4999999999999999E-2</v>
      </c>
      <c r="F24" s="117"/>
      <c r="G24" s="118">
        <v>1.4999999999999999E-2</v>
      </c>
      <c r="H24" s="75">
        <f t="shared" ref="H24" si="5">B24*C24+D24*E24+F24*G24</f>
        <v>0</v>
      </c>
    </row>
    <row r="25" spans="1:8" ht="25.5" customHeight="1">
      <c r="A25" s="23"/>
      <c r="B25" s="117"/>
      <c r="C25" s="118"/>
      <c r="D25" s="117"/>
      <c r="E25" s="118"/>
      <c r="F25" s="117"/>
      <c r="G25" s="118"/>
      <c r="H25" s="75"/>
    </row>
    <row r="26" spans="1:8" ht="15.95" customHeight="1">
      <c r="A26" s="24" t="s">
        <v>115</v>
      </c>
      <c r="B26" s="94"/>
      <c r="C26" s="118">
        <v>0.02</v>
      </c>
      <c r="D26" s="94"/>
      <c r="E26" s="118">
        <v>0.02</v>
      </c>
      <c r="F26" s="94"/>
      <c r="G26" s="118">
        <v>0.02</v>
      </c>
      <c r="H26" s="75">
        <f t="shared" ref="H26" si="6">B26*C26+D26*E26+F26*G26</f>
        <v>0</v>
      </c>
    </row>
    <row r="27" spans="1:8" ht="15.95" customHeight="1">
      <c r="A27" s="23"/>
      <c r="B27" s="94"/>
      <c r="C27" s="118"/>
      <c r="D27" s="94"/>
      <c r="E27" s="118"/>
      <c r="F27" s="94"/>
      <c r="G27" s="118"/>
      <c r="H27" s="75"/>
    </row>
    <row r="28" spans="1:8" ht="15.95" customHeight="1">
      <c r="A28" s="24" t="s">
        <v>116</v>
      </c>
      <c r="B28" s="117"/>
      <c r="C28" s="118">
        <v>0.03</v>
      </c>
      <c r="D28" s="117"/>
      <c r="E28" s="118">
        <v>0.02</v>
      </c>
      <c r="F28" s="117"/>
      <c r="G28" s="118">
        <v>2.5000000000000001E-2</v>
      </c>
      <c r="H28" s="75">
        <f t="shared" ref="H28" si="7">B28*C28+D28*E28+F28*G28</f>
        <v>0</v>
      </c>
    </row>
    <row r="29" spans="1:8" ht="15.95" customHeight="1">
      <c r="A29" s="23"/>
      <c r="B29" s="117"/>
      <c r="C29" s="118"/>
      <c r="D29" s="117"/>
      <c r="E29" s="118"/>
      <c r="F29" s="117"/>
      <c r="G29" s="118"/>
      <c r="H29" s="75"/>
    </row>
    <row r="30" spans="1:8" ht="15.95" customHeight="1">
      <c r="A30" s="23" t="s">
        <v>117</v>
      </c>
      <c r="B30" s="94"/>
      <c r="C30" s="118">
        <v>0.03</v>
      </c>
      <c r="D30" s="94"/>
      <c r="E30" s="118">
        <v>0.02</v>
      </c>
      <c r="F30" s="94"/>
      <c r="G30" s="118">
        <v>0.02</v>
      </c>
      <c r="H30" s="75">
        <f t="shared" ref="H30" si="8">B30*C30+D30*E30+F30*G30</f>
        <v>0</v>
      </c>
    </row>
    <row r="31" spans="1:8" ht="15.95" customHeight="1">
      <c r="A31" s="23"/>
      <c r="B31" s="94"/>
      <c r="C31" s="118"/>
      <c r="D31" s="94"/>
      <c r="E31" s="118"/>
      <c r="F31" s="94"/>
      <c r="G31" s="118"/>
      <c r="H31" s="75"/>
    </row>
    <row r="32" spans="1:8" ht="15.95" customHeight="1">
      <c r="A32" s="24" t="s">
        <v>118</v>
      </c>
      <c r="B32" s="117"/>
      <c r="C32" s="118">
        <v>0.03</v>
      </c>
      <c r="D32" s="117"/>
      <c r="E32" s="118">
        <v>0.02</v>
      </c>
      <c r="F32" s="117">
        <v>5</v>
      </c>
      <c r="G32" s="118">
        <v>0.02</v>
      </c>
      <c r="H32" s="75">
        <f t="shared" ref="H32" si="9">B32*C32+D32*E32+F32*G32</f>
        <v>0.1</v>
      </c>
    </row>
    <row r="33" spans="1:8" ht="42.6" customHeight="1">
      <c r="A33" s="23"/>
      <c r="B33" s="117"/>
      <c r="C33" s="118"/>
      <c r="D33" s="117"/>
      <c r="E33" s="118"/>
      <c r="F33" s="102" t="s">
        <v>119</v>
      </c>
      <c r="G33" s="118"/>
      <c r="H33" s="75"/>
    </row>
    <row r="34" spans="1:8" ht="15.95" customHeight="1">
      <c r="A34" s="24" t="s">
        <v>120</v>
      </c>
      <c r="B34" s="94"/>
      <c r="C34" s="118">
        <v>0.04</v>
      </c>
      <c r="D34" s="94"/>
      <c r="E34" s="118">
        <v>0.04</v>
      </c>
      <c r="F34" s="94"/>
      <c r="G34" s="118">
        <v>0.04</v>
      </c>
      <c r="H34" s="75">
        <f t="shared" ref="H34" si="10">B34*C34+D34*E34+F34*G34</f>
        <v>0</v>
      </c>
    </row>
    <row r="35" spans="1:8">
      <c r="A35" s="23"/>
      <c r="B35" s="94"/>
      <c r="C35" s="118"/>
      <c r="D35" s="94"/>
      <c r="E35" s="118"/>
      <c r="F35" s="94"/>
      <c r="G35" s="118"/>
      <c r="H35" s="75"/>
    </row>
    <row r="36" spans="1:8" ht="15.95" customHeight="1">
      <c r="A36" s="24" t="s">
        <v>121</v>
      </c>
      <c r="B36" s="117"/>
      <c r="C36" s="118">
        <v>0.03</v>
      </c>
      <c r="D36" s="117"/>
      <c r="E36" s="118">
        <v>2.5000000000000001E-2</v>
      </c>
      <c r="F36" s="117"/>
      <c r="G36" s="118">
        <v>2.5000000000000001E-2</v>
      </c>
      <c r="H36" s="75">
        <f t="shared" ref="H36" si="11">B36*C36+D36*E36+F36*G36</f>
        <v>0</v>
      </c>
    </row>
    <row r="37" spans="1:8" ht="15.95" customHeight="1">
      <c r="A37" s="23"/>
      <c r="B37" s="117"/>
      <c r="C37" s="118"/>
      <c r="D37" s="117"/>
      <c r="E37" s="118"/>
      <c r="F37" s="117"/>
      <c r="G37" s="118"/>
      <c r="H37" s="75"/>
    </row>
    <row r="38" spans="1:8" ht="15.95" customHeight="1">
      <c r="A38" s="24" t="s">
        <v>122</v>
      </c>
      <c r="B38" s="94"/>
      <c r="C38" s="118">
        <v>0.02</v>
      </c>
      <c r="D38" s="94"/>
      <c r="E38" s="118">
        <v>0.02</v>
      </c>
      <c r="F38" s="94"/>
      <c r="G38" s="118">
        <v>0.02</v>
      </c>
      <c r="H38" s="75">
        <f t="shared" ref="H38" si="12">B38*C38+D38*E38+F38*G38</f>
        <v>0</v>
      </c>
    </row>
    <row r="39" spans="1:8" ht="15.95" customHeight="1">
      <c r="A39" s="23"/>
      <c r="B39" s="94"/>
      <c r="C39" s="118"/>
      <c r="D39" s="94"/>
      <c r="E39" s="118"/>
      <c r="F39" s="94"/>
      <c r="G39" s="118"/>
      <c r="H39" s="75"/>
    </row>
    <row r="40" spans="1:8" ht="15.95" customHeight="1">
      <c r="A40" s="24" t="s">
        <v>123</v>
      </c>
      <c r="B40" s="117"/>
      <c r="C40" s="118">
        <v>0.02</v>
      </c>
      <c r="D40" s="117"/>
      <c r="E40" s="118">
        <v>0.02</v>
      </c>
      <c r="F40" s="117"/>
      <c r="G40" s="118">
        <v>0.02</v>
      </c>
      <c r="H40" s="75">
        <f t="shared" ref="H40" si="13">B40*C40+D40*E40+F40*G40</f>
        <v>0</v>
      </c>
    </row>
    <row r="41" spans="1:8" ht="15.95" customHeight="1">
      <c r="A41" s="23"/>
      <c r="B41" s="117"/>
      <c r="C41" s="118"/>
      <c r="D41" s="117"/>
      <c r="E41" s="118"/>
      <c r="F41" s="117"/>
      <c r="G41" s="118"/>
      <c r="H41" s="75"/>
    </row>
    <row r="42" spans="1:8" ht="15.95" customHeight="1">
      <c r="A42" s="24" t="s">
        <v>124</v>
      </c>
      <c r="B42" s="94"/>
      <c r="C42" s="118">
        <v>0.02</v>
      </c>
      <c r="D42" s="94"/>
      <c r="E42" s="118">
        <v>0.02</v>
      </c>
      <c r="F42" s="94"/>
      <c r="G42" s="118">
        <v>0.02</v>
      </c>
      <c r="H42" s="75">
        <f t="shared" ref="H42" si="14">B42*C42+D42*E42+F42*G42</f>
        <v>0</v>
      </c>
    </row>
    <row r="43" spans="1:8" ht="15.95" customHeight="1">
      <c r="A43" s="23"/>
      <c r="B43" s="94"/>
      <c r="C43" s="118"/>
      <c r="D43" s="94"/>
      <c r="E43" s="118"/>
      <c r="F43" s="94"/>
      <c r="G43" s="118"/>
      <c r="H43" s="75"/>
    </row>
    <row r="44" spans="1:8" ht="15.95" customHeight="1">
      <c r="A44" s="24" t="s">
        <v>125</v>
      </c>
      <c r="B44" s="117"/>
      <c r="C44" s="118">
        <v>0.02</v>
      </c>
      <c r="D44" s="117"/>
      <c r="E44" s="118">
        <v>0.02</v>
      </c>
      <c r="F44" s="117"/>
      <c r="G44" s="118">
        <v>0.02</v>
      </c>
      <c r="H44" s="75">
        <f t="shared" ref="H44" si="15">B44*C44+D44*E44+F44*G44</f>
        <v>0</v>
      </c>
    </row>
    <row r="45" spans="1:8" ht="15.95" customHeight="1">
      <c r="A45" s="24"/>
      <c r="B45" s="117"/>
      <c r="C45" s="118"/>
      <c r="D45" s="117"/>
      <c r="E45" s="118"/>
      <c r="F45" s="117"/>
      <c r="G45" s="118"/>
      <c r="H45" s="75"/>
    </row>
    <row r="46" spans="1:8" ht="15.95" customHeight="1">
      <c r="A46" s="24" t="s">
        <v>126</v>
      </c>
      <c r="B46" s="94"/>
      <c r="C46" s="118">
        <v>0.02</v>
      </c>
      <c r="D46" s="94"/>
      <c r="E46" s="118">
        <v>0.02</v>
      </c>
      <c r="F46" s="94"/>
      <c r="G46" s="118">
        <v>0.02</v>
      </c>
      <c r="H46" s="75">
        <f t="shared" ref="H46" si="16">B46*C46+D46*E46+F46*G46</f>
        <v>0</v>
      </c>
    </row>
    <row r="47" spans="1:8" ht="15.95" customHeight="1">
      <c r="A47" s="23"/>
      <c r="B47" s="94"/>
      <c r="C47" s="118"/>
      <c r="D47" s="94"/>
      <c r="E47" s="118"/>
      <c r="F47" s="94"/>
      <c r="G47" s="118"/>
      <c r="H47" s="75"/>
    </row>
    <row r="48" spans="1:8" ht="15.95" customHeight="1">
      <c r="A48" s="24" t="s">
        <v>127</v>
      </c>
      <c r="B48" s="117"/>
      <c r="C48" s="118">
        <v>0.02</v>
      </c>
      <c r="D48" s="117"/>
      <c r="E48" s="118">
        <v>0.02</v>
      </c>
      <c r="F48" s="117"/>
      <c r="G48" s="118">
        <v>0.02</v>
      </c>
      <c r="H48" s="75">
        <f t="shared" ref="H48" si="17">B48*C48+D48*E48+F48*G48</f>
        <v>0</v>
      </c>
    </row>
    <row r="49" spans="1:8" ht="15.95" customHeight="1">
      <c r="A49" s="23"/>
      <c r="B49" s="117"/>
      <c r="C49" s="118"/>
      <c r="D49" s="117"/>
      <c r="E49" s="118"/>
      <c r="F49" s="117"/>
      <c r="G49" s="118"/>
      <c r="H49" s="75"/>
    </row>
    <row r="50" spans="1:8" ht="15.95" customHeight="1">
      <c r="A50" s="24" t="s">
        <v>128</v>
      </c>
      <c r="B50" s="94"/>
      <c r="C50" s="118">
        <v>0.02</v>
      </c>
      <c r="D50" s="94"/>
      <c r="E50" s="118">
        <v>0.02</v>
      </c>
      <c r="F50" s="94"/>
      <c r="G50" s="118">
        <v>0.02</v>
      </c>
      <c r="H50" s="75">
        <f t="shared" ref="H50" si="18">B50*C50+D50*E50+F50*G50</f>
        <v>0</v>
      </c>
    </row>
    <row r="51" spans="1:8" ht="15.95" customHeight="1">
      <c r="A51" s="23"/>
      <c r="B51" s="94"/>
      <c r="C51" s="118"/>
      <c r="D51" s="94"/>
      <c r="E51" s="118"/>
      <c r="F51" s="94"/>
      <c r="G51" s="118"/>
      <c r="H51" s="75"/>
    </row>
    <row r="52" spans="1:8" ht="15.95" customHeight="1">
      <c r="A52" s="24" t="s">
        <v>129</v>
      </c>
      <c r="B52" s="94"/>
      <c r="C52" s="118">
        <v>0.02</v>
      </c>
      <c r="D52" s="94"/>
      <c r="E52" s="118">
        <v>0.02</v>
      </c>
      <c r="F52" s="94"/>
      <c r="G52" s="118">
        <v>0.02</v>
      </c>
      <c r="H52" s="75">
        <f t="shared" ref="H52" si="19">B52*C52+D52*E52+F52*G52</f>
        <v>0</v>
      </c>
    </row>
    <row r="53" spans="1:8" ht="15.95" customHeight="1">
      <c r="A53" s="23"/>
      <c r="B53" s="94"/>
      <c r="C53" s="118"/>
      <c r="D53" s="94"/>
      <c r="E53" s="118"/>
      <c r="F53" s="94"/>
      <c r="G53" s="118"/>
      <c r="H53" s="75"/>
    </row>
    <row r="54" spans="1:8" ht="15.95" customHeight="1">
      <c r="A54" s="24" t="s">
        <v>130</v>
      </c>
      <c r="B54" s="117"/>
      <c r="C54" s="118">
        <v>0.02</v>
      </c>
      <c r="D54" s="117"/>
      <c r="E54" s="118">
        <v>2.5000000000000001E-2</v>
      </c>
      <c r="F54" s="117"/>
      <c r="G54" s="118">
        <v>2.5000000000000001E-2</v>
      </c>
      <c r="H54" s="75">
        <f t="shared" ref="H54" si="20">B54*C54+D54*E54+F54*G54</f>
        <v>0</v>
      </c>
    </row>
    <row r="55" spans="1:8" ht="15.95" customHeight="1">
      <c r="A55" s="23"/>
      <c r="B55" s="117"/>
      <c r="C55" s="118"/>
      <c r="D55" s="117"/>
      <c r="E55" s="118"/>
      <c r="F55" s="117"/>
      <c r="G55" s="118"/>
      <c r="H55" s="75"/>
    </row>
    <row r="56" spans="1:8" ht="15.95" customHeight="1">
      <c r="A56" s="24" t="s">
        <v>131</v>
      </c>
      <c r="B56" s="94"/>
      <c r="C56" s="118">
        <v>0.02</v>
      </c>
      <c r="D56" s="94"/>
      <c r="E56" s="118">
        <v>1.4999999999999999E-2</v>
      </c>
      <c r="F56" s="94"/>
      <c r="G56" s="118">
        <v>1.4999999999999999E-2</v>
      </c>
      <c r="H56" s="75">
        <f t="shared" ref="H56" si="21">B56*C56+D56*E56+F56*G56</f>
        <v>0</v>
      </c>
    </row>
    <row r="57" spans="1:8" ht="15.95" customHeight="1">
      <c r="A57" s="23"/>
      <c r="B57" s="94"/>
      <c r="C57" s="118"/>
      <c r="D57" s="94"/>
      <c r="E57" s="118"/>
      <c r="F57" s="94"/>
      <c r="G57" s="118"/>
      <c r="H57" s="75"/>
    </row>
    <row r="58" spans="1:8" ht="15.95" customHeight="1">
      <c r="A58" s="24" t="s">
        <v>132</v>
      </c>
      <c r="B58" s="117"/>
      <c r="C58" s="118">
        <v>0.02</v>
      </c>
      <c r="D58" s="117"/>
      <c r="E58" s="118">
        <v>0.02</v>
      </c>
      <c r="F58" s="117"/>
      <c r="G58" s="118">
        <v>0.02</v>
      </c>
      <c r="H58" s="75">
        <f t="shared" ref="H58" si="22">B58*C58+D58*E58+F58*G58</f>
        <v>0</v>
      </c>
    </row>
    <row r="59" spans="1:8" ht="15.95" customHeight="1">
      <c r="A59" s="23"/>
      <c r="B59" s="117"/>
      <c r="C59" s="118"/>
      <c r="D59" s="117"/>
      <c r="E59" s="118"/>
      <c r="F59" s="117"/>
      <c r="G59" s="118"/>
      <c r="H59" s="75"/>
    </row>
    <row r="60" spans="1:8" ht="15.95" customHeight="1">
      <c r="A60" s="24" t="s">
        <v>133</v>
      </c>
      <c r="B60" s="94"/>
      <c r="C60" s="118">
        <v>0.02</v>
      </c>
      <c r="D60" s="94"/>
      <c r="E60" s="118">
        <v>0.02</v>
      </c>
      <c r="F60" s="94"/>
      <c r="G60" s="118">
        <v>0.02</v>
      </c>
      <c r="H60" s="75">
        <f t="shared" ref="H60" si="23">B60*C60+D60*E60+F60*G60</f>
        <v>0</v>
      </c>
    </row>
    <row r="61" spans="1:8" ht="15.95" customHeight="1">
      <c r="A61" s="23"/>
      <c r="B61" s="94"/>
      <c r="C61" s="118"/>
      <c r="D61" s="94"/>
      <c r="E61" s="118"/>
      <c r="F61" s="94"/>
      <c r="G61" s="118"/>
      <c r="H61" s="75"/>
    </row>
    <row r="62" spans="1:8" ht="15.95" customHeight="1">
      <c r="A62" s="23" t="s">
        <v>134</v>
      </c>
      <c r="B62" s="117"/>
      <c r="C62" s="118">
        <v>0.02</v>
      </c>
      <c r="D62" s="117"/>
      <c r="E62" s="118">
        <v>1.4999999999999999E-2</v>
      </c>
      <c r="F62" s="117"/>
      <c r="G62" s="118">
        <v>1.4999999999999999E-2</v>
      </c>
      <c r="H62" s="75">
        <f t="shared" ref="H62" si="24">B62*C62+D62*E62+F62*G62</f>
        <v>0</v>
      </c>
    </row>
    <row r="63" spans="1:8" ht="15.95" customHeight="1">
      <c r="A63" s="23"/>
      <c r="B63" s="117"/>
      <c r="C63" s="118"/>
      <c r="D63" s="117"/>
      <c r="E63" s="118"/>
      <c r="F63" s="117"/>
      <c r="G63" s="118"/>
      <c r="H63" s="75"/>
    </row>
    <row r="64" spans="1:8" ht="15.95" customHeight="1">
      <c r="A64" s="23" t="s">
        <v>135</v>
      </c>
      <c r="B64" s="94"/>
      <c r="C64" s="118">
        <v>0.02</v>
      </c>
      <c r="D64" s="94"/>
      <c r="E64" s="118">
        <v>1.4999999999999999E-2</v>
      </c>
      <c r="F64" s="94"/>
      <c r="G64" s="118">
        <v>1.4999999999999999E-2</v>
      </c>
      <c r="H64" s="75">
        <f t="shared" ref="H64" si="25">B64*C64+D64*E64+F64*G64</f>
        <v>0</v>
      </c>
    </row>
    <row r="65" spans="1:8" ht="15.95" customHeight="1">
      <c r="A65" s="23"/>
      <c r="B65" s="94"/>
      <c r="C65" s="118"/>
      <c r="D65" s="94"/>
      <c r="E65" s="118"/>
      <c r="F65" s="94"/>
      <c r="G65" s="118"/>
      <c r="H65" s="75"/>
    </row>
    <row r="66" spans="1:8" ht="36.950000000000003" customHeight="1">
      <c r="A66" s="24" t="s">
        <v>136</v>
      </c>
      <c r="B66" s="117"/>
      <c r="C66" s="118">
        <v>0.03</v>
      </c>
      <c r="D66" s="117"/>
      <c r="E66" s="118">
        <v>2.5000000000000001E-2</v>
      </c>
      <c r="F66" s="117"/>
      <c r="G66" s="118">
        <v>1.4999999999999999E-2</v>
      </c>
      <c r="H66" s="75">
        <f t="shared" ref="H66" si="26">B66*C66+D66*E66+F66*G66</f>
        <v>0</v>
      </c>
    </row>
    <row r="67" spans="1:8" ht="15.95" customHeight="1">
      <c r="A67" s="23"/>
      <c r="B67" s="117"/>
      <c r="C67" s="118"/>
      <c r="D67" s="117"/>
      <c r="E67" s="118"/>
      <c r="F67" s="117"/>
      <c r="G67" s="118"/>
      <c r="H67" s="75"/>
    </row>
    <row r="68" spans="1:8" ht="15.95" customHeight="1">
      <c r="A68" s="24" t="s">
        <v>137</v>
      </c>
      <c r="B68" s="94"/>
      <c r="C68" s="118">
        <v>1.4999999999999999E-2</v>
      </c>
      <c r="D68" s="94"/>
      <c r="E68" s="118">
        <v>0.01</v>
      </c>
      <c r="F68" s="94"/>
      <c r="G68" s="118">
        <v>0.01</v>
      </c>
      <c r="H68" s="75">
        <f t="shared" ref="H68" si="27">B68*C68+D68*E68+F68*G68</f>
        <v>0</v>
      </c>
    </row>
    <row r="69" spans="1:8" ht="15.95" customHeight="1">
      <c r="A69" s="23"/>
      <c r="B69" s="94"/>
      <c r="C69" s="118"/>
      <c r="D69" s="94"/>
      <c r="E69" s="118"/>
      <c r="F69" s="94"/>
      <c r="G69" s="118"/>
      <c r="H69" s="75"/>
    </row>
    <row r="70" spans="1:8" ht="15.95" customHeight="1">
      <c r="A70" s="24" t="s">
        <v>138</v>
      </c>
      <c r="B70" s="117"/>
      <c r="C70" s="118">
        <v>0.02</v>
      </c>
      <c r="D70" s="117"/>
      <c r="E70" s="118">
        <v>1.4999999999999999E-2</v>
      </c>
      <c r="F70" s="117"/>
      <c r="G70" s="118">
        <v>1.4999999999999999E-2</v>
      </c>
      <c r="H70" s="75">
        <f t="shared" ref="H70" si="28">B70*C70+D70*E70+F70*G70</f>
        <v>0</v>
      </c>
    </row>
    <row r="71" spans="1:8" ht="15.95" customHeight="1">
      <c r="A71" s="23"/>
      <c r="B71" s="117"/>
      <c r="C71" s="118"/>
      <c r="D71" s="117"/>
      <c r="E71" s="118"/>
      <c r="F71" s="117"/>
      <c r="G71" s="118"/>
      <c r="H71" s="75"/>
    </row>
    <row r="72" spans="1:8" ht="15.95" customHeight="1">
      <c r="A72" s="24" t="s">
        <v>139</v>
      </c>
      <c r="B72" s="117"/>
      <c r="C72" s="118">
        <v>0.01</v>
      </c>
      <c r="D72" s="117"/>
      <c r="E72" s="118">
        <v>0.02</v>
      </c>
      <c r="F72" s="117"/>
      <c r="G72" s="118">
        <v>0.02</v>
      </c>
      <c r="H72" s="75">
        <f t="shared" ref="H72" si="29">B72*C72+D72*E72+F72*G72</f>
        <v>0</v>
      </c>
    </row>
    <row r="73" spans="1:8" ht="15.95" customHeight="1">
      <c r="A73" s="23"/>
      <c r="B73" s="117"/>
      <c r="C73" s="118"/>
      <c r="D73" s="117"/>
      <c r="E73" s="118"/>
      <c r="F73" s="117"/>
      <c r="G73" s="118"/>
      <c r="H73" s="75"/>
    </row>
    <row r="74" spans="1:8" ht="15.95" customHeight="1">
      <c r="A74" s="23" t="s">
        <v>140</v>
      </c>
      <c r="B74" s="117"/>
      <c r="C74" s="118">
        <v>1.4999999999999999E-2</v>
      </c>
      <c r="D74" s="117"/>
      <c r="E74" s="118">
        <v>0.02</v>
      </c>
      <c r="F74" s="117"/>
      <c r="G74" s="118">
        <v>0.02</v>
      </c>
      <c r="H74" s="75"/>
    </row>
    <row r="75" spans="1:8" ht="15.95" customHeight="1">
      <c r="A75" s="23"/>
      <c r="B75" s="117"/>
      <c r="C75" s="118"/>
      <c r="D75" s="117"/>
      <c r="E75" s="118"/>
      <c r="F75" s="117"/>
      <c r="G75" s="118"/>
      <c r="H75" s="75"/>
    </row>
    <row r="76" spans="1:8" ht="15.95" customHeight="1">
      <c r="A76" s="23" t="s">
        <v>141</v>
      </c>
      <c r="B76" s="117"/>
      <c r="C76" s="118">
        <v>0</v>
      </c>
      <c r="D76" s="117"/>
      <c r="E76" s="118">
        <v>0.02</v>
      </c>
      <c r="F76" s="117"/>
      <c r="G76" s="118">
        <v>0.02</v>
      </c>
      <c r="H76" s="75">
        <f t="shared" ref="H76" si="30">B76*C76+D76*E76+F76*G76</f>
        <v>0</v>
      </c>
    </row>
    <row r="77" spans="1:8" ht="15.95" customHeight="1">
      <c r="A77" s="23"/>
      <c r="B77" s="94"/>
      <c r="C77" s="118"/>
      <c r="D77" s="94"/>
      <c r="E77" s="118"/>
      <c r="F77" s="94"/>
      <c r="G77" s="118"/>
      <c r="H77" s="75"/>
    </row>
    <row r="78" spans="1:8" ht="15.95" customHeight="1">
      <c r="A78" s="24" t="s">
        <v>142</v>
      </c>
      <c r="B78" s="94"/>
      <c r="C78" s="118">
        <v>0.01</v>
      </c>
      <c r="D78" s="94"/>
      <c r="E78" s="118">
        <v>0.01</v>
      </c>
      <c r="F78" s="94"/>
      <c r="G78" s="118">
        <v>0.01</v>
      </c>
      <c r="H78" s="75">
        <f t="shared" ref="H78" si="31">B78*C78+D78*E78+F78*G78</f>
        <v>0</v>
      </c>
    </row>
    <row r="79" spans="1:8" ht="15.95" customHeight="1">
      <c r="A79" s="23"/>
      <c r="B79" s="117"/>
      <c r="C79" s="118"/>
      <c r="D79" s="117"/>
      <c r="E79" s="118"/>
      <c r="F79" s="117"/>
      <c r="G79" s="118"/>
      <c r="H79" s="75"/>
    </row>
    <row r="80" spans="1:8" ht="15.95" customHeight="1">
      <c r="A80" s="24" t="s">
        <v>143</v>
      </c>
      <c r="B80" s="117"/>
      <c r="C80" s="118">
        <v>0</v>
      </c>
      <c r="D80" s="117"/>
      <c r="E80" s="118">
        <v>0.01</v>
      </c>
      <c r="F80" s="117"/>
      <c r="G80" s="118">
        <v>0.01</v>
      </c>
      <c r="H80" s="75">
        <f t="shared" ref="H80:H86" si="32">B80*C80+D80*E80+F80*G80</f>
        <v>0</v>
      </c>
    </row>
    <row r="81" spans="1:9" ht="15.95" customHeight="1">
      <c r="A81" s="23"/>
      <c r="B81" s="94"/>
      <c r="C81" s="118"/>
      <c r="D81" s="94"/>
      <c r="E81" s="118"/>
      <c r="F81" s="94"/>
      <c r="G81" s="118"/>
      <c r="H81" s="75"/>
    </row>
    <row r="82" spans="1:9" ht="15.95" customHeight="1">
      <c r="A82" s="24" t="s">
        <v>144</v>
      </c>
      <c r="B82" s="94"/>
      <c r="C82" s="118">
        <v>0.02</v>
      </c>
      <c r="D82" s="94"/>
      <c r="E82" s="118">
        <v>0.01</v>
      </c>
      <c r="F82" s="94"/>
      <c r="G82" s="118">
        <v>1.4999999999999999E-2</v>
      </c>
      <c r="H82" s="75">
        <f t="shared" si="32"/>
        <v>0</v>
      </c>
    </row>
    <row r="83" spans="1:9" ht="15.95" customHeight="1">
      <c r="A83" s="23"/>
      <c r="B83" s="117"/>
      <c r="C83" s="118"/>
      <c r="D83" s="117"/>
      <c r="E83" s="118"/>
      <c r="F83" s="117"/>
      <c r="G83" s="118"/>
      <c r="H83" s="75"/>
    </row>
    <row r="84" spans="1:9" ht="15.95" customHeight="1">
      <c r="A84" s="23" t="s">
        <v>145</v>
      </c>
      <c r="B84" s="117"/>
      <c r="C84" s="118">
        <v>0</v>
      </c>
      <c r="D84" s="117"/>
      <c r="E84" s="118">
        <v>0.02</v>
      </c>
      <c r="F84" s="117"/>
      <c r="G84" s="118">
        <v>0.02</v>
      </c>
      <c r="H84" s="75">
        <f t="shared" si="32"/>
        <v>0</v>
      </c>
      <c r="I84" s="15"/>
    </row>
    <row r="85" spans="1:9" ht="32.25" customHeight="1">
      <c r="A85" s="23"/>
      <c r="B85" s="117"/>
      <c r="C85" s="118"/>
      <c r="D85" s="117"/>
      <c r="E85" s="118"/>
      <c r="F85" s="117"/>
      <c r="G85" s="118"/>
      <c r="H85" s="75"/>
    </row>
    <row r="86" spans="1:9">
      <c r="A86" s="26" t="s">
        <v>146</v>
      </c>
      <c r="B86" s="94"/>
      <c r="C86" s="118">
        <v>0</v>
      </c>
      <c r="D86" s="94"/>
      <c r="E86" s="118">
        <v>1.4999999999999999E-2</v>
      </c>
      <c r="F86" s="94"/>
      <c r="G86" s="118">
        <v>1.4999999999999999E-2</v>
      </c>
      <c r="H86" s="75">
        <f t="shared" si="32"/>
        <v>0</v>
      </c>
    </row>
    <row r="87" spans="1:9">
      <c r="A87" s="45"/>
      <c r="B87" s="94"/>
      <c r="C87" s="118"/>
      <c r="D87" s="94"/>
      <c r="E87" s="118"/>
      <c r="F87" s="94"/>
      <c r="G87" s="118"/>
      <c r="H87" s="75"/>
    </row>
    <row r="88" spans="1:9">
      <c r="A88" s="7" t="s">
        <v>147</v>
      </c>
      <c r="B88" s="46">
        <f>SUMPRODUCT(B2:B87,C2:C87)</f>
        <v>0</v>
      </c>
      <c r="C88" s="74">
        <f>SUM(C2:C86)</f>
        <v>1.0000000000000007</v>
      </c>
      <c r="D88" s="51">
        <f>SUMPRODUCT(D2:D87,E2:E87)</f>
        <v>0</v>
      </c>
      <c r="E88" s="74">
        <f>SUM(E2:E86)</f>
        <v>1.0000000000000007</v>
      </c>
      <c r="F88" s="51">
        <f>SUMPRODUCT(F2:F87,G2:G87)</f>
        <v>0.1</v>
      </c>
      <c r="G88" s="74">
        <f>SUM(G2:G86)</f>
        <v>1.0000000000000007</v>
      </c>
      <c r="H88" s="75">
        <f>SUM(H2:H86)</f>
        <v>0.1</v>
      </c>
      <c r="I88" s="15" t="s">
        <v>148</v>
      </c>
    </row>
    <row r="89" spans="1:9" ht="12.75" customHeight="1">
      <c r="A89" s="9"/>
      <c r="B89" s="9"/>
      <c r="C89" s="9"/>
    </row>
    <row r="90" spans="1:9" ht="29.1" customHeight="1">
      <c r="A90" s="9"/>
      <c r="B90" s="10" t="s">
        <v>149</v>
      </c>
      <c r="C90" s="9"/>
    </row>
    <row r="91" spans="1:9">
      <c r="A91" s="9"/>
      <c r="B91" s="9"/>
      <c r="C91" s="9"/>
    </row>
    <row r="92" spans="1:9">
      <c r="A92" s="9"/>
      <c r="B92" s="9"/>
      <c r="C92" s="9"/>
    </row>
    <row r="93" spans="1:9">
      <c r="A93" s="9"/>
      <c r="B93" s="9"/>
      <c r="C93" s="9"/>
    </row>
    <row r="94" spans="1:9">
      <c r="A94" s="9"/>
      <c r="B94" s="9"/>
      <c r="C94" s="9"/>
    </row>
    <row r="95" spans="1:9">
      <c r="A95" s="9"/>
      <c r="B95" s="9"/>
      <c r="C95" s="9"/>
    </row>
    <row r="96" spans="1:9">
      <c r="A96" s="9"/>
      <c r="B96" s="9"/>
      <c r="C96" s="9"/>
    </row>
    <row r="97" spans="1:3">
      <c r="A97" s="9"/>
      <c r="B97" s="9"/>
      <c r="C97" s="9"/>
    </row>
    <row r="98" spans="1:3">
      <c r="A98" s="9"/>
      <c r="B98" s="9"/>
      <c r="C98" s="9"/>
    </row>
    <row r="99" spans="1:3">
      <c r="A99" s="9"/>
      <c r="B99" s="9"/>
      <c r="C99" s="9"/>
    </row>
    <row r="100" spans="1:3">
      <c r="A100" s="9"/>
      <c r="B100" s="9"/>
      <c r="C100" s="9"/>
    </row>
    <row r="101" spans="1:3">
      <c r="A101" s="9"/>
      <c r="B101" s="9"/>
      <c r="C101" s="9"/>
    </row>
    <row r="102" spans="1:3">
      <c r="A102" s="9"/>
      <c r="B102" s="9"/>
      <c r="C102" s="9"/>
    </row>
    <row r="103" spans="1:3">
      <c r="A103" s="9"/>
      <c r="B103" s="9"/>
      <c r="C103" s="9"/>
    </row>
    <row r="104" spans="1:3">
      <c r="A104" s="9"/>
      <c r="B104" s="9"/>
      <c r="C104" s="9"/>
    </row>
    <row r="105" spans="1:3">
      <c r="A105" s="9"/>
      <c r="B105" s="9"/>
      <c r="C105" s="9"/>
    </row>
    <row r="106" spans="1:3">
      <c r="A106" s="9"/>
      <c r="B106" s="9"/>
      <c r="C106" s="9"/>
    </row>
    <row r="107" spans="1:3">
      <c r="A107" s="9"/>
      <c r="B107" s="9"/>
      <c r="C107" s="9"/>
    </row>
    <row r="108" spans="1:3">
      <c r="A108" s="9"/>
      <c r="B108" s="9"/>
      <c r="C108" s="9"/>
    </row>
    <row r="109" spans="1:3">
      <c r="A109" s="9"/>
      <c r="B109" s="9"/>
      <c r="C109" s="9"/>
    </row>
    <row r="110" spans="1:3">
      <c r="A110" s="9"/>
      <c r="B110" s="9"/>
      <c r="C110" s="9"/>
    </row>
    <row r="111" spans="1:3">
      <c r="A111" s="9"/>
      <c r="B111" s="9"/>
      <c r="C111" s="9"/>
    </row>
    <row r="112" spans="1:3">
      <c r="A112" s="9"/>
      <c r="B112" s="9"/>
      <c r="C112" s="9"/>
    </row>
    <row r="113" spans="1:3">
      <c r="A113" s="9"/>
      <c r="B113" s="9"/>
      <c r="C113" s="9"/>
    </row>
    <row r="114" spans="1:3">
      <c r="A114" s="9"/>
      <c r="B114" s="9"/>
      <c r="C114" s="9"/>
    </row>
    <row r="115" spans="1:3">
      <c r="A115" s="9"/>
      <c r="B115" s="9"/>
      <c r="C115" s="9"/>
    </row>
    <row r="116" spans="1:3">
      <c r="A116" s="9"/>
      <c r="B116" s="9"/>
      <c r="C116" s="9"/>
    </row>
    <row r="117" spans="1:3">
      <c r="A117" s="9"/>
      <c r="B117" s="9"/>
      <c r="C117" s="9"/>
    </row>
    <row r="118" spans="1:3">
      <c r="A118" s="9"/>
      <c r="B118" s="9"/>
      <c r="C118" s="9"/>
    </row>
    <row r="119" spans="1:3">
      <c r="A119" s="9"/>
      <c r="B119" s="9"/>
      <c r="C119" s="9"/>
    </row>
    <row r="120" spans="1:3">
      <c r="A120" s="9"/>
      <c r="B120" s="9"/>
      <c r="C120" s="9"/>
    </row>
    <row r="121" spans="1:3">
      <c r="A121" s="9"/>
      <c r="B121" s="9"/>
      <c r="C121" s="9"/>
    </row>
    <row r="122" spans="1:3">
      <c r="A122" s="9"/>
      <c r="B122" s="9"/>
      <c r="C122" s="9"/>
    </row>
    <row r="123" spans="1:3">
      <c r="A123" s="9"/>
      <c r="B123" s="9"/>
      <c r="C123" s="9"/>
    </row>
    <row r="124" spans="1:3">
      <c r="A124" s="9"/>
      <c r="B124" s="9"/>
      <c r="C124" s="9"/>
    </row>
    <row r="125" spans="1:3">
      <c r="A125" s="9"/>
      <c r="B125" s="9"/>
      <c r="C125" s="9"/>
    </row>
    <row r="126" spans="1:3">
      <c r="A126" s="9"/>
      <c r="B126" s="9"/>
      <c r="C126" s="9"/>
    </row>
    <row r="127" spans="1:3">
      <c r="A127" s="9"/>
      <c r="B127" s="9"/>
      <c r="C127" s="9"/>
    </row>
    <row r="128" spans="1:3">
      <c r="A128" s="9"/>
      <c r="B128" s="9"/>
      <c r="C128" s="9"/>
    </row>
    <row r="129" spans="1:3">
      <c r="A129" s="9"/>
      <c r="B129" s="9"/>
      <c r="C129" s="9"/>
    </row>
    <row r="130" spans="1:3">
      <c r="A130" s="9"/>
      <c r="B130" s="9"/>
      <c r="C130" s="9"/>
    </row>
    <row r="131" spans="1:3">
      <c r="A131" s="9"/>
      <c r="B131" s="9"/>
      <c r="C131" s="9"/>
    </row>
  </sheetData>
  <sheetProtection formatRows="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7E9A5-06FA-524A-B871-D67B0FA4F8F3}">
  <dimension ref="A1:F17"/>
  <sheetViews>
    <sheetView zoomScale="80" zoomScaleNormal="80" workbookViewId="0">
      <pane xSplit="1" ySplit="2" topLeftCell="D3" activePane="bottomRight" state="frozen"/>
      <selection pane="bottomRight" activeCell="D3" sqref="D3"/>
      <selection pane="bottomLeft" activeCell="A3" sqref="A3"/>
      <selection pane="topRight" activeCell="B1" sqref="B1"/>
    </sheetView>
  </sheetViews>
  <sheetFormatPr defaultColWidth="10.875" defaultRowHeight="15.6"/>
  <cols>
    <col min="1" max="1" width="32.375" style="1" customWidth="1"/>
    <col min="2" max="4" width="48.625" style="1" customWidth="1"/>
    <col min="5" max="5" width="13.375" style="1" customWidth="1"/>
    <col min="6" max="6" width="14.875" style="1" customWidth="1"/>
    <col min="7" max="16384" width="10.875" style="1"/>
  </cols>
  <sheetData>
    <row r="1" spans="1:6">
      <c r="A1" s="2"/>
      <c r="B1" s="153" t="s">
        <v>150</v>
      </c>
      <c r="C1" s="153"/>
      <c r="D1" s="153"/>
    </row>
    <row r="2" spans="1:6" ht="66" customHeight="1">
      <c r="A2" s="22" t="s">
        <v>151</v>
      </c>
      <c r="B2" s="44" t="s">
        <v>152</v>
      </c>
      <c r="C2" s="44" t="s">
        <v>153</v>
      </c>
      <c r="D2" s="44" t="s">
        <v>154</v>
      </c>
      <c r="E2" s="32"/>
      <c r="F2" s="12"/>
    </row>
    <row r="3" spans="1:6" ht="15.95" customHeight="1">
      <c r="A3" s="13" t="s">
        <v>155</v>
      </c>
      <c r="B3" s="95"/>
      <c r="C3" s="95"/>
      <c r="D3" s="95"/>
    </row>
    <row r="4" spans="1:6" ht="15.95" customHeight="1">
      <c r="A4" s="13"/>
      <c r="B4" s="95"/>
      <c r="C4" s="95"/>
      <c r="D4" s="95"/>
    </row>
    <row r="5" spans="1:6" ht="15.95" customHeight="1">
      <c r="A5" s="13" t="s">
        <v>156</v>
      </c>
      <c r="B5" s="96"/>
      <c r="C5" s="96"/>
      <c r="D5" s="96"/>
    </row>
    <row r="6" spans="1:6" ht="15.95" customHeight="1">
      <c r="A6" s="13"/>
      <c r="B6" s="96"/>
      <c r="C6" s="96"/>
      <c r="D6" s="96"/>
    </row>
    <row r="7" spans="1:6" ht="15.95" customHeight="1">
      <c r="A7" s="13" t="s">
        <v>157</v>
      </c>
      <c r="B7" s="95"/>
      <c r="C7" s="95"/>
      <c r="D7" s="95"/>
    </row>
    <row r="8" spans="1:6" ht="15.95" customHeight="1">
      <c r="A8" s="13"/>
      <c r="B8" s="110"/>
      <c r="C8" s="97"/>
      <c r="D8" s="97"/>
    </row>
    <row r="9" spans="1:6" ht="50.1" customHeight="1">
      <c r="A9" s="14" t="s">
        <v>158</v>
      </c>
      <c r="B9" s="96"/>
      <c r="C9" s="96"/>
      <c r="D9" s="96"/>
    </row>
    <row r="10" spans="1:6" ht="15.95" customHeight="1">
      <c r="A10" s="13"/>
      <c r="B10" s="96"/>
      <c r="C10" s="96"/>
      <c r="D10" s="96"/>
    </row>
    <row r="11" spans="1:6" ht="15.95" customHeight="1">
      <c r="A11" s="13" t="s">
        <v>159</v>
      </c>
      <c r="B11" s="95"/>
      <c r="C11" s="95"/>
      <c r="D11" s="95"/>
    </row>
    <row r="12" spans="1:6" ht="15.95" customHeight="1">
      <c r="A12" s="13"/>
      <c r="B12" s="110"/>
      <c r="C12" s="97"/>
      <c r="D12" s="97"/>
    </row>
    <row r="13" spans="1:6" ht="15.95" customHeight="1">
      <c r="A13" s="19" t="s">
        <v>160</v>
      </c>
      <c r="B13" s="54">
        <f>SUM(B3:B12)</f>
        <v>0</v>
      </c>
      <c r="C13" s="54">
        <f>C3+C5+C7+C9+C11</f>
        <v>0</v>
      </c>
      <c r="D13" s="54">
        <f>D3+D5+D7+D9+D11</f>
        <v>0</v>
      </c>
      <c r="E13" s="1" t="s">
        <v>73</v>
      </c>
    </row>
    <row r="14" spans="1:6" ht="15.95" customHeight="1">
      <c r="A14" s="19" t="s">
        <v>24</v>
      </c>
      <c r="B14" s="76">
        <v>0.3</v>
      </c>
      <c r="C14" s="76">
        <v>0.5</v>
      </c>
      <c r="D14" s="76">
        <v>0.2</v>
      </c>
      <c r="E14" s="77">
        <f>SUM(B14:D14)</f>
        <v>1</v>
      </c>
    </row>
    <row r="15" spans="1:6" ht="15.95" customHeight="1">
      <c r="A15" s="20" t="s">
        <v>25</v>
      </c>
      <c r="B15" s="50">
        <f>B13*B14</f>
        <v>0</v>
      </c>
      <c r="C15" s="50">
        <f>C13*C14</f>
        <v>0</v>
      </c>
      <c r="D15" s="50">
        <f t="shared" ref="D15" si="0">D13*D14</f>
        <v>0</v>
      </c>
      <c r="E15" s="100">
        <f>SUM(B15:D15)</f>
        <v>0</v>
      </c>
      <c r="F15" s="15" t="s">
        <v>161</v>
      </c>
    </row>
    <row r="16" spans="1:6">
      <c r="A16" s="15"/>
    </row>
    <row r="17" spans="1:4" ht="20.45" customHeight="1">
      <c r="A17" s="154" t="s">
        <v>162</v>
      </c>
      <c r="B17" s="154"/>
      <c r="C17" s="154"/>
      <c r="D17" s="154"/>
    </row>
  </sheetData>
  <sheetProtection formatRows="0"/>
  <mergeCells count="2">
    <mergeCell ref="B1:D1"/>
    <mergeCell ref="A17:D1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53E67-BCB2-D64F-AC5B-F66372FB4628}">
  <dimension ref="A1:F11"/>
  <sheetViews>
    <sheetView workbookViewId="0">
      <selection activeCell="A2" sqref="A2"/>
    </sheetView>
  </sheetViews>
  <sheetFormatPr defaultColWidth="10.875" defaultRowHeight="15.6"/>
  <cols>
    <col min="1" max="1" width="39" style="1" customWidth="1"/>
    <col min="2" max="2" width="16" style="1" customWidth="1"/>
    <col min="3" max="4" width="16.625" style="1" customWidth="1"/>
    <col min="5" max="5" width="10.875" style="1" customWidth="1"/>
    <col min="6" max="6" width="14" style="1" customWidth="1"/>
    <col min="7" max="7" width="10.875" style="1" customWidth="1"/>
    <col min="8" max="16384" width="10.875" style="1"/>
  </cols>
  <sheetData>
    <row r="1" spans="1:6" ht="15.6" customHeight="1">
      <c r="A1" s="33"/>
      <c r="B1" s="156" t="s">
        <v>163</v>
      </c>
      <c r="C1" s="157"/>
      <c r="D1" s="158"/>
      <c r="E1" s="8"/>
      <c r="F1" s="8"/>
    </row>
    <row r="2" spans="1:6" ht="80.099999999999994" customHeight="1">
      <c r="A2" s="31" t="s">
        <v>164</v>
      </c>
      <c r="B2" s="44" t="s">
        <v>165</v>
      </c>
      <c r="C2" s="44" t="s">
        <v>166</v>
      </c>
      <c r="D2" s="44" t="s">
        <v>167</v>
      </c>
      <c r="E2" s="8"/>
      <c r="F2" s="28"/>
    </row>
    <row r="3" spans="1:6" ht="15.95" customHeight="1">
      <c r="A3" s="34" t="s">
        <v>168</v>
      </c>
      <c r="B3" s="99"/>
      <c r="C3" s="34"/>
      <c r="D3" s="34"/>
      <c r="E3" s="8"/>
      <c r="F3" s="8"/>
    </row>
    <row r="4" spans="1:6" ht="15.95" customHeight="1">
      <c r="A4" s="34" t="s">
        <v>169</v>
      </c>
      <c r="B4" s="34"/>
      <c r="C4" s="99"/>
      <c r="D4" s="34"/>
      <c r="E4" s="8" t="s">
        <v>73</v>
      </c>
      <c r="F4" s="8"/>
    </row>
    <row r="5" spans="1:6" ht="15.95" customHeight="1">
      <c r="A5" s="34" t="s">
        <v>170</v>
      </c>
      <c r="B5" s="34"/>
      <c r="C5" s="34"/>
      <c r="D5" s="99"/>
      <c r="E5" s="89">
        <f>B3+C4+D5</f>
        <v>0</v>
      </c>
      <c r="F5" s="8" t="s">
        <v>171</v>
      </c>
    </row>
    <row r="6" spans="1:6">
      <c r="B6" s="98"/>
      <c r="C6" s="98"/>
      <c r="D6" s="98"/>
    </row>
    <row r="7" spans="1:6">
      <c r="A7" s="154" t="s">
        <v>162</v>
      </c>
      <c r="B7" s="154"/>
      <c r="C7" s="154"/>
      <c r="D7" s="154"/>
    </row>
    <row r="9" spans="1:6" ht="44.1" customHeight="1">
      <c r="A9" s="155"/>
      <c r="B9" s="155"/>
      <c r="C9" s="155"/>
      <c r="D9" s="155"/>
    </row>
    <row r="11" spans="1:6" ht="83.45" customHeight="1">
      <c r="A11" s="155"/>
      <c r="B11" s="155"/>
      <c r="C11" s="155"/>
      <c r="D11" s="155"/>
    </row>
  </sheetData>
  <sheetProtection formatRows="0"/>
  <mergeCells count="4">
    <mergeCell ref="A11:D11"/>
    <mergeCell ref="A7:D7"/>
    <mergeCell ref="A9:D9"/>
    <mergeCell ref="B1:D1"/>
  </mergeCells>
  <phoneticPr fontId="10"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81120-3F81-2942-8241-ABFBFEDB5188}">
  <dimension ref="A1:J61"/>
  <sheetViews>
    <sheetView zoomScale="80" zoomScaleNormal="80" workbookViewId="0">
      <pane xSplit="1" ySplit="1" topLeftCell="B15" activePane="bottomRight" state="frozen"/>
      <selection pane="bottomRight" activeCell="B9" sqref="B9"/>
      <selection pane="bottomLeft" activeCell="A2" sqref="A2"/>
      <selection pane="topRight" activeCell="B1" sqref="B1"/>
    </sheetView>
  </sheetViews>
  <sheetFormatPr defaultColWidth="10.5" defaultRowHeight="15.6"/>
  <cols>
    <col min="1" max="1" width="82.625" customWidth="1"/>
    <col min="2" max="3" width="31.625" bestFit="1" customWidth="1"/>
    <col min="4" max="4" width="40.625" bestFit="1" customWidth="1"/>
    <col min="5" max="5" width="22" bestFit="1" customWidth="1"/>
    <col min="6" max="6" width="15.375" customWidth="1"/>
    <col min="7" max="7" width="11.5" customWidth="1"/>
    <col min="8" max="8" width="15.5" customWidth="1"/>
    <col min="9" max="9" width="21.875" customWidth="1"/>
  </cols>
  <sheetData>
    <row r="1" spans="1:10" ht="77.45">
      <c r="A1" s="35" t="s">
        <v>172</v>
      </c>
      <c r="B1" s="24" t="s">
        <v>173</v>
      </c>
      <c r="C1" s="24" t="s">
        <v>174</v>
      </c>
      <c r="D1" s="24" t="s">
        <v>175</v>
      </c>
      <c r="E1" s="24" t="s">
        <v>176</v>
      </c>
      <c r="F1" s="35" t="s">
        <v>101</v>
      </c>
      <c r="G1" s="35" t="s">
        <v>25</v>
      </c>
      <c r="H1" s="11"/>
      <c r="I1" s="8"/>
    </row>
    <row r="2" spans="1:10">
      <c r="A2" s="70" t="s">
        <v>177</v>
      </c>
      <c r="B2" s="117"/>
      <c r="C2" s="117"/>
      <c r="D2" s="117"/>
      <c r="E2" s="117"/>
      <c r="F2" s="78">
        <v>0.25</v>
      </c>
      <c r="G2" s="80">
        <f>(SUM(B2:E2)*F2)</f>
        <v>0</v>
      </c>
      <c r="H2" s="18"/>
      <c r="I2" s="18"/>
      <c r="J2" s="17"/>
    </row>
    <row r="3" spans="1:10">
      <c r="A3" s="70"/>
      <c r="B3" s="117"/>
      <c r="C3" s="117"/>
      <c r="D3" s="117"/>
      <c r="E3" s="117"/>
      <c r="F3" s="78"/>
      <c r="G3" s="80"/>
      <c r="H3" s="18"/>
      <c r="I3" s="18"/>
      <c r="J3" s="17"/>
    </row>
    <row r="4" spans="1:10" ht="30.95">
      <c r="A4" s="24" t="s">
        <v>178</v>
      </c>
      <c r="B4" s="94"/>
      <c r="C4" s="94">
        <v>5</v>
      </c>
      <c r="D4" s="94"/>
      <c r="E4" s="94"/>
      <c r="F4" s="79">
        <v>0.1</v>
      </c>
      <c r="G4" s="80">
        <f>(SUM(B4:E4)*F4)</f>
        <v>0.5</v>
      </c>
      <c r="H4" s="8"/>
      <c r="I4" s="8"/>
    </row>
    <row r="5" spans="1:10" ht="139.5">
      <c r="A5" s="24"/>
      <c r="B5" s="94"/>
      <c r="C5" s="143" t="s">
        <v>179</v>
      </c>
      <c r="D5" s="94"/>
      <c r="E5" s="94"/>
      <c r="F5" s="79"/>
      <c r="G5" s="80"/>
      <c r="H5" s="8"/>
      <c r="I5" s="8"/>
    </row>
    <row r="6" spans="1:10" ht="30.95">
      <c r="A6" s="24" t="s">
        <v>180</v>
      </c>
      <c r="B6" s="117"/>
      <c r="C6" s="117"/>
      <c r="D6" s="117"/>
      <c r="E6" s="117"/>
      <c r="F6" s="79">
        <v>0.1</v>
      </c>
      <c r="G6" s="80">
        <f>(SUM(B6:E6)*F6)</f>
        <v>0</v>
      </c>
      <c r="H6" s="8"/>
      <c r="I6" s="8"/>
    </row>
    <row r="7" spans="1:10">
      <c r="A7" s="24"/>
      <c r="B7" s="117"/>
      <c r="C7" s="117"/>
      <c r="D7" s="117"/>
      <c r="E7" s="117"/>
      <c r="F7" s="79"/>
      <c r="G7" s="80"/>
      <c r="H7" s="8"/>
      <c r="I7" s="8"/>
    </row>
    <row r="8" spans="1:10">
      <c r="A8" s="24" t="s">
        <v>181</v>
      </c>
      <c r="B8" s="94">
        <v>5</v>
      </c>
      <c r="C8" s="94"/>
      <c r="D8" s="94"/>
      <c r="E8" s="94">
        <v>0</v>
      </c>
      <c r="F8" s="79">
        <v>0.1</v>
      </c>
      <c r="G8" s="80">
        <f>(SUM(B8:E8)*F8)</f>
        <v>0.5</v>
      </c>
      <c r="H8" s="8"/>
      <c r="I8" s="8"/>
    </row>
    <row r="9" spans="1:10" ht="186.6" customHeight="1">
      <c r="A9" s="24"/>
      <c r="B9" s="142" t="s">
        <v>182</v>
      </c>
      <c r="C9" s="94"/>
      <c r="D9" s="94"/>
      <c r="E9" s="131"/>
      <c r="F9" s="79"/>
      <c r="G9" s="80"/>
      <c r="H9" s="8"/>
      <c r="I9" s="8"/>
    </row>
    <row r="10" spans="1:10">
      <c r="A10" s="24" t="s">
        <v>183</v>
      </c>
      <c r="B10" s="117"/>
      <c r="C10" s="117"/>
      <c r="D10" s="117"/>
      <c r="E10" s="117"/>
      <c r="F10" s="79">
        <v>0.15</v>
      </c>
      <c r="G10" s="80">
        <f>(SUM(B10:E10)*F10)</f>
        <v>0</v>
      </c>
      <c r="H10" s="8"/>
      <c r="I10" s="8"/>
    </row>
    <row r="11" spans="1:10">
      <c r="A11" s="24"/>
      <c r="B11" s="117"/>
      <c r="C11" s="117"/>
      <c r="D11" s="117"/>
      <c r="E11" s="117"/>
      <c r="F11" s="36"/>
      <c r="G11" s="80"/>
      <c r="H11" s="8"/>
      <c r="I11" s="8"/>
    </row>
    <row r="12" spans="1:10">
      <c r="A12" s="24" t="s">
        <v>184</v>
      </c>
      <c r="B12" s="94"/>
      <c r="C12" s="94">
        <v>7</v>
      </c>
      <c r="D12" s="94"/>
      <c r="E12" s="94"/>
      <c r="F12" s="74">
        <v>0.1</v>
      </c>
      <c r="G12" s="80">
        <f>(SUM(B12:E12)*F12)</f>
        <v>0.70000000000000007</v>
      </c>
      <c r="H12" s="8"/>
      <c r="I12" s="8"/>
    </row>
    <row r="13" spans="1:10" ht="293.45" customHeight="1">
      <c r="A13" s="24"/>
      <c r="B13" s="94"/>
      <c r="C13" s="125" t="s">
        <v>185</v>
      </c>
      <c r="D13" s="94"/>
      <c r="E13" s="94"/>
      <c r="F13" s="36"/>
      <c r="G13" s="80"/>
      <c r="H13" s="8"/>
      <c r="I13" s="8"/>
    </row>
    <row r="14" spans="1:10">
      <c r="A14" s="24" t="s">
        <v>186</v>
      </c>
      <c r="B14" s="117"/>
      <c r="C14" s="117"/>
      <c r="D14" s="117"/>
      <c r="E14" s="117"/>
      <c r="F14" s="74">
        <v>0.2</v>
      </c>
      <c r="G14" s="80">
        <f>(SUM(B14:E14)*F14)</f>
        <v>0</v>
      </c>
      <c r="H14" s="8"/>
      <c r="I14" s="8"/>
    </row>
    <row r="15" spans="1:10" ht="72" customHeight="1">
      <c r="A15" s="24"/>
      <c r="B15" s="136"/>
      <c r="C15" s="137"/>
      <c r="D15" s="137"/>
      <c r="E15" s="138"/>
      <c r="F15" s="36"/>
      <c r="G15" s="80"/>
      <c r="H15" s="8"/>
      <c r="I15" s="8"/>
    </row>
    <row r="16" spans="1:10" ht="33" customHeight="1">
      <c r="E16" s="40" t="s">
        <v>73</v>
      </c>
      <c r="F16" s="9">
        <f>SUM(F2:F14)</f>
        <v>1</v>
      </c>
      <c r="G16" s="101">
        <f>SUM(G2:G15)</f>
        <v>1.7000000000000002</v>
      </c>
      <c r="H16" s="15" t="s">
        <v>161</v>
      </c>
      <c r="I16" s="8"/>
    </row>
    <row r="17" spans="1:9">
      <c r="A17" s="8"/>
      <c r="B17" s="8"/>
      <c r="C17" s="8"/>
      <c r="D17" s="8"/>
      <c r="E17" s="8"/>
      <c r="F17" s="8"/>
      <c r="G17" s="8"/>
      <c r="H17" s="8"/>
      <c r="I17" s="8"/>
    </row>
    <row r="18" spans="1:9">
      <c r="A18" s="8"/>
      <c r="B18" s="8"/>
      <c r="C18" s="8"/>
      <c r="D18" s="8"/>
      <c r="E18" s="8"/>
      <c r="F18" s="8"/>
      <c r="G18" s="10"/>
      <c r="H18" s="8"/>
      <c r="I18" s="8"/>
    </row>
    <row r="19" spans="1:9">
      <c r="A19" s="8"/>
      <c r="B19" s="8"/>
      <c r="C19" s="8"/>
      <c r="D19" s="8"/>
      <c r="E19" s="8"/>
      <c r="F19" s="8"/>
      <c r="G19" s="8"/>
      <c r="H19" s="8"/>
      <c r="I19" s="8"/>
    </row>
    <row r="20" spans="1:9">
      <c r="A20" s="8"/>
      <c r="B20" s="8"/>
      <c r="C20" s="8"/>
      <c r="D20" s="8"/>
      <c r="E20" s="8"/>
      <c r="F20" s="8"/>
      <c r="G20" s="10"/>
      <c r="H20" s="8"/>
      <c r="I20" s="8"/>
    </row>
    <row r="21" spans="1:9">
      <c r="A21" s="8"/>
      <c r="B21" s="8"/>
      <c r="C21" s="8"/>
      <c r="D21" s="8"/>
      <c r="E21" s="8"/>
      <c r="F21" s="10"/>
      <c r="G21" s="8"/>
      <c r="H21" s="8"/>
      <c r="I21" s="8"/>
    </row>
    <row r="22" spans="1:9">
      <c r="A22" s="8"/>
      <c r="B22" s="8"/>
      <c r="C22" s="8"/>
      <c r="D22" s="8"/>
      <c r="E22" s="8"/>
      <c r="F22" s="8"/>
      <c r="G22" s="10"/>
      <c r="H22" s="8"/>
      <c r="I22" s="8"/>
    </row>
    <row r="23" spans="1:9">
      <c r="A23" s="8"/>
      <c r="B23" s="8"/>
      <c r="C23" s="8"/>
      <c r="D23" s="8"/>
      <c r="E23" s="8"/>
      <c r="F23" s="10"/>
      <c r="G23" s="9"/>
      <c r="H23" s="8"/>
      <c r="I23" s="8"/>
    </row>
    <row r="24" spans="1:9">
      <c r="A24" s="8"/>
      <c r="B24" s="8"/>
      <c r="C24" s="8"/>
      <c r="D24" s="8"/>
      <c r="E24" s="8"/>
      <c r="F24" s="9"/>
      <c r="G24" s="8"/>
      <c r="H24" s="8"/>
      <c r="I24" s="8"/>
    </row>
    <row r="25" spans="1:9">
      <c r="A25" s="8"/>
      <c r="B25" s="8"/>
      <c r="C25" s="8"/>
      <c r="D25" s="8"/>
      <c r="E25" s="8"/>
      <c r="F25" s="8"/>
    </row>
    <row r="26" spans="1:9">
      <c r="A26" s="8"/>
      <c r="B26" s="8"/>
      <c r="C26" s="8"/>
      <c r="D26" s="8"/>
      <c r="E26" s="8"/>
    </row>
    <row r="27" spans="1:9">
      <c r="A27" s="8"/>
      <c r="B27" s="8"/>
      <c r="C27" s="8"/>
      <c r="D27" s="8"/>
      <c r="E27" s="8"/>
    </row>
    <row r="28" spans="1:9">
      <c r="A28" s="8"/>
      <c r="B28" s="8"/>
      <c r="C28" s="8"/>
      <c r="D28" s="8"/>
      <c r="E28" s="8"/>
    </row>
    <row r="29" spans="1:9">
      <c r="A29" s="8"/>
      <c r="B29" s="8"/>
    </row>
    <row r="30" spans="1:9">
      <c r="A30" s="8"/>
      <c r="B30" s="8"/>
    </row>
    <row r="31" spans="1:9">
      <c r="A31" s="8"/>
      <c r="B31" s="8"/>
    </row>
    <row r="32" spans="1:9">
      <c r="A32" s="8"/>
      <c r="B32" s="8"/>
    </row>
    <row r="33" spans="1:2">
      <c r="A33" s="8"/>
      <c r="B33" s="8"/>
    </row>
    <row r="34" spans="1:2">
      <c r="B34" s="8"/>
    </row>
    <row r="35" spans="1:2">
      <c r="B35" s="8"/>
    </row>
    <row r="36" spans="1:2">
      <c r="B36" s="8"/>
    </row>
    <row r="37" spans="1:2">
      <c r="B37" s="8"/>
    </row>
    <row r="38" spans="1:2">
      <c r="B38" s="8"/>
    </row>
    <row r="39" spans="1:2">
      <c r="B39" s="8"/>
    </row>
    <row r="40" spans="1:2">
      <c r="B40" s="8"/>
    </row>
    <row r="41" spans="1:2">
      <c r="B41" s="8"/>
    </row>
    <row r="42" spans="1:2">
      <c r="B42" s="8"/>
    </row>
    <row r="43" spans="1:2">
      <c r="B43" s="8"/>
    </row>
    <row r="44" spans="1:2">
      <c r="B44" s="8"/>
    </row>
    <row r="45" spans="1:2">
      <c r="B45" s="8"/>
    </row>
    <row r="46" spans="1:2">
      <c r="B46" s="8"/>
    </row>
    <row r="47" spans="1:2">
      <c r="B47" s="8"/>
    </row>
    <row r="48" spans="1:2">
      <c r="B48" s="8"/>
    </row>
    <row r="49" spans="2:2">
      <c r="B49" s="8"/>
    </row>
    <row r="50" spans="2:2">
      <c r="B50" s="8"/>
    </row>
    <row r="51" spans="2:2">
      <c r="B51" s="8"/>
    </row>
    <row r="52" spans="2:2">
      <c r="B52" s="8"/>
    </row>
    <row r="53" spans="2:2">
      <c r="B53" s="8"/>
    </row>
    <row r="54" spans="2:2">
      <c r="B54" s="8"/>
    </row>
    <row r="55" spans="2:2">
      <c r="B55" s="8"/>
    </row>
    <row r="56" spans="2:2">
      <c r="B56" s="8"/>
    </row>
    <row r="57" spans="2:2">
      <c r="B57" s="8"/>
    </row>
    <row r="58" spans="2:2">
      <c r="B58" s="8"/>
    </row>
    <row r="59" spans="2:2">
      <c r="B59" s="8"/>
    </row>
    <row r="60" spans="2:2">
      <c r="B60" s="8"/>
    </row>
    <row r="61" spans="2:2">
      <c r="B61" s="8"/>
    </row>
  </sheetData>
  <sheetProtection formatRows="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CB951-26A3-43FC-981F-1AA89DD7782F}">
  <dimension ref="A1:F83"/>
  <sheetViews>
    <sheetView zoomScale="80" zoomScaleNormal="80" workbookViewId="0">
      <pane xSplit="1" ySplit="1" topLeftCell="B52" activePane="bottomRight" state="frozen"/>
      <selection pane="bottomRight" activeCell="E70" sqref="E70"/>
      <selection pane="bottomLeft" activeCell="A2" sqref="A2"/>
      <selection pane="topRight" activeCell="B1" sqref="B1"/>
    </sheetView>
  </sheetViews>
  <sheetFormatPr defaultColWidth="10.875" defaultRowHeight="15.6"/>
  <cols>
    <col min="1" max="1" width="64.625" style="11" customWidth="1"/>
    <col min="2" max="2" width="64.625" style="135" customWidth="1"/>
    <col min="3" max="3" width="64.625" style="8" customWidth="1"/>
    <col min="4" max="5" width="16.625" style="8" customWidth="1"/>
    <col min="6" max="6" width="18.5" style="8" customWidth="1"/>
    <col min="7" max="16384" width="10.875" style="8"/>
  </cols>
  <sheetData>
    <row r="1" spans="1:6" ht="30.95">
      <c r="A1" s="35" t="s">
        <v>22</v>
      </c>
      <c r="B1" s="24" t="s">
        <v>187</v>
      </c>
      <c r="C1" s="23" t="s">
        <v>188</v>
      </c>
      <c r="D1" s="35" t="s">
        <v>24</v>
      </c>
      <c r="E1" s="35" t="s">
        <v>25</v>
      </c>
    </row>
    <row r="2" spans="1:6">
      <c r="A2" s="126" t="s">
        <v>189</v>
      </c>
      <c r="B2" s="139">
        <v>3.5</v>
      </c>
      <c r="C2" s="122"/>
      <c r="D2" s="79">
        <v>0.03</v>
      </c>
      <c r="E2" s="46">
        <f>(B2+C2)*D2</f>
        <v>0.105</v>
      </c>
      <c r="F2" s="9"/>
    </row>
    <row r="3" spans="1:6" ht="62.1">
      <c r="A3" s="126"/>
      <c r="B3" s="141" t="s">
        <v>190</v>
      </c>
      <c r="C3" s="122"/>
      <c r="D3" s="79"/>
      <c r="E3" s="46"/>
      <c r="F3" s="9"/>
    </row>
    <row r="4" spans="1:6">
      <c r="A4" s="126" t="s">
        <v>191</v>
      </c>
      <c r="B4" s="139"/>
      <c r="C4" s="127"/>
      <c r="D4" s="79">
        <v>0.03</v>
      </c>
      <c r="E4" s="46">
        <f t="shared" ref="E4" si="0">(B4+C4)*D4</f>
        <v>0</v>
      </c>
    </row>
    <row r="5" spans="1:6">
      <c r="A5" s="126"/>
      <c r="B5" s="139"/>
      <c r="C5" s="127"/>
      <c r="D5" s="79"/>
      <c r="E5" s="46"/>
    </row>
    <row r="6" spans="1:6" ht="30.95">
      <c r="A6" s="126" t="s">
        <v>192</v>
      </c>
      <c r="B6" s="139">
        <v>3.5</v>
      </c>
      <c r="C6" s="122"/>
      <c r="D6" s="74">
        <v>0.04</v>
      </c>
      <c r="E6" s="46">
        <f t="shared" ref="E6" si="1">(B6+C6)*D6</f>
        <v>0.14000000000000001</v>
      </c>
    </row>
    <row r="7" spans="1:6" ht="62.1">
      <c r="A7" s="126"/>
      <c r="B7" s="141" t="s">
        <v>193</v>
      </c>
      <c r="C7" s="122"/>
      <c r="D7" s="74"/>
      <c r="E7" s="46"/>
    </row>
    <row r="8" spans="1:6">
      <c r="A8" s="126" t="s">
        <v>194</v>
      </c>
      <c r="B8" s="139"/>
      <c r="C8" s="127"/>
      <c r="D8" s="74">
        <v>0.03</v>
      </c>
      <c r="E8" s="46">
        <f t="shared" ref="E8" si="2">(B8+C8)*D8</f>
        <v>0</v>
      </c>
    </row>
    <row r="9" spans="1:6">
      <c r="A9" s="126"/>
      <c r="B9" s="139"/>
      <c r="C9" s="127"/>
      <c r="D9" s="74"/>
      <c r="E9" s="46"/>
    </row>
    <row r="10" spans="1:6" ht="42" customHeight="1">
      <c r="A10" s="126" t="s">
        <v>195</v>
      </c>
      <c r="B10" s="139"/>
      <c r="C10" s="122"/>
      <c r="D10" s="74">
        <v>0.03</v>
      </c>
      <c r="E10" s="46">
        <f t="shared" ref="E10" si="3">(B10+C10)*D10</f>
        <v>0</v>
      </c>
    </row>
    <row r="11" spans="1:6">
      <c r="A11" s="126"/>
      <c r="B11" s="139"/>
      <c r="C11" s="122"/>
      <c r="D11" s="74"/>
      <c r="E11" s="46"/>
    </row>
    <row r="12" spans="1:6">
      <c r="A12" s="126" t="s">
        <v>196</v>
      </c>
      <c r="B12" s="139">
        <v>3.5</v>
      </c>
      <c r="C12" s="127"/>
      <c r="D12" s="74">
        <v>0.02</v>
      </c>
      <c r="E12" s="46">
        <f t="shared" ref="E12" si="4">(B12+C12)*D12</f>
        <v>7.0000000000000007E-2</v>
      </c>
    </row>
    <row r="13" spans="1:6" ht="62.1">
      <c r="A13" s="126"/>
      <c r="B13" s="141" t="s">
        <v>197</v>
      </c>
      <c r="C13" s="127"/>
      <c r="D13" s="74"/>
      <c r="E13" s="46"/>
    </row>
    <row r="14" spans="1:6">
      <c r="A14" s="126" t="s">
        <v>198</v>
      </c>
      <c r="B14" s="139"/>
      <c r="C14" s="122"/>
      <c r="D14" s="74">
        <v>0.04</v>
      </c>
      <c r="E14" s="46">
        <f>(B14+C14)*D14</f>
        <v>0</v>
      </c>
    </row>
    <row r="15" spans="1:6">
      <c r="A15" s="126"/>
      <c r="B15" s="139"/>
      <c r="C15" s="122"/>
      <c r="D15" s="74"/>
      <c r="E15" s="46"/>
    </row>
    <row r="16" spans="1:6">
      <c r="A16" s="126" t="s">
        <v>199</v>
      </c>
      <c r="B16" s="139"/>
      <c r="C16" s="127"/>
      <c r="D16" s="74">
        <v>0.04</v>
      </c>
      <c r="E16" s="46">
        <f t="shared" ref="E16" si="5">(B16+C16)*D16</f>
        <v>0</v>
      </c>
    </row>
    <row r="17" spans="1:6">
      <c r="A17" s="126"/>
      <c r="B17" s="139"/>
      <c r="C17" s="127"/>
      <c r="D17" s="74"/>
      <c r="E17" s="46"/>
    </row>
    <row r="18" spans="1:6" ht="30.95">
      <c r="A18" s="126" t="s">
        <v>200</v>
      </c>
      <c r="B18" s="139">
        <v>3.5</v>
      </c>
      <c r="C18" s="122"/>
      <c r="D18" s="74">
        <v>0.04</v>
      </c>
      <c r="E18" s="46">
        <f t="shared" ref="E18" si="6">(B18+C18)*D18</f>
        <v>0.14000000000000001</v>
      </c>
    </row>
    <row r="19" spans="1:6" ht="62.1">
      <c r="A19" s="126"/>
      <c r="B19" s="141" t="s">
        <v>201</v>
      </c>
      <c r="C19" s="122"/>
      <c r="D19" s="74"/>
      <c r="E19" s="46"/>
    </row>
    <row r="20" spans="1:6">
      <c r="A20" s="126" t="s">
        <v>202</v>
      </c>
      <c r="B20" s="139">
        <v>3.5</v>
      </c>
      <c r="C20" s="127"/>
      <c r="D20" s="74">
        <v>0.04</v>
      </c>
      <c r="E20" s="46">
        <f t="shared" ref="E20" si="7">(B20+C20)*D20</f>
        <v>0.14000000000000001</v>
      </c>
    </row>
    <row r="21" spans="1:6" ht="62.1">
      <c r="A21" s="126"/>
      <c r="B21" s="141" t="s">
        <v>203</v>
      </c>
      <c r="C21" s="127"/>
      <c r="D21" s="74"/>
      <c r="E21" s="46"/>
    </row>
    <row r="22" spans="1:6">
      <c r="A22" s="126" t="s">
        <v>204</v>
      </c>
      <c r="B22" s="139"/>
      <c r="C22" s="122"/>
      <c r="D22" s="74">
        <v>0.04</v>
      </c>
      <c r="E22" s="46">
        <f t="shared" ref="E22" si="8">(B22+C22)*D22</f>
        <v>0</v>
      </c>
    </row>
    <row r="23" spans="1:6">
      <c r="A23" s="126"/>
      <c r="B23" s="139"/>
      <c r="C23" s="122"/>
      <c r="D23" s="74"/>
      <c r="E23" s="46"/>
    </row>
    <row r="24" spans="1:6" ht="30.95">
      <c r="A24" s="126" t="s">
        <v>205</v>
      </c>
      <c r="B24" s="139"/>
      <c r="C24" s="127"/>
      <c r="D24" s="74">
        <v>0.04</v>
      </c>
      <c r="E24" s="46">
        <f t="shared" ref="E24" si="9">(B24+C24)*D24</f>
        <v>0</v>
      </c>
    </row>
    <row r="25" spans="1:6">
      <c r="A25" s="126"/>
      <c r="B25" s="139"/>
      <c r="C25" s="127"/>
      <c r="D25" s="74"/>
      <c r="E25" s="46"/>
    </row>
    <row r="26" spans="1:6">
      <c r="A26" s="126" t="s">
        <v>206</v>
      </c>
      <c r="B26" s="139"/>
      <c r="C26" s="122"/>
      <c r="D26" s="74">
        <v>0.04</v>
      </c>
      <c r="E26" s="46">
        <f t="shared" ref="E26" si="10">(B26+C26)*D26</f>
        <v>0</v>
      </c>
    </row>
    <row r="27" spans="1:6">
      <c r="A27" s="126"/>
      <c r="B27" s="139"/>
      <c r="C27" s="122"/>
      <c r="D27" s="74"/>
      <c r="E27" s="46"/>
    </row>
    <row r="28" spans="1:6" ht="30.95">
      <c r="A28" s="126" t="s">
        <v>207</v>
      </c>
      <c r="B28" s="139"/>
      <c r="C28" s="127"/>
      <c r="D28" s="74">
        <v>0.02</v>
      </c>
      <c r="E28" s="46">
        <f t="shared" ref="E28" si="11">(B28+C28)*D28</f>
        <v>0</v>
      </c>
      <c r="F28" s="9"/>
    </row>
    <row r="29" spans="1:6">
      <c r="A29" s="126"/>
      <c r="B29" s="139"/>
      <c r="C29" s="127"/>
      <c r="D29" s="74"/>
      <c r="E29" s="46"/>
      <c r="F29" s="9"/>
    </row>
    <row r="30" spans="1:6">
      <c r="A30" s="126" t="s">
        <v>208</v>
      </c>
      <c r="B30" s="139"/>
      <c r="C30" s="122"/>
      <c r="D30" s="74">
        <v>0.02</v>
      </c>
      <c r="E30" s="46">
        <f t="shared" ref="E30" si="12">(B30+C30)*D30</f>
        <v>0</v>
      </c>
      <c r="F30" s="9"/>
    </row>
    <row r="31" spans="1:6">
      <c r="A31" s="126"/>
      <c r="B31" s="139"/>
      <c r="C31" s="122"/>
      <c r="D31" s="74"/>
      <c r="E31" s="46"/>
      <c r="F31" s="9"/>
    </row>
    <row r="32" spans="1:6">
      <c r="A32" s="126" t="s">
        <v>209</v>
      </c>
      <c r="B32" s="139"/>
      <c r="C32" s="127"/>
      <c r="D32" s="74">
        <v>0.03</v>
      </c>
      <c r="E32" s="46">
        <f t="shared" ref="E32" si="13">(B32+C32)*D32</f>
        <v>0</v>
      </c>
      <c r="F32" s="9"/>
    </row>
    <row r="33" spans="1:6">
      <c r="A33" s="126"/>
      <c r="B33" s="139"/>
      <c r="C33" s="127"/>
      <c r="D33" s="74"/>
      <c r="E33" s="46"/>
      <c r="F33" s="9"/>
    </row>
    <row r="34" spans="1:6">
      <c r="A34" s="126" t="s">
        <v>210</v>
      </c>
      <c r="B34" s="139"/>
      <c r="C34" s="122"/>
      <c r="D34" s="74">
        <v>0.02</v>
      </c>
      <c r="E34" s="46">
        <f t="shared" ref="E34" si="14">(B34+C34)*D34</f>
        <v>0</v>
      </c>
      <c r="F34" s="9"/>
    </row>
    <row r="35" spans="1:6">
      <c r="A35" s="126"/>
      <c r="B35" s="139"/>
      <c r="C35" s="122"/>
      <c r="D35" s="74"/>
      <c r="E35" s="46"/>
      <c r="F35" s="9"/>
    </row>
    <row r="36" spans="1:6">
      <c r="A36" s="126" t="s">
        <v>211</v>
      </c>
      <c r="B36" s="139">
        <v>3.5</v>
      </c>
      <c r="C36" s="127"/>
      <c r="D36" s="74">
        <v>0.03</v>
      </c>
      <c r="E36" s="46">
        <f t="shared" ref="E36" si="15">(B36+C36)*D36</f>
        <v>0.105</v>
      </c>
      <c r="F36" s="9"/>
    </row>
    <row r="37" spans="1:6" ht="77.45">
      <c r="A37" s="126"/>
      <c r="B37" s="141" t="s">
        <v>212</v>
      </c>
      <c r="C37" s="127"/>
      <c r="D37" s="74"/>
      <c r="E37" s="46"/>
      <c r="F37" s="9"/>
    </row>
    <row r="38" spans="1:6">
      <c r="A38" s="126" t="s">
        <v>213</v>
      </c>
      <c r="B38" s="139">
        <v>3.5</v>
      </c>
      <c r="C38" s="122"/>
      <c r="D38" s="74">
        <v>0.02</v>
      </c>
      <c r="E38" s="46">
        <f t="shared" ref="E38" si="16">(B38+C38)*D38</f>
        <v>7.0000000000000007E-2</v>
      </c>
      <c r="F38" s="9"/>
    </row>
    <row r="39" spans="1:6" ht="77.45">
      <c r="A39" s="126"/>
      <c r="B39" s="141" t="s">
        <v>212</v>
      </c>
      <c r="C39" s="122"/>
      <c r="D39" s="74"/>
      <c r="E39" s="46"/>
      <c r="F39" s="9"/>
    </row>
    <row r="40" spans="1:6">
      <c r="A40" s="126" t="s">
        <v>214</v>
      </c>
      <c r="B40" s="139"/>
      <c r="C40" s="127"/>
      <c r="D40" s="74">
        <v>0.03</v>
      </c>
      <c r="E40" s="46">
        <f t="shared" ref="E40" si="17">(B40+C40)*D40</f>
        <v>0</v>
      </c>
      <c r="F40" s="9"/>
    </row>
    <row r="41" spans="1:6">
      <c r="A41" s="126"/>
      <c r="B41" s="139"/>
      <c r="C41" s="127"/>
      <c r="D41" s="74"/>
      <c r="E41" s="46"/>
      <c r="F41" s="9"/>
    </row>
    <row r="42" spans="1:6">
      <c r="A42" s="126" t="s">
        <v>215</v>
      </c>
      <c r="B42" s="139"/>
      <c r="C42" s="122"/>
      <c r="D42" s="74">
        <v>0.03</v>
      </c>
      <c r="E42" s="46">
        <f t="shared" ref="E42" si="18">(B42+C42)*D42</f>
        <v>0</v>
      </c>
      <c r="F42" s="9"/>
    </row>
    <row r="43" spans="1:6">
      <c r="A43" s="126"/>
      <c r="B43" s="139"/>
      <c r="C43" s="122"/>
      <c r="D43" s="74"/>
      <c r="E43" s="46"/>
      <c r="F43" s="9"/>
    </row>
    <row r="44" spans="1:6">
      <c r="A44" s="126" t="s">
        <v>216</v>
      </c>
      <c r="B44" s="139"/>
      <c r="C44" s="127"/>
      <c r="D44" s="74">
        <v>0.02</v>
      </c>
      <c r="E44" s="46">
        <f t="shared" ref="E44" si="19">(B44+C44)*D44</f>
        <v>0</v>
      </c>
      <c r="F44" s="9"/>
    </row>
    <row r="45" spans="1:6">
      <c r="A45" s="126"/>
      <c r="B45" s="139"/>
      <c r="C45" s="127"/>
      <c r="D45" s="74"/>
      <c r="E45" s="46"/>
      <c r="F45" s="9"/>
    </row>
    <row r="46" spans="1:6">
      <c r="A46" s="126" t="s">
        <v>217</v>
      </c>
      <c r="B46" s="139"/>
      <c r="C46" s="122"/>
      <c r="D46" s="74">
        <v>0.03</v>
      </c>
      <c r="E46" s="46">
        <f t="shared" ref="E46" si="20">(B46+C46)*D46</f>
        <v>0</v>
      </c>
      <c r="F46" s="9"/>
    </row>
    <row r="47" spans="1:6">
      <c r="A47" s="126"/>
      <c r="B47" s="139"/>
      <c r="C47" s="122"/>
      <c r="D47" s="74"/>
      <c r="E47" s="46"/>
      <c r="F47" s="9"/>
    </row>
    <row r="48" spans="1:6" ht="30.95">
      <c r="A48" s="126" t="s">
        <v>218</v>
      </c>
      <c r="B48" s="139"/>
      <c r="C48" s="127"/>
      <c r="D48" s="74">
        <v>0.02</v>
      </c>
      <c r="E48" s="46">
        <f t="shared" ref="E48" si="21">(B48+C48)*D48</f>
        <v>0</v>
      </c>
      <c r="F48" s="9"/>
    </row>
    <row r="49" spans="1:6">
      <c r="A49" s="126"/>
      <c r="B49" s="139"/>
      <c r="C49" s="127"/>
      <c r="D49" s="74"/>
      <c r="E49" s="46"/>
      <c r="F49" s="9"/>
    </row>
    <row r="50" spans="1:6">
      <c r="A50" s="126" t="s">
        <v>219</v>
      </c>
      <c r="B50" s="139">
        <v>3.5</v>
      </c>
      <c r="C50" s="122"/>
      <c r="D50" s="74">
        <v>0.03</v>
      </c>
      <c r="E50" s="46">
        <f t="shared" ref="E50" si="22">(B50+C50)*D50</f>
        <v>0.105</v>
      </c>
      <c r="F50" s="9"/>
    </row>
    <row r="51" spans="1:6" ht="93">
      <c r="A51" s="126"/>
      <c r="B51" s="141" t="s">
        <v>220</v>
      </c>
      <c r="C51" s="122"/>
      <c r="D51" s="74"/>
      <c r="E51" s="46"/>
      <c r="F51" s="9"/>
    </row>
    <row r="52" spans="1:6">
      <c r="A52" s="126" t="s">
        <v>221</v>
      </c>
      <c r="B52" s="139"/>
      <c r="C52" s="127"/>
      <c r="D52" s="74">
        <v>0.03</v>
      </c>
      <c r="E52" s="46">
        <f t="shared" ref="E52" si="23">(B52+C52)*D52</f>
        <v>0</v>
      </c>
      <c r="F52" s="9"/>
    </row>
    <row r="53" spans="1:6">
      <c r="A53" s="126"/>
      <c r="B53" s="139"/>
      <c r="C53" s="127"/>
      <c r="D53" s="74"/>
      <c r="E53" s="46"/>
      <c r="F53" s="9"/>
    </row>
    <row r="54" spans="1:6">
      <c r="A54" s="126" t="s">
        <v>222</v>
      </c>
      <c r="B54" s="139">
        <v>3.5</v>
      </c>
      <c r="C54" s="122"/>
      <c r="D54" s="74">
        <v>0.03</v>
      </c>
      <c r="E54" s="46">
        <f t="shared" ref="E54" si="24">(B54+C54)*D54</f>
        <v>0.105</v>
      </c>
      <c r="F54" s="9"/>
    </row>
    <row r="55" spans="1:6" ht="62.1">
      <c r="A55" s="126"/>
      <c r="B55" s="141" t="s">
        <v>223</v>
      </c>
      <c r="C55" s="122"/>
      <c r="D55" s="74"/>
      <c r="E55" s="46"/>
      <c r="F55" s="9"/>
    </row>
    <row r="56" spans="1:6">
      <c r="A56" s="126" t="s">
        <v>224</v>
      </c>
      <c r="B56" s="139"/>
      <c r="C56" s="127"/>
      <c r="D56" s="74">
        <v>0.03</v>
      </c>
      <c r="E56" s="46">
        <f t="shared" ref="E56" si="25">(B56+C56)*D56</f>
        <v>0</v>
      </c>
      <c r="F56" s="9"/>
    </row>
    <row r="57" spans="1:6">
      <c r="A57" s="126"/>
      <c r="B57" s="139"/>
      <c r="C57" s="127"/>
      <c r="D57" s="74"/>
      <c r="E57" s="46"/>
      <c r="F57" s="9"/>
    </row>
    <row r="58" spans="1:6">
      <c r="A58" s="126" t="s">
        <v>225</v>
      </c>
      <c r="B58" s="139"/>
      <c r="C58" s="122"/>
      <c r="D58" s="74">
        <v>0.03</v>
      </c>
      <c r="E58" s="46">
        <f t="shared" ref="E58" si="26">(B58+C58)*D58</f>
        <v>0</v>
      </c>
      <c r="F58" s="9"/>
    </row>
    <row r="59" spans="1:6">
      <c r="A59" s="126"/>
      <c r="B59" s="139"/>
      <c r="C59" s="122"/>
      <c r="D59" s="74"/>
      <c r="E59" s="46"/>
      <c r="F59" s="9"/>
    </row>
    <row r="60" spans="1:6">
      <c r="A60" s="126" t="s">
        <v>226</v>
      </c>
      <c r="B60" s="139"/>
      <c r="C60" s="127"/>
      <c r="D60" s="74">
        <v>0.02</v>
      </c>
      <c r="E60" s="46">
        <f t="shared" ref="E60" si="27">(B60+C60)*D60</f>
        <v>0</v>
      </c>
      <c r="F60" s="9"/>
    </row>
    <row r="61" spans="1:6">
      <c r="A61" s="126"/>
      <c r="B61" s="139"/>
      <c r="C61" s="127"/>
      <c r="D61" s="74"/>
      <c r="E61" s="46"/>
      <c r="F61" s="9"/>
    </row>
    <row r="62" spans="1:6">
      <c r="A62" s="126" t="s">
        <v>227</v>
      </c>
      <c r="B62" s="139"/>
      <c r="C62" s="122"/>
      <c r="D62" s="74">
        <v>0.02</v>
      </c>
      <c r="E62" s="46">
        <f t="shared" ref="E62" si="28">(B62+C62)*D62</f>
        <v>0</v>
      </c>
      <c r="F62" s="9"/>
    </row>
    <row r="63" spans="1:6">
      <c r="A63" s="126"/>
      <c r="B63" s="139"/>
      <c r="C63" s="122"/>
      <c r="D63" s="74"/>
      <c r="E63" s="46"/>
    </row>
    <row r="64" spans="1:6">
      <c r="A64" s="126" t="s">
        <v>228</v>
      </c>
      <c r="B64" s="139">
        <v>3.5</v>
      </c>
      <c r="C64" s="127"/>
      <c r="D64" s="74">
        <v>0.03</v>
      </c>
      <c r="E64" s="46">
        <f>(B64+C64)*D64</f>
        <v>0.105</v>
      </c>
      <c r="F64" s="15"/>
    </row>
    <row r="65" spans="1:6" ht="62.1">
      <c r="A65" s="126"/>
      <c r="B65" s="141" t="s">
        <v>229</v>
      </c>
      <c r="C65" s="127"/>
      <c r="D65" s="74"/>
      <c r="E65" s="46"/>
    </row>
    <row r="66" spans="1:6">
      <c r="A66" s="126" t="s">
        <v>230</v>
      </c>
      <c r="B66" s="139">
        <v>1.75</v>
      </c>
      <c r="C66" s="122"/>
      <c r="D66" s="74">
        <v>0.03</v>
      </c>
      <c r="E66" s="46">
        <f t="shared" ref="E66" si="29">(B66+C66)*D66</f>
        <v>5.2499999999999998E-2</v>
      </c>
    </row>
    <row r="67" spans="1:6" ht="62.1">
      <c r="A67" s="126"/>
      <c r="B67" s="141" t="s">
        <v>203</v>
      </c>
      <c r="C67" s="122"/>
      <c r="D67" s="74"/>
      <c r="E67" s="46"/>
    </row>
    <row r="68" spans="1:6">
      <c r="A68" s="126" t="s">
        <v>231</v>
      </c>
      <c r="B68" s="139">
        <v>1.75</v>
      </c>
      <c r="C68" s="127"/>
      <c r="D68" s="74">
        <v>0.02</v>
      </c>
      <c r="E68" s="46">
        <f t="shared" ref="E68" si="30">(B68+C68)*D68</f>
        <v>3.5000000000000003E-2</v>
      </c>
    </row>
    <row r="69" spans="1:6" ht="77.45">
      <c r="A69" s="126"/>
      <c r="B69" s="141" t="s">
        <v>212</v>
      </c>
      <c r="C69" s="127"/>
      <c r="D69" s="46"/>
      <c r="E69" s="46"/>
    </row>
    <row r="70" spans="1:6">
      <c r="A70" s="8"/>
      <c r="B70" s="8"/>
      <c r="D70" s="119">
        <f>SUM(D2:D69)</f>
        <v>1.0000000000000002</v>
      </c>
      <c r="E70" s="91">
        <f>SUM(E2:E69)</f>
        <v>1.1724999999999999</v>
      </c>
      <c r="F70" s="15" t="s">
        <v>161</v>
      </c>
    </row>
    <row r="71" spans="1:6">
      <c r="A71" s="8"/>
      <c r="B71" s="128"/>
    </row>
    <row r="72" spans="1:6">
      <c r="A72" s="8"/>
      <c r="B72" s="128"/>
    </row>
    <row r="73" spans="1:6">
      <c r="A73" s="8"/>
      <c r="B73" s="128"/>
    </row>
    <row r="74" spans="1:6">
      <c r="A74" s="8"/>
      <c r="B74" s="128"/>
    </row>
    <row r="75" spans="1:6">
      <c r="A75" s="8"/>
      <c r="B75" s="128"/>
    </row>
    <row r="76" spans="1:6">
      <c r="A76" s="8"/>
      <c r="B76" s="128"/>
    </row>
    <row r="77" spans="1:6">
      <c r="A77" s="8"/>
      <c r="D77" s="11"/>
    </row>
    <row r="78" spans="1:6">
      <c r="A78" s="8"/>
    </row>
    <row r="79" spans="1:6">
      <c r="A79" s="8"/>
    </row>
    <row r="80" spans="1:6">
      <c r="A80" s="8"/>
    </row>
    <row r="81" spans="1:1">
      <c r="A81" s="8"/>
    </row>
    <row r="82" spans="1:1">
      <c r="A82" s="8"/>
    </row>
    <row r="83" spans="1:1">
      <c r="A83" s="8"/>
    </row>
  </sheetData>
  <sheetProtection formatRow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Ana Carolina Tesch Benincá</cp:lastModifiedBy>
  <cp:revision/>
  <dcterms:created xsi:type="dcterms:W3CDTF">2022-10-09T23:08:45Z</dcterms:created>
  <dcterms:modified xsi:type="dcterms:W3CDTF">2025-02-04T16:03:51Z</dcterms:modified>
  <cp:category/>
  <cp:contentStatus/>
</cp:coreProperties>
</file>