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Allianz/"/>
    </mc:Choice>
  </mc:AlternateContent>
  <xr:revisionPtr revIDLastSave="820" documentId="8_{739EF139-D6C0-4DD2-BB5A-85B7E5D736A4}" xr6:coauthVersionLast="47" xr6:coauthVersionMax="47" xr10:uidLastSave="{9C95E56B-0A2A-4B68-A35B-BFB5EEA92090}"/>
  <bookViews>
    <workbookView xWindow="-110" yWindow="-110" windowWidth="19420" windowHeight="11500" firstSheet="8"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rod fin imp positivo " sheetId="33"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0" l="1"/>
  <c r="F70" i="33"/>
  <c r="G17" i="5"/>
  <c r="E17" i="5"/>
  <c r="G15" i="5"/>
  <c r="E15" i="5"/>
  <c r="F13" i="5"/>
  <c r="G13" i="5" s="1"/>
  <c r="E13" i="5"/>
  <c r="F11" i="5"/>
  <c r="E11" i="5"/>
  <c r="G9" i="5"/>
  <c r="E9" i="5"/>
  <c r="G7" i="5"/>
  <c r="E7" i="5"/>
  <c r="G5" i="5"/>
  <c r="E5" i="5"/>
  <c r="G3" i="5"/>
  <c r="E3" i="5"/>
  <c r="D54" i="28"/>
  <c r="D52" i="28"/>
  <c r="H9" i="20"/>
  <c r="F9" i="20"/>
  <c r="L9" i="20"/>
  <c r="H88" i="29"/>
  <c r="F68" i="33"/>
  <c r="F58" i="33"/>
  <c r="F60" i="33"/>
  <c r="F66" i="33"/>
  <c r="F62" i="33"/>
  <c r="F64" i="33"/>
  <c r="F56" i="33"/>
  <c r="F54" i="33"/>
  <c r="F52" i="33"/>
  <c r="F50" i="33"/>
  <c r="F48" i="33"/>
  <c r="F46" i="33"/>
  <c r="F44" i="33"/>
  <c r="F42" i="33"/>
  <c r="F40" i="33"/>
  <c r="F38" i="33"/>
  <c r="F36" i="33"/>
  <c r="F34" i="33"/>
  <c r="F32" i="33"/>
  <c r="F30" i="33"/>
  <c r="F28" i="33"/>
  <c r="F26" i="33"/>
  <c r="F24" i="33"/>
  <c r="F22" i="33"/>
  <c r="F20" i="33"/>
  <c r="F18" i="33"/>
  <c r="F16" i="33"/>
  <c r="F14" i="33"/>
  <c r="F12" i="33"/>
  <c r="F10" i="33"/>
  <c r="F8" i="33"/>
  <c r="F6" i="33"/>
  <c r="F4" i="33"/>
  <c r="F2" i="33"/>
  <c r="E70" i="33"/>
  <c r="E11" i="32"/>
  <c r="E5" i="32"/>
  <c r="B13" i="32" s="1"/>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C58" i="28"/>
  <c r="D56" i="28"/>
  <c r="D50" i="28"/>
  <c r="D48" i="28"/>
  <c r="D46" i="28"/>
  <c r="D44" i="28"/>
  <c r="D42" i="28"/>
  <c r="D40" i="28"/>
  <c r="D38" i="28"/>
  <c r="D36" i="28"/>
  <c r="D34" i="28"/>
  <c r="D32" i="28"/>
  <c r="D30" i="28"/>
  <c r="D28" i="28"/>
  <c r="D26" i="28"/>
  <c r="D24" i="28"/>
  <c r="D22" i="28"/>
  <c r="D20" i="28"/>
  <c r="D18" i="28"/>
  <c r="D16" i="28"/>
  <c r="D14" i="28"/>
  <c r="D12" i="28"/>
  <c r="D10" i="28"/>
  <c r="D8" i="28"/>
  <c r="D6" i="28"/>
  <c r="D4" i="28"/>
  <c r="D2" i="28"/>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F19" i="5" l="1"/>
  <c r="G11" i="5"/>
  <c r="G19" i="5" s="1"/>
  <c r="J9" i="20"/>
  <c r="D58" i="28"/>
  <c r="E9" i="20" s="1"/>
  <c r="D58" i="27"/>
  <c r="D9" i="20" s="1"/>
  <c r="B13" i="10"/>
  <c r="B15" i="10" s="1"/>
  <c r="D13" i="10"/>
  <c r="C13" i="10"/>
  <c r="C15" i="10" s="1"/>
  <c r="H7" i="19" l="1"/>
  <c r="H5" i="19"/>
  <c r="H3" i="19"/>
  <c r="G15" i="19"/>
  <c r="H13" i="19"/>
  <c r="F13" i="19"/>
  <c r="H11" i="19"/>
  <c r="F11" i="19"/>
  <c r="H9" i="19"/>
  <c r="F9" i="19"/>
  <c r="F7" i="19"/>
  <c r="F5" i="19"/>
  <c r="F3" i="19"/>
  <c r="H15" i="19" l="1"/>
  <c r="N9" i="20" s="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9" i="20" s="1"/>
  <c r="G18" i="2"/>
  <c r="G16" i="2"/>
  <c r="G14" i="2"/>
  <c r="G12" i="2"/>
  <c r="G10" i="2"/>
  <c r="G8" i="2"/>
  <c r="G6" i="2"/>
  <c r="G4" i="2"/>
  <c r="G22" i="2" l="1"/>
  <c r="O9" i="20" s="1"/>
  <c r="H5" i="16"/>
  <c r="H7" i="16"/>
  <c r="H9" i="16"/>
  <c r="H11" i="16"/>
  <c r="H13" i="16"/>
  <c r="H15" i="16"/>
  <c r="H17" i="16"/>
  <c r="H3" i="16"/>
  <c r="F5" i="15"/>
  <c r="F7" i="15"/>
  <c r="F5" i="12"/>
  <c r="F7" i="12"/>
  <c r="F3" i="12"/>
  <c r="F9" i="12" s="1"/>
  <c r="K9" i="20" s="1"/>
  <c r="G6" i="11"/>
  <c r="G8" i="11"/>
  <c r="G10" i="11"/>
  <c r="G12" i="11"/>
  <c r="G14" i="11"/>
  <c r="G16" i="11" l="1"/>
  <c r="I9" i="20" s="1"/>
  <c r="D13" i="20" s="1"/>
  <c r="H19" i="16"/>
  <c r="M9"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<sst xmlns="http://schemas.openxmlformats.org/spreadsheetml/2006/main" count="418" uniqueCount="288">
  <si>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</si>
  <si>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</si>
  <si>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</si>
  <si>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</si>
  <si>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</si>
  <si>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</si>
  <si>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</si>
  <si>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</si>
  <si>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</si>
  <si>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</si>
  <si>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</si>
  <si>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</si>
  <si>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</si>
  <si>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</si>
  <si>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</si>
  <si>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</si>
  <si>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</si>
  <si>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</si>
  <si>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</si>
  <si>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</si>
  <si>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</si>
  <si>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</si>
  <si>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</si>
  <si>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</si>
  <si>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</si>
  <si>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</si>
  <si>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</si>
  <si>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Signatária do PSI (Princípios para Seguros Sustentáveis) e do PRI (Princípios para o Investimento Responsável), Net Zero Asset Owner Alliance e da Global Investors For Sustainable Development Alliance.
Sustainability Statement, 2024 (p. 64):
"AllianzGroup does not meet any exclusion criteria stated in Articles 12.1 (d) to (g) and 12.2. of Commission Delegated Regulation (EU) 2020/1818 and is thus not excluded from E.U. Paris-aligned benchmarks."</t>
  </si>
  <si>
    <t>2. Matriz energética</t>
  </si>
  <si>
    <r>
      <rPr>
        <sz val="12"/>
        <color rgb="FF000000"/>
        <rFont val="Calibri"/>
        <scheme val="minor"/>
      </rPr>
      <t xml:space="preserve">Sustainability Statement, 2024:
"In line with our guidelines on thermal coal, oil sands, and oil and gas,[...] we restrict certain fossil fuel companies or projects (divestment for equity and run-off for debt investments)." (p. 67)
"Currently, our policy focuses on screening business transactions within the Sensitive Business Areas (SBAs) of Mining, Oil &amp; Gas, </t>
    </r>
    <r>
      <rPr>
        <b/>
        <sz val="12"/>
        <color rgb="FF000000"/>
        <rFont val="Calibri"/>
        <scheme val="minor"/>
      </rPr>
      <t>Nuclear Energy, Hydro-Electric Power</t>
    </r>
    <r>
      <rPr>
        <sz val="12"/>
        <color rgb="FF000000"/>
        <rFont val="Calibri"/>
        <scheme val="minor"/>
      </rPr>
      <t>, Agriculture, Fisheries and Forestry, and Infrastructure." (p. 103)
"Oil &amp; Gas: By 2025, 100 % of assets under management to set net-zero targets across all three emission scopes. As year-end 2024, we stand at 55%." (p. 86)</t>
    </r>
  </si>
  <si>
    <t>3. Eficiência energética</t>
  </si>
  <si>
    <t>Não consta.</t>
  </si>
  <si>
    <t>4. Impactos na biodiversidade terrestre</t>
  </si>
  <si>
    <r>
      <rPr>
        <sz val="12"/>
        <color rgb="FF000000"/>
        <rFont val="Calibri"/>
        <scheme val="minor"/>
      </rPr>
      <t xml:space="preserve">Sustainability Statement, 2024:
"For listed assets, the AIS (Adverse Impact Steering) process is used to systematically evaluate and manage material sustainability risks and principal adverse impacts on sustainability factors. Through [...] data provided by MSCI ESG Research for sustainability risks or controversies (human rights, governance, labor rights, UNGC compliance), as well as adverse impacts from toxic emissions and </t>
    </r>
    <r>
      <rPr>
        <b/>
        <sz val="12"/>
        <color rgb="FF000000"/>
        <rFont val="Calibri"/>
        <scheme val="minor"/>
      </rPr>
      <t xml:space="preserve">waste, biodiversity, and land use </t>
    </r>
    <r>
      <rPr>
        <sz val="12"/>
        <color rgb="FF000000"/>
        <rFont val="Calibri"/>
        <scheme val="minor"/>
      </rPr>
      <t xml:space="preserve">(Principal Adverse Impact Indicators)" (p.67)
"Currently, our policy focuses on screening business transactions within the Sensitive Business Areas (SBAs) of Mining, Oil &amp; Gas, Nuclear Energy, Hydro-Electric Power, </t>
    </r>
    <r>
      <rPr>
        <b/>
        <sz val="12"/>
        <color rgb="FF000000"/>
        <rFont val="Calibri"/>
        <scheme val="minor"/>
      </rPr>
      <t>Agriculture, Fisheries and Forestry</t>
    </r>
    <r>
      <rPr>
        <sz val="12"/>
        <color rgb="FF000000"/>
        <rFont val="Calibri"/>
        <scheme val="minor"/>
      </rPr>
      <t xml:space="preserve">, and Infrastructure."
(p. 103)
</t>
    </r>
  </si>
  <si>
    <t>5. Poluição água doce</t>
  </si>
  <si>
    <r>
      <rPr>
        <sz val="12"/>
        <color rgb="FF000000"/>
        <rFont val="Calibri"/>
        <scheme val="minor"/>
      </rPr>
      <t xml:space="preserve">Sustainability Statement, 2024:
"Currently, our policy focuses on screening business transactions within the Sensitive Business Areas (SBAs) of Mining, Oil &amp; Gas, Nuclear Energy, Hydro-Electric Power, Agriculture, </t>
    </r>
    <r>
      <rPr>
        <b/>
        <sz val="12"/>
        <color rgb="FF000000"/>
        <rFont val="Calibri"/>
        <scheme val="minor"/>
      </rPr>
      <t>Fisheries</t>
    </r>
    <r>
      <rPr>
        <sz val="12"/>
        <color rgb="FF000000"/>
        <rFont val="Calibri"/>
        <scheme val="minor"/>
      </rPr>
      <t xml:space="preserve"> and Forestry, and Infrastructure."
(p. 103)
</t>
    </r>
  </si>
  <si>
    <t>6. Eficiência hídrica</t>
  </si>
  <si>
    <t>7. Poluição marítima</t>
  </si>
  <si>
    <t>8. Poluição do solo</t>
  </si>
  <si>
    <t>9. Uso eficiente do solo para fins agrícolas</t>
  </si>
  <si>
    <t>10. Poluição atmosférica</t>
  </si>
  <si>
    <t>11. Gestão adequada de resíduos sólidos</t>
  </si>
  <si>
    <t>12. Uso eficiente de matéria-prima poluente ou sujeita a provável escassez</t>
  </si>
  <si>
    <t>13. Trabalho análogo ao escravo</t>
  </si>
  <si>
    <r>
      <rPr>
        <sz val="12"/>
        <color rgb="FF000000"/>
        <rFont val="Calibri"/>
        <scheme val="minor"/>
      </rPr>
      <t xml:space="preserve">Sustainability Statement, 2024 (p.67):
"For listed assets, the AIS (Adverse Impact Steering) process is used to systematically evaluate and manage material sustainability risks and principal adverse impacts on sustainability factors. Through [...] data provided by MSCI ESG Research for sustainability risks or controversies (human rights, governance, </t>
    </r>
    <r>
      <rPr>
        <b/>
        <sz val="12"/>
        <color rgb="FF000000"/>
        <rFont val="Calibri"/>
        <scheme val="minor"/>
      </rPr>
      <t>labor rights, UNGC compliance</t>
    </r>
    <r>
      <rPr>
        <sz val="12"/>
        <color rgb="FF000000"/>
        <rFont val="Calibri"/>
        <scheme val="minor"/>
      </rPr>
      <t>), as well as adverse impacts from toxic emissions and waste, biodiversity, and land use (Principal Adverse Impact Indicators)"</t>
    </r>
  </si>
  <si>
    <t>14. Trabalho infantil irregular</t>
  </si>
  <si>
    <r>
      <rPr>
        <sz val="12"/>
        <color rgb="FF000000"/>
        <rFont val="Calibri"/>
        <scheme val="minor"/>
      </rPr>
      <t>Sustainability Statement, 2024 (p.67):
"For listed assets, the AIS [Adverse Impact Steering] process is used to systematically evaluate and manage material sustainability risks and principal adverse impacts on sustainability factors. Through [...] data provided by MSCI ESG Research for sustainability risks or controversies (</t>
    </r>
    <r>
      <rPr>
        <b/>
        <sz val="12"/>
        <color rgb="FF000000"/>
        <rFont val="Calibri"/>
        <scheme val="minor"/>
      </rPr>
      <t>human rights</t>
    </r>
    <r>
      <rPr>
        <sz val="12"/>
        <color rgb="FF000000"/>
        <rFont val="Calibri"/>
        <scheme val="minor"/>
      </rPr>
      <t>, governance, l</t>
    </r>
    <r>
      <rPr>
        <b/>
        <sz val="12"/>
        <color rgb="FF000000"/>
        <rFont val="Calibri"/>
        <scheme val="minor"/>
      </rPr>
      <t>abor rights, UNGC compliance</t>
    </r>
    <r>
      <rPr>
        <sz val="12"/>
        <color rgb="FF000000"/>
        <rFont val="Calibri"/>
        <scheme val="minor"/>
      </rPr>
      <t>), as well as adverse impacts from toxic emissions and waste, biodiversity, and land use (Principal Adverse Impact Indicators)"</t>
    </r>
  </si>
  <si>
    <t>15. Gestão da saúde no trabalho</t>
  </si>
  <si>
    <r>
      <rPr>
        <sz val="12"/>
        <color rgb="FF000000"/>
        <rFont val="Calibri"/>
        <scheme val="minor"/>
      </rPr>
      <t>Sustainability Statement, 2024 (p. 67):
"For listed assets, the AIS [Adverse Impact Steering] process is used to systematically evaluate and manage material sustainability risks and principal adverse impacts on sustainability factors. Through [...] data provided by MSCI ESG Research for sustainability risks or controversies (</t>
    </r>
    <r>
      <rPr>
        <b/>
        <sz val="12"/>
        <color rgb="FF000000"/>
        <rFont val="Calibri"/>
        <scheme val="minor"/>
      </rPr>
      <t>human rights</t>
    </r>
    <r>
      <rPr>
        <sz val="12"/>
        <color rgb="FF000000"/>
        <rFont val="Calibri"/>
        <scheme val="minor"/>
      </rPr>
      <t xml:space="preserve">, governance, </t>
    </r>
    <r>
      <rPr>
        <b/>
        <sz val="12"/>
        <color rgb="FF000000"/>
        <rFont val="Calibri"/>
        <scheme val="minor"/>
      </rPr>
      <t>labor rights, UNGC compliance</t>
    </r>
    <r>
      <rPr>
        <sz val="12"/>
        <color rgb="FF000000"/>
        <rFont val="Calibri"/>
        <scheme val="minor"/>
      </rPr>
      <t>), as well as adverse impacts from toxic emissions and waste, biodiversity, and land use (Principal Adverse Impact Indicators)"</t>
    </r>
  </si>
  <si>
    <t>16. Gestão da segurança no trabalho</t>
  </si>
  <si>
    <t xml:space="preserve">17. Nível de desigualdade salarial </t>
  </si>
  <si>
    <t>Apenas políticas internas</t>
  </si>
  <si>
    <t>18. Saúde, segurança e outros direitos do consumidor</t>
  </si>
  <si>
    <t>19. Impactos em comunidades tradicionais</t>
  </si>
  <si>
    <t>20. Riscos à saúde e segurança da comunidade em geral</t>
  </si>
  <si>
    <r>
      <rPr>
        <sz val="12"/>
        <color rgb="FF000000"/>
        <rFont val="Calibri"/>
        <scheme val="minor"/>
      </rPr>
      <t xml:space="preserve">Sustainability Statement, 2024 (p. 67): 
"Allianz </t>
    </r>
    <r>
      <rPr>
        <b/>
        <sz val="12"/>
        <color rgb="FF000000"/>
        <rFont val="Calibri"/>
        <scheme val="minor"/>
      </rPr>
      <t>prohibits investments in controversial weapons</t>
    </r>
    <r>
      <rPr>
        <sz val="12"/>
        <color rgb="FF000000"/>
        <rFont val="Calibri"/>
        <scheme val="minor"/>
      </rPr>
      <t xml:space="preserve"> as defined in the ASIS. Since 2023, we have placed further </t>
    </r>
    <r>
      <rPr>
        <b/>
        <sz val="12"/>
        <color rgb="FF000000"/>
        <rFont val="Calibri"/>
        <scheme val="minor"/>
      </rPr>
      <t>restrictions on companies not complying with the U.N. Treaty on the Non-Proliferation of Nuclear Weapons</t>
    </r>
    <r>
      <rPr>
        <sz val="12"/>
        <color rgb="FF000000"/>
        <rFont val="Calibri"/>
        <scheme val="minor"/>
      </rPr>
      <t xml:space="preserve">." </t>
    </r>
  </si>
  <si>
    <t>21. Riscos e impactos no desenvolvimento local</t>
  </si>
  <si>
    <t>22. Discriminação de gênero</t>
  </si>
  <si>
    <t>23. Discriminação étnica ou sexual</t>
  </si>
  <si>
    <t>24. Inclusão de pessoas com deficiência</t>
  </si>
  <si>
    <t>25. Riscos para o patrimônio cultural</t>
  </si>
  <si>
    <t>26. Questões concorrenciais</t>
  </si>
  <si>
    <t>27. Responsabilidade tributária</t>
  </si>
  <si>
    <t>28. Prevenção e combate à corrupção</t>
  </si>
  <si>
    <t xml:space="preserve">Apenas políticas internas
Sustainability Statement, 2023 (p. 142): 
"The Allianz Group Compliance Policy, Allianz Standard for Anti- Financial Crime Compliance, Allianz Functional Rule for Anti- Financial Crime Compliance, Allianz Compliance Manual, and the Allianz Group Code of Conduct are policies which address the topics of corporate culture, whistleblower protection, and corruption and bribery on Group level." </t>
  </si>
  <si>
    <t>TOTAL</t>
  </si>
  <si>
    <t>Máximo de 3</t>
  </si>
  <si>
    <t>Inclusão em política setorial ou em política temática (0 a 7)</t>
  </si>
  <si>
    <t xml:space="preserve">A Allianz Global, através da política de modelos de negócios em petróleo e gás, declara que a partir de janeiro de 2023 não emitirá novas apólices/coberturas de seguro de local único/autônomo e não forneceremos novos financiamentos para projetos em (i) exploração e desenvolvimento de novos campos de petróleo e gás (ii) construção de nova infraestrutura intermediária relacionada ao petróleo (iii) construção de novas usinas de energia a petróleo (iv) práticas relacionadas ao Ártico (conforme definido pela AMAP13, excluindo operações em territórios noruegueses) e Antártico, metano de leito de carvão, petróleo extrapesado e areias petrolíferas, bem como mar ultraprofundo. Isso se aplica a projetos/operações novos e existentes. Assim como nao renovarão apólices/coberturas de local único/autônomo. </t>
  </si>
  <si>
    <r>
      <rPr>
        <sz val="12"/>
        <color rgb="FF000000"/>
        <rFont val="Calibri"/>
        <scheme val="minor"/>
      </rPr>
      <t xml:space="preserve">Sustainability Statement, 2024 (p. 107): 
"we screen business activities in Agriculture, Fisheries, and Forestry to identify negative impacts related to </t>
    </r>
    <r>
      <rPr>
        <b/>
        <sz val="12"/>
        <color rgb="FF000000"/>
        <rFont val="Calibri"/>
        <scheme val="minor"/>
      </rPr>
      <t>illegal logging or fishing, the use of rare species, the unsustainable harvesting of timber, unconventional fishing and aquaculture practices, which impact ecosystem</t>
    </r>
    <r>
      <rPr>
        <sz val="12"/>
        <color rgb="FF000000"/>
        <rFont val="Calibri"/>
        <scheme val="minor"/>
      </rPr>
      <t xml:space="preserve"> </t>
    </r>
    <r>
      <rPr>
        <b/>
        <sz val="12"/>
        <color rgb="FF000000"/>
        <rFont val="Calibri"/>
        <scheme val="minor"/>
      </rPr>
      <t>services</t>
    </r>
    <r>
      <rPr>
        <sz val="12"/>
        <color rgb="FF000000"/>
        <rFont val="Calibri"/>
        <scheme val="minor"/>
      </rPr>
      <t xml:space="preserve"> such as climate regulation, and flood and storm protection. Additionally, screening business activities in Mining and Oil &amp; Gas for negative impacts related to </t>
    </r>
    <r>
      <rPr>
        <b/>
        <sz val="12"/>
        <color rgb="FF000000"/>
        <rFont val="Calibri"/>
        <scheme val="minor"/>
      </rPr>
      <t xml:space="preserve">mountain and hilltop removal, and hydraulic fracturing, well construction integrity, or direct links to water scarcity, </t>
    </r>
    <r>
      <rPr>
        <sz val="12"/>
        <color rgb="FF000000"/>
        <rFont val="Calibri"/>
        <scheme val="minor"/>
      </rPr>
      <t xml:space="preserve">could also be seen as </t>
    </r>
    <r>
      <rPr>
        <b/>
        <sz val="12"/>
        <color rgb="FF000000"/>
        <rFont val="Calibri"/>
        <scheme val="minor"/>
      </rPr>
      <t>indirectly addressing ecosystem services such as water quality and erosion contro</t>
    </r>
    <r>
      <rPr>
        <sz val="12"/>
        <color rgb="FF000000"/>
        <rFont val="Calibri"/>
        <scheme val="minor"/>
      </rPr>
      <t>l."</t>
    </r>
  </si>
  <si>
    <r>
      <rPr>
        <sz val="12"/>
        <color rgb="FF000000"/>
        <rFont val="Calibri"/>
        <scheme val="minor"/>
      </rPr>
      <t xml:space="preserve">Sustainability Statement, 2024: "Allianz's strategy on water and marine resources within our [...] proprietary investments is governed by the ASIS and FRSI." (p. 104)
"We address </t>
    </r>
    <r>
      <rPr>
        <b/>
        <sz val="12"/>
        <color rgb="FF000000"/>
        <rFont val="Calibri"/>
        <scheme val="minor"/>
      </rPr>
      <t>water management issues</t>
    </r>
    <r>
      <rPr>
        <sz val="12"/>
        <color rgb="FF000000"/>
        <rFont val="Calibri"/>
        <scheme val="minor"/>
      </rPr>
      <t xml:space="preserve"> by screening business activities in Infrastructure, Oil &amp; Gas, and Hydroelectric Power to identify impacts on water resources through the </t>
    </r>
    <r>
      <rPr>
        <b/>
        <sz val="12"/>
        <color rgb="FF000000"/>
        <rFont val="Calibri"/>
        <scheme val="minor"/>
      </rPr>
      <t>extraction of ground and surface water from hydraulic fracturing, the lack of water reclamation in tar/oil sands tailing ponds, and up- and downstream impacts (e.g., flooding)</t>
    </r>
    <r>
      <rPr>
        <sz val="12"/>
        <color rgb="FF000000"/>
        <rFont val="Calibri"/>
        <scheme val="minor"/>
      </rPr>
      <t xml:space="preserve"> which can damage ecosystems" (p. 105)</t>
    </r>
  </si>
  <si>
    <r>
      <rPr>
        <sz val="12"/>
        <color rgb="FF000000"/>
        <rFont val="Calibri"/>
        <scheme val="minor"/>
      </rPr>
      <t>Sustainability Statement, 2024: 
"We focus on assessing pollution-related impacts from the inappropriate use of pesticides, fertilizer, insecticides, or other chemicals (e.g., neonicotinoids); the clearance by fire or location on sensitive soils or peatlands for palm oil; the use of cyanide or cyanide- related processes; and p</t>
    </r>
    <r>
      <rPr>
        <b/>
        <sz val="12"/>
        <color rgb="FF000000"/>
        <rFont val="Calibri"/>
        <scheme val="minor"/>
      </rPr>
      <t>ractices of riverine or submarine tailings disposal.</t>
    </r>
    <r>
      <rPr>
        <sz val="12"/>
        <color rgb="FF000000"/>
        <rFont val="Calibri"/>
        <scheme val="minor"/>
      </rPr>
      <t xml:space="preserve">" (p. 103)
"Allianz's strategy on </t>
    </r>
    <r>
      <rPr>
        <b/>
        <sz val="12"/>
        <color rgb="FF000000"/>
        <rFont val="Calibri"/>
        <scheme val="minor"/>
      </rPr>
      <t>water and marine resources</t>
    </r>
    <r>
      <rPr>
        <sz val="12"/>
        <color rgb="FF000000"/>
        <rFont val="Calibri"/>
        <scheme val="minor"/>
      </rPr>
      <t xml:space="preserve"> within our [...] proprietary investments is governed by the ASIS and FRSI." (p. 104)
</t>
    </r>
  </si>
  <si>
    <r>
      <rPr>
        <sz val="12"/>
        <color rgb="FF000000"/>
        <rFont val="Calibri"/>
        <scheme val="minor"/>
      </rPr>
      <t xml:space="preserve">Sustainability Statement, 2024 (p. 103): 
"We focus on assessing </t>
    </r>
    <r>
      <rPr>
        <b/>
        <sz val="12"/>
        <color rgb="FF000000"/>
        <rFont val="Calibri"/>
        <scheme val="minor"/>
      </rPr>
      <t>pollution-related impacts from the inappropriate use of pesticides, fertilizer, insecticides, or other chemicals (e.g., neonicotinoids); the clearance by fire or location on sensitive soils or peatlands for palm oil; the use of cyanide or cyanide- related processes</t>
    </r>
    <r>
      <rPr>
        <sz val="12"/>
        <color rgb="FF000000"/>
        <rFont val="Calibri"/>
        <scheme val="minor"/>
      </rPr>
      <t>; and practices of riverine or submarine tailings disposal."</t>
    </r>
  </si>
  <si>
    <t>Máximo de 7</t>
  </si>
  <si>
    <t xml:space="preserve">BASE DE DADOS OU DILIGÊNCIA (Allianz Brasil: não há informação) </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</si>
  <si>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</si>
  <si>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</si>
  <si>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</si>
  <si>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</si>
  <si>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</si>
  <si>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</si>
  <si>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</si>
  <si>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</si>
  <si>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</si>
  <si>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</si>
  <si>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</si>
  <si>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</si>
  <si>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</si>
  <si>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</si>
  <si>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</si>
  <si>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</si>
  <si>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</si>
  <si>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</si>
  <si>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</si>
  <si>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</si>
  <si>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</si>
  <si>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</si>
  <si>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</si>
  <si>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</si>
  <si>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</si>
  <si>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</si>
  <si>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</si>
  <si>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</si>
  <si>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</si>
  <si>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</si>
  <si>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</si>
  <si>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</si>
  <si>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</si>
  <si>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</si>
  <si>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</si>
  <si>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</si>
  <si>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</si>
  <si>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</si>
  <si>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</si>
  <si>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</si>
  <si>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</si>
  <si>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</si>
  <si>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</si>
  <si>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</si>
  <si>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</si>
  <si>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</si>
  <si>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</si>
  <si>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</si>
  <si>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</si>
  <si>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</si>
  <si>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Não há informações sobre a conduta da Allianz no Brasil.</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</si>
  <si>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</si>
  <si>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</si>
  <si>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</si>
  <si>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</si>
  <si>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</si>
  <si>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</si>
  <si>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</si>
  <si>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</si>
  <si>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</si>
  <si>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</si>
  <si>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</si>
  <si>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</si>
  <si>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 Política de Sustetabilidade (p. 7): "A gestão dos Riscos de Sustentabilidade é realizada de forma integrada aos demais riscos da Allianz, estando inserida no contexto geral do Sistema de Controles Internos e da Estrutura de Gestão de Riscos da seguradora. A Política de Risco da Allianz e seus normativos complementares definem a metodologia, processos, procedimentos e controles para garantir a identificação, avaliação, classificação, mensuração, tratamento, monitoramento e reporte dos riscos relevantes de sustentabilidade."</t>
  </si>
  <si>
    <r>
      <rPr>
        <sz val="12"/>
        <color rgb="FF000000"/>
        <rFont val="Calibri"/>
        <scheme val="minor"/>
      </rPr>
      <t xml:space="preserve">Sutainabiliy Statement, 2024 (p. 78): To monitor the </t>
    </r>
    <r>
      <rPr>
        <b/>
        <sz val="12"/>
        <color rgb="FF000000"/>
        <rFont val="Calibri"/>
        <scheme val="minor"/>
      </rPr>
      <t>progress against the target</t>
    </r>
    <r>
      <rPr>
        <sz val="12"/>
        <color rgb="FF000000"/>
        <rFont val="Calibri"/>
        <scheme val="minor"/>
      </rPr>
      <t>, low-carbon solution gross written premium growth versus the baseline will be reported on an a</t>
    </r>
    <r>
      <rPr>
        <b/>
        <sz val="12"/>
        <color rgb="FF000000"/>
        <rFont val="Calibri"/>
        <scheme val="minor"/>
      </rPr>
      <t>nnual basis.</t>
    </r>
  </si>
  <si>
    <r>
      <rPr>
        <sz val="12"/>
        <color rgb="FF000000"/>
        <rFont val="Calibri"/>
        <scheme val="minor"/>
      </rPr>
      <t xml:space="preserve">Sutainabiliy Statement, 2024 (p. 162):
"Financed emissions [on proprietary investments] represent the share of a company’s or entity's greenhouse gas (GHG) emissions that are attributed to the Allianz Group based on the proportion of financing provided by the Allianz Group, relative to the entity’s total value. </t>
    </r>
    <r>
      <rPr>
        <b/>
        <sz val="12"/>
        <color rgb="FF000000"/>
        <rFont val="Calibri"/>
        <scheme val="minor"/>
      </rPr>
      <t>These emissions are calculated annually.</t>
    </r>
    <r>
      <rPr>
        <sz val="12"/>
        <color rgb="FF000000"/>
        <rFont val="Calibri"/>
        <scheme val="minor"/>
      </rPr>
      <t>"</t>
    </r>
  </si>
  <si>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</si>
  <si>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</si>
  <si>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</si>
  <si>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</si>
  <si>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</si>
  <si>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</si>
  <si>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</si>
  <si>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</si>
  <si>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</si>
  <si>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</si>
  <si>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</si>
  <si>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</si>
  <si>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</si>
  <si>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</si>
  <si>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*Allianz Brasil: não há informação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</si>
  <si>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</si>
  <si>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</si>
  <si>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</si>
  <si>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</si>
  <si>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</si>
  <si>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</si>
  <si>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</si>
  <si>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r>
      <rPr>
        <sz val="12"/>
        <color rgb="FF000000"/>
        <rFont val="Calibri"/>
        <scheme val="minor"/>
      </rPr>
      <t xml:space="preserve">Sustainability Statement, 2024 (p. 67): “Climate change is a key focus of our engagements, driving portfolio decarbonization and transition to a low-carbon economy. This often includes </t>
    </r>
    <r>
      <rPr>
        <b/>
        <sz val="12"/>
        <color rgb="FF000000"/>
        <rFont val="Calibri"/>
        <scheme val="minor"/>
      </rPr>
      <t>asking companies to take accelerated action to decarbonize their operations and value chain, in addition to aligning their corporate lobbying to position themselves as leaders in their sectors in line with their business interests. In rare cases, we restrict companies due to failed engagements.</t>
    </r>
    <r>
      <rPr>
        <sz val="12"/>
        <color rgb="FF000000"/>
        <rFont val="Calibri"/>
        <scheme val="minor"/>
      </rPr>
      <t xml:space="preserve"> Engagement program details and progress are reported to the Group Sustainability Board.”</t>
    </r>
  </si>
  <si>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</si>
  <si>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</si>
  <si>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</si>
  <si>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</si>
  <si>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r>
      <rPr>
        <sz val="12"/>
        <color rgb="FF000000"/>
        <rFont val="Calibri"/>
        <scheme val="minor"/>
      </rPr>
      <t>Sustainability Statement, 2024 (p.67): “Investee companies with AIS trigger points are further assessed, often in close collaboration with our a</t>
    </r>
    <r>
      <rPr>
        <b/>
        <sz val="12"/>
        <color rgb="FF000000"/>
        <rFont val="Calibri"/>
        <scheme val="minor"/>
      </rPr>
      <t>sset managers, and discussed regularly during asset manager sustainability review meetings. We decide on next steps, which may include engagement with improvement objectives or restricting the issuer.</t>
    </r>
    <r>
      <rPr>
        <sz val="12"/>
        <color rgb="FF000000"/>
        <rFont val="Calibri"/>
        <scheme val="minor"/>
      </rPr>
      <t xml:space="preserve"> Trigger points are evaluated and </t>
    </r>
    <r>
      <rPr>
        <b/>
        <sz val="12"/>
        <color rgb="FF000000"/>
        <rFont val="Calibri"/>
        <scheme val="minor"/>
      </rPr>
      <t>updated at least every three years,</t>
    </r>
    <r>
      <rPr>
        <sz val="12"/>
        <color rgb="FF000000"/>
        <rFont val="Calibri"/>
        <scheme val="minor"/>
      </rPr>
      <t xml:space="preserve"> while investments in issuers below AIS trigger points are </t>
    </r>
    <r>
      <rPr>
        <b/>
        <sz val="12"/>
        <color rgb="FF000000"/>
        <rFont val="Calibri"/>
        <scheme val="minor"/>
      </rPr>
      <t>monitored centrally</t>
    </r>
    <r>
      <rPr>
        <sz val="12"/>
        <color rgb="FF000000"/>
        <rFont val="Calibri"/>
        <scheme val="minor"/>
      </rPr>
      <t>.”</t>
    </r>
  </si>
  <si>
    <t>Engajamento coletivo com outros investidores</t>
  </si>
  <si>
    <t xml:space="preserve">* AIS (Adverse Impact Steering) - is a process used to systematically evaluate and manage material sustainability risks and principal adverse impacts on sustainability factors. Determine trigger points based on data provided by MSCI ESG Research for sustainability risks or controversies (human rights, governance, labor rights, UNGC compliance), as well as adverse impacts from toxic emissions and waste, biodiversity, and land use (Principal Adverse Impact Indicators). </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</si>
  <si>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</si>
  <si>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</si>
  <si>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</si>
  <si>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</si>
  <si>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t xml:space="preserve">Adaptação a riscos climáticos físicos </t>
  </si>
  <si>
    <t>Allianz Brasil oferece Seguro Patrimonial "Casa e Apartamentos" com cobertura danos causados por eventos climáticos e Desmoronamentos e "Seguro Empresas" oferece produto para empresas que estão expostas à variações climáticas que podem impactar a lucratividade. Não há informação quanto ao percentual no portfólio. (https://www.allianz.com.br/seguros/seu-patrimonio.html )</t>
  </si>
  <si>
    <t xml:space="preserve">Produção, geração ou distribuição de energia elétrica de baixo carbono (exclui grandes hidrelétricas) </t>
  </si>
  <si>
    <r>
      <t xml:space="preserve">Statement on renewable/ low-carbon energy 2023, (p. 2): 
"Allianz will allow and support ring-fenced / stand-alone construction and </t>
    </r>
    <r>
      <rPr>
        <b/>
        <sz val="12"/>
        <color rgb="FF000000"/>
        <rFont val="Calibri"/>
        <scheme val="minor"/>
      </rPr>
      <t>operational insurance</t>
    </r>
    <r>
      <rPr>
        <sz val="12"/>
        <color rgb="FF000000"/>
        <rFont val="Calibri"/>
        <scheme val="minor"/>
      </rPr>
      <t xml:space="preserve"> of, as well as ring-fenced direct / project investments in </t>
    </r>
    <r>
      <rPr>
        <b/>
        <sz val="12"/>
        <color rgb="FF000000"/>
        <rFont val="Calibri"/>
        <scheme val="minor"/>
      </rPr>
      <t>renewable and low-carbon energy.</t>
    </r>
    <r>
      <rPr>
        <sz val="12"/>
        <color rgb="FF000000"/>
        <rFont val="Calibri"/>
        <scheme val="minor"/>
      </rPr>
      <t xml:space="preserve"> [...]
Renewable/low-carbon energy in this context includes power and </t>
    </r>
    <r>
      <rPr>
        <b/>
        <sz val="12"/>
        <color rgb="FF000000"/>
        <rFont val="Calibri"/>
        <scheme val="minor"/>
      </rPr>
      <t>heat technologies based on bioenergy, geothermal, green hydrogen (i.e. fully renewable-energy based), hydro, on/offshore wind, solar, tidal</t>
    </r>
    <r>
      <rPr>
        <sz val="12"/>
        <color rgb="FF000000"/>
        <rFont val="Calibri"/>
        <scheme val="minor"/>
      </rPr>
      <t xml:space="preserve">. </t>
    </r>
    <r>
      <rPr>
        <b/>
        <sz val="12"/>
        <color rgb="FF000000"/>
        <rFont val="Calibri"/>
        <scheme val="minor"/>
      </rPr>
      <t>Non-fossil energy storage technologies</t>
    </r>
    <r>
      <rPr>
        <sz val="12"/>
        <color rgb="FF000000"/>
        <rFont val="Calibri"/>
        <scheme val="minor"/>
      </rPr>
      <t xml:space="preserve"> are included as well; blue hydrogen is also eligible for this allowance if lifecycle emissions of the specific project are verified to be similar to green hydrogen; "
Não há informações sobre oferta e percentual no portfolio</t>
    </r>
  </si>
  <si>
    <t>Eficiência energética</t>
  </si>
  <si>
    <t>Produção de combustíveis de baixo carbono /aquisição de veículos de baixo carbono</t>
  </si>
  <si>
    <t>Allianz Brasil Seguros Auto oferece proteção diferencial para carros elétricos e hibridos. Não há informações sobre oferta e percentual no portfólio.
https://www.allianz.com.br/seguros/seu-patrimonio/carro.html</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</si>
  <si>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</si>
  <si>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</si>
  <si>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</si>
  <si>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</si>
  <si>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</si>
  <si>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</si>
  <si>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</si>
  <si>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</si>
  <si>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</si>
  <si>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</si>
  <si>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</si>
  <si>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</si>
  <si>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</si>
  <si>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</si>
  <si>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</si>
  <si>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</si>
  <si>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</si>
  <si>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</si>
  <si>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</si>
  <si>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</si>
  <si>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</si>
  <si>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</si>
  <si>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</si>
  <si>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</si>
  <si>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</si>
  <si>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</si>
  <si>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</si>
  <si>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</si>
  <si>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</si>
  <si>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 xml:space="preserve">A Allianz Global, através da política energias renováveis e de baixo carbono, declara que permitirá e apoiará a construção de seguro operacional e de investimentos diretos em projetos isolados em energia renovável e de baixo carbono. Incluindo neste contexto: bioenergia, geotérmica, hidrogênio verde, hidrelétrica, eólica on/offshore, solar, maré. </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</si>
  <si>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</si>
  <si>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</si>
  <si>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</si>
  <si>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</si>
  <si>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</si>
  <si>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</si>
  <si>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</si>
  <si>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</si>
  <si>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</si>
  <si>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</si>
  <si>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Não foram encontradas informações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</si>
  <si>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</si>
  <si>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</si>
  <si>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</si>
  <si>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</si>
  <si>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</si>
  <si>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</si>
  <si>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</si>
  <si>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</si>
  <si>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</si>
  <si>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</si>
  <si>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</si>
  <si>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</si>
  <si>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</si>
  <si>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</si>
  <si>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</si>
  <si>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</si>
  <si>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</si>
  <si>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</si>
  <si>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</si>
  <si>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</si>
  <si>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</si>
  <si>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Sustainability Statement, 2024 (p. 66):
"All Allianz proprietary investment assets are covered by an integrated sustainability approach which closely follows the recommendations of the PRI and is continuously enhanced. This is based on six different pillars", they are: 
1. Selecting and monitoring asset managers
2. Systematic ESG Integration: evaluation
3. Systematic ESG Integration: ESG-Scoring
4. Active engagements
5. Exclusions of certain sectors, companies and sovereigns
6. Sustainable Investments incl. climate solutions".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</si>
  <si>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</si>
  <si>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</si>
  <si>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</si>
  <si>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</si>
  <si>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</si>
  <si>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</si>
  <si>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</si>
  <si>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</si>
  <si>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</si>
  <si>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Sustainability Statement, 2024: 
Group Sustainability Board and the Board of Management</t>
  </si>
  <si>
    <t>Participação feminina na Diretoria</t>
  </si>
  <si>
    <t>Sustainability Statement, 2024 (p. 122):
Allianz Global Executives (AGE): 30.0 % female 
Allianz Senior Executives (ASE): 32.0 % female 
Allianz Executives (AE): 40.5 % female</t>
  </si>
  <si>
    <t>Participação negra na Diretoria</t>
  </si>
  <si>
    <t xml:space="preserve">Não há informação </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</si>
  <si>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</si>
  <si>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</si>
  <si>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</si>
  <si>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Sustainability Statement, 2024 (p. 122):
"60 hours of learning on average per employee per year" 
São considerados diversos formatos de aprendizado pessoal e em temas além da sustentabilidade</t>
  </si>
  <si>
    <t>Integração de fatores de sustentabilidade na remuneração da Diretoria</t>
  </si>
  <si>
    <r>
      <rPr>
        <sz val="12"/>
        <color rgb="FF000000"/>
        <rFont val="Calibri"/>
        <scheme val="minor"/>
      </rPr>
      <t xml:space="preserve">Sustainability Statement, 2024:
"we have incorporated quantitative targets into the remuneration scheme of the </t>
    </r>
    <r>
      <rPr>
        <b/>
        <sz val="12"/>
        <color rgb="FF000000"/>
        <rFont val="Calibri"/>
        <scheme val="minor"/>
      </rPr>
      <t>Board of Management and CEOs</t>
    </r>
    <r>
      <rPr>
        <sz val="12"/>
        <color rgb="FF000000"/>
        <rFont val="Calibri"/>
        <scheme val="minor"/>
      </rPr>
      <t xml:space="preserve"> of our operating entities to accelerate further growth of Sustainable Solutions revenues." (p. 114)
"Incentive schemes and remuneration policies linked to sustainability matters for </t>
    </r>
    <r>
      <rPr>
        <b/>
        <sz val="12"/>
        <color rgb="FF000000"/>
        <rFont val="Calibri"/>
        <scheme val="minor"/>
      </rPr>
      <t>members of administrative, management, and supervisory</t>
    </r>
    <r>
      <rPr>
        <sz val="12"/>
        <color rgb="FF000000"/>
        <rFont val="Calibri"/>
        <scheme val="minor"/>
      </rPr>
      <t xml:space="preserve"> bodies exist" (p. 150)</t>
    </r>
  </si>
  <si>
    <t>Integração de fatores de sustentabilidade na remuneração de gerentes</t>
  </si>
  <si>
    <r>
      <rPr>
        <sz val="12"/>
        <color rgb="FF000000"/>
        <rFont val="Calibri"/>
        <scheme val="minor"/>
      </rPr>
      <t xml:space="preserve">Sustainability Statement, 2024:
"we have incorporated quantitative targets into the remuneration scheme of the </t>
    </r>
    <r>
      <rPr>
        <b/>
        <sz val="12"/>
        <color rgb="FF000000"/>
        <rFont val="Calibri"/>
        <scheme val="minor"/>
      </rPr>
      <t>Board of Management and CEOs</t>
    </r>
    <r>
      <rPr>
        <sz val="12"/>
        <color rgb="FF000000"/>
        <rFont val="Calibri"/>
        <scheme val="minor"/>
      </rPr>
      <t xml:space="preserve"> of our operating entities to accelerate further growth of Sustainable Solutions revenues." (p. 114)
"Incentive schemes and remuneration policies linked to sustainability matters for </t>
    </r>
    <r>
      <rPr>
        <b/>
        <sz val="12"/>
        <color rgb="FF000000"/>
        <rFont val="Calibri"/>
        <scheme val="minor"/>
      </rPr>
      <t>members of administrative, management, and supervisory</t>
    </r>
    <r>
      <rPr>
        <sz val="12"/>
        <color rgb="FF000000"/>
        <rFont val="Calibri"/>
        <scheme val="minor"/>
      </rPr>
      <t xml:space="preserve"> bodies exist" (p. 150)
Não menciona a porcentagem dos gerentes. </t>
    </r>
  </si>
  <si>
    <r>
      <t xml:space="preserve">Frequência de atualização de Políticas, Planos e Manuais de Procedimentos e abrangência do universo de </t>
    </r>
    <r>
      <rPr>
        <i/>
        <sz val="12"/>
        <color rgb="FF000000"/>
        <rFont val="Calibri"/>
        <family val="2"/>
      </rPr>
      <t>stakeholders</t>
    </r>
  </si>
  <si>
    <r>
      <rPr>
        <sz val="12"/>
        <color rgb="FF000000"/>
        <rFont val="Calibri"/>
        <scheme val="minor"/>
      </rPr>
      <t xml:space="preserve">Política de Sustentabilidade:
revisada a cada 3 anos, ou quando julgado necessário (p. 4)
Para moldar sua estratégia, atividades e relatórios, se concentram nos seguintes grupos de Partes interessadas, que são mais impactados por seus negócios: </t>
    </r>
    <r>
      <rPr>
        <b/>
        <sz val="12"/>
        <color rgb="FF000000"/>
        <rFont val="Calibri"/>
        <scheme val="minor"/>
      </rPr>
      <t>acionistas, clientes, colaboradores, investidores, ONGs, parceiros, reguladores e a sociedade (p. 6)</t>
    </r>
  </si>
  <si>
    <t>Canal específico para recebimento de reclamações quanto a impactos socioambientais de empreendimentos financiados</t>
  </si>
  <si>
    <t xml:space="preserve"> Apenas Canal de Denúncias Geral para tratar sobre temas relacionados ao Código de Ética da companhia. </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</si>
  <si>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</si>
  <si>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</si>
  <si>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</si>
  <si>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</si>
  <si>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</si>
  <si>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</si>
  <si>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</si>
  <si>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</si>
  <si>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</si>
  <si>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há registros de processos sancionadores junto à CVM ou à SUSEP.</t>
  </si>
  <si>
    <t>Consumidor.gov</t>
  </si>
  <si>
    <t xml:space="preserve">No consumidor.gov apresentou desempenho pior que a média no Índice de Solução e Satisfação com o Atendimento </t>
  </si>
  <si>
    <t>SINDEC (base de dados dos PROCONs)</t>
  </si>
  <si>
    <t>Imprensa tradicional</t>
  </si>
  <si>
    <t>Forneceu seguros para lavouras em fazendas com áreas embargadas por desmatamento ilegal https://climainfo.org.br/2024/02/14/dinheiro-publico-pagou-seguro-para-lavouras-em-fazendas-desmatadas-ilegalmente/</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</si>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</sst>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5">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color rgb="FF000000"/>
      <name val="Calibri"/>
      <scheme val="minor"/>
    </font>
    <font>
      <b/>
      <sz val="12"/>
      <color rgb="FF000000"/>
      <name val="Calibri"/>
      <scheme val="minor"/>
    </font>
    <font>
      <sz val="12"/>
      <color rgb="FF000000"/>
      <name val="Calibri"/>
      <charset val="1"/>
    </font>
  </fonts>
  <fills count="22">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
      <patternFill patternType="solid">
        <fgColor rgb="FFFFFF00"/>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8">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4" fillId="10" borderId="2" xfId="0" applyFont="1" applyFill="1" applyBorder="1" applyAlignment="1">
      <alignment horizontal="left" wrapText="1"/>
    </xf>
    <xf numFmtId="0" fontId="4" fillId="0" borderId="0" xfId="0" applyFont="1" applyAlignment="1">
      <alignment horizontal="right"/>
    </xf>
    <xf numFmtId="2" fontId="0" fillId="18" borderId="0" xfId="0" applyNumberFormat="1" applyFill="1" applyAlignment="1">
      <alignment horizontal="center"/>
    </xf>
    <xf numFmtId="0" fontId="4" fillId="10" borderId="0" xfId="0" applyFont="1" applyFill="1" applyAlignment="1">
      <alignment horizontal="left"/>
    </xf>
    <xf numFmtId="0" fontId="0" fillId="0" borderId="0" xfId="0" applyAlignment="1">
      <alignment horizontal="right"/>
    </xf>
    <xf numFmtId="0" fontId="0" fillId="18" borderId="0" xfId="0" applyFill="1" applyAlignment="1">
      <alignment horizontal="center"/>
    </xf>
    <xf numFmtId="0" fontId="8" fillId="20" borderId="22" xfId="0" applyFont="1" applyFill="1" applyBorder="1" applyAlignment="1">
      <alignment horizontal="center" vertical="center" wrapText="1"/>
    </xf>
    <xf numFmtId="165" fontId="0" fillId="18" borderId="19" xfId="0" applyNumberFormat="1" applyFill="1" applyBorder="1" applyAlignment="1">
      <alignment horizontal="center" vertical="center"/>
    </xf>
    <xf numFmtId="2" fontId="0" fillId="0" borderId="8" xfId="0" applyNumberFormat="1" applyBorder="1" applyAlignment="1">
      <alignment horizontal="center"/>
    </xf>
    <xf numFmtId="2" fontId="0" fillId="0" borderId="13" xfId="0" applyNumberFormat="1" applyBorder="1" applyAlignment="1">
      <alignment horizontal="center"/>
    </xf>
    <xf numFmtId="0" fontId="7" fillId="8" borderId="2" xfId="0" applyFont="1" applyFill="1" applyBorder="1" applyAlignment="1" applyProtection="1">
      <alignment horizontal="center" vertical="center" wrapText="1"/>
      <protection locked="0"/>
    </xf>
    <xf numFmtId="0" fontId="0" fillId="8" borderId="0" xfId="0" applyFill="1" applyAlignment="1">
      <alignment horizontal="center" vertical="center"/>
    </xf>
    <xf numFmtId="0" fontId="0" fillId="0" borderId="0" xfId="0" applyAlignment="1">
      <alignment vertical="top" wrapText="1"/>
    </xf>
    <xf numFmtId="0" fontId="7" fillId="0" borderId="0" xfId="0" applyFont="1" applyAlignment="1" applyProtection="1">
      <alignment horizontal="center"/>
      <protection locked="0"/>
    </xf>
    <xf numFmtId="0" fontId="0" fillId="15" borderId="2" xfId="0" applyFill="1" applyBorder="1" applyAlignment="1" applyProtection="1">
      <alignment horizontal="left" vertical="center" wrapText="1"/>
      <protection locked="0"/>
    </xf>
    <xf numFmtId="167" fontId="0" fillId="3" borderId="10" xfId="0" applyNumberFormat="1" applyFill="1" applyBorder="1" applyAlignment="1">
      <alignment horizontal="center" vertical="center"/>
    </xf>
    <xf numFmtId="0" fontId="0" fillId="5" borderId="2" xfId="0"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pplyProtection="1">
      <alignment horizontal="left" vertical="center"/>
      <protection locked="0"/>
    </xf>
    <xf numFmtId="0" fontId="12" fillId="8" borderId="2" xfId="0" applyFont="1" applyFill="1" applyBorder="1" applyAlignment="1" applyProtection="1">
      <alignment horizontal="left" vertical="center" wrapText="1"/>
      <protection locked="0"/>
    </xf>
    <xf numFmtId="0" fontId="14" fillId="0" borderId="0" xfId="0" applyFont="1" applyAlignment="1">
      <alignment wrapText="1"/>
    </xf>
    <xf numFmtId="0" fontId="12" fillId="21" borderId="2"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2" fillId="0" borderId="0" xfId="0" applyFont="1" applyAlignment="1" applyProtection="1">
      <alignment horizontal="center" vertical="center" wrapText="1"/>
      <protection locked="0"/>
    </xf>
    <xf numFmtId="0" fontId="12" fillId="5" borderId="2" xfId="0" applyFont="1" applyFill="1" applyBorder="1" applyAlignment="1" applyProtection="1">
      <alignment horizontal="left" vertical="center" wrapText="1"/>
      <protection locked="0"/>
    </xf>
    <xf numFmtId="0" fontId="0" fillId="8" borderId="4" xfId="0" applyFill="1" applyBorder="1" applyAlignment="1" applyProtection="1">
      <alignment horizontal="left" vertical="center" wrapText="1"/>
      <protection locked="0"/>
    </xf>
    <xf numFmtId="0" fontId="0" fillId="0" borderId="0" xfId="0" applyFill="1" applyAlignment="1">
      <alignment horizontal="left" vertical="center" wrapText="1"/>
    </xf>
    <xf numFmtId="0" fontId="0" fillId="0" borderId="2" xfId="0"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0" fillId="2" borderId="4" xfId="0" applyFill="1" applyBorder="1" applyAlignment="1">
      <alignment horizontal="center"/>
    </xf>
    <xf numFmtId="0" fontId="0" fillId="0" borderId="0" xfId="0" applyAlignment="1" applyProtection="1">
      <alignment horizontal="center" vertical="center"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1" fillId="0" borderId="0" xfId="0" applyFont="1" applyAlignment="1" applyProtection="1">
      <alignment horizontal="center" vertical="center" wrapText="1"/>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lignment horizontal="left" vertical="top" wrapText="1"/>
    </xf>
    <xf numFmtId="9" fontId="0" fillId="0" borderId="0" xfId="0" applyNumberFormat="1" applyAlignment="1">
      <alignment horizontal="left" vertical="center"/>
    </xf>
    <xf numFmtId="0" fontId="12"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0" xfId="0" applyAlignment="1" applyProtection="1">
      <alignment horizontal="center" vertical="center" wrapText="1"/>
      <protection locked="0"/>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abSelected="1" topLeftCell="J1" zoomScale="70" zoomScaleNormal="70" workbookViewId="0">
      <selection activeCell="N18" sqref="N18"/>
    </sheetView>
  </sheetViews>
  <sheetFormatPr defaultColWidth="8.625" defaultRowHeight="15.6"/>
  <cols>
    <col min="2" max="16" width="16.625" customWidth="1"/>
  </cols>
  <sheetData>
    <row r="2" spans="1:16" ht="21">
      <c r="B2" s="49" t="s">
        <v>0</v>
      </c>
      <c r="C2" s="49"/>
    </row>
    <row r="7" spans="1:16">
      <c r="A7" s="4"/>
      <c r="B7" s="1"/>
      <c r="C7" s="1"/>
    </row>
    <row r="8" spans="1:16" ht="45.6" customHeight="1">
      <c r="A8" s="1"/>
      <c r="B8" s="1"/>
      <c r="C8" s="1"/>
      <c r="D8" s="47" t="s">
        <v>1</v>
      </c>
      <c r="E8" s="47" t="s">
        <v>2</v>
      </c>
      <c r="F8" s="47" t="s">
        <v>3</v>
      </c>
      <c r="G8" s="47" t="s">
        <v>4</v>
      </c>
      <c r="H8" s="47" t="s">
        <v>5</v>
      </c>
      <c r="I8" s="47" t="s">
        <v>6</v>
      </c>
      <c r="J8" s="47" t="s">
        <v>7</v>
      </c>
      <c r="K8" s="47" t="s">
        <v>8</v>
      </c>
      <c r="L8" s="47" t="s">
        <v>9</v>
      </c>
      <c r="M8" s="47" t="s">
        <v>10</v>
      </c>
      <c r="N8" s="47" t="s">
        <v>11</v>
      </c>
      <c r="O8" s="47" t="s">
        <v>12</v>
      </c>
      <c r="P8" s="47" t="s">
        <v>13</v>
      </c>
    </row>
    <row r="9" spans="1:16">
      <c r="A9" s="1"/>
      <c r="B9" s="144" t="s">
        <v>14</v>
      </c>
      <c r="C9" s="144"/>
      <c r="D9" s="116">
        <f>'Temas nas políticas gerais'!D58</f>
        <v>0.83000000000000007</v>
      </c>
      <c r="E9" s="115">
        <f>'Temas nas políticas setoriais'!D58</f>
        <v>1.1299999999999999</v>
      </c>
      <c r="F9" s="32">
        <f>'Bases de dados'!H88</f>
        <v>0</v>
      </c>
      <c r="G9" s="32">
        <f>'Monitoramento de riscos'!E15</f>
        <v>0</v>
      </c>
      <c r="H9" s="32">
        <f>'Relevância processo decisório'!B13</f>
        <v>0</v>
      </c>
      <c r="I9" s="115">
        <f>'Ações de mitigação de riscos'!G16</f>
        <v>1.5</v>
      </c>
      <c r="J9" s="32">
        <f>'Prod fin imp positivo '!F70</f>
        <v>0.13</v>
      </c>
      <c r="K9" s="32">
        <f>'Portfólio (setor)'!F9</f>
        <v>0</v>
      </c>
      <c r="L9" s="32">
        <f>'Portfólio (localização)'!F9</f>
        <v>0</v>
      </c>
      <c r="M9" s="32">
        <f>'Portfólio (empresa)'!H19</f>
        <v>0</v>
      </c>
      <c r="N9" s="32">
        <f>'Peso fatores ASG portfólio'!H15</f>
        <v>0.6</v>
      </c>
      <c r="O9" s="32">
        <f>Governança!G22</f>
        <v>3.6550000000000002</v>
      </c>
      <c r="P9" s="32">
        <f>' Controvérsias socioambientais'!G19</f>
        <v>-0.70000000000000007</v>
      </c>
    </row>
    <row r="10" spans="1:16">
      <c r="A10" s="1"/>
      <c r="B10" s="144" t="s">
        <v>15</v>
      </c>
      <c r="C10" s="144"/>
      <c r="D10" s="52">
        <v>3</v>
      </c>
      <c r="E10" s="51">
        <v>7</v>
      </c>
      <c r="F10" s="51">
        <v>10</v>
      </c>
      <c r="G10" s="51">
        <v>10</v>
      </c>
      <c r="H10" s="51">
        <v>15</v>
      </c>
      <c r="I10" s="51">
        <v>10</v>
      </c>
      <c r="J10" s="51">
        <v>10</v>
      </c>
      <c r="K10" s="51">
        <v>8</v>
      </c>
      <c r="L10" s="51">
        <v>7</v>
      </c>
      <c r="M10" s="51">
        <v>5</v>
      </c>
      <c r="N10" s="51">
        <v>5</v>
      </c>
      <c r="O10" s="51">
        <v>10</v>
      </c>
      <c r="P10" s="51">
        <v>0</v>
      </c>
    </row>
    <row r="11" spans="1:16">
      <c r="A11" s="1"/>
      <c r="B11" s="1"/>
    </row>
    <row r="12" spans="1:16">
      <c r="A12" s="1"/>
      <c r="B12" s="1"/>
      <c r="C12" s="1"/>
    </row>
    <row r="13" spans="1:16">
      <c r="A13" s="1"/>
      <c r="B13" s="145" t="s">
        <v>16</v>
      </c>
      <c r="C13" s="146"/>
      <c r="D13" s="149">
        <f>SUM(D9:P9)</f>
        <v>7.1449999999999996</v>
      </c>
    </row>
    <row r="14" spans="1:16">
      <c r="A14" s="1"/>
      <c r="B14" s="147"/>
      <c r="C14" s="148"/>
      <c r="D14" s="150"/>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9" t="s">
        <v>17</v>
      </c>
      <c r="B70" s="9" t="s">
        <v>18</v>
      </c>
      <c r="C70" s="9"/>
    </row>
  </sheetData>
  <sheetProtection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B4" sqref="B4"/>
      <selection pane="bottomLeft" activeCell="A3" sqref="A3"/>
      <selection pane="topRight" activeCell="B1" sqref="B1"/>
    </sheetView>
  </sheetViews>
  <sheetFormatPr defaultColWidth="10.875" defaultRowHeight="15.6"/>
  <cols>
    <col min="1" max="5" width="32.625" style="90" customWidth="1"/>
    <col min="6" max="6" width="15" style="90" customWidth="1"/>
    <col min="7" max="7" width="17" style="90" customWidth="1"/>
    <col min="8" max="16384" width="10.875" style="1"/>
  </cols>
  <sheetData>
    <row r="1" spans="1:7" ht="15.95" customHeight="1">
      <c r="A1" s="59"/>
      <c r="B1" s="161" t="s">
        <v>212</v>
      </c>
      <c r="C1" s="161"/>
      <c r="D1" s="161"/>
      <c r="E1" s="161"/>
      <c r="F1" s="139" t="s">
        <v>65</v>
      </c>
      <c r="G1" s="28"/>
    </row>
    <row r="2" spans="1:7" ht="30.95">
      <c r="A2" s="30" t="s">
        <v>213</v>
      </c>
      <c r="B2" s="20" t="s">
        <v>214</v>
      </c>
      <c r="C2" s="20" t="s">
        <v>215</v>
      </c>
      <c r="D2" s="20" t="s">
        <v>216</v>
      </c>
      <c r="E2" s="20" t="s">
        <v>217</v>
      </c>
      <c r="F2" s="139"/>
      <c r="G2" s="1"/>
    </row>
    <row r="3" spans="1:7">
      <c r="A3" s="17" t="s">
        <v>218</v>
      </c>
      <c r="B3" s="89">
        <v>0</v>
      </c>
      <c r="C3" s="89">
        <v>0</v>
      </c>
      <c r="D3" s="89">
        <v>0</v>
      </c>
      <c r="E3" s="89">
        <v>0</v>
      </c>
      <c r="F3" s="36">
        <f>SUM(B3:E3)</f>
        <v>0</v>
      </c>
      <c r="G3" s="1"/>
    </row>
    <row r="4" spans="1:7" ht="20.45" customHeight="1">
      <c r="A4" s="17"/>
      <c r="B4" s="89"/>
      <c r="C4" s="89"/>
      <c r="D4" s="134"/>
      <c r="E4" s="89"/>
      <c r="F4" s="36"/>
      <c r="G4" s="1"/>
    </row>
    <row r="5" spans="1:7">
      <c r="A5" s="17" t="s">
        <v>219</v>
      </c>
      <c r="B5" s="78">
        <v>0</v>
      </c>
      <c r="C5" s="78">
        <v>0</v>
      </c>
      <c r="D5" s="78">
        <v>0</v>
      </c>
      <c r="E5" s="78">
        <v>0</v>
      </c>
      <c r="F5" s="36">
        <f>SUM(B5:E5)</f>
        <v>0</v>
      </c>
      <c r="G5" s="1"/>
    </row>
    <row r="6" spans="1:7">
      <c r="A6" s="17"/>
      <c r="B6" s="78"/>
      <c r="C6" s="78"/>
      <c r="D6" s="78"/>
      <c r="E6" s="78"/>
      <c r="F6" s="36"/>
      <c r="G6" s="1"/>
    </row>
    <row r="7" spans="1:7" ht="30.95">
      <c r="A7" s="56" t="s">
        <v>220</v>
      </c>
      <c r="B7" s="89">
        <v>0</v>
      </c>
      <c r="C7" s="89">
        <v>0</v>
      </c>
      <c r="D7" s="89">
        <v>0</v>
      </c>
      <c r="E7" s="89">
        <v>0</v>
      </c>
      <c r="F7" s="36">
        <f>SUM(B7:E7)</f>
        <v>0</v>
      </c>
      <c r="G7" s="1"/>
    </row>
    <row r="8" spans="1:7" ht="14.45" customHeight="1">
      <c r="A8" s="17"/>
      <c r="B8" s="89"/>
      <c r="C8" s="89"/>
      <c r="D8" s="89"/>
      <c r="E8" s="89"/>
      <c r="F8" s="36"/>
      <c r="G8" s="1"/>
    </row>
    <row r="9" spans="1:7">
      <c r="A9" s="30" t="s">
        <v>65</v>
      </c>
      <c r="B9" s="40">
        <f>SUM(B3:B7)</f>
        <v>0</v>
      </c>
      <c r="C9" s="40">
        <f t="shared" ref="C9:E9" si="0">SUM(C3:C7)</f>
        <v>0</v>
      </c>
      <c r="D9" s="40">
        <f t="shared" si="0"/>
        <v>0</v>
      </c>
      <c r="E9" s="40">
        <f t="shared" si="0"/>
        <v>0</v>
      </c>
      <c r="F9" s="77">
        <f>MIN(SUM(F3:F8),8)</f>
        <v>0</v>
      </c>
      <c r="G9" s="141" t="s">
        <v>221</v>
      </c>
    </row>
    <row r="10" spans="1:7">
      <c r="A10" s="96"/>
      <c r="B10" s="96"/>
      <c r="C10" s="95"/>
      <c r="D10" s="95"/>
      <c r="E10" s="95"/>
      <c r="F10" s="95"/>
      <c r="G10" s="95"/>
    </row>
    <row r="11" spans="1:7">
      <c r="A11" s="95"/>
      <c r="B11" s="95"/>
      <c r="C11" s="136" t="s">
        <v>222</v>
      </c>
      <c r="D11" s="95"/>
      <c r="E11" s="95"/>
      <c r="F11" s="95"/>
      <c r="G11" s="95"/>
    </row>
    <row r="12" spans="1:7" ht="13.5" customHeight="1">
      <c r="A12" s="95"/>
      <c r="B12" s="95"/>
      <c r="C12" s="136"/>
      <c r="D12" s="95"/>
      <c r="E12" s="95"/>
      <c r="F12" s="95"/>
      <c r="G12" s="95"/>
    </row>
    <row r="13" spans="1:7">
      <c r="A13" s="95"/>
      <c r="B13" s="95"/>
      <c r="C13" s="143"/>
      <c r="D13" s="95"/>
      <c r="E13" s="95"/>
      <c r="F13" s="138"/>
      <c r="G13" s="138"/>
    </row>
    <row r="14" spans="1:7">
      <c r="A14" s="95"/>
      <c r="B14" s="95"/>
      <c r="C14" s="95"/>
      <c r="D14" s="95"/>
      <c r="E14" s="95"/>
      <c r="F14" s="95"/>
      <c r="G14" s="95"/>
    </row>
    <row r="15" spans="1:7">
      <c r="A15" s="95"/>
      <c r="B15" s="95"/>
      <c r="C15" s="95"/>
      <c r="D15" s="95"/>
      <c r="E15" s="95"/>
      <c r="F15" s="95"/>
      <c r="G15" s="95"/>
    </row>
    <row r="16" spans="1:7">
      <c r="A16" s="95"/>
      <c r="B16" s="95"/>
      <c r="C16" s="95"/>
      <c r="D16" s="95"/>
      <c r="E16" s="95"/>
      <c r="F16" s="95"/>
      <c r="G16" s="95"/>
    </row>
    <row r="17" spans="1:7">
      <c r="A17" s="95"/>
      <c r="B17" s="95"/>
      <c r="C17" s="95"/>
      <c r="D17" s="95"/>
      <c r="E17" s="95"/>
      <c r="F17" s="95"/>
      <c r="G17" s="95"/>
    </row>
    <row r="18" spans="1:7">
      <c r="A18" s="95"/>
      <c r="B18" s="95"/>
      <c r="C18" s="95"/>
      <c r="D18" s="95"/>
      <c r="E18" s="95"/>
      <c r="F18" s="95"/>
      <c r="G18" s="95"/>
    </row>
    <row r="19" spans="1:7" ht="15.75">
      <c r="A19" s="95"/>
      <c r="B19" s="95"/>
      <c r="C19" s="95"/>
      <c r="D19" s="95"/>
      <c r="E19" s="95"/>
      <c r="F19" s="95"/>
      <c r="G19" s="95"/>
    </row>
    <row r="20" spans="1:7">
      <c r="A20" s="95"/>
      <c r="B20" s="95"/>
      <c r="C20" s="95"/>
      <c r="D20" s="95"/>
      <c r="E20" s="95"/>
      <c r="F20" s="95"/>
      <c r="G20" s="95"/>
    </row>
    <row r="21" spans="1:7">
      <c r="A21" s="95"/>
      <c r="B21" s="95"/>
      <c r="C21" s="95"/>
      <c r="D21" s="95"/>
      <c r="E21" s="95"/>
      <c r="F21" s="95"/>
      <c r="G21" s="95"/>
    </row>
    <row r="22" spans="1:7">
      <c r="A22" s="95"/>
      <c r="B22" s="95"/>
      <c r="C22" s="95"/>
      <c r="D22" s="95"/>
      <c r="E22" s="95"/>
      <c r="F22" s="95"/>
      <c r="G22" s="95"/>
    </row>
  </sheetData>
  <sheetProtection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3" activePane="bottomRight" state="frozen"/>
      <selection pane="bottomRight" activeCell="A3" sqref="A3"/>
      <selection pane="bottomLeft" activeCell="A3" sqref="A3"/>
      <selection pane="topRight" activeCell="B1" sqref="B1"/>
    </sheetView>
  </sheetViews>
  <sheetFormatPr defaultColWidth="10.875" defaultRowHeight="15.6"/>
  <cols>
    <col min="1" max="4" width="32.625" style="90" customWidth="1"/>
    <col min="5" max="5" width="15" style="90" customWidth="1"/>
    <col min="6" max="6" width="12.5" style="90" customWidth="1"/>
    <col min="7" max="7" width="15" style="90" customWidth="1"/>
    <col min="8" max="16384" width="10.875" style="1"/>
  </cols>
  <sheetData>
    <row r="1" spans="1:7">
      <c r="A1" s="2"/>
      <c r="B1" s="162" t="s">
        <v>212</v>
      </c>
      <c r="C1" s="162"/>
      <c r="D1" s="162"/>
      <c r="E1" s="2"/>
      <c r="F1" s="2"/>
      <c r="G1" s="1"/>
    </row>
    <row r="2" spans="1:7" ht="89.1" customHeight="1">
      <c r="A2" s="27" t="s">
        <v>223</v>
      </c>
      <c r="B2" s="38" t="s">
        <v>224</v>
      </c>
      <c r="C2" s="38" t="s">
        <v>225</v>
      </c>
      <c r="D2" s="38" t="s">
        <v>226</v>
      </c>
      <c r="E2" s="16" t="s">
        <v>24</v>
      </c>
      <c r="F2" s="16" t="s">
        <v>65</v>
      </c>
      <c r="G2" s="28"/>
    </row>
    <row r="3" spans="1:7" ht="15.95" customHeight="1">
      <c r="A3" s="11" t="s">
        <v>227</v>
      </c>
      <c r="B3" s="84"/>
      <c r="C3" s="84"/>
      <c r="D3" s="84"/>
      <c r="E3" s="64">
        <v>0.45</v>
      </c>
      <c r="F3" s="42">
        <f>SUM(B3:D3)*E3</f>
        <v>0</v>
      </c>
      <c r="G3" s="1"/>
    </row>
    <row r="4" spans="1:7" ht="15.95" customHeight="1">
      <c r="A4" s="11"/>
      <c r="B4" s="84"/>
      <c r="C4" s="84"/>
      <c r="D4" s="84"/>
      <c r="E4" s="34"/>
      <c r="F4" s="42"/>
      <c r="G4" s="1"/>
    </row>
    <row r="5" spans="1:7" ht="15.95" customHeight="1">
      <c r="A5" s="11" t="s">
        <v>228</v>
      </c>
      <c r="B5" s="87"/>
      <c r="C5" s="87"/>
      <c r="D5" s="87"/>
      <c r="E5" s="64">
        <v>0.3</v>
      </c>
      <c r="F5" s="42">
        <f>SUM(B5:D5)*E5</f>
        <v>0</v>
      </c>
      <c r="G5" s="1"/>
    </row>
    <row r="6" spans="1:7" ht="15.95" customHeight="1">
      <c r="A6" s="11"/>
      <c r="B6" s="87"/>
      <c r="C6" s="87"/>
      <c r="D6" s="87"/>
      <c r="E6" s="34"/>
      <c r="F6" s="42"/>
      <c r="G6" s="1"/>
    </row>
    <row r="7" spans="1:7" ht="15.95" customHeight="1">
      <c r="A7" s="12" t="s">
        <v>229</v>
      </c>
      <c r="B7" s="84"/>
      <c r="C7" s="84"/>
      <c r="D7" s="84"/>
      <c r="E7" s="64">
        <v>0.25</v>
      </c>
      <c r="F7" s="42">
        <f>SUM(B7:D7)*E7</f>
        <v>0</v>
      </c>
      <c r="G7" s="1"/>
    </row>
    <row r="8" spans="1:7" ht="15.95" customHeight="1">
      <c r="A8" s="11"/>
      <c r="B8" s="84"/>
      <c r="C8" s="84"/>
      <c r="D8" s="84"/>
      <c r="E8" s="34"/>
      <c r="F8" s="42"/>
      <c r="G8" s="1"/>
    </row>
    <row r="9" spans="1:7" ht="15.95" customHeight="1">
      <c r="A9" s="27" t="s">
        <v>136</v>
      </c>
      <c r="B9" s="33">
        <f>SUM(B3:B8)</f>
        <v>0</v>
      </c>
      <c r="C9" s="33">
        <f t="shared" ref="C9:D9" si="0">SUM(C3:C8)</f>
        <v>0</v>
      </c>
      <c r="D9" s="33">
        <f t="shared" si="0"/>
        <v>0</v>
      </c>
      <c r="E9" s="33"/>
      <c r="F9" s="76">
        <f>MIN(SUM(F3:F8),7)</f>
        <v>0</v>
      </c>
      <c r="G9" s="141" t="s">
        <v>73</v>
      </c>
    </row>
    <row r="10" spans="1:7">
      <c r="A10" s="98"/>
      <c r="B10" s="98"/>
      <c r="C10" s="57"/>
      <c r="D10" s="57"/>
      <c r="E10" s="57"/>
      <c r="F10" s="57"/>
      <c r="G10" s="1"/>
    </row>
    <row r="11" spans="1:7">
      <c r="A11" s="95"/>
      <c r="B11" s="120" t="s">
        <v>155</v>
      </c>
      <c r="C11" s="95"/>
      <c r="D11" s="95"/>
      <c r="E11" s="95"/>
      <c r="F11" s="95"/>
    </row>
    <row r="12" spans="1:7">
      <c r="A12" s="95"/>
      <c r="B12" s="95"/>
      <c r="C12" s="95"/>
      <c r="D12" s="95"/>
      <c r="E12" s="95"/>
      <c r="F12" s="95"/>
    </row>
    <row r="13" spans="1:7" ht="17.100000000000001" customHeight="1">
      <c r="A13" s="95"/>
      <c r="B13" s="95"/>
      <c r="C13" s="143"/>
      <c r="D13" s="95"/>
      <c r="E13" s="138"/>
      <c r="F13" s="138"/>
    </row>
    <row r="14" spans="1:7">
      <c r="A14" s="95"/>
      <c r="B14" s="95"/>
      <c r="C14" s="95"/>
      <c r="D14" s="95"/>
      <c r="E14" s="95"/>
      <c r="F14" s="95"/>
    </row>
    <row r="15" spans="1:7">
      <c r="A15" s="95"/>
      <c r="B15" s="95"/>
      <c r="C15" s="95"/>
      <c r="D15" s="95"/>
      <c r="E15" s="95"/>
      <c r="F15" s="95"/>
    </row>
    <row r="16" spans="1:7">
      <c r="A16" s="95"/>
      <c r="B16" s="95"/>
      <c r="C16" s="95"/>
      <c r="D16" s="95"/>
      <c r="E16" s="95"/>
      <c r="F16" s="95"/>
    </row>
    <row r="17" spans="1:6">
      <c r="A17" s="95"/>
      <c r="B17" s="95"/>
      <c r="C17" s="95"/>
      <c r="D17" s="95"/>
      <c r="E17" s="95"/>
      <c r="F17" s="95"/>
    </row>
    <row r="18" spans="1:6">
      <c r="A18" s="95"/>
      <c r="B18" s="95"/>
      <c r="C18" s="95"/>
      <c r="D18" s="95"/>
      <c r="E18" s="95"/>
      <c r="F18" s="95"/>
    </row>
  </sheetData>
  <sheetProtection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D3" activePane="bottomRight" state="frozen"/>
      <selection pane="bottomRight" activeCell="F10" sqref="F10"/>
      <selection pane="bottomLeft" activeCell="A3" sqref="A3"/>
      <selection pane="topRight" activeCell="B1" sqref="B1"/>
    </sheetView>
  </sheetViews>
  <sheetFormatPr defaultColWidth="10.875" defaultRowHeight="15.6"/>
  <cols>
    <col min="1"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64" t="s">
        <v>230</v>
      </c>
      <c r="C1" s="165"/>
      <c r="D1" s="165"/>
      <c r="E1" s="166"/>
      <c r="F1" s="27"/>
      <c r="G1" s="27"/>
      <c r="H1" s="27"/>
      <c r="I1" s="1"/>
    </row>
    <row r="2" spans="1:9" ht="92.45" customHeight="1">
      <c r="A2" s="27" t="s">
        <v>231</v>
      </c>
      <c r="B2" s="38" t="s">
        <v>214</v>
      </c>
      <c r="C2" s="38" t="s">
        <v>215</v>
      </c>
      <c r="D2" s="38" t="s">
        <v>232</v>
      </c>
      <c r="E2" s="38" t="s">
        <v>217</v>
      </c>
      <c r="F2" s="27" t="s">
        <v>136</v>
      </c>
      <c r="G2" s="27" t="s">
        <v>24</v>
      </c>
      <c r="H2" s="27" t="s">
        <v>25</v>
      </c>
      <c r="I2" s="28"/>
    </row>
    <row r="3" spans="1:9" ht="32.1" customHeight="1">
      <c r="A3" s="29" t="s">
        <v>233</v>
      </c>
      <c r="B3" s="84"/>
      <c r="C3" s="84"/>
      <c r="D3" s="84"/>
      <c r="E3" s="84"/>
      <c r="F3" s="42">
        <f>SUM(B3:E3)</f>
        <v>0</v>
      </c>
      <c r="G3" s="69">
        <v>0.2</v>
      </c>
      <c r="H3" s="42">
        <f>SUM(B3:E3)*G3</f>
        <v>0</v>
      </c>
      <c r="I3" s="1"/>
    </row>
    <row r="4" spans="1:9" ht="43.5" customHeight="1">
      <c r="A4" s="29"/>
      <c r="B4" s="84"/>
      <c r="C4" s="84"/>
      <c r="D4" s="132"/>
      <c r="E4" s="84"/>
      <c r="F4" s="42"/>
      <c r="G4" s="33"/>
      <c r="H4" s="42"/>
      <c r="I4" s="1"/>
    </row>
    <row r="5" spans="1:9" ht="32.1" customHeight="1">
      <c r="A5" s="29" t="s">
        <v>234</v>
      </c>
      <c r="B5" s="85"/>
      <c r="C5" s="85"/>
      <c r="D5" s="85"/>
      <c r="E5" s="85"/>
      <c r="F5" s="42">
        <f t="shared" ref="F5:F17" si="0">SUM(B5:E5)</f>
        <v>0</v>
      </c>
      <c r="G5" s="69">
        <v>0.1</v>
      </c>
      <c r="H5" s="42">
        <f t="shared" ref="H5:H17" si="1">SUM(B5:E5)*G5</f>
        <v>0</v>
      </c>
      <c r="I5" s="1"/>
    </row>
    <row r="6" spans="1:9" ht="32.1" customHeight="1">
      <c r="A6" s="11"/>
      <c r="B6" s="85"/>
      <c r="C6" s="85"/>
      <c r="D6" s="85"/>
      <c r="E6" s="85"/>
      <c r="F6" s="42"/>
      <c r="G6" s="33"/>
      <c r="H6" s="42"/>
      <c r="I6" s="1"/>
    </row>
    <row r="7" spans="1:9" ht="32.1" customHeight="1">
      <c r="A7" s="12" t="s">
        <v>235</v>
      </c>
      <c r="B7" s="84"/>
      <c r="C7" s="84"/>
      <c r="D7" s="84"/>
      <c r="E7" s="84"/>
      <c r="F7" s="42">
        <f t="shared" si="0"/>
        <v>0</v>
      </c>
      <c r="G7" s="69">
        <v>0.05</v>
      </c>
      <c r="H7" s="42">
        <f t="shared" si="1"/>
        <v>0</v>
      </c>
      <c r="I7" s="1"/>
    </row>
    <row r="8" spans="1:9" ht="32.1" customHeight="1">
      <c r="A8" s="11"/>
      <c r="B8" s="84"/>
      <c r="C8" s="84"/>
      <c r="D8" s="84"/>
      <c r="E8" s="84"/>
      <c r="F8" s="42"/>
      <c r="G8" s="33"/>
      <c r="H8" s="42"/>
      <c r="I8" s="1"/>
    </row>
    <row r="9" spans="1:9" ht="32.1" customHeight="1">
      <c r="A9" s="12" t="s">
        <v>236</v>
      </c>
      <c r="B9" s="85"/>
      <c r="C9" s="85"/>
      <c r="D9" s="85"/>
      <c r="E9" s="85"/>
      <c r="F9" s="42">
        <f t="shared" si="0"/>
        <v>0</v>
      </c>
      <c r="G9" s="69">
        <v>0.25</v>
      </c>
      <c r="H9" s="42">
        <f t="shared" si="1"/>
        <v>0</v>
      </c>
      <c r="I9" s="1"/>
    </row>
    <row r="10" spans="1:9" ht="32.1" customHeight="1">
      <c r="A10" s="11"/>
      <c r="B10" s="85"/>
      <c r="C10" s="85"/>
      <c r="D10" s="85"/>
      <c r="E10" s="85"/>
      <c r="F10" s="42"/>
      <c r="G10" s="33"/>
      <c r="H10" s="42"/>
      <c r="I10" s="1"/>
    </row>
    <row r="11" spans="1:9" ht="32.1" customHeight="1">
      <c r="A11" s="29" t="s">
        <v>237</v>
      </c>
      <c r="B11" s="84"/>
      <c r="C11" s="84"/>
      <c r="D11" s="84"/>
      <c r="E11" s="84"/>
      <c r="F11" s="42">
        <f t="shared" si="0"/>
        <v>0</v>
      </c>
      <c r="G11" s="69">
        <v>0.1</v>
      </c>
      <c r="H11" s="42">
        <f t="shared" si="1"/>
        <v>0</v>
      </c>
      <c r="I11" s="1"/>
    </row>
    <row r="12" spans="1:9" ht="32.1" customHeight="1">
      <c r="A12" s="11"/>
      <c r="B12" s="84"/>
      <c r="C12" s="84"/>
      <c r="D12" s="84"/>
      <c r="E12" s="84"/>
      <c r="F12" s="42"/>
      <c r="G12" s="33"/>
      <c r="H12" s="42"/>
      <c r="I12" s="1"/>
    </row>
    <row r="13" spans="1:9" ht="32.1" customHeight="1">
      <c r="A13" s="12" t="s">
        <v>238</v>
      </c>
      <c r="B13" s="85"/>
      <c r="C13" s="85"/>
      <c r="D13" s="85"/>
      <c r="E13" s="85"/>
      <c r="F13" s="42">
        <f t="shared" si="0"/>
        <v>0</v>
      </c>
      <c r="G13" s="69">
        <v>0.05</v>
      </c>
      <c r="H13" s="42">
        <f t="shared" si="1"/>
        <v>0</v>
      </c>
      <c r="I13" s="1"/>
    </row>
    <row r="14" spans="1:9" ht="32.1" customHeight="1">
      <c r="A14" s="11"/>
      <c r="B14" s="85"/>
      <c r="C14" s="85"/>
      <c r="D14" s="85"/>
      <c r="E14" s="85"/>
      <c r="F14" s="42"/>
      <c r="G14" s="33"/>
      <c r="H14" s="42"/>
      <c r="I14" s="1"/>
    </row>
    <row r="15" spans="1:9" ht="66" customHeight="1">
      <c r="A15" s="12" t="s">
        <v>239</v>
      </c>
      <c r="B15" s="84"/>
      <c r="C15" s="84"/>
      <c r="D15" s="84"/>
      <c r="E15" s="84"/>
      <c r="F15" s="42">
        <f t="shared" si="0"/>
        <v>0</v>
      </c>
      <c r="G15" s="69">
        <v>0.1</v>
      </c>
      <c r="H15" s="42">
        <f t="shared" si="1"/>
        <v>0</v>
      </c>
      <c r="I15" s="1"/>
    </row>
    <row r="16" spans="1:9" ht="32.1" customHeight="1">
      <c r="A16" s="11"/>
      <c r="B16" s="84"/>
      <c r="C16" s="84"/>
      <c r="D16" s="84"/>
      <c r="E16" s="84"/>
      <c r="F16" s="42"/>
      <c r="G16" s="33"/>
      <c r="H16" s="42"/>
      <c r="I16" s="1"/>
    </row>
    <row r="17" spans="1:9" ht="48.6" customHeight="1">
      <c r="A17" s="12" t="s">
        <v>240</v>
      </c>
      <c r="B17" s="85"/>
      <c r="C17" s="85"/>
      <c r="D17" s="85"/>
      <c r="E17" s="85"/>
      <c r="F17" s="42">
        <f t="shared" si="0"/>
        <v>0</v>
      </c>
      <c r="G17" s="69">
        <v>0.15</v>
      </c>
      <c r="H17" s="42">
        <f t="shared" si="1"/>
        <v>0</v>
      </c>
      <c r="I17" s="1"/>
    </row>
    <row r="18" spans="1:9" ht="48.6" customHeight="1">
      <c r="A18" s="12"/>
      <c r="B18" s="85"/>
      <c r="C18" s="85"/>
      <c r="D18" s="85"/>
      <c r="E18" s="85"/>
      <c r="F18" s="42"/>
      <c r="G18" s="69"/>
      <c r="H18" s="42"/>
      <c r="I18" s="1"/>
    </row>
    <row r="19" spans="1:9" ht="26.1" customHeight="1">
      <c r="A19" s="163"/>
      <c r="B19" s="163"/>
      <c r="C19" s="10"/>
      <c r="D19" s="10"/>
      <c r="E19" s="10"/>
      <c r="F19" s="35" t="s">
        <v>65</v>
      </c>
      <c r="G19" s="70">
        <f>SUM(G3:G17)</f>
        <v>1</v>
      </c>
      <c r="H19" s="75">
        <f>SUM(H3:H17)</f>
        <v>0</v>
      </c>
      <c r="I19" s="141" t="s">
        <v>149</v>
      </c>
    </row>
    <row r="20" spans="1:9">
      <c r="A20" s="138"/>
      <c r="B20" s="138"/>
      <c r="C20" s="138"/>
      <c r="D20" s="138"/>
      <c r="E20" s="138"/>
      <c r="F20" s="138"/>
      <c r="G20" s="138"/>
      <c r="H20" s="138"/>
    </row>
    <row r="21" spans="1:9">
      <c r="A21" s="138"/>
      <c r="B21" s="120" t="s">
        <v>155</v>
      </c>
      <c r="C21" s="138"/>
      <c r="D21" s="143"/>
      <c r="E21" s="138"/>
      <c r="F21" s="138"/>
      <c r="G21" s="138"/>
      <c r="H21" s="138"/>
    </row>
    <row r="22" spans="1:9">
      <c r="A22" s="138"/>
      <c r="B22" s="138"/>
      <c r="C22" s="99"/>
      <c r="D22" s="138"/>
      <c r="E22" s="138"/>
      <c r="F22" s="138"/>
      <c r="G22" s="138"/>
      <c r="H22" s="138"/>
    </row>
    <row r="23" spans="1:9">
      <c r="A23" s="138"/>
      <c r="B23" s="138"/>
      <c r="C23" s="138"/>
      <c r="D23" s="138"/>
      <c r="E23" s="138"/>
      <c r="F23" s="138"/>
      <c r="G23" s="138"/>
      <c r="H23" s="138"/>
    </row>
    <row r="24" spans="1:9">
      <c r="A24" s="138"/>
      <c r="B24" s="138"/>
      <c r="C24" s="138"/>
      <c r="D24" s="138"/>
      <c r="E24" s="138"/>
      <c r="F24" s="138"/>
      <c r="G24" s="138"/>
      <c r="H24" s="138"/>
    </row>
    <row r="25" spans="1:9">
      <c r="A25" s="138"/>
      <c r="B25" s="138"/>
      <c r="C25" s="138"/>
      <c r="D25" s="138"/>
      <c r="E25" s="138"/>
      <c r="F25" s="138"/>
      <c r="G25" s="138"/>
      <c r="H25" s="138"/>
    </row>
    <row r="26" spans="1:9">
      <c r="A26" s="138"/>
      <c r="B26" s="138"/>
      <c r="C26" s="138"/>
      <c r="D26" s="138"/>
      <c r="E26" s="138"/>
      <c r="F26" s="138"/>
      <c r="G26" s="138"/>
      <c r="H26" s="138"/>
    </row>
    <row r="27" spans="1:9">
      <c r="A27" s="138"/>
      <c r="B27" s="138"/>
      <c r="C27" s="138"/>
      <c r="D27" s="138"/>
      <c r="E27" s="138"/>
      <c r="F27" s="138"/>
      <c r="G27" s="138"/>
      <c r="H27" s="138"/>
    </row>
    <row r="28" spans="1:9">
      <c r="A28" s="138"/>
      <c r="B28" s="138"/>
      <c r="C28" s="138"/>
      <c r="D28" s="138"/>
      <c r="E28" s="138"/>
      <c r="F28" s="138"/>
      <c r="G28" s="138"/>
      <c r="H28" s="138"/>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E3" activePane="bottomRight" state="frozen"/>
      <selection pane="bottomRight" activeCell="G3" sqref="G3"/>
      <selection pane="bottomLeft" activeCell="A3" sqref="A3"/>
      <selection pane="topRight" activeCell="B1" sqref="B1"/>
    </sheetView>
  </sheetViews>
  <sheetFormatPr defaultColWidth="10.875" defaultRowHeight="15.6"/>
  <cols>
    <col min="1" max="1" width="48.625" style="90" customWidth="1"/>
    <col min="2"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64" t="s">
        <v>230</v>
      </c>
      <c r="C1" s="165"/>
      <c r="D1" s="165"/>
      <c r="E1" s="166"/>
      <c r="F1" s="27"/>
      <c r="G1" s="27"/>
      <c r="H1" s="27"/>
      <c r="I1" s="1"/>
    </row>
    <row r="2" spans="1:9" ht="92.45" customHeight="1">
      <c r="A2" s="27" t="s">
        <v>223</v>
      </c>
      <c r="B2" s="38" t="s">
        <v>214</v>
      </c>
      <c r="C2" s="38" t="s">
        <v>215</v>
      </c>
      <c r="D2" s="38" t="s">
        <v>232</v>
      </c>
      <c r="E2" s="38" t="s">
        <v>217</v>
      </c>
      <c r="F2" s="27" t="s">
        <v>136</v>
      </c>
      <c r="G2" s="27" t="s">
        <v>24</v>
      </c>
      <c r="H2" s="27" t="s">
        <v>25</v>
      </c>
      <c r="I2" s="28"/>
    </row>
    <row r="3" spans="1:9" ht="32.1" customHeight="1">
      <c r="A3" s="53" t="s">
        <v>241</v>
      </c>
      <c r="B3" s="84"/>
      <c r="C3" s="84"/>
      <c r="D3" s="84"/>
      <c r="E3" s="84"/>
      <c r="F3" s="42">
        <f>SUM(B3:E3)</f>
        <v>0</v>
      </c>
      <c r="G3" s="69">
        <v>0.05</v>
      </c>
      <c r="H3" s="43">
        <f>SUM(B3:E3)*G3</f>
        <v>0</v>
      </c>
      <c r="I3" s="1"/>
    </row>
    <row r="4" spans="1:9" ht="32.1" customHeight="1">
      <c r="A4" s="53"/>
      <c r="B4" s="84"/>
      <c r="C4" s="84"/>
      <c r="D4" s="84"/>
      <c r="E4" s="84"/>
      <c r="F4" s="42"/>
      <c r="G4" s="33"/>
      <c r="H4" s="43"/>
      <c r="I4" s="1"/>
    </row>
    <row r="5" spans="1:9" ht="32.1" customHeight="1">
      <c r="A5" s="53" t="s">
        <v>242</v>
      </c>
      <c r="B5" s="85"/>
      <c r="C5" s="85"/>
      <c r="D5" s="85"/>
      <c r="E5" s="85"/>
      <c r="F5" s="42">
        <f t="shared" ref="F5:F13" si="0">SUM(B5:E5)</f>
        <v>0</v>
      </c>
      <c r="G5" s="69">
        <v>0.1</v>
      </c>
      <c r="H5" s="43">
        <f>SUM(B5:E5)*G5</f>
        <v>0</v>
      </c>
      <c r="I5" s="1"/>
    </row>
    <row r="6" spans="1:9" ht="32.1" customHeight="1">
      <c r="A6" s="53"/>
      <c r="B6" s="85"/>
      <c r="C6" s="85"/>
      <c r="D6" s="85"/>
      <c r="E6" s="85"/>
      <c r="F6" s="42"/>
      <c r="G6" s="33"/>
      <c r="H6" s="43"/>
      <c r="I6" s="1"/>
    </row>
    <row r="7" spans="1:9" ht="32.1" customHeight="1">
      <c r="A7" s="54" t="s">
        <v>243</v>
      </c>
      <c r="B7" s="84">
        <v>4</v>
      </c>
      <c r="C7" s="84"/>
      <c r="D7" s="84"/>
      <c r="E7" s="84"/>
      <c r="F7" s="42">
        <f t="shared" si="0"/>
        <v>4</v>
      </c>
      <c r="G7" s="69">
        <v>0.15</v>
      </c>
      <c r="H7" s="43">
        <f>SUM(B7:E7)*G7</f>
        <v>0.6</v>
      </c>
      <c r="I7" s="1"/>
    </row>
    <row r="8" spans="1:9" ht="319.5" customHeight="1">
      <c r="A8" s="53"/>
      <c r="B8" s="129" t="s">
        <v>244</v>
      </c>
      <c r="C8" s="84"/>
      <c r="D8" s="84"/>
      <c r="E8" s="84"/>
      <c r="F8" s="42"/>
      <c r="G8" s="33"/>
      <c r="H8" s="43"/>
      <c r="I8" s="1"/>
    </row>
    <row r="9" spans="1:9" ht="32.1" customHeight="1">
      <c r="A9" s="142" t="s">
        <v>245</v>
      </c>
      <c r="B9" s="85"/>
      <c r="C9" s="85"/>
      <c r="D9" s="85"/>
      <c r="E9" s="85"/>
      <c r="F9" s="42">
        <f t="shared" si="0"/>
        <v>0</v>
      </c>
      <c r="G9" s="69">
        <v>0.15</v>
      </c>
      <c r="H9" s="43">
        <f t="shared" ref="H9:H13" si="1">SUM(B9:E9)*G9</f>
        <v>0</v>
      </c>
      <c r="I9" s="1"/>
    </row>
    <row r="10" spans="1:9" ht="32.1" customHeight="1">
      <c r="A10" s="53"/>
      <c r="B10" s="85"/>
      <c r="C10" s="85"/>
      <c r="D10" s="85"/>
      <c r="E10" s="85"/>
      <c r="F10" s="42"/>
      <c r="G10" s="33"/>
      <c r="H10" s="43"/>
      <c r="I10" s="1"/>
    </row>
    <row r="11" spans="1:9" ht="32.1" customHeight="1">
      <c r="A11" s="58" t="s">
        <v>246</v>
      </c>
      <c r="B11" s="84"/>
      <c r="C11" s="84"/>
      <c r="D11" s="84"/>
      <c r="E11" s="84"/>
      <c r="F11" s="42">
        <f t="shared" si="0"/>
        <v>0</v>
      </c>
      <c r="G11" s="69">
        <v>0.25</v>
      </c>
      <c r="H11" s="43">
        <f t="shared" si="1"/>
        <v>0</v>
      </c>
      <c r="I11" s="1"/>
    </row>
    <row r="12" spans="1:9" ht="32.1" customHeight="1">
      <c r="A12" s="53"/>
      <c r="B12" s="84"/>
      <c r="C12" s="84"/>
      <c r="D12" s="84"/>
      <c r="E12" s="84"/>
      <c r="F12" s="42"/>
      <c r="G12" s="33"/>
      <c r="H12" s="43"/>
      <c r="I12" s="1"/>
    </row>
    <row r="13" spans="1:9" ht="32.1" customHeight="1">
      <c r="A13" s="142" t="s">
        <v>247</v>
      </c>
      <c r="B13" s="85"/>
      <c r="C13" s="85"/>
      <c r="D13" s="85"/>
      <c r="E13" s="85"/>
      <c r="F13" s="42">
        <f t="shared" si="0"/>
        <v>0</v>
      </c>
      <c r="G13" s="69">
        <v>0.3</v>
      </c>
      <c r="H13" s="43">
        <f t="shared" si="1"/>
        <v>0</v>
      </c>
      <c r="I13" s="1"/>
    </row>
    <row r="14" spans="1:9" ht="32.1" customHeight="1">
      <c r="A14" s="12"/>
      <c r="B14" s="85"/>
      <c r="C14" s="85"/>
      <c r="D14" s="85"/>
      <c r="E14" s="85"/>
      <c r="F14" s="42"/>
      <c r="G14" s="69"/>
      <c r="H14" s="42"/>
      <c r="I14" s="1"/>
    </row>
    <row r="15" spans="1:9" ht="26.1" customHeight="1">
      <c r="A15" s="141"/>
      <c r="B15" s="10"/>
      <c r="C15" s="10"/>
      <c r="D15" s="10"/>
      <c r="E15" s="10"/>
      <c r="F15" s="35" t="s">
        <v>65</v>
      </c>
      <c r="G15" s="70">
        <f>SUM(G3:G13)</f>
        <v>1</v>
      </c>
      <c r="H15" s="75">
        <f>SUM(H3:H14)</f>
        <v>0.6</v>
      </c>
      <c r="I15" s="141" t="s">
        <v>248</v>
      </c>
    </row>
    <row r="16" spans="1:9">
      <c r="A16" s="138"/>
      <c r="B16" s="138"/>
      <c r="C16" s="138"/>
      <c r="D16" s="138"/>
      <c r="E16" s="138"/>
      <c r="F16" s="138"/>
      <c r="G16" s="138"/>
      <c r="H16" s="138"/>
    </row>
    <row r="17" spans="1:8">
      <c r="A17" s="138"/>
      <c r="B17" s="138"/>
      <c r="C17" s="138"/>
      <c r="D17" s="138"/>
      <c r="E17" s="138"/>
      <c r="F17" s="138"/>
      <c r="G17" s="138"/>
      <c r="H17" s="138"/>
    </row>
    <row r="18" spans="1:8">
      <c r="A18" s="138"/>
      <c r="B18" s="138"/>
      <c r="C18" s="99"/>
      <c r="D18" s="138"/>
      <c r="E18" s="138"/>
      <c r="F18" s="138"/>
      <c r="G18" s="138"/>
      <c r="H18" s="138"/>
    </row>
    <row r="19" spans="1:8">
      <c r="A19" s="138"/>
      <c r="B19" s="138"/>
      <c r="C19" s="138"/>
      <c r="D19" s="138"/>
      <c r="E19" s="138"/>
      <c r="F19" s="138"/>
      <c r="G19" s="138"/>
      <c r="H19" s="138"/>
    </row>
    <row r="20" spans="1:8">
      <c r="A20" s="138"/>
      <c r="B20" s="138"/>
      <c r="C20" s="138"/>
      <c r="D20" s="138"/>
      <c r="E20" s="138"/>
      <c r="F20" s="138"/>
      <c r="G20" s="138"/>
      <c r="H20" s="138"/>
    </row>
    <row r="21" spans="1:8">
      <c r="A21" s="138"/>
      <c r="B21" s="138"/>
      <c r="C21" s="143"/>
      <c r="D21" s="138"/>
      <c r="E21" s="138"/>
      <c r="F21" s="138"/>
      <c r="G21" s="138"/>
      <c r="H21" s="138"/>
    </row>
    <row r="22" spans="1:8">
      <c r="A22" s="138"/>
      <c r="B22" s="138"/>
      <c r="C22" s="138"/>
      <c r="D22" s="138"/>
      <c r="E22" s="138"/>
      <c r="F22" s="138"/>
      <c r="G22" s="138"/>
      <c r="H22" s="138"/>
    </row>
    <row r="23" spans="1:8">
      <c r="A23" s="138"/>
      <c r="B23" s="138"/>
      <c r="C23" s="138"/>
      <c r="D23" s="138"/>
      <c r="E23" s="138"/>
      <c r="F23" s="138"/>
      <c r="G23" s="138"/>
      <c r="H23" s="138"/>
    </row>
    <row r="24" spans="1:8">
      <c r="A24" s="138"/>
      <c r="B24" s="138"/>
      <c r="C24" s="138"/>
      <c r="D24" s="138"/>
      <c r="E24" s="138"/>
      <c r="F24" s="138"/>
      <c r="G24" s="138"/>
      <c r="H24" s="138"/>
    </row>
    <row r="25" spans="1:8">
      <c r="A25" s="138"/>
      <c r="B25" s="138"/>
      <c r="C25" s="138"/>
      <c r="D25" s="138"/>
      <c r="E25" s="138"/>
      <c r="F25" s="138"/>
      <c r="G25" s="138"/>
      <c r="H25" s="138"/>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C2" activePane="bottomRight" state="frozen"/>
      <selection pane="bottomRight" activeCell="F6" sqref="F6"/>
      <selection pane="bottomLeft" activeCell="A2" sqref="A2"/>
      <selection pane="topRight" activeCell="B1" sqref="B1"/>
    </sheetView>
  </sheetViews>
  <sheetFormatPr defaultColWidth="10.875" defaultRowHeight="15.6"/>
  <cols>
    <col min="1" max="1" width="48.625" style="92" customWidth="1"/>
    <col min="2" max="2" width="33.125" style="92" customWidth="1"/>
    <col min="3" max="4" width="32.625" style="92" customWidth="1"/>
    <col min="5" max="5" width="21.5" style="92" customWidth="1"/>
    <col min="6" max="6" width="15.375" style="92" customWidth="1"/>
    <col min="7" max="7" width="15.5" style="92" customWidth="1"/>
    <col min="8" max="8" width="26.625" style="125" customWidth="1"/>
    <col min="9" max="16384" width="10.875" style="7"/>
  </cols>
  <sheetData>
    <row r="1" spans="1:8" ht="67.5" customHeight="1">
      <c r="A1" s="139" t="s">
        <v>249</v>
      </c>
      <c r="B1" s="20" t="s">
        <v>250</v>
      </c>
      <c r="C1" s="20" t="s">
        <v>251</v>
      </c>
      <c r="D1" s="20" t="s">
        <v>252</v>
      </c>
      <c r="E1" s="30" t="s">
        <v>136</v>
      </c>
      <c r="F1" s="30" t="s">
        <v>24</v>
      </c>
      <c r="G1" s="30" t="s">
        <v>25</v>
      </c>
      <c r="H1" s="141"/>
    </row>
    <row r="2" spans="1:8" ht="32.1" customHeight="1">
      <c r="A2" s="19" t="s">
        <v>253</v>
      </c>
      <c r="B2" s="83"/>
      <c r="C2" s="83"/>
      <c r="D2" s="83">
        <v>7</v>
      </c>
      <c r="E2" s="81">
        <f>SUM(B2:D2)</f>
        <v>7</v>
      </c>
      <c r="F2" s="62">
        <v>0.15</v>
      </c>
      <c r="G2" s="40">
        <f>(B2*F2)+(C2*F2)+(D2*F2)</f>
        <v>1.05</v>
      </c>
      <c r="H2" s="141"/>
    </row>
    <row r="3" spans="1:8" ht="61.5" customHeight="1">
      <c r="A3" s="19"/>
      <c r="B3" s="106"/>
      <c r="C3" s="106"/>
      <c r="D3" s="106" t="s">
        <v>254</v>
      </c>
      <c r="E3" s="81"/>
      <c r="F3" s="31"/>
      <c r="G3" s="40"/>
      <c r="H3" s="124"/>
    </row>
    <row r="4" spans="1:8" ht="32.1" customHeight="1">
      <c r="A4" s="19" t="s">
        <v>255</v>
      </c>
      <c r="B4" s="78"/>
      <c r="C4" s="78"/>
      <c r="D4" s="78">
        <v>7</v>
      </c>
      <c r="E4" s="81">
        <f t="shared" ref="E4:E20" si="0">SUM(B4:D4)</f>
        <v>7</v>
      </c>
      <c r="F4" s="73">
        <v>7.4999999999999997E-2</v>
      </c>
      <c r="G4" s="40">
        <f>(B4*F4)+(C4*F4)+(D4*F4)</f>
        <v>0.52500000000000002</v>
      </c>
      <c r="H4" s="141"/>
    </row>
    <row r="5" spans="1:8" ht="108" customHeight="1">
      <c r="A5" s="19"/>
      <c r="B5" s="123"/>
      <c r="C5" s="78"/>
      <c r="D5" s="134" t="s">
        <v>256</v>
      </c>
      <c r="E5" s="81"/>
      <c r="F5" s="31"/>
      <c r="G5" s="40"/>
      <c r="H5" s="141"/>
    </row>
    <row r="6" spans="1:8" ht="32.1" customHeight="1">
      <c r="A6" s="19" t="s">
        <v>257</v>
      </c>
      <c r="B6" s="83">
        <v>0</v>
      </c>
      <c r="C6" s="83"/>
      <c r="D6" s="83"/>
      <c r="E6" s="81">
        <f t="shared" si="0"/>
        <v>0</v>
      </c>
      <c r="F6" s="73">
        <v>7.4999999999999997E-2</v>
      </c>
      <c r="G6" s="40">
        <f>(B6*F6)+(C6*F6)+(D6*F6)</f>
        <v>0</v>
      </c>
      <c r="H6" s="141"/>
    </row>
    <row r="7" spans="1:8" ht="32.1" customHeight="1">
      <c r="A7" s="19"/>
      <c r="B7" s="106" t="s">
        <v>258</v>
      </c>
      <c r="C7" s="83"/>
      <c r="D7" s="83"/>
      <c r="E7" s="81"/>
      <c r="F7" s="31"/>
      <c r="G7" s="40"/>
      <c r="H7" s="141"/>
    </row>
    <row r="8" spans="1:8" ht="53.1" customHeight="1">
      <c r="A8" s="20" t="s">
        <v>259</v>
      </c>
      <c r="B8" s="78">
        <v>0</v>
      </c>
      <c r="C8" s="78"/>
      <c r="D8" s="78"/>
      <c r="E8" s="82">
        <f t="shared" si="0"/>
        <v>0</v>
      </c>
      <c r="F8" s="71">
        <v>0.15</v>
      </c>
      <c r="G8" s="40">
        <f>(B8*F8)+(C8*F8)+(D8*F8)</f>
        <v>0</v>
      </c>
      <c r="H8" s="141"/>
    </row>
    <row r="9" spans="1:8" ht="32.1" customHeight="1">
      <c r="A9" s="20"/>
      <c r="B9" s="123" t="s">
        <v>258</v>
      </c>
      <c r="C9" s="78"/>
      <c r="D9" s="78"/>
      <c r="E9" s="82"/>
      <c r="F9" s="72"/>
      <c r="G9" s="40"/>
      <c r="H9" s="141"/>
    </row>
    <row r="10" spans="1:8" ht="47.1" customHeight="1">
      <c r="A10" s="20" t="s">
        <v>260</v>
      </c>
      <c r="B10" s="83">
        <v>0</v>
      </c>
      <c r="C10" s="83"/>
      <c r="D10" s="83"/>
      <c r="E10" s="82">
        <f t="shared" si="0"/>
        <v>0</v>
      </c>
      <c r="F10" s="71">
        <v>0.1</v>
      </c>
      <c r="G10" s="40">
        <f>(B10*F10)+(C10*F10)+(D10*F10)</f>
        <v>0</v>
      </c>
      <c r="H10" s="141"/>
    </row>
    <row r="11" spans="1:8" ht="32.1" customHeight="1">
      <c r="A11" s="20"/>
      <c r="B11" s="106" t="s">
        <v>258</v>
      </c>
      <c r="C11" s="83"/>
      <c r="D11" s="83"/>
      <c r="E11" s="82"/>
      <c r="F11" s="72"/>
      <c r="G11" s="40"/>
      <c r="H11" s="141"/>
    </row>
    <row r="12" spans="1:8" ht="32.1" customHeight="1">
      <c r="A12" s="20" t="s">
        <v>261</v>
      </c>
      <c r="B12" s="78"/>
      <c r="C12" s="78">
        <v>2</v>
      </c>
      <c r="D12" s="78"/>
      <c r="E12" s="82">
        <f t="shared" si="0"/>
        <v>2</v>
      </c>
      <c r="F12" s="71">
        <v>0.1</v>
      </c>
      <c r="G12" s="40">
        <f>(B12*F12)+(C12*F12)+(D12*F12)</f>
        <v>0.2</v>
      </c>
      <c r="H12" s="141"/>
    </row>
    <row r="13" spans="1:8" ht="119.25" customHeight="1">
      <c r="A13" s="20"/>
      <c r="B13" s="123"/>
      <c r="C13" s="134" t="s">
        <v>262</v>
      </c>
      <c r="D13" s="78"/>
      <c r="E13" s="82"/>
      <c r="F13" s="72"/>
      <c r="G13" s="40"/>
      <c r="H13" s="133"/>
    </row>
    <row r="14" spans="1:8" ht="32.1" customHeight="1">
      <c r="A14" s="20" t="s">
        <v>263</v>
      </c>
      <c r="B14" s="83"/>
      <c r="C14" s="83"/>
      <c r="D14" s="83">
        <v>8</v>
      </c>
      <c r="E14" s="82">
        <f t="shared" si="0"/>
        <v>8</v>
      </c>
      <c r="F14" s="71">
        <v>0.1</v>
      </c>
      <c r="G14" s="40">
        <f>(B14*F14)+(C14*F14)+(D14*F14)</f>
        <v>0.8</v>
      </c>
      <c r="H14" s="141"/>
    </row>
    <row r="15" spans="1:8" ht="213.75" customHeight="1">
      <c r="A15" s="19"/>
      <c r="B15" s="106"/>
      <c r="C15" s="126"/>
      <c r="D15" s="126" t="s">
        <v>264</v>
      </c>
      <c r="E15" s="81"/>
      <c r="F15" s="31"/>
      <c r="G15" s="40"/>
      <c r="H15" s="141"/>
    </row>
    <row r="16" spans="1:8" ht="32.1" customHeight="1">
      <c r="A16" s="20" t="s">
        <v>265</v>
      </c>
      <c r="B16" s="78"/>
      <c r="C16" s="78">
        <v>6</v>
      </c>
      <c r="D16" s="78"/>
      <c r="E16" s="82">
        <f t="shared" si="0"/>
        <v>6</v>
      </c>
      <c r="F16" s="71">
        <v>0.1</v>
      </c>
      <c r="G16" s="40">
        <f>(B16*F16)+(C16*F16)+(D16*F16)</f>
        <v>0.60000000000000009</v>
      </c>
      <c r="H16" s="141"/>
    </row>
    <row r="17" spans="1:8" ht="249" customHeight="1">
      <c r="A17" s="19"/>
      <c r="B17" s="123"/>
      <c r="C17" s="131" t="s">
        <v>266</v>
      </c>
      <c r="D17" s="78"/>
      <c r="E17" s="81"/>
      <c r="F17" s="31"/>
      <c r="G17" s="40"/>
      <c r="H17" s="141"/>
    </row>
    <row r="18" spans="1:8" ht="54.75" customHeight="1">
      <c r="A18" s="25" t="s">
        <v>267</v>
      </c>
      <c r="B18" s="83"/>
      <c r="C18" s="83">
        <v>6</v>
      </c>
      <c r="D18" s="83"/>
      <c r="E18" s="82">
        <f t="shared" si="0"/>
        <v>6</v>
      </c>
      <c r="F18" s="71">
        <v>0.08</v>
      </c>
      <c r="G18" s="40">
        <f>(B18*F18)+(C18*F18)+(D18*F18)</f>
        <v>0.48</v>
      </c>
      <c r="H18" s="141"/>
    </row>
    <row r="19" spans="1:8" ht="186.75" customHeight="1">
      <c r="A19" s="19"/>
      <c r="B19" s="106"/>
      <c r="C19" s="126" t="s">
        <v>268</v>
      </c>
      <c r="D19" s="83"/>
      <c r="E19" s="81"/>
      <c r="F19" s="31"/>
      <c r="G19" s="40"/>
      <c r="H19" s="141"/>
    </row>
    <row r="20" spans="1:8" ht="54.6" customHeight="1">
      <c r="A20" s="20" t="s">
        <v>269</v>
      </c>
      <c r="B20" s="78">
        <v>0</v>
      </c>
      <c r="C20" s="78"/>
      <c r="D20" s="78"/>
      <c r="E20" s="82">
        <f t="shared" si="0"/>
        <v>0</v>
      </c>
      <c r="F20" s="71">
        <v>7.0000000000000007E-2</v>
      </c>
      <c r="G20" s="40">
        <f>(B20*F20)+(C20*F20)+(D20*F20)</f>
        <v>0</v>
      </c>
      <c r="H20" s="141"/>
    </row>
    <row r="21" spans="1:8" ht="53.25" customHeight="1">
      <c r="A21" s="19"/>
      <c r="B21" s="123" t="s">
        <v>270</v>
      </c>
      <c r="C21" s="78"/>
      <c r="D21" s="78"/>
      <c r="E21" s="81"/>
      <c r="F21" s="62"/>
      <c r="G21" s="40"/>
      <c r="H21" s="141"/>
    </row>
    <row r="22" spans="1:8">
      <c r="A22" s="7"/>
      <c r="B22" s="7"/>
      <c r="C22" s="7"/>
      <c r="D22" s="7"/>
      <c r="E22" s="35" t="s">
        <v>65</v>
      </c>
      <c r="F22" s="62"/>
      <c r="G22" s="74">
        <f>SUM(G2:G21)</f>
        <v>3.6550000000000002</v>
      </c>
      <c r="H22" s="141" t="s">
        <v>137</v>
      </c>
    </row>
    <row r="23" spans="1:8">
      <c r="A23" s="138"/>
      <c r="B23" s="138"/>
      <c r="C23" s="138"/>
      <c r="D23" s="138"/>
      <c r="E23" s="138"/>
      <c r="F23" s="138"/>
      <c r="G23" s="138"/>
    </row>
    <row r="24" spans="1:8">
      <c r="A24" s="138"/>
      <c r="B24" s="138"/>
      <c r="C24" s="138"/>
      <c r="D24" s="138"/>
      <c r="E24" s="138"/>
      <c r="F24" s="138"/>
      <c r="G24" s="138"/>
    </row>
    <row r="25" spans="1:8">
      <c r="A25" s="138"/>
      <c r="B25" s="138"/>
      <c r="C25" s="138"/>
      <c r="D25" s="138"/>
      <c r="E25" s="138"/>
      <c r="F25" s="138"/>
      <c r="G25" s="138"/>
    </row>
    <row r="26" spans="1:8">
      <c r="A26" s="138"/>
      <c r="B26" s="138"/>
      <c r="C26" s="143"/>
      <c r="D26" s="138"/>
      <c r="E26" s="138"/>
      <c r="F26" s="138"/>
      <c r="G26" s="138"/>
    </row>
    <row r="27" spans="1:8">
      <c r="A27" s="138"/>
      <c r="B27" s="138"/>
      <c r="C27" s="138"/>
      <c r="D27" s="138"/>
      <c r="E27" s="138"/>
      <c r="F27" s="138"/>
      <c r="G27" s="138"/>
    </row>
    <row r="28" spans="1:8">
      <c r="A28" s="138"/>
      <c r="B28" s="138"/>
      <c r="C28" s="138"/>
      <c r="D28" s="138"/>
      <c r="E28" s="138"/>
      <c r="F28" s="138"/>
      <c r="G28" s="138"/>
    </row>
    <row r="29" spans="1:8">
      <c r="A29" s="138"/>
      <c r="B29" s="138"/>
      <c r="C29" s="138"/>
      <c r="D29" s="138"/>
      <c r="E29" s="138"/>
      <c r="F29" s="138"/>
      <c r="G29" s="138"/>
    </row>
    <row r="30" spans="1:8">
      <c r="A30" s="138"/>
      <c r="B30" s="138"/>
      <c r="C30" s="138"/>
      <c r="D30" s="138"/>
      <c r="E30" s="138"/>
      <c r="F30" s="138"/>
      <c r="G30" s="138"/>
    </row>
    <row r="31" spans="1:8">
      <c r="A31" s="138"/>
      <c r="B31" s="138"/>
      <c r="C31" s="138"/>
      <c r="D31" s="138"/>
      <c r="E31" s="138"/>
      <c r="F31" s="138"/>
      <c r="G31" s="138"/>
    </row>
    <row r="32" spans="1:8">
      <c r="A32" s="138"/>
      <c r="B32" s="138"/>
      <c r="C32" s="138"/>
      <c r="D32" s="138"/>
      <c r="E32" s="138"/>
      <c r="F32" s="138"/>
      <c r="G32" s="138"/>
    </row>
  </sheetData>
  <sheetProtection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3"/>
  <sheetViews>
    <sheetView zoomScale="70" zoomScaleNormal="70" workbookViewId="0">
      <pane xSplit="1" ySplit="2" topLeftCell="E12" activePane="bottomRight" state="frozen"/>
      <selection pane="bottomRight" activeCell="G19" sqref="G19"/>
      <selection pane="bottomLeft" activeCell="A3" sqref="A3"/>
      <selection pane="topRight" activeCell="B1" sqref="B1"/>
    </sheetView>
  </sheetViews>
  <sheetFormatPr defaultColWidth="10.875" defaultRowHeight="15.6"/>
  <cols>
    <col min="1" max="1" width="64.625" style="92" customWidth="1"/>
    <col min="2" max="4" width="25" style="92" customWidth="1"/>
    <col min="5" max="7" width="16.625" style="92" customWidth="1"/>
    <col min="8" max="8" width="16.5" style="92" customWidth="1"/>
    <col min="9" max="16384" width="10.875" style="7"/>
  </cols>
  <sheetData>
    <row r="1" spans="1:20" ht="15.6" customHeight="1">
      <c r="A1" s="140"/>
      <c r="B1" s="167" t="s">
        <v>271</v>
      </c>
      <c r="C1" s="167"/>
      <c r="D1" s="167"/>
      <c r="E1" s="140"/>
      <c r="F1" s="140"/>
      <c r="G1" s="140"/>
      <c r="H1" s="7"/>
    </row>
    <row r="2" spans="1:20" ht="111.95" customHeight="1">
      <c r="A2" s="139" t="s">
        <v>272</v>
      </c>
      <c r="B2" s="20" t="s">
        <v>273</v>
      </c>
      <c r="C2" s="20" t="s">
        <v>274</v>
      </c>
      <c r="D2" s="20" t="s">
        <v>275</v>
      </c>
      <c r="E2" s="30" t="s">
        <v>136</v>
      </c>
      <c r="F2" s="30" t="s">
        <v>24</v>
      </c>
      <c r="G2" s="30" t="s">
        <v>25</v>
      </c>
      <c r="H2" s="7"/>
    </row>
    <row r="3" spans="1:20" ht="32.1" customHeight="1">
      <c r="A3" s="19" t="s">
        <v>276</v>
      </c>
      <c r="B3" s="83">
        <v>0</v>
      </c>
      <c r="C3" s="83"/>
      <c r="D3" s="83"/>
      <c r="E3" s="45">
        <f>SUM(B3:D3)</f>
        <v>0</v>
      </c>
      <c r="F3" s="62">
        <v>-0.15</v>
      </c>
      <c r="G3" s="45">
        <f>(B3*F3)+(C3*F3)+(D3*F3)</f>
        <v>0</v>
      </c>
      <c r="H3" s="7"/>
      <c r="T3" s="7">
        <v>-2</v>
      </c>
    </row>
    <row r="4" spans="1:20" ht="32.1" customHeight="1">
      <c r="A4" s="19"/>
      <c r="B4" s="83"/>
      <c r="C4" s="83"/>
      <c r="D4" s="83"/>
      <c r="E4" s="45"/>
      <c r="F4" s="62"/>
      <c r="G4" s="45"/>
      <c r="H4" s="7"/>
    </row>
    <row r="5" spans="1:20" ht="32.1" customHeight="1">
      <c r="A5" s="19" t="s">
        <v>277</v>
      </c>
      <c r="B5" s="88">
        <v>0</v>
      </c>
      <c r="C5" s="88"/>
      <c r="D5" s="88"/>
      <c r="E5" s="45">
        <f t="shared" ref="E5:E17" si="0">SUM(B5:D5)</f>
        <v>0</v>
      </c>
      <c r="F5" s="62">
        <v>-0.2</v>
      </c>
      <c r="G5" s="45">
        <f>(B5*F5)+(C5*F5)+(D5*F5)</f>
        <v>0</v>
      </c>
      <c r="H5" s="7"/>
    </row>
    <row r="6" spans="1:20" ht="32.1" customHeight="1">
      <c r="A6" s="19"/>
      <c r="B6" s="88"/>
      <c r="C6" s="88"/>
      <c r="D6" s="88"/>
      <c r="E6" s="45"/>
      <c r="F6" s="62"/>
      <c r="G6" s="45"/>
      <c r="H6" s="7"/>
    </row>
    <row r="7" spans="1:20" ht="32.1" customHeight="1">
      <c r="A7" s="20" t="s">
        <v>278</v>
      </c>
      <c r="B7" s="83"/>
      <c r="C7" s="83"/>
      <c r="D7" s="83"/>
      <c r="E7" s="45">
        <f t="shared" si="0"/>
        <v>0</v>
      </c>
      <c r="F7" s="62">
        <v>-0.2</v>
      </c>
      <c r="G7" s="45">
        <f>(B7*F7)+(C7*F7)+(D7*F7)</f>
        <v>0</v>
      </c>
      <c r="H7" s="7"/>
    </row>
    <row r="8" spans="1:20" ht="32.1" customHeight="1">
      <c r="A8" s="19"/>
      <c r="B8" s="83"/>
      <c r="C8" s="83"/>
      <c r="D8" s="83"/>
      <c r="E8" s="45"/>
      <c r="F8" s="62"/>
      <c r="G8" s="45"/>
      <c r="H8" s="7"/>
    </row>
    <row r="9" spans="1:20" ht="32.1" customHeight="1">
      <c r="A9" s="20" t="s">
        <v>279</v>
      </c>
      <c r="B9" s="88">
        <v>0</v>
      </c>
      <c r="C9" s="88"/>
      <c r="D9" s="88"/>
      <c r="E9" s="45">
        <f t="shared" si="0"/>
        <v>0</v>
      </c>
      <c r="F9" s="71">
        <v>-0.1</v>
      </c>
      <c r="G9" s="45">
        <f>(B9*F9)+(C9*F9)+(D9*F9)</f>
        <v>0</v>
      </c>
      <c r="H9" s="7"/>
    </row>
    <row r="10" spans="1:20" ht="69" customHeight="1">
      <c r="A10" s="20"/>
      <c r="B10" s="88" t="s">
        <v>280</v>
      </c>
      <c r="C10" s="88"/>
      <c r="D10" s="88"/>
      <c r="E10" s="45"/>
      <c r="F10" s="71"/>
      <c r="G10" s="45"/>
      <c r="H10" s="7"/>
    </row>
    <row r="11" spans="1:20" ht="32.1" customHeight="1">
      <c r="A11" s="20" t="s">
        <v>281</v>
      </c>
      <c r="B11" s="83"/>
      <c r="C11" s="83"/>
      <c r="D11" s="83">
        <v>3</v>
      </c>
      <c r="E11" s="45">
        <f t="shared" si="0"/>
        <v>3</v>
      </c>
      <c r="F11" s="71">
        <f>-10%</f>
        <v>-0.1</v>
      </c>
      <c r="G11" s="45">
        <f t="shared" ref="G11:G13" si="1">(B11*F11)+(C11*F11)+(D11*F11)</f>
        <v>-0.30000000000000004</v>
      </c>
      <c r="H11" s="7"/>
    </row>
    <row r="12" spans="1:20" ht="90" customHeight="1">
      <c r="A12" s="20"/>
      <c r="B12" s="83"/>
      <c r="C12" s="83"/>
      <c r="D12" s="83" t="s">
        <v>282</v>
      </c>
      <c r="E12" s="45"/>
      <c r="F12" s="71"/>
      <c r="G12" s="45"/>
      <c r="H12" s="7"/>
    </row>
    <row r="13" spans="1:20" ht="32.1" customHeight="1">
      <c r="A13" s="20" t="s">
        <v>283</v>
      </c>
      <c r="B13" s="88">
        <v>0</v>
      </c>
      <c r="C13" s="88"/>
      <c r="D13" s="88"/>
      <c r="E13" s="45">
        <f t="shared" si="0"/>
        <v>0</v>
      </c>
      <c r="F13" s="71">
        <f>-10%</f>
        <v>-0.1</v>
      </c>
      <c r="G13" s="45">
        <f t="shared" si="1"/>
        <v>0</v>
      </c>
      <c r="H13" s="7"/>
    </row>
    <row r="14" spans="1:20" ht="32.1" customHeight="1">
      <c r="A14" s="20"/>
      <c r="B14" s="88"/>
      <c r="C14" s="88"/>
      <c r="D14" s="88"/>
      <c r="E14" s="45"/>
      <c r="F14" s="71"/>
      <c r="G14" s="45"/>
      <c r="H14" s="7"/>
    </row>
    <row r="15" spans="1:20" ht="39.75" customHeight="1">
      <c r="A15" s="20" t="s">
        <v>284</v>
      </c>
      <c r="B15" s="83"/>
      <c r="C15" s="83"/>
      <c r="D15" s="83">
        <v>4</v>
      </c>
      <c r="E15" s="45">
        <f t="shared" si="0"/>
        <v>4</v>
      </c>
      <c r="F15" s="71">
        <v>-0.1</v>
      </c>
      <c r="G15" s="45">
        <f>(B15*F15)+(C15*F15)+(D15*F15)</f>
        <v>-0.4</v>
      </c>
      <c r="H15" s="7"/>
    </row>
    <row r="16" spans="1:20" ht="156.94999999999999" customHeight="1">
      <c r="A16" s="19"/>
      <c r="B16" s="83"/>
      <c r="C16" s="83"/>
      <c r="D16" s="83" t="s">
        <v>285</v>
      </c>
      <c r="E16" s="45"/>
      <c r="F16" s="62"/>
      <c r="G16" s="45"/>
      <c r="H16" s="7"/>
    </row>
    <row r="17" spans="1:8" ht="39.75" customHeight="1">
      <c r="A17" s="20" t="s">
        <v>286</v>
      </c>
      <c r="B17" s="88"/>
      <c r="C17" s="88"/>
      <c r="D17" s="88"/>
      <c r="E17" s="45">
        <f t="shared" si="0"/>
        <v>0</v>
      </c>
      <c r="F17" s="71">
        <v>-0.05</v>
      </c>
      <c r="G17" s="45">
        <f>(B17*F17)+(C17*F17)+(D17*F17)</f>
        <v>0</v>
      </c>
      <c r="H17" s="7"/>
    </row>
    <row r="18" spans="1:8" ht="39.75" customHeight="1">
      <c r="A18" s="19"/>
      <c r="B18" s="88"/>
      <c r="C18" s="88"/>
      <c r="D18" s="88"/>
      <c r="E18" s="45"/>
      <c r="F18" s="62"/>
      <c r="G18" s="45"/>
      <c r="H18" s="7"/>
    </row>
    <row r="19" spans="1:8" ht="15.6" customHeight="1">
      <c r="A19" s="7"/>
      <c r="B19" s="7"/>
      <c r="C19" s="7"/>
      <c r="D19" s="7"/>
      <c r="E19" s="35" t="s">
        <v>65</v>
      </c>
      <c r="F19" s="62">
        <f>SUM(F3:F18)</f>
        <v>-1</v>
      </c>
      <c r="G19" s="122">
        <f>SUM(G3:G18)</f>
        <v>-0.70000000000000007</v>
      </c>
      <c r="H19" s="141" t="s">
        <v>287</v>
      </c>
    </row>
    <row r="20" spans="1:8" ht="15.6" customHeight="1">
      <c r="A20" s="138"/>
      <c r="B20" s="138"/>
      <c r="C20" s="138"/>
      <c r="D20" s="138"/>
      <c r="E20" s="138"/>
      <c r="F20" s="94"/>
      <c r="G20" s="138"/>
    </row>
    <row r="21" spans="1:8" ht="15.6" customHeight="1">
      <c r="A21" s="138"/>
      <c r="B21" s="138"/>
      <c r="C21" s="138"/>
      <c r="D21" s="138"/>
      <c r="E21" s="138"/>
      <c r="F21" s="138"/>
      <c r="G21" s="138"/>
    </row>
    <row r="22" spans="1:8">
      <c r="A22" s="138"/>
      <c r="B22" s="138"/>
      <c r="C22" s="138"/>
      <c r="D22" s="138"/>
      <c r="E22" s="138"/>
      <c r="F22" s="138"/>
      <c r="G22" s="138"/>
    </row>
    <row r="23" spans="1:8">
      <c r="A23" s="138"/>
      <c r="B23" s="138"/>
      <c r="C23" s="138"/>
      <c r="D23" s="138"/>
      <c r="E23" s="138"/>
      <c r="F23" s="138"/>
      <c r="G23" s="138"/>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48" t="s">
        <v>19</v>
      </c>
      <c r="C2" s="48" t="s">
        <v>20</v>
      </c>
      <c r="D2" s="48"/>
    </row>
    <row r="3" spans="2:4">
      <c r="B3" s="1" t="s">
        <v>21</v>
      </c>
      <c r="C3" s="5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68"/>
  <sheetViews>
    <sheetView zoomScale="70" zoomScaleNormal="70" workbookViewId="0">
      <pane xSplit="1" ySplit="1" topLeftCell="B3" activePane="bottomRight" state="frozen"/>
      <selection pane="bottomRight" activeCell="E3" sqref="E3"/>
      <selection pane="bottomLeft" activeCell="A2" sqref="A2"/>
      <selection pane="topRight" activeCell="B1" sqref="B1"/>
    </sheetView>
  </sheetViews>
  <sheetFormatPr defaultColWidth="10.5" defaultRowHeight="15.6"/>
  <cols>
    <col min="1" max="1" width="48.625" customWidth="1"/>
    <col min="2" max="2" width="64.625" style="7" customWidth="1"/>
    <col min="3" max="4" width="16.625" customWidth="1"/>
    <col min="5" max="5" width="12.375" customWidth="1"/>
  </cols>
  <sheetData>
    <row r="1" spans="1:4" ht="34.5" customHeight="1">
      <c r="A1" s="41" t="s">
        <v>22</v>
      </c>
      <c r="B1" s="41" t="s">
        <v>23</v>
      </c>
      <c r="C1" s="41" t="s">
        <v>24</v>
      </c>
      <c r="D1" s="41" t="s">
        <v>25</v>
      </c>
    </row>
    <row r="2" spans="1:4">
      <c r="A2" s="105" t="s">
        <v>26</v>
      </c>
      <c r="B2" s="83">
        <v>3</v>
      </c>
      <c r="C2" s="60">
        <v>0.05</v>
      </c>
      <c r="D2" s="36">
        <f>B2*C2</f>
        <v>0.15000000000000002</v>
      </c>
    </row>
    <row r="3" spans="1:4" ht="124.5" customHeight="1">
      <c r="A3" s="105"/>
      <c r="B3" s="106" t="s">
        <v>27</v>
      </c>
      <c r="C3" s="60"/>
      <c r="D3" s="36"/>
    </row>
    <row r="4" spans="1:4">
      <c r="A4" s="105" t="s">
        <v>28</v>
      </c>
      <c r="B4" s="83">
        <v>3</v>
      </c>
      <c r="C4" s="60">
        <v>0.05</v>
      </c>
      <c r="D4" s="36">
        <f>B4*C4</f>
        <v>0.15000000000000002</v>
      </c>
    </row>
    <row r="5" spans="1:4" ht="185.25" customHeight="1">
      <c r="A5" s="105"/>
      <c r="B5" s="126" t="s">
        <v>29</v>
      </c>
      <c r="C5" s="60"/>
      <c r="D5" s="36"/>
    </row>
    <row r="6" spans="1:4">
      <c r="A6" s="105" t="s">
        <v>30</v>
      </c>
      <c r="B6" s="83">
        <v>0</v>
      </c>
      <c r="C6" s="60">
        <v>0.05</v>
      </c>
      <c r="D6" s="36">
        <f>B6*C6</f>
        <v>0</v>
      </c>
    </row>
    <row r="7" spans="1:4">
      <c r="A7" s="105"/>
      <c r="B7" s="106" t="s">
        <v>31</v>
      </c>
      <c r="C7" s="60"/>
      <c r="D7" s="36"/>
    </row>
    <row r="8" spans="1:4">
      <c r="A8" s="105" t="s">
        <v>32</v>
      </c>
      <c r="B8" s="83">
        <v>2</v>
      </c>
      <c r="C8" s="60">
        <v>0.05</v>
      </c>
      <c r="D8" s="36">
        <f>B8*C8</f>
        <v>0.1</v>
      </c>
    </row>
    <row r="9" spans="1:4" ht="208.5" customHeight="1">
      <c r="A9" s="105"/>
      <c r="B9" s="126" t="s">
        <v>33</v>
      </c>
      <c r="C9" s="60"/>
      <c r="D9" s="36"/>
    </row>
    <row r="10" spans="1:4">
      <c r="A10" s="105" t="s">
        <v>34</v>
      </c>
      <c r="B10" s="83">
        <v>2</v>
      </c>
      <c r="C10" s="60">
        <v>0.05</v>
      </c>
      <c r="D10" s="36">
        <f>B10*C10</f>
        <v>0.1</v>
      </c>
    </row>
    <row r="11" spans="1:4" ht="93">
      <c r="A11" s="105"/>
      <c r="B11" s="126" t="s">
        <v>35</v>
      </c>
      <c r="C11" s="60"/>
      <c r="D11" s="36"/>
    </row>
    <row r="12" spans="1:4">
      <c r="A12" s="105" t="s">
        <v>36</v>
      </c>
      <c r="B12" s="83">
        <v>0</v>
      </c>
      <c r="C12" s="60">
        <v>0.05</v>
      </c>
      <c r="D12" s="36">
        <f>B12*C12</f>
        <v>0</v>
      </c>
    </row>
    <row r="13" spans="1:4">
      <c r="A13" s="105"/>
      <c r="B13" s="106" t="s">
        <v>31</v>
      </c>
      <c r="C13" s="60"/>
      <c r="D13" s="36"/>
    </row>
    <row r="14" spans="1:4">
      <c r="A14" s="105" t="s">
        <v>37</v>
      </c>
      <c r="B14" s="83">
        <v>0</v>
      </c>
      <c r="C14" s="60">
        <v>0.05</v>
      </c>
      <c r="D14" s="36">
        <f>B14*C14</f>
        <v>0</v>
      </c>
    </row>
    <row r="15" spans="1:4">
      <c r="A15" s="105"/>
      <c r="B15" s="106" t="s">
        <v>31</v>
      </c>
      <c r="C15" s="60"/>
      <c r="D15" s="36"/>
    </row>
    <row r="16" spans="1:4">
      <c r="A16" s="105" t="s">
        <v>38</v>
      </c>
      <c r="B16" s="83">
        <v>0</v>
      </c>
      <c r="C16" s="60">
        <v>0.03</v>
      </c>
      <c r="D16" s="36">
        <f>B16*C16</f>
        <v>0</v>
      </c>
    </row>
    <row r="17" spans="1:4">
      <c r="A17" s="105"/>
      <c r="B17" s="106" t="s">
        <v>31</v>
      </c>
      <c r="C17" s="60"/>
      <c r="D17" s="36"/>
    </row>
    <row r="18" spans="1:4">
      <c r="A18" s="105" t="s">
        <v>39</v>
      </c>
      <c r="B18" s="83">
        <v>0</v>
      </c>
      <c r="C18" s="60">
        <v>0.02</v>
      </c>
      <c r="D18" s="36">
        <f>B18*C18</f>
        <v>0</v>
      </c>
    </row>
    <row r="19" spans="1:4">
      <c r="A19" s="105"/>
      <c r="B19" s="106" t="s">
        <v>31</v>
      </c>
      <c r="C19" s="60"/>
      <c r="D19" s="36"/>
    </row>
    <row r="20" spans="1:4">
      <c r="A20" s="105" t="s">
        <v>40</v>
      </c>
      <c r="B20" s="83">
        <v>0</v>
      </c>
      <c r="C20" s="60">
        <v>0.03</v>
      </c>
      <c r="D20" s="36">
        <f>B20*C20</f>
        <v>0</v>
      </c>
    </row>
    <row r="21" spans="1:4">
      <c r="A21" s="105"/>
      <c r="B21" s="106" t="s">
        <v>31</v>
      </c>
      <c r="C21" s="60"/>
      <c r="D21" s="36"/>
    </row>
    <row r="22" spans="1:4">
      <c r="A22" s="105" t="s">
        <v>41</v>
      </c>
      <c r="B22" s="83">
        <v>0</v>
      </c>
      <c r="C22" s="60">
        <v>0.03</v>
      </c>
      <c r="D22" s="36">
        <f>B22*C22</f>
        <v>0</v>
      </c>
    </row>
    <row r="23" spans="1:4">
      <c r="A23" s="105"/>
      <c r="B23" s="106" t="s">
        <v>31</v>
      </c>
      <c r="C23" s="60"/>
      <c r="D23" s="36"/>
    </row>
    <row r="24" spans="1:4" ht="30.95">
      <c r="A24" s="107" t="s">
        <v>42</v>
      </c>
      <c r="B24" s="83">
        <v>0</v>
      </c>
      <c r="C24" s="60">
        <v>0.03</v>
      </c>
      <c r="D24" s="36">
        <f>B24*C24</f>
        <v>0</v>
      </c>
    </row>
    <row r="25" spans="1:4">
      <c r="A25" s="105"/>
      <c r="B25" s="106" t="s">
        <v>31</v>
      </c>
      <c r="C25" s="60"/>
      <c r="D25" s="36"/>
    </row>
    <row r="26" spans="1:4">
      <c r="A26" s="105" t="s">
        <v>43</v>
      </c>
      <c r="B26" s="83">
        <v>3</v>
      </c>
      <c r="C26" s="60">
        <v>0.04</v>
      </c>
      <c r="D26" s="36">
        <f>B26*C26</f>
        <v>0.12</v>
      </c>
    </row>
    <row r="27" spans="1:4" ht="148.5" customHeight="1">
      <c r="A27" s="105"/>
      <c r="B27" s="126" t="s">
        <v>44</v>
      </c>
      <c r="C27" s="60"/>
      <c r="D27" s="36"/>
    </row>
    <row r="28" spans="1:4">
      <c r="A28" s="105" t="s">
        <v>45</v>
      </c>
      <c r="B28" s="83">
        <v>3</v>
      </c>
      <c r="C28" s="60">
        <v>0.03</v>
      </c>
      <c r="D28" s="36">
        <f>B28*C28</f>
        <v>0.09</v>
      </c>
    </row>
    <row r="29" spans="1:4" ht="150.75" customHeight="1">
      <c r="A29" s="105"/>
      <c r="B29" s="126" t="s">
        <v>46</v>
      </c>
      <c r="C29" s="60"/>
      <c r="D29" s="36"/>
    </row>
    <row r="30" spans="1:4">
      <c r="A30" s="105" t="s">
        <v>47</v>
      </c>
      <c r="B30" s="83">
        <v>1</v>
      </c>
      <c r="C30" s="60">
        <v>0.04</v>
      </c>
      <c r="D30" s="36">
        <f>B30*C30</f>
        <v>0.04</v>
      </c>
    </row>
    <row r="31" spans="1:4" ht="138.75" customHeight="1">
      <c r="A31" s="105"/>
      <c r="B31" s="126" t="s">
        <v>48</v>
      </c>
      <c r="C31" s="60"/>
      <c r="D31" s="36"/>
    </row>
    <row r="32" spans="1:4">
      <c r="A32" s="105" t="s">
        <v>49</v>
      </c>
      <c r="B32" s="83">
        <v>1</v>
      </c>
      <c r="C32" s="60">
        <v>0.04</v>
      </c>
      <c r="D32" s="36">
        <f>B32*C32</f>
        <v>0.04</v>
      </c>
    </row>
    <row r="33" spans="1:4" ht="141" customHeight="1">
      <c r="A33" s="105"/>
      <c r="B33" s="126" t="s">
        <v>48</v>
      </c>
      <c r="C33" s="60"/>
      <c r="D33" s="36"/>
    </row>
    <row r="34" spans="1:4">
      <c r="A34" s="105" t="s">
        <v>50</v>
      </c>
      <c r="B34" s="83">
        <v>0</v>
      </c>
      <c r="C34" s="60">
        <v>0.03</v>
      </c>
      <c r="D34" s="36">
        <f>B34*C34</f>
        <v>0</v>
      </c>
    </row>
    <row r="35" spans="1:4">
      <c r="A35" s="105"/>
      <c r="B35" s="106" t="s">
        <v>51</v>
      </c>
      <c r="C35" s="60"/>
      <c r="D35" s="36"/>
    </row>
    <row r="36" spans="1:4">
      <c r="A36" s="105" t="s">
        <v>52</v>
      </c>
      <c r="B36" s="83">
        <v>0</v>
      </c>
      <c r="C36" s="60">
        <v>0.05</v>
      </c>
      <c r="D36" s="36">
        <f>B36*C36</f>
        <v>0</v>
      </c>
    </row>
    <row r="37" spans="1:4">
      <c r="A37" s="105"/>
      <c r="B37" s="106" t="s">
        <v>51</v>
      </c>
      <c r="C37" s="60"/>
      <c r="D37" s="36"/>
    </row>
    <row r="38" spans="1:4">
      <c r="A38" s="105" t="s">
        <v>53</v>
      </c>
      <c r="B38" s="83">
        <v>0</v>
      </c>
      <c r="C38" s="60">
        <v>0.05</v>
      </c>
      <c r="D38" s="36">
        <f>B38*C38</f>
        <v>0</v>
      </c>
    </row>
    <row r="39" spans="1:4">
      <c r="A39" s="105"/>
      <c r="B39" s="106" t="s">
        <v>31</v>
      </c>
      <c r="C39" s="60"/>
      <c r="D39" s="36"/>
    </row>
    <row r="40" spans="1:4">
      <c r="A40" s="107" t="s">
        <v>54</v>
      </c>
      <c r="B40" s="83">
        <v>1</v>
      </c>
      <c r="C40" s="60">
        <v>0.04</v>
      </c>
      <c r="D40" s="36">
        <f>B40*C40</f>
        <v>0.04</v>
      </c>
    </row>
    <row r="41" spans="1:4" ht="77.45">
      <c r="A41" s="105"/>
      <c r="B41" s="126" t="s">
        <v>55</v>
      </c>
      <c r="C41" s="60"/>
      <c r="D41" s="36"/>
    </row>
    <row r="42" spans="1:4">
      <c r="A42" s="105" t="s">
        <v>56</v>
      </c>
      <c r="B42" s="83">
        <v>0</v>
      </c>
      <c r="C42" s="60">
        <v>0.02</v>
      </c>
      <c r="D42" s="36">
        <f>B42*C42</f>
        <v>0</v>
      </c>
    </row>
    <row r="43" spans="1:4">
      <c r="A43" s="105"/>
      <c r="B43" s="106" t="s">
        <v>31</v>
      </c>
      <c r="C43" s="60"/>
      <c r="D43" s="36"/>
    </row>
    <row r="44" spans="1:4">
      <c r="A44" s="105" t="s">
        <v>57</v>
      </c>
      <c r="B44" s="83">
        <v>0</v>
      </c>
      <c r="C44" s="60">
        <v>0.03</v>
      </c>
      <c r="D44" s="36">
        <f>B44*C44</f>
        <v>0</v>
      </c>
    </row>
    <row r="45" spans="1:4">
      <c r="A45" s="105"/>
      <c r="B45" s="106" t="s">
        <v>51</v>
      </c>
      <c r="C45" s="60"/>
      <c r="D45" s="36"/>
    </row>
    <row r="46" spans="1:4">
      <c r="A46" s="105" t="s">
        <v>58</v>
      </c>
      <c r="B46" s="83">
        <v>0</v>
      </c>
      <c r="C46" s="60">
        <v>0.03</v>
      </c>
      <c r="D46" s="36">
        <f>B46*C46</f>
        <v>0</v>
      </c>
    </row>
    <row r="47" spans="1:4">
      <c r="A47" s="105"/>
      <c r="B47" s="106" t="s">
        <v>51</v>
      </c>
      <c r="C47" s="60"/>
      <c r="D47" s="36"/>
    </row>
    <row r="48" spans="1:4">
      <c r="A48" s="105" t="s">
        <v>59</v>
      </c>
      <c r="B48" s="83">
        <v>0</v>
      </c>
      <c r="C48" s="60">
        <v>0.02</v>
      </c>
      <c r="D48" s="36">
        <f>B48*C48</f>
        <v>0</v>
      </c>
    </row>
    <row r="49" spans="1:5">
      <c r="A49" s="105"/>
      <c r="B49" s="106" t="s">
        <v>51</v>
      </c>
      <c r="C49" s="60"/>
      <c r="D49" s="36"/>
    </row>
    <row r="50" spans="1:5">
      <c r="A50" s="105" t="s">
        <v>60</v>
      </c>
      <c r="B50" s="83">
        <v>0</v>
      </c>
      <c r="C50" s="60">
        <v>0.02</v>
      </c>
      <c r="D50" s="36">
        <f>B50*C50</f>
        <v>0</v>
      </c>
    </row>
    <row r="51" spans="1:5">
      <c r="A51" s="105"/>
      <c r="B51" s="106" t="s">
        <v>31</v>
      </c>
      <c r="C51" s="60"/>
      <c r="D51" s="36"/>
    </row>
    <row r="52" spans="1:5">
      <c r="A52" s="105" t="s">
        <v>61</v>
      </c>
      <c r="B52" s="83">
        <v>0</v>
      </c>
      <c r="C52" s="60">
        <v>0.02</v>
      </c>
      <c r="D52" s="36">
        <f>B52*C52</f>
        <v>0</v>
      </c>
    </row>
    <row r="53" spans="1:5">
      <c r="A53" s="105"/>
      <c r="B53" s="106" t="s">
        <v>51</v>
      </c>
      <c r="C53" s="60"/>
      <c r="D53" s="36"/>
    </row>
    <row r="54" spans="1:5">
      <c r="A54" s="105" t="s">
        <v>62</v>
      </c>
      <c r="B54" s="83">
        <v>0</v>
      </c>
      <c r="C54" s="60">
        <v>0.02</v>
      </c>
      <c r="D54" s="36">
        <f>B54*C54</f>
        <v>0</v>
      </c>
    </row>
    <row r="55" spans="1:5">
      <c r="A55" s="105"/>
      <c r="B55" s="106" t="s">
        <v>51</v>
      </c>
      <c r="C55" s="60"/>
      <c r="D55" s="36"/>
    </row>
    <row r="56" spans="1:5">
      <c r="A56" s="105" t="s">
        <v>63</v>
      </c>
      <c r="B56" s="83">
        <v>0</v>
      </c>
      <c r="C56" s="60">
        <v>0.03</v>
      </c>
      <c r="D56" s="36">
        <f>B56*C56</f>
        <v>0</v>
      </c>
    </row>
    <row r="57" spans="1:5" ht="108.6">
      <c r="A57" s="23"/>
      <c r="B57" s="106" t="s">
        <v>64</v>
      </c>
      <c r="C57" s="60"/>
      <c r="D57" s="36"/>
    </row>
    <row r="58" spans="1:5">
      <c r="B58" s="108" t="s">
        <v>65</v>
      </c>
      <c r="C58" s="60">
        <f>SUM(C2:C57)</f>
        <v>1.0000000000000004</v>
      </c>
      <c r="D58" s="109">
        <f>SUM(D2:D57)</f>
        <v>0.83000000000000007</v>
      </c>
      <c r="E58" s="50" t="s">
        <v>66</v>
      </c>
    </row>
    <row r="61" spans="1:5" ht="24.75" customHeight="1">
      <c r="A61" s="151"/>
    </row>
    <row r="62" spans="1:5">
      <c r="A62" s="151"/>
    </row>
    <row r="63" spans="1:5">
      <c r="A63" s="151"/>
    </row>
    <row r="64" spans="1:5">
      <c r="A64" s="151"/>
    </row>
    <row r="65" spans="1:2">
      <c r="A65" s="151"/>
    </row>
    <row r="66" spans="1:2">
      <c r="A66" s="119"/>
    </row>
    <row r="67" spans="1:2">
      <c r="A67" s="119"/>
    </row>
    <row r="68" spans="1:2">
      <c r="A68" s="119"/>
      <c r="B68" s="106"/>
    </row>
  </sheetData>
  <sheetProtection formatRows="0"/>
  <mergeCells count="1">
    <mergeCell ref="A61:A65"/>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F69"/>
  <sheetViews>
    <sheetView zoomScale="70" zoomScaleNormal="70" workbookViewId="0">
      <pane xSplit="1" ySplit="1" topLeftCell="B2" activePane="bottomRight" state="frozen"/>
      <selection pane="bottomRight" activeCell="B3" sqref="B3"/>
      <selection pane="bottomLeft" activeCell="A2" sqref="A2"/>
      <selection pane="topRight" activeCell="B1" sqref="B1"/>
    </sheetView>
  </sheetViews>
  <sheetFormatPr defaultColWidth="10.875" defaultRowHeight="15.6"/>
  <cols>
    <col min="1" max="1" width="48.625" style="1" customWidth="1"/>
    <col min="2" max="2" width="64.625" style="7" customWidth="1"/>
    <col min="3" max="4" width="16.625" style="1" customWidth="1"/>
    <col min="5" max="5" width="15.375" style="1" customWidth="1"/>
    <col min="6" max="6" width="89.875" style="1" customWidth="1"/>
    <col min="7" max="16384" width="10.875" style="1"/>
  </cols>
  <sheetData>
    <row r="1" spans="1:6" ht="32.1" customHeight="1">
      <c r="A1" s="139" t="s">
        <v>22</v>
      </c>
      <c r="B1" s="30" t="s">
        <v>67</v>
      </c>
      <c r="C1" s="139" t="s">
        <v>24</v>
      </c>
      <c r="D1" s="139" t="s">
        <v>25</v>
      </c>
    </row>
    <row r="2" spans="1:6">
      <c r="A2" s="105" t="s">
        <v>26</v>
      </c>
      <c r="B2" s="83">
        <v>0</v>
      </c>
      <c r="C2" s="60">
        <v>0.05</v>
      </c>
      <c r="D2" s="36">
        <f>B2*C2</f>
        <v>0</v>
      </c>
    </row>
    <row r="3" spans="1:6">
      <c r="A3" s="105"/>
      <c r="B3" s="106" t="s">
        <v>31</v>
      </c>
      <c r="C3" s="60"/>
      <c r="D3" s="36"/>
    </row>
    <row r="4" spans="1:6">
      <c r="A4" s="105" t="s">
        <v>28</v>
      </c>
      <c r="B4" s="83">
        <v>4</v>
      </c>
      <c r="C4" s="60">
        <v>0.05</v>
      </c>
      <c r="D4" s="36">
        <f>B4*C4</f>
        <v>0.2</v>
      </c>
    </row>
    <row r="5" spans="1:6" ht="207" customHeight="1">
      <c r="A5" s="105"/>
      <c r="B5" s="106" t="s">
        <v>68</v>
      </c>
      <c r="C5" s="60"/>
      <c r="D5" s="36"/>
      <c r="E5" s="127"/>
      <c r="F5" s="106"/>
    </row>
    <row r="6" spans="1:6">
      <c r="A6" s="105" t="s">
        <v>30</v>
      </c>
      <c r="B6" s="83">
        <v>0</v>
      </c>
      <c r="C6" s="60">
        <v>0.05</v>
      </c>
      <c r="D6" s="36">
        <f>B6*C6</f>
        <v>0</v>
      </c>
    </row>
    <row r="7" spans="1:6">
      <c r="A7" s="105"/>
      <c r="B7" s="106" t="s">
        <v>31</v>
      </c>
      <c r="C7" s="60"/>
      <c r="D7" s="36"/>
    </row>
    <row r="8" spans="1:6">
      <c r="A8" s="105" t="s">
        <v>32</v>
      </c>
      <c r="B8" s="83">
        <v>6</v>
      </c>
      <c r="C8" s="60">
        <v>0.05</v>
      </c>
      <c r="D8" s="36">
        <f>B8*C8</f>
        <v>0.30000000000000004</v>
      </c>
    </row>
    <row r="9" spans="1:6" ht="155.1">
      <c r="A9" s="105"/>
      <c r="B9" s="126" t="s">
        <v>69</v>
      </c>
      <c r="C9" s="60"/>
      <c r="D9" s="36"/>
    </row>
    <row r="10" spans="1:6">
      <c r="A10" s="105" t="s">
        <v>34</v>
      </c>
      <c r="B10" s="83">
        <v>5</v>
      </c>
      <c r="C10" s="60">
        <v>0.05</v>
      </c>
      <c r="D10" s="36">
        <f>B10*C10</f>
        <v>0.25</v>
      </c>
    </row>
    <row r="11" spans="1:6" ht="139.5">
      <c r="A11" s="105"/>
      <c r="B11" s="126" t="s">
        <v>70</v>
      </c>
      <c r="C11" s="60"/>
      <c r="D11" s="36"/>
    </row>
    <row r="12" spans="1:6">
      <c r="A12" s="105" t="s">
        <v>36</v>
      </c>
      <c r="B12" s="83">
        <v>0</v>
      </c>
      <c r="C12" s="60">
        <v>0.05</v>
      </c>
      <c r="D12" s="36">
        <f>B12*C12</f>
        <v>0</v>
      </c>
    </row>
    <row r="13" spans="1:6" ht="19.5" customHeight="1">
      <c r="A13" s="105"/>
      <c r="B13" s="106" t="s">
        <v>31</v>
      </c>
      <c r="C13" s="60"/>
      <c r="D13" s="36"/>
    </row>
    <row r="14" spans="1:6">
      <c r="A14" s="105" t="s">
        <v>37</v>
      </c>
      <c r="B14" s="83">
        <v>4</v>
      </c>
      <c r="C14" s="60">
        <v>0.05</v>
      </c>
      <c r="D14" s="36">
        <f>B14*C14</f>
        <v>0.2</v>
      </c>
    </row>
    <row r="15" spans="1:6" ht="149.25" customHeight="1">
      <c r="A15" s="105"/>
      <c r="B15" s="126" t="s">
        <v>71</v>
      </c>
      <c r="C15" s="60"/>
      <c r="D15" s="36"/>
    </row>
    <row r="16" spans="1:6">
      <c r="A16" s="105" t="s">
        <v>38</v>
      </c>
      <c r="B16" s="83">
        <v>6</v>
      </c>
      <c r="C16" s="60">
        <v>0.03</v>
      </c>
      <c r="D16" s="36">
        <f>B16*C16</f>
        <v>0.18</v>
      </c>
    </row>
    <row r="17" spans="1:4" ht="112.5" customHeight="1">
      <c r="A17" s="105"/>
      <c r="B17" s="126" t="s">
        <v>72</v>
      </c>
      <c r="C17" s="60"/>
      <c r="D17" s="36"/>
    </row>
    <row r="18" spans="1:4">
      <c r="A18" s="105" t="s">
        <v>39</v>
      </c>
      <c r="B18" s="83">
        <v>0</v>
      </c>
      <c r="C18" s="60">
        <v>0.02</v>
      </c>
      <c r="D18" s="36">
        <f>B18*C18</f>
        <v>0</v>
      </c>
    </row>
    <row r="19" spans="1:4">
      <c r="A19" s="105"/>
      <c r="B19" s="106" t="s">
        <v>31</v>
      </c>
      <c r="C19" s="60"/>
      <c r="D19" s="36"/>
    </row>
    <row r="20" spans="1:4">
      <c r="A20" s="105" t="s">
        <v>40</v>
      </c>
      <c r="B20" s="83">
        <v>0</v>
      </c>
      <c r="C20" s="60">
        <v>0.03</v>
      </c>
      <c r="D20" s="36">
        <f>B20*C20</f>
        <v>0</v>
      </c>
    </row>
    <row r="21" spans="1:4">
      <c r="A21" s="105"/>
      <c r="B21" s="106" t="s">
        <v>31</v>
      </c>
      <c r="C21" s="60"/>
      <c r="D21" s="36"/>
    </row>
    <row r="22" spans="1:4">
      <c r="A22" s="105" t="s">
        <v>41</v>
      </c>
      <c r="B22" s="83">
        <v>0</v>
      </c>
      <c r="C22" s="60">
        <v>0.03</v>
      </c>
      <c r="D22" s="36">
        <f>B22*C22</f>
        <v>0</v>
      </c>
    </row>
    <row r="23" spans="1:4">
      <c r="A23" s="105"/>
      <c r="B23" s="106" t="s">
        <v>31</v>
      </c>
      <c r="C23" s="60"/>
      <c r="D23" s="36"/>
    </row>
    <row r="24" spans="1:4" ht="28.5" customHeight="1">
      <c r="A24" s="107" t="s">
        <v>42</v>
      </c>
      <c r="B24" s="83">
        <v>0</v>
      </c>
      <c r="C24" s="60">
        <v>0.03</v>
      </c>
      <c r="D24" s="36">
        <f>B24*C24</f>
        <v>0</v>
      </c>
    </row>
    <row r="25" spans="1:4">
      <c r="A25" s="105"/>
      <c r="B25" s="106" t="s">
        <v>31</v>
      </c>
      <c r="C25" s="60"/>
      <c r="D25" s="36"/>
    </row>
    <row r="26" spans="1:4">
      <c r="A26" s="105" t="s">
        <v>43</v>
      </c>
      <c r="B26" s="83">
        <v>0</v>
      </c>
      <c r="C26" s="60">
        <v>0.04</v>
      </c>
      <c r="D26" s="36">
        <f>B26*C26</f>
        <v>0</v>
      </c>
    </row>
    <row r="27" spans="1:4" ht="18.75" customHeight="1">
      <c r="A27" s="105"/>
      <c r="B27" s="106" t="s">
        <v>31</v>
      </c>
      <c r="C27" s="60"/>
      <c r="D27" s="36"/>
    </row>
    <row r="28" spans="1:4">
      <c r="A28" s="105" t="s">
        <v>45</v>
      </c>
      <c r="B28" s="83">
        <v>0</v>
      </c>
      <c r="C28" s="60">
        <v>0.03</v>
      </c>
      <c r="D28" s="36">
        <f>B28*C28</f>
        <v>0</v>
      </c>
    </row>
    <row r="29" spans="1:4">
      <c r="A29" s="105"/>
      <c r="B29" s="106" t="s">
        <v>31</v>
      </c>
      <c r="C29" s="60"/>
      <c r="D29" s="36"/>
    </row>
    <row r="30" spans="1:4">
      <c r="A30" s="105" t="s">
        <v>47</v>
      </c>
      <c r="B30" s="83">
        <v>0</v>
      </c>
      <c r="C30" s="60">
        <v>0.04</v>
      </c>
      <c r="D30" s="36">
        <f>B30*C30</f>
        <v>0</v>
      </c>
    </row>
    <row r="31" spans="1:4">
      <c r="A31" s="105"/>
      <c r="B31" s="106" t="s">
        <v>31</v>
      </c>
      <c r="C31" s="60"/>
      <c r="D31" s="36"/>
    </row>
    <row r="32" spans="1:4">
      <c r="A32" s="105" t="s">
        <v>49</v>
      </c>
      <c r="B32" s="83">
        <v>0</v>
      </c>
      <c r="C32" s="60">
        <v>0.04</v>
      </c>
      <c r="D32" s="36">
        <f>B32*C32</f>
        <v>0</v>
      </c>
    </row>
    <row r="33" spans="1:4">
      <c r="A33" s="105"/>
      <c r="B33" s="106" t="s">
        <v>31</v>
      </c>
      <c r="C33" s="60"/>
      <c r="D33" s="36"/>
    </row>
    <row r="34" spans="1:4">
      <c r="A34" s="105" t="s">
        <v>50</v>
      </c>
      <c r="B34" s="83">
        <v>0</v>
      </c>
      <c r="C34" s="60">
        <v>0.03</v>
      </c>
      <c r="D34" s="36">
        <f>B34*C34</f>
        <v>0</v>
      </c>
    </row>
    <row r="35" spans="1:4">
      <c r="A35" s="105"/>
      <c r="B35" s="106" t="s">
        <v>31</v>
      </c>
      <c r="C35" s="60"/>
      <c r="D35" s="36"/>
    </row>
    <row r="36" spans="1:4">
      <c r="A36" s="105" t="s">
        <v>52</v>
      </c>
      <c r="B36" s="83">
        <v>0</v>
      </c>
      <c r="C36" s="60">
        <v>0.05</v>
      </c>
      <c r="D36" s="36">
        <f>B36*C36</f>
        <v>0</v>
      </c>
    </row>
    <row r="37" spans="1:4">
      <c r="A37" s="105"/>
      <c r="B37" s="106" t="s">
        <v>31</v>
      </c>
      <c r="C37" s="60"/>
      <c r="D37" s="36"/>
    </row>
    <row r="38" spans="1:4">
      <c r="A38" s="105" t="s">
        <v>53</v>
      </c>
      <c r="B38" s="83">
        <v>0</v>
      </c>
      <c r="C38" s="60">
        <v>0.05</v>
      </c>
      <c r="D38" s="36">
        <f>B38*C38</f>
        <v>0</v>
      </c>
    </row>
    <row r="39" spans="1:4">
      <c r="A39" s="105"/>
      <c r="B39" s="106" t="s">
        <v>31</v>
      </c>
      <c r="C39" s="60"/>
      <c r="D39" s="36"/>
    </row>
    <row r="40" spans="1:4" s="57" customFormat="1" ht="18.95" customHeight="1">
      <c r="A40" s="107" t="s">
        <v>54</v>
      </c>
      <c r="B40" s="83">
        <v>0</v>
      </c>
      <c r="C40" s="60">
        <v>0.04</v>
      </c>
      <c r="D40" s="61">
        <f>B40*C40</f>
        <v>0</v>
      </c>
    </row>
    <row r="41" spans="1:4">
      <c r="A41" s="105"/>
      <c r="B41" s="106" t="s">
        <v>31</v>
      </c>
      <c r="C41" s="60"/>
      <c r="D41" s="36"/>
    </row>
    <row r="42" spans="1:4">
      <c r="A42" s="105" t="s">
        <v>56</v>
      </c>
      <c r="B42" s="83">
        <v>0</v>
      </c>
      <c r="C42" s="60">
        <v>0.02</v>
      </c>
      <c r="D42" s="36">
        <f>B42*C42</f>
        <v>0</v>
      </c>
    </row>
    <row r="43" spans="1:4">
      <c r="A43" s="105"/>
      <c r="B43" s="106" t="s">
        <v>31</v>
      </c>
      <c r="C43" s="60"/>
      <c r="D43" s="36"/>
    </row>
    <row r="44" spans="1:4">
      <c r="A44" s="105" t="s">
        <v>57</v>
      </c>
      <c r="B44" s="83">
        <v>0</v>
      </c>
      <c r="C44" s="60">
        <v>0.03</v>
      </c>
      <c r="D44" s="36">
        <f>B44*C44</f>
        <v>0</v>
      </c>
    </row>
    <row r="45" spans="1:4">
      <c r="A45" s="105"/>
      <c r="B45" s="106" t="s">
        <v>31</v>
      </c>
      <c r="C45" s="60"/>
      <c r="D45" s="36"/>
    </row>
    <row r="46" spans="1:4">
      <c r="A46" s="105" t="s">
        <v>58</v>
      </c>
      <c r="B46" s="83">
        <v>0</v>
      </c>
      <c r="C46" s="60">
        <v>0.03</v>
      </c>
      <c r="D46" s="36">
        <f>B46*C46</f>
        <v>0</v>
      </c>
    </row>
    <row r="47" spans="1:4">
      <c r="A47" s="105"/>
      <c r="B47" s="106" t="s">
        <v>31</v>
      </c>
      <c r="C47" s="60"/>
      <c r="D47" s="36"/>
    </row>
    <row r="48" spans="1:4">
      <c r="A48" s="105" t="s">
        <v>59</v>
      </c>
      <c r="B48" s="83">
        <v>0</v>
      </c>
      <c r="C48" s="60">
        <v>0.02</v>
      </c>
      <c r="D48" s="36">
        <f>B48*C48</f>
        <v>0</v>
      </c>
    </row>
    <row r="49" spans="1:5">
      <c r="A49" s="105"/>
      <c r="B49" s="106" t="s">
        <v>31</v>
      </c>
      <c r="C49" s="60"/>
      <c r="D49" s="36"/>
    </row>
    <row r="50" spans="1:5">
      <c r="A50" s="105" t="s">
        <v>60</v>
      </c>
      <c r="B50" s="83">
        <v>0</v>
      </c>
      <c r="C50" s="60">
        <v>0.02</v>
      </c>
      <c r="D50" s="36">
        <f>B50*C50</f>
        <v>0</v>
      </c>
    </row>
    <row r="51" spans="1:5">
      <c r="A51" s="105"/>
      <c r="B51" s="106" t="s">
        <v>31</v>
      </c>
      <c r="C51" s="60"/>
      <c r="D51" s="36"/>
    </row>
    <row r="52" spans="1:5">
      <c r="A52" s="105" t="s">
        <v>61</v>
      </c>
      <c r="B52" s="83">
        <v>0</v>
      </c>
      <c r="C52" s="60">
        <v>0.02</v>
      </c>
      <c r="D52" s="36">
        <f>B52*C52</f>
        <v>0</v>
      </c>
    </row>
    <row r="53" spans="1:5">
      <c r="A53" s="105"/>
      <c r="B53" s="106" t="s">
        <v>31</v>
      </c>
      <c r="C53" s="60"/>
      <c r="D53" s="36"/>
    </row>
    <row r="54" spans="1:5">
      <c r="A54" s="105" t="s">
        <v>62</v>
      </c>
      <c r="B54" s="83">
        <v>0</v>
      </c>
      <c r="C54" s="60">
        <v>0.02</v>
      </c>
      <c r="D54" s="36">
        <f>B54*C54</f>
        <v>0</v>
      </c>
    </row>
    <row r="55" spans="1:5">
      <c r="A55" s="105"/>
      <c r="B55" s="106" t="s">
        <v>31</v>
      </c>
      <c r="C55" s="60"/>
      <c r="D55" s="36"/>
    </row>
    <row r="56" spans="1:5">
      <c r="A56" s="105" t="s">
        <v>63</v>
      </c>
      <c r="B56" s="83">
        <v>0</v>
      </c>
      <c r="C56" s="60">
        <v>0.03</v>
      </c>
      <c r="D56" s="36">
        <f>B56*C56</f>
        <v>0</v>
      </c>
    </row>
    <row r="57" spans="1:5">
      <c r="A57" s="110"/>
      <c r="B57" s="106" t="s">
        <v>31</v>
      </c>
      <c r="C57" s="60"/>
      <c r="D57" s="36"/>
    </row>
    <row r="58" spans="1:5">
      <c r="B58" s="111" t="s">
        <v>65</v>
      </c>
      <c r="C58" s="60">
        <f>SUM(C2:C57)</f>
        <v>1.0000000000000004</v>
      </c>
      <c r="D58" s="112">
        <f>SUM(D2:D57)</f>
        <v>1.1299999999999999</v>
      </c>
      <c r="E58" s="50" t="s">
        <v>73</v>
      </c>
    </row>
    <row r="59" spans="1:5">
      <c r="A59" s="106"/>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60" zoomScaleNormal="60" workbookViewId="0">
      <pane xSplit="1" ySplit="1" topLeftCell="G76" activePane="bottomRight" state="frozen"/>
      <selection pane="bottomRight" activeCell="I89" sqref="I89"/>
      <selection pane="bottomLeft" activeCell="A2" sqref="A2"/>
      <selection pane="topRight" activeCell="B1" sqref="B1"/>
    </sheetView>
  </sheetViews>
  <sheetFormatPr defaultColWidth="10.875" defaultRowHeight="15.6"/>
  <cols>
    <col min="1" max="1" width="80.625" style="7" customWidth="1"/>
    <col min="2" max="2" width="64.625" style="7" customWidth="1"/>
    <col min="3" max="3" width="8.625" style="7" customWidth="1"/>
    <col min="4" max="4" width="64.625" style="7" customWidth="1"/>
    <col min="5" max="5" width="8.625" style="7" customWidth="1"/>
    <col min="6" max="6" width="64.625" style="7" customWidth="1"/>
    <col min="7" max="7" width="8.625" style="7" customWidth="1"/>
    <col min="8" max="8" width="9.875" style="7" customWidth="1"/>
    <col min="9" max="9" width="15.375" style="7" customWidth="1"/>
    <col min="10" max="10" width="15.5" style="7" customWidth="1"/>
    <col min="11" max="16384" width="10.875" style="7"/>
  </cols>
  <sheetData>
    <row r="1" spans="1:9" ht="108" customHeight="1">
      <c r="A1" s="140" t="s">
        <v>74</v>
      </c>
      <c r="B1" s="20" t="s">
        <v>75</v>
      </c>
      <c r="C1" s="30" t="s">
        <v>76</v>
      </c>
      <c r="D1" s="20" t="s">
        <v>77</v>
      </c>
      <c r="E1" s="30" t="s">
        <v>78</v>
      </c>
      <c r="F1" s="20" t="s">
        <v>79</v>
      </c>
      <c r="G1" s="30" t="s">
        <v>76</v>
      </c>
      <c r="H1" s="37" t="s">
        <v>25</v>
      </c>
      <c r="I1" s="9"/>
    </row>
    <row r="2" spans="1:9" ht="15.95" customHeight="1">
      <c r="A2" s="22" t="s">
        <v>80</v>
      </c>
      <c r="B2" s="83"/>
      <c r="C2" s="102">
        <v>0.05</v>
      </c>
      <c r="D2" s="83"/>
      <c r="E2" s="102">
        <v>0.04</v>
      </c>
      <c r="F2" s="83"/>
      <c r="G2" s="102">
        <v>0.04</v>
      </c>
      <c r="H2" s="63">
        <f>B2*C2+D2*E2+F2*G2</f>
        <v>0</v>
      </c>
    </row>
    <row r="3" spans="1:9" s="13" customFormat="1" ht="15.95" customHeight="1">
      <c r="A3" s="26"/>
      <c r="B3" s="83"/>
      <c r="C3" s="102"/>
      <c r="D3" s="83"/>
      <c r="E3" s="102"/>
      <c r="F3" s="83"/>
      <c r="G3" s="102"/>
      <c r="H3" s="63"/>
    </row>
    <row r="4" spans="1:9" ht="15.95" customHeight="1">
      <c r="A4" s="22" t="s">
        <v>81</v>
      </c>
      <c r="B4" s="78"/>
      <c r="C4" s="102">
        <v>0.03</v>
      </c>
      <c r="D4" s="78"/>
      <c r="E4" s="102">
        <v>3.5000000000000003E-2</v>
      </c>
      <c r="F4" s="78"/>
      <c r="G4" s="102">
        <v>3.5000000000000003E-2</v>
      </c>
      <c r="H4" s="63">
        <f>B4*C4+D4*E4+F4*G4</f>
        <v>0</v>
      </c>
    </row>
    <row r="5" spans="1:9">
      <c r="A5" s="21"/>
      <c r="B5" s="78"/>
      <c r="C5" s="102"/>
      <c r="D5" s="78"/>
      <c r="E5" s="102"/>
      <c r="F5" s="78"/>
      <c r="G5" s="102"/>
      <c r="H5" s="63"/>
    </row>
    <row r="6" spans="1:9">
      <c r="A6" s="22" t="s">
        <v>82</v>
      </c>
      <c r="B6" s="83"/>
      <c r="C6" s="102">
        <v>0.04</v>
      </c>
      <c r="D6" s="83"/>
      <c r="E6" s="102">
        <v>0.04</v>
      </c>
      <c r="F6" s="83"/>
      <c r="G6" s="102">
        <v>0.04</v>
      </c>
      <c r="H6" s="63">
        <f t="shared" ref="H6" si="0">B6*C6+D6*E6+F6*G6</f>
        <v>0</v>
      </c>
    </row>
    <row r="7" spans="1:9" ht="15.95" customHeight="1">
      <c r="A7" s="21"/>
      <c r="B7" s="83"/>
      <c r="C7" s="102"/>
      <c r="D7" s="83"/>
      <c r="E7" s="102"/>
      <c r="F7" s="83"/>
      <c r="G7" s="102"/>
      <c r="H7" s="63"/>
    </row>
    <row r="8" spans="1:9" ht="15.95" customHeight="1">
      <c r="A8" s="22" t="s">
        <v>83</v>
      </c>
      <c r="B8" s="78"/>
      <c r="C8" s="102">
        <v>0.04</v>
      </c>
      <c r="D8" s="78"/>
      <c r="E8" s="102">
        <v>0.04</v>
      </c>
      <c r="F8" s="78"/>
      <c r="G8" s="102">
        <v>0.04</v>
      </c>
      <c r="H8" s="63">
        <f t="shared" ref="H8:H14" si="1">B8*C8+D8*E8+F8*G8</f>
        <v>0</v>
      </c>
    </row>
    <row r="9" spans="1:9" ht="15.95" customHeight="1">
      <c r="A9" s="22"/>
      <c r="B9" s="78"/>
      <c r="C9" s="102"/>
      <c r="D9" s="78"/>
      <c r="E9" s="102"/>
      <c r="F9" s="78"/>
      <c r="G9" s="102"/>
      <c r="H9" s="63"/>
    </row>
    <row r="10" spans="1:9" ht="15.95" customHeight="1">
      <c r="A10" s="22" t="s">
        <v>84</v>
      </c>
      <c r="B10" s="78"/>
      <c r="C10" s="102">
        <v>0.05</v>
      </c>
      <c r="D10" s="78"/>
      <c r="E10" s="102">
        <v>0.05</v>
      </c>
      <c r="F10" s="78"/>
      <c r="G10" s="102">
        <v>0.05</v>
      </c>
      <c r="H10" s="63">
        <f t="shared" si="1"/>
        <v>0</v>
      </c>
    </row>
    <row r="11" spans="1:9" ht="15.95" customHeight="1">
      <c r="A11" s="22"/>
      <c r="B11" s="78"/>
      <c r="C11" s="102"/>
      <c r="D11" s="78"/>
      <c r="E11" s="102"/>
      <c r="F11" s="78"/>
      <c r="G11" s="102"/>
      <c r="H11" s="63"/>
    </row>
    <row r="12" spans="1:9" ht="39" customHeight="1">
      <c r="A12" s="22" t="s">
        <v>85</v>
      </c>
      <c r="B12" s="78"/>
      <c r="C12" s="102">
        <v>0.04</v>
      </c>
      <c r="D12" s="78"/>
      <c r="E12" s="102">
        <v>3.5000000000000003E-2</v>
      </c>
      <c r="F12" s="78"/>
      <c r="G12" s="102">
        <v>3.5000000000000003E-2</v>
      </c>
      <c r="H12" s="63">
        <f t="shared" si="1"/>
        <v>0</v>
      </c>
    </row>
    <row r="13" spans="1:9" ht="15.95" customHeight="1">
      <c r="A13" s="22"/>
      <c r="B13" s="78"/>
      <c r="C13" s="102"/>
      <c r="D13" s="78"/>
      <c r="E13" s="102"/>
      <c r="F13" s="78"/>
      <c r="G13" s="102"/>
      <c r="H13" s="63"/>
    </row>
    <row r="14" spans="1:9" ht="15.95" customHeight="1">
      <c r="A14" s="22" t="s">
        <v>86</v>
      </c>
      <c r="B14" s="78"/>
      <c r="C14" s="102">
        <v>0.03</v>
      </c>
      <c r="D14" s="78"/>
      <c r="E14" s="102">
        <v>0.03</v>
      </c>
      <c r="F14" s="78"/>
      <c r="G14" s="102">
        <v>0.03</v>
      </c>
      <c r="H14" s="63">
        <f t="shared" si="1"/>
        <v>0</v>
      </c>
    </row>
    <row r="15" spans="1:9" ht="15.95" customHeight="1">
      <c r="A15" s="22"/>
      <c r="B15" s="78"/>
      <c r="C15" s="102"/>
      <c r="D15" s="78"/>
      <c r="E15" s="102"/>
      <c r="F15" s="78"/>
      <c r="G15" s="102"/>
      <c r="H15" s="63"/>
    </row>
    <row r="16" spans="1:9" ht="15.95" customHeight="1">
      <c r="A16" s="20" t="s">
        <v>87</v>
      </c>
      <c r="B16" s="83"/>
      <c r="C16" s="102">
        <v>0.03</v>
      </c>
      <c r="D16" s="83"/>
      <c r="E16" s="102">
        <v>0.03</v>
      </c>
      <c r="F16" s="83"/>
      <c r="G16" s="102">
        <v>0.03</v>
      </c>
      <c r="H16" s="63">
        <f t="shared" ref="H16" si="2">B16*C16+D16*E16+F16*G16</f>
        <v>0</v>
      </c>
    </row>
    <row r="17" spans="1:8" ht="15.95" customHeight="1">
      <c r="A17" s="21"/>
      <c r="B17" s="83"/>
      <c r="C17" s="102"/>
      <c r="D17" s="83"/>
      <c r="E17" s="102"/>
      <c r="F17" s="83"/>
      <c r="G17" s="102"/>
      <c r="H17" s="63"/>
    </row>
    <row r="18" spans="1:8" ht="15.95" customHeight="1">
      <c r="A18" s="20" t="s">
        <v>88</v>
      </c>
      <c r="B18" s="78"/>
      <c r="C18" s="102">
        <v>0.03</v>
      </c>
      <c r="D18" s="78"/>
      <c r="E18" s="102">
        <v>2.5000000000000001E-2</v>
      </c>
      <c r="F18" s="78"/>
      <c r="G18" s="102">
        <v>2.5000000000000001E-2</v>
      </c>
      <c r="H18" s="63">
        <f t="shared" ref="H18" si="3">B18*C18+D18*E18+F18*G18</f>
        <v>0</v>
      </c>
    </row>
    <row r="19" spans="1:8" ht="15.95" customHeight="1">
      <c r="A19" s="19"/>
      <c r="B19" s="78"/>
      <c r="C19" s="102"/>
      <c r="D19" s="78"/>
      <c r="E19" s="102"/>
      <c r="F19" s="78"/>
      <c r="G19" s="102"/>
      <c r="H19" s="63"/>
    </row>
    <row r="20" spans="1:8" ht="15.95" customHeight="1">
      <c r="A20" s="20" t="s">
        <v>89</v>
      </c>
      <c r="B20" s="83"/>
      <c r="C20" s="102">
        <v>0.03</v>
      </c>
      <c r="D20" s="83"/>
      <c r="E20" s="102">
        <v>3.5000000000000003E-2</v>
      </c>
      <c r="F20" s="83"/>
      <c r="G20" s="102">
        <v>3.5000000000000003E-2</v>
      </c>
      <c r="H20" s="63">
        <f t="shared" ref="H20" si="4">B20*C20+D20*E20+F20*G20</f>
        <v>0</v>
      </c>
    </row>
    <row r="21" spans="1:8" ht="15.95" customHeight="1">
      <c r="A21" s="19"/>
      <c r="B21" s="83"/>
      <c r="C21" s="102"/>
      <c r="D21" s="83"/>
      <c r="E21" s="102"/>
      <c r="F21" s="83"/>
      <c r="G21" s="102"/>
      <c r="H21" s="63"/>
    </row>
    <row r="22" spans="1:8" ht="15.95" customHeight="1">
      <c r="A22" s="19" t="s">
        <v>90</v>
      </c>
      <c r="B22" s="78"/>
      <c r="C22" s="102">
        <v>0.03</v>
      </c>
      <c r="D22" s="78"/>
      <c r="E22" s="102">
        <v>3.5000000000000003E-2</v>
      </c>
      <c r="F22" s="78"/>
      <c r="G22" s="102">
        <v>3.5000000000000003E-2</v>
      </c>
      <c r="H22" s="63">
        <f t="shared" ref="H22" si="5">B22*C22+D22*E22+F22*G22</f>
        <v>0</v>
      </c>
    </row>
    <row r="23" spans="1:8" ht="15.95" customHeight="1">
      <c r="A23" s="19"/>
      <c r="B23" s="78"/>
      <c r="C23" s="102"/>
      <c r="D23" s="78"/>
      <c r="E23" s="102"/>
      <c r="F23" s="78"/>
      <c r="G23" s="102"/>
      <c r="H23" s="63"/>
    </row>
    <row r="24" spans="1:8" ht="15.95" customHeight="1">
      <c r="A24" s="20" t="s">
        <v>91</v>
      </c>
      <c r="B24" s="83"/>
      <c r="C24" s="102">
        <v>0.02</v>
      </c>
      <c r="D24" s="83"/>
      <c r="E24" s="102">
        <v>1.4999999999999999E-2</v>
      </c>
      <c r="F24" s="83"/>
      <c r="G24" s="102">
        <v>1.4999999999999999E-2</v>
      </c>
      <c r="H24" s="63">
        <f t="shared" ref="H24" si="6">B24*C24+D24*E24+F24*G24</f>
        <v>0</v>
      </c>
    </row>
    <row r="25" spans="1:8" ht="15.95" customHeight="1">
      <c r="A25" s="19"/>
      <c r="B25" s="83"/>
      <c r="C25" s="102"/>
      <c r="D25" s="83"/>
      <c r="E25" s="102"/>
      <c r="F25" s="83"/>
      <c r="G25" s="102"/>
      <c r="H25" s="63"/>
    </row>
    <row r="26" spans="1:8" ht="15.95" customHeight="1">
      <c r="A26" s="20" t="s">
        <v>92</v>
      </c>
      <c r="B26" s="78"/>
      <c r="C26" s="102">
        <v>0.02</v>
      </c>
      <c r="D26" s="78"/>
      <c r="E26" s="102">
        <v>0.02</v>
      </c>
      <c r="F26" s="78"/>
      <c r="G26" s="102">
        <v>0.02</v>
      </c>
      <c r="H26" s="63">
        <f t="shared" ref="H26" si="7">B26*C26+D26*E26+F26*G26</f>
        <v>0</v>
      </c>
    </row>
    <row r="27" spans="1:8" ht="15.95" customHeight="1">
      <c r="A27" s="19"/>
      <c r="B27" s="78"/>
      <c r="C27" s="102"/>
      <c r="D27" s="78"/>
      <c r="E27" s="102"/>
      <c r="F27" s="78"/>
      <c r="G27" s="102"/>
      <c r="H27" s="63"/>
    </row>
    <row r="28" spans="1:8" ht="15.95" customHeight="1">
      <c r="A28" s="20" t="s">
        <v>93</v>
      </c>
      <c r="B28" s="83"/>
      <c r="C28" s="102">
        <v>0.03</v>
      </c>
      <c r="D28" s="83"/>
      <c r="E28" s="102">
        <v>0.02</v>
      </c>
      <c r="F28" s="83"/>
      <c r="G28" s="102">
        <v>2.5000000000000001E-2</v>
      </c>
      <c r="H28" s="63">
        <f t="shared" ref="H28" si="8">B28*C28+D28*E28+F28*G28</f>
        <v>0</v>
      </c>
    </row>
    <row r="29" spans="1:8" ht="15.95" customHeight="1">
      <c r="A29" s="19"/>
      <c r="B29" s="83"/>
      <c r="C29" s="102"/>
      <c r="D29" s="83"/>
      <c r="E29" s="102"/>
      <c r="F29" s="83"/>
      <c r="G29" s="102"/>
      <c r="H29" s="63"/>
    </row>
    <row r="30" spans="1:8" ht="15.95" customHeight="1">
      <c r="A30" s="19" t="s">
        <v>94</v>
      </c>
      <c r="B30" s="78"/>
      <c r="C30" s="102">
        <v>0.03</v>
      </c>
      <c r="D30" s="78"/>
      <c r="E30" s="102">
        <v>0.02</v>
      </c>
      <c r="F30" s="78"/>
      <c r="G30" s="102">
        <v>0.02</v>
      </c>
      <c r="H30" s="63">
        <f t="shared" ref="H30" si="9">B30*C30+D30*E30+F30*G30</f>
        <v>0</v>
      </c>
    </row>
    <row r="31" spans="1:8" ht="15.95" customHeight="1">
      <c r="A31" s="19"/>
      <c r="B31" s="78"/>
      <c r="C31" s="102"/>
      <c r="D31" s="78"/>
      <c r="E31" s="102"/>
      <c r="F31" s="78"/>
      <c r="G31" s="102"/>
      <c r="H31" s="63"/>
    </row>
    <row r="32" spans="1:8" ht="15.95" customHeight="1">
      <c r="A32" s="20" t="s">
        <v>95</v>
      </c>
      <c r="B32" s="83"/>
      <c r="C32" s="102">
        <v>0.03</v>
      </c>
      <c r="D32" s="83"/>
      <c r="E32" s="102">
        <v>0.02</v>
      </c>
      <c r="F32" s="83"/>
      <c r="G32" s="102">
        <v>0.02</v>
      </c>
      <c r="H32" s="63">
        <f t="shared" ref="H32" si="10">B32*C32+D32*E32+F32*G32</f>
        <v>0</v>
      </c>
    </row>
    <row r="33" spans="1:8" ht="15.95" customHeight="1">
      <c r="A33" s="19"/>
      <c r="B33" s="83"/>
      <c r="C33" s="102"/>
      <c r="D33" s="83"/>
      <c r="E33" s="102"/>
      <c r="F33" s="83"/>
      <c r="G33" s="102"/>
      <c r="H33" s="63"/>
    </row>
    <row r="34" spans="1:8" ht="15.95" customHeight="1">
      <c r="A34" s="20" t="s">
        <v>96</v>
      </c>
      <c r="B34" s="78"/>
      <c r="C34" s="102">
        <v>0.04</v>
      </c>
      <c r="D34" s="78"/>
      <c r="E34" s="102">
        <v>0.04</v>
      </c>
      <c r="F34" s="78"/>
      <c r="G34" s="102">
        <v>0.04</v>
      </c>
      <c r="H34" s="63">
        <f t="shared" ref="H34" si="11">B34*C34+D34*E34+F34*G34</f>
        <v>0</v>
      </c>
    </row>
    <row r="35" spans="1:8" ht="15.95" customHeight="1">
      <c r="A35" s="19"/>
      <c r="B35" s="78"/>
      <c r="C35" s="102"/>
      <c r="D35" s="78"/>
      <c r="E35" s="102"/>
      <c r="F35" s="78"/>
      <c r="G35" s="102"/>
      <c r="H35" s="63"/>
    </row>
    <row r="36" spans="1:8" ht="15.95" customHeight="1">
      <c r="A36" s="20" t="s">
        <v>97</v>
      </c>
      <c r="B36" s="83"/>
      <c r="C36" s="102">
        <v>0.03</v>
      </c>
      <c r="D36" s="83"/>
      <c r="E36" s="102">
        <v>2.5000000000000001E-2</v>
      </c>
      <c r="F36" s="83"/>
      <c r="G36" s="102">
        <v>2.5000000000000001E-2</v>
      </c>
      <c r="H36" s="63">
        <f t="shared" ref="H36" si="12">B36*C36+D36*E36+F36*G36</f>
        <v>0</v>
      </c>
    </row>
    <row r="37" spans="1:8" ht="15.95" customHeight="1">
      <c r="A37" s="19"/>
      <c r="B37" s="83"/>
      <c r="C37" s="102"/>
      <c r="D37" s="83"/>
      <c r="E37" s="102"/>
      <c r="F37" s="83"/>
      <c r="G37" s="102"/>
      <c r="H37" s="63"/>
    </row>
    <row r="38" spans="1:8" ht="15.95" customHeight="1">
      <c r="A38" s="20" t="s">
        <v>98</v>
      </c>
      <c r="B38" s="78"/>
      <c r="C38" s="102">
        <v>0.02</v>
      </c>
      <c r="D38" s="78"/>
      <c r="E38" s="102">
        <v>0.02</v>
      </c>
      <c r="F38" s="78"/>
      <c r="G38" s="102">
        <v>0.02</v>
      </c>
      <c r="H38" s="63">
        <f t="shared" ref="H38" si="13">B38*C38+D38*E38+F38*G38</f>
        <v>0</v>
      </c>
    </row>
    <row r="39" spans="1:8" ht="15.95" customHeight="1">
      <c r="A39" s="19"/>
      <c r="B39" s="78"/>
      <c r="C39" s="102"/>
      <c r="D39" s="78"/>
      <c r="E39" s="102"/>
      <c r="F39" s="78"/>
      <c r="G39" s="102"/>
      <c r="H39" s="63"/>
    </row>
    <row r="40" spans="1:8" ht="15.95" customHeight="1">
      <c r="A40" s="20" t="s">
        <v>99</v>
      </c>
      <c r="B40" s="83"/>
      <c r="C40" s="102">
        <v>0.02</v>
      </c>
      <c r="D40" s="83"/>
      <c r="E40" s="102">
        <v>0.02</v>
      </c>
      <c r="F40" s="83"/>
      <c r="G40" s="102">
        <v>0.02</v>
      </c>
      <c r="H40" s="63">
        <f t="shared" ref="H40" si="14">B40*C40+D40*E40+F40*G40</f>
        <v>0</v>
      </c>
    </row>
    <row r="41" spans="1:8" ht="15.95" customHeight="1">
      <c r="A41" s="19"/>
      <c r="B41" s="83"/>
      <c r="C41" s="102"/>
      <c r="D41" s="83"/>
      <c r="E41" s="102"/>
      <c r="F41" s="83"/>
      <c r="G41" s="102"/>
      <c r="H41" s="63"/>
    </row>
    <row r="42" spans="1:8" ht="15.95" customHeight="1">
      <c r="A42" s="20" t="s">
        <v>100</v>
      </c>
      <c r="B42" s="78"/>
      <c r="C42" s="102">
        <v>0.02</v>
      </c>
      <c r="D42" s="78"/>
      <c r="E42" s="102">
        <v>0.02</v>
      </c>
      <c r="F42" s="78"/>
      <c r="G42" s="102">
        <v>0.02</v>
      </c>
      <c r="H42" s="63">
        <f t="shared" ref="H42" si="15">B42*C42+D42*E42+F42*G42</f>
        <v>0</v>
      </c>
    </row>
    <row r="43" spans="1:8" ht="15.95" customHeight="1">
      <c r="A43" s="19"/>
      <c r="B43" s="78"/>
      <c r="C43" s="102"/>
      <c r="D43" s="78"/>
      <c r="E43" s="102"/>
      <c r="F43" s="78"/>
      <c r="G43" s="102"/>
      <c r="H43" s="63"/>
    </row>
    <row r="44" spans="1:8" ht="15.95" customHeight="1">
      <c r="A44" s="20" t="s">
        <v>101</v>
      </c>
      <c r="B44" s="83"/>
      <c r="C44" s="102">
        <v>0.02</v>
      </c>
      <c r="D44" s="83"/>
      <c r="E44" s="102">
        <v>0.02</v>
      </c>
      <c r="F44" s="83"/>
      <c r="G44" s="102">
        <v>0.02</v>
      </c>
      <c r="H44" s="63">
        <f t="shared" ref="H44" si="16">B44*C44+D44*E44+F44*G44</f>
        <v>0</v>
      </c>
    </row>
    <row r="45" spans="1:8" ht="15.95" customHeight="1">
      <c r="A45" s="20"/>
      <c r="B45" s="83"/>
      <c r="C45" s="102"/>
      <c r="D45" s="83"/>
      <c r="E45" s="102"/>
      <c r="F45" s="83"/>
      <c r="G45" s="102"/>
      <c r="H45" s="63"/>
    </row>
    <row r="46" spans="1:8" ht="15.95" customHeight="1">
      <c r="A46" s="20" t="s">
        <v>102</v>
      </c>
      <c r="B46" s="78"/>
      <c r="C46" s="102">
        <v>0.02</v>
      </c>
      <c r="D46" s="78"/>
      <c r="E46" s="102">
        <v>0.02</v>
      </c>
      <c r="F46" s="78"/>
      <c r="G46" s="102">
        <v>0.02</v>
      </c>
      <c r="H46" s="63">
        <f t="shared" ref="H46" si="17">B46*C46+D46*E46+F46*G46</f>
        <v>0</v>
      </c>
    </row>
    <row r="47" spans="1:8" ht="15.95" customHeight="1">
      <c r="A47" s="19"/>
      <c r="B47" s="78"/>
      <c r="C47" s="102"/>
      <c r="D47" s="78"/>
      <c r="E47" s="102"/>
      <c r="F47" s="78"/>
      <c r="G47" s="102"/>
      <c r="H47" s="63"/>
    </row>
    <row r="48" spans="1:8" ht="15.95" customHeight="1">
      <c r="A48" s="20" t="s">
        <v>103</v>
      </c>
      <c r="B48" s="83"/>
      <c r="C48" s="102">
        <v>0.02</v>
      </c>
      <c r="D48" s="83"/>
      <c r="E48" s="102">
        <v>0.02</v>
      </c>
      <c r="F48" s="83"/>
      <c r="G48" s="102">
        <v>0.02</v>
      </c>
      <c r="H48" s="63">
        <f t="shared" ref="H48" si="18">B48*C48+D48*E48+F48*G48</f>
        <v>0</v>
      </c>
    </row>
    <row r="49" spans="1:8" ht="15.95" customHeight="1">
      <c r="A49" s="19"/>
      <c r="B49" s="83"/>
      <c r="C49" s="102"/>
      <c r="D49" s="83"/>
      <c r="E49" s="102"/>
      <c r="F49" s="83"/>
      <c r="G49" s="102"/>
      <c r="H49" s="63"/>
    </row>
    <row r="50" spans="1:8" ht="15.95" customHeight="1">
      <c r="A50" s="20" t="s">
        <v>104</v>
      </c>
      <c r="B50" s="78"/>
      <c r="C50" s="102">
        <v>0.02</v>
      </c>
      <c r="D50" s="78"/>
      <c r="E50" s="102">
        <v>0.02</v>
      </c>
      <c r="F50" s="78"/>
      <c r="G50" s="102">
        <v>0.02</v>
      </c>
      <c r="H50" s="63">
        <f t="shared" ref="H50" si="19">B50*C50+D50*E50+F50*G50</f>
        <v>0</v>
      </c>
    </row>
    <row r="51" spans="1:8" ht="15.95" customHeight="1">
      <c r="A51" s="19"/>
      <c r="B51" s="78"/>
      <c r="C51" s="102"/>
      <c r="D51" s="78"/>
      <c r="E51" s="102"/>
      <c r="F51" s="78"/>
      <c r="G51" s="102"/>
      <c r="H51" s="63"/>
    </row>
    <row r="52" spans="1:8" ht="15.95" customHeight="1">
      <c r="A52" s="20" t="s">
        <v>105</v>
      </c>
      <c r="B52" s="78"/>
      <c r="C52" s="102">
        <v>0.02</v>
      </c>
      <c r="D52" s="78"/>
      <c r="E52" s="102">
        <v>0.02</v>
      </c>
      <c r="F52" s="78"/>
      <c r="G52" s="102">
        <v>0.02</v>
      </c>
      <c r="H52" s="63">
        <f t="shared" ref="H52" si="20">B52*C52+D52*E52+F52*G52</f>
        <v>0</v>
      </c>
    </row>
    <row r="53" spans="1:8" ht="15.95" customHeight="1">
      <c r="A53" s="19"/>
      <c r="B53" s="78"/>
      <c r="C53" s="102"/>
      <c r="D53" s="78"/>
      <c r="E53" s="102"/>
      <c r="F53" s="78"/>
      <c r="G53" s="102"/>
      <c r="H53" s="63"/>
    </row>
    <row r="54" spans="1:8" ht="15.95" customHeight="1">
      <c r="A54" s="20" t="s">
        <v>106</v>
      </c>
      <c r="B54" s="83"/>
      <c r="C54" s="102">
        <v>0.02</v>
      </c>
      <c r="D54" s="83"/>
      <c r="E54" s="102">
        <v>2.5000000000000001E-2</v>
      </c>
      <c r="F54" s="83"/>
      <c r="G54" s="102">
        <v>2.5000000000000001E-2</v>
      </c>
      <c r="H54" s="63">
        <f t="shared" ref="H54" si="21">B54*C54+D54*E54+F54*G54</f>
        <v>0</v>
      </c>
    </row>
    <row r="55" spans="1:8" ht="15.95" customHeight="1">
      <c r="A55" s="19"/>
      <c r="B55" s="83"/>
      <c r="C55" s="102"/>
      <c r="D55" s="83"/>
      <c r="E55" s="102"/>
      <c r="F55" s="83"/>
      <c r="G55" s="102"/>
      <c r="H55" s="63"/>
    </row>
    <row r="56" spans="1:8" ht="15.95" customHeight="1">
      <c r="A56" s="20" t="s">
        <v>107</v>
      </c>
      <c r="B56" s="78"/>
      <c r="C56" s="102">
        <v>0.02</v>
      </c>
      <c r="D56" s="78"/>
      <c r="E56" s="102">
        <v>1.4999999999999999E-2</v>
      </c>
      <c r="F56" s="78"/>
      <c r="G56" s="102">
        <v>1.4999999999999999E-2</v>
      </c>
      <c r="H56" s="63">
        <f t="shared" ref="H56" si="22">B56*C56+D56*E56+F56*G56</f>
        <v>0</v>
      </c>
    </row>
    <row r="57" spans="1:8" ht="15.95" customHeight="1">
      <c r="A57" s="19"/>
      <c r="B57" s="78"/>
      <c r="C57" s="102"/>
      <c r="D57" s="78"/>
      <c r="E57" s="102"/>
      <c r="F57" s="78"/>
      <c r="G57" s="102"/>
      <c r="H57" s="63"/>
    </row>
    <row r="58" spans="1:8" ht="15.95" customHeight="1">
      <c r="A58" s="20" t="s">
        <v>108</v>
      </c>
      <c r="B58" s="83"/>
      <c r="C58" s="102">
        <v>0.02</v>
      </c>
      <c r="D58" s="83"/>
      <c r="E58" s="102">
        <v>0.02</v>
      </c>
      <c r="F58" s="83"/>
      <c r="G58" s="102">
        <v>0.02</v>
      </c>
      <c r="H58" s="63">
        <f t="shared" ref="H58" si="23">B58*C58+D58*E58+F58*G58</f>
        <v>0</v>
      </c>
    </row>
    <row r="59" spans="1:8" ht="15.95" customHeight="1">
      <c r="A59" s="19"/>
      <c r="B59" s="83"/>
      <c r="C59" s="102"/>
      <c r="D59" s="83"/>
      <c r="E59" s="102"/>
      <c r="F59" s="83"/>
      <c r="G59" s="102"/>
      <c r="H59" s="63"/>
    </row>
    <row r="60" spans="1:8" ht="15.95" customHeight="1">
      <c r="A60" s="20" t="s">
        <v>109</v>
      </c>
      <c r="B60" s="78"/>
      <c r="C60" s="102">
        <v>0.02</v>
      </c>
      <c r="D60" s="78"/>
      <c r="E60" s="102">
        <v>0.02</v>
      </c>
      <c r="F60" s="78"/>
      <c r="G60" s="102">
        <v>0.02</v>
      </c>
      <c r="H60" s="63">
        <f t="shared" ref="H60" si="24">B60*C60+D60*E60+F60*G60</f>
        <v>0</v>
      </c>
    </row>
    <row r="61" spans="1:8" ht="15.95" customHeight="1">
      <c r="A61" s="19"/>
      <c r="B61" s="78"/>
      <c r="C61" s="102"/>
      <c r="D61" s="78"/>
      <c r="E61" s="102"/>
      <c r="F61" s="78"/>
      <c r="G61" s="102"/>
      <c r="H61" s="63"/>
    </row>
    <row r="62" spans="1:8" ht="15.95" customHeight="1">
      <c r="A62" s="19" t="s">
        <v>110</v>
      </c>
      <c r="B62" s="83"/>
      <c r="C62" s="102">
        <v>0.02</v>
      </c>
      <c r="D62" s="83"/>
      <c r="E62" s="102">
        <v>1.4999999999999999E-2</v>
      </c>
      <c r="F62" s="83"/>
      <c r="G62" s="102">
        <v>1.4999999999999999E-2</v>
      </c>
      <c r="H62" s="63">
        <f t="shared" ref="H62" si="25">B62*C62+D62*E62+F62*G62</f>
        <v>0</v>
      </c>
    </row>
    <row r="63" spans="1:8" ht="15.95" customHeight="1">
      <c r="A63" s="19"/>
      <c r="B63" s="83"/>
      <c r="C63" s="102"/>
      <c r="D63" s="83"/>
      <c r="E63" s="102"/>
      <c r="F63" s="83"/>
      <c r="G63" s="102"/>
      <c r="H63" s="63"/>
    </row>
    <row r="64" spans="1:8" ht="15.95" customHeight="1">
      <c r="A64" s="19" t="s">
        <v>111</v>
      </c>
      <c r="B64" s="78"/>
      <c r="C64" s="102">
        <v>0.02</v>
      </c>
      <c r="D64" s="78"/>
      <c r="E64" s="102">
        <v>1.4999999999999999E-2</v>
      </c>
      <c r="F64" s="78"/>
      <c r="G64" s="102">
        <v>1.4999999999999999E-2</v>
      </c>
      <c r="H64" s="63">
        <f t="shared" ref="H64" si="26">B64*C64+D64*E64+F64*G64</f>
        <v>0</v>
      </c>
    </row>
    <row r="65" spans="1:8" ht="15.95" customHeight="1">
      <c r="A65" s="19"/>
      <c r="B65" s="78"/>
      <c r="C65" s="102"/>
      <c r="D65" s="78"/>
      <c r="E65" s="102"/>
      <c r="F65" s="78"/>
      <c r="G65" s="102"/>
      <c r="H65" s="63"/>
    </row>
    <row r="66" spans="1:8" ht="36.950000000000003" customHeight="1">
      <c r="A66" s="20" t="s">
        <v>112</v>
      </c>
      <c r="B66" s="83"/>
      <c r="C66" s="102">
        <v>0.03</v>
      </c>
      <c r="D66" s="83"/>
      <c r="E66" s="102">
        <v>2.5000000000000001E-2</v>
      </c>
      <c r="F66" s="83"/>
      <c r="G66" s="102">
        <v>1.4999999999999999E-2</v>
      </c>
      <c r="H66" s="63">
        <f t="shared" ref="H66" si="27">B66*C66+D66*E66+F66*G66</f>
        <v>0</v>
      </c>
    </row>
    <row r="67" spans="1:8" ht="15.95" customHeight="1">
      <c r="A67" s="19"/>
      <c r="B67" s="83"/>
      <c r="C67" s="102"/>
      <c r="D67" s="83"/>
      <c r="E67" s="102"/>
      <c r="F67" s="83"/>
      <c r="G67" s="102"/>
      <c r="H67" s="63"/>
    </row>
    <row r="68" spans="1:8" ht="15.95" customHeight="1">
      <c r="A68" s="20" t="s">
        <v>113</v>
      </c>
      <c r="B68" s="78"/>
      <c r="C68" s="102">
        <v>1.4999999999999999E-2</v>
      </c>
      <c r="D68" s="78"/>
      <c r="E68" s="102">
        <v>0.01</v>
      </c>
      <c r="F68" s="78"/>
      <c r="G68" s="102">
        <v>0.01</v>
      </c>
      <c r="H68" s="63">
        <f t="shared" ref="H68" si="28">B68*C68+D68*E68+F68*G68</f>
        <v>0</v>
      </c>
    </row>
    <row r="69" spans="1:8" ht="15.95" customHeight="1">
      <c r="A69" s="19"/>
      <c r="B69" s="78"/>
      <c r="C69" s="102"/>
      <c r="D69" s="78"/>
      <c r="E69" s="102"/>
      <c r="F69" s="78"/>
      <c r="G69" s="102"/>
      <c r="H69" s="63"/>
    </row>
    <row r="70" spans="1:8" ht="15.95" customHeight="1">
      <c r="A70" s="20" t="s">
        <v>114</v>
      </c>
      <c r="B70" s="83"/>
      <c r="C70" s="102">
        <v>0.02</v>
      </c>
      <c r="D70" s="83"/>
      <c r="E70" s="102">
        <v>1.4999999999999999E-2</v>
      </c>
      <c r="F70" s="83"/>
      <c r="G70" s="102">
        <v>1.4999999999999999E-2</v>
      </c>
      <c r="H70" s="63">
        <f t="shared" ref="H70" si="29">B70*C70+D70*E70+F70*G70</f>
        <v>0</v>
      </c>
    </row>
    <row r="71" spans="1:8" ht="15.95" customHeight="1">
      <c r="A71" s="19"/>
      <c r="B71" s="83"/>
      <c r="C71" s="102"/>
      <c r="D71" s="83"/>
      <c r="E71" s="102"/>
      <c r="F71" s="83"/>
      <c r="G71" s="102"/>
      <c r="H71" s="63"/>
    </row>
    <row r="72" spans="1:8" ht="15.95" customHeight="1">
      <c r="A72" s="20" t="s">
        <v>115</v>
      </c>
      <c r="B72" s="83"/>
      <c r="C72" s="102">
        <v>0.01</v>
      </c>
      <c r="D72" s="83"/>
      <c r="E72" s="102">
        <v>0.02</v>
      </c>
      <c r="F72" s="83"/>
      <c r="G72" s="102">
        <v>0.02</v>
      </c>
      <c r="H72" s="63">
        <f t="shared" ref="H72" si="30">B72*C72+D72*E72+F72*G72</f>
        <v>0</v>
      </c>
    </row>
    <row r="73" spans="1:8" ht="15.95" customHeight="1">
      <c r="A73" s="19"/>
      <c r="B73" s="83"/>
      <c r="C73" s="102"/>
      <c r="D73" s="83"/>
      <c r="E73" s="102"/>
      <c r="F73" s="83"/>
      <c r="G73" s="102"/>
      <c r="H73" s="63"/>
    </row>
    <row r="74" spans="1:8" ht="15.95" customHeight="1">
      <c r="A74" s="19" t="s">
        <v>116</v>
      </c>
      <c r="B74" s="83"/>
      <c r="C74" s="102">
        <v>1.4999999999999999E-2</v>
      </c>
      <c r="D74" s="83"/>
      <c r="E74" s="102">
        <v>0.02</v>
      </c>
      <c r="F74" s="83"/>
      <c r="G74" s="102">
        <v>0.02</v>
      </c>
      <c r="H74" s="63"/>
    </row>
    <row r="75" spans="1:8" ht="15.95" customHeight="1">
      <c r="A75" s="19"/>
      <c r="B75" s="83"/>
      <c r="C75" s="102"/>
      <c r="D75" s="83"/>
      <c r="E75" s="102"/>
      <c r="F75" s="83"/>
      <c r="G75" s="102"/>
      <c r="H75" s="63"/>
    </row>
    <row r="76" spans="1:8" ht="15.95" customHeight="1">
      <c r="A76" s="19" t="s">
        <v>117</v>
      </c>
      <c r="B76" s="83"/>
      <c r="C76" s="102">
        <v>0</v>
      </c>
      <c r="D76" s="83"/>
      <c r="E76" s="102">
        <v>0.02</v>
      </c>
      <c r="F76" s="83"/>
      <c r="G76" s="102">
        <v>0.02</v>
      </c>
      <c r="H76" s="63">
        <f t="shared" ref="H76" si="31">B76*C76+D76*E76+F76*G76</f>
        <v>0</v>
      </c>
    </row>
    <row r="77" spans="1:8" ht="15.95" customHeight="1">
      <c r="A77" s="19"/>
      <c r="B77" s="78"/>
      <c r="C77" s="102"/>
      <c r="D77" s="78"/>
      <c r="E77" s="102"/>
      <c r="F77" s="78"/>
      <c r="G77" s="102"/>
      <c r="H77" s="63"/>
    </row>
    <row r="78" spans="1:8" ht="15.95" customHeight="1">
      <c r="A78" s="20" t="s">
        <v>118</v>
      </c>
      <c r="B78" s="78"/>
      <c r="C78" s="102">
        <v>0.01</v>
      </c>
      <c r="D78" s="78"/>
      <c r="E78" s="102">
        <v>0.01</v>
      </c>
      <c r="F78" s="78"/>
      <c r="G78" s="102">
        <v>0.01</v>
      </c>
      <c r="H78" s="63">
        <f t="shared" ref="H78" si="32">B78*C78+D78*E78+F78*G78</f>
        <v>0</v>
      </c>
    </row>
    <row r="79" spans="1:8" ht="15.95" customHeight="1">
      <c r="A79" s="19"/>
      <c r="B79" s="83"/>
      <c r="C79" s="102"/>
      <c r="D79" s="83"/>
      <c r="E79" s="102"/>
      <c r="F79" s="83"/>
      <c r="G79" s="102"/>
      <c r="H79" s="63"/>
    </row>
    <row r="80" spans="1:8" ht="15.95" customHeight="1">
      <c r="A80" s="20" t="s">
        <v>119</v>
      </c>
      <c r="B80" s="83"/>
      <c r="C80" s="102">
        <v>0</v>
      </c>
      <c r="D80" s="83"/>
      <c r="E80" s="102">
        <v>0.01</v>
      </c>
      <c r="F80" s="83"/>
      <c r="G80" s="102">
        <v>0.01</v>
      </c>
      <c r="H80" s="63">
        <f t="shared" ref="H80:H86" si="33">B80*C80+D80*E80+F80*G80</f>
        <v>0</v>
      </c>
    </row>
    <row r="81" spans="1:9" ht="15.95" customHeight="1">
      <c r="A81" s="19"/>
      <c r="B81" s="78"/>
      <c r="C81" s="102"/>
      <c r="D81" s="78"/>
      <c r="E81" s="102"/>
      <c r="F81" s="78"/>
      <c r="G81" s="102"/>
      <c r="H81" s="63"/>
    </row>
    <row r="82" spans="1:9" ht="15.95" customHeight="1">
      <c r="A82" s="20" t="s">
        <v>120</v>
      </c>
      <c r="B82" s="78"/>
      <c r="C82" s="102">
        <v>0.02</v>
      </c>
      <c r="D82" s="78"/>
      <c r="E82" s="102">
        <v>0.01</v>
      </c>
      <c r="F82" s="78"/>
      <c r="G82" s="102">
        <v>1.4999999999999999E-2</v>
      </c>
      <c r="H82" s="63">
        <f t="shared" si="33"/>
        <v>0</v>
      </c>
    </row>
    <row r="83" spans="1:9" ht="15.95" customHeight="1">
      <c r="A83" s="19"/>
      <c r="B83" s="83"/>
      <c r="C83" s="102"/>
      <c r="D83" s="83"/>
      <c r="E83" s="102"/>
      <c r="F83" s="83"/>
      <c r="G83" s="102"/>
      <c r="H83" s="63"/>
    </row>
    <row r="84" spans="1:9" ht="15.95" customHeight="1">
      <c r="A84" s="19" t="s">
        <v>121</v>
      </c>
      <c r="B84" s="83"/>
      <c r="C84" s="102">
        <v>0</v>
      </c>
      <c r="D84" s="83"/>
      <c r="E84" s="102">
        <v>0.02</v>
      </c>
      <c r="F84" s="83"/>
      <c r="G84" s="102">
        <v>0.02</v>
      </c>
      <c r="H84" s="63">
        <f t="shared" si="33"/>
        <v>0</v>
      </c>
      <c r="I84" s="141"/>
    </row>
    <row r="85" spans="1:9" ht="32.25" customHeight="1">
      <c r="A85" s="19"/>
      <c r="B85" s="83"/>
      <c r="C85" s="102"/>
      <c r="D85" s="83"/>
      <c r="E85" s="102"/>
      <c r="F85" s="83"/>
      <c r="G85" s="102"/>
      <c r="H85" s="63"/>
    </row>
    <row r="86" spans="1:9">
      <c r="A86" s="22" t="s">
        <v>122</v>
      </c>
      <c r="B86" s="78"/>
      <c r="C86" s="102">
        <v>0</v>
      </c>
      <c r="D86" s="78"/>
      <c r="E86" s="102">
        <v>1.4999999999999999E-2</v>
      </c>
      <c r="F86" s="78"/>
      <c r="G86" s="102">
        <v>1.4999999999999999E-2</v>
      </c>
      <c r="H86" s="63">
        <f t="shared" si="33"/>
        <v>0</v>
      </c>
    </row>
    <row r="87" spans="1:9" ht="15.75">
      <c r="A87" s="39"/>
      <c r="B87" s="78"/>
      <c r="C87" s="102"/>
      <c r="D87" s="78"/>
      <c r="E87" s="102"/>
      <c r="F87" s="78"/>
      <c r="G87" s="102"/>
      <c r="H87" s="63"/>
    </row>
    <row r="88" spans="1:9">
      <c r="A88" s="140" t="s">
        <v>123</v>
      </c>
      <c r="B88" s="40">
        <f>SUMPRODUCT(B2:B87,C2:C87)</f>
        <v>0</v>
      </c>
      <c r="C88" s="62">
        <f>SUM(C2:C86)</f>
        <v>1.0000000000000007</v>
      </c>
      <c r="D88" s="44">
        <f>SUMPRODUCT(D2:D87,E2:E87)</f>
        <v>0</v>
      </c>
      <c r="E88" s="62">
        <f>SUM(E2:E86)</f>
        <v>1.0000000000000007</v>
      </c>
      <c r="F88" s="44">
        <f>SUMPRODUCT(F2:F87,G2:G87)</f>
        <v>0</v>
      </c>
      <c r="G88" s="62">
        <f>SUM(G2:G86)</f>
        <v>1.0000000000000007</v>
      </c>
      <c r="H88" s="63">
        <f>SUM(H2:H86)</f>
        <v>0</v>
      </c>
      <c r="I88" s="141" t="s">
        <v>124</v>
      </c>
    </row>
    <row r="89" spans="1:9" ht="12.75" customHeight="1">
      <c r="A89" s="8"/>
      <c r="B89" s="8"/>
      <c r="C89" s="8"/>
    </row>
    <row r="90" spans="1:9">
      <c r="A90" s="8"/>
      <c r="B90" s="8"/>
      <c r="C90" s="8"/>
    </row>
    <row r="91" spans="1:9" ht="15.6" customHeight="1">
      <c r="A91" s="8"/>
      <c r="B91" s="152" t="s">
        <v>125</v>
      </c>
      <c r="C91" s="152"/>
      <c r="D91" s="152"/>
      <c r="E91" s="152"/>
      <c r="F91" s="152"/>
    </row>
    <row r="92" spans="1:9">
      <c r="A92" s="8"/>
      <c r="B92" s="8"/>
      <c r="C92" s="8"/>
    </row>
    <row r="93" spans="1:9">
      <c r="A93" s="8"/>
      <c r="B93" s="8"/>
      <c r="C93" s="8"/>
    </row>
    <row r="94" spans="1:9">
      <c r="A94" s="8"/>
      <c r="B94" s="8"/>
      <c r="C94" s="8"/>
    </row>
    <row r="95" spans="1:9">
      <c r="A95" s="8"/>
      <c r="B95" s="8"/>
      <c r="C95" s="8"/>
    </row>
    <row r="96" spans="1:9">
      <c r="A96" s="8"/>
      <c r="B96" s="8"/>
      <c r="C96" s="8"/>
    </row>
    <row r="97" spans="1:3">
      <c r="A97" s="8"/>
      <c r="B97" s="8"/>
      <c r="C97" s="8"/>
    </row>
    <row r="98" spans="1:3">
      <c r="A98" s="8"/>
      <c r="B98" s="8"/>
      <c r="C98" s="8"/>
    </row>
    <row r="99" spans="1:3">
      <c r="A99" s="8"/>
      <c r="B99" s="8"/>
      <c r="C99" s="8"/>
    </row>
    <row r="100" spans="1:3">
      <c r="A100" s="8"/>
      <c r="B100" s="8"/>
      <c r="C100" s="8"/>
    </row>
    <row r="101" spans="1:3">
      <c r="A101" s="8"/>
      <c r="B101" s="8"/>
      <c r="C101" s="8"/>
    </row>
    <row r="102" spans="1:3">
      <c r="A102" s="8"/>
      <c r="B102" s="8"/>
      <c r="C102" s="8"/>
    </row>
    <row r="103" spans="1:3">
      <c r="A103" s="8"/>
      <c r="B103" s="8"/>
      <c r="C103" s="8"/>
    </row>
    <row r="104" spans="1:3">
      <c r="A104" s="8"/>
      <c r="B104" s="8"/>
      <c r="C104" s="8"/>
    </row>
    <row r="105" spans="1:3">
      <c r="A105" s="8"/>
      <c r="B105" s="8"/>
      <c r="C105" s="8"/>
    </row>
    <row r="106" spans="1:3">
      <c r="A106" s="8"/>
      <c r="B106" s="8"/>
      <c r="C106" s="8"/>
    </row>
    <row r="107" spans="1:3">
      <c r="A107" s="8"/>
      <c r="B107" s="8"/>
      <c r="C107" s="8"/>
    </row>
    <row r="108" spans="1:3">
      <c r="A108" s="8"/>
      <c r="B108" s="8"/>
      <c r="C108" s="8"/>
    </row>
    <row r="109" spans="1:3">
      <c r="A109" s="8"/>
      <c r="B109" s="8"/>
      <c r="C109" s="8"/>
    </row>
    <row r="110" spans="1:3">
      <c r="A110" s="8"/>
      <c r="B110" s="8"/>
      <c r="C110" s="8"/>
    </row>
    <row r="111" spans="1:3">
      <c r="A111" s="8"/>
      <c r="B111" s="8"/>
      <c r="C111" s="8"/>
    </row>
    <row r="112" spans="1:3">
      <c r="A112" s="8"/>
      <c r="B112" s="8"/>
      <c r="C112" s="8"/>
    </row>
    <row r="113" spans="1:3">
      <c r="A113" s="8"/>
      <c r="B113" s="8"/>
      <c r="C113" s="8"/>
    </row>
    <row r="114" spans="1:3">
      <c r="A114" s="8"/>
      <c r="B114" s="8"/>
      <c r="C114" s="8"/>
    </row>
    <row r="115" spans="1:3">
      <c r="A115" s="8"/>
      <c r="B115" s="8"/>
      <c r="C115" s="8"/>
    </row>
    <row r="116" spans="1:3">
      <c r="A116" s="8"/>
      <c r="B116" s="8"/>
      <c r="C116" s="8"/>
    </row>
    <row r="117" spans="1:3">
      <c r="A117" s="8"/>
      <c r="B117" s="8"/>
      <c r="C117" s="8"/>
    </row>
    <row r="118" spans="1:3">
      <c r="A118" s="8"/>
      <c r="B118" s="8"/>
      <c r="C118" s="8"/>
    </row>
    <row r="119" spans="1:3">
      <c r="A119" s="8"/>
      <c r="B119" s="8"/>
      <c r="C119" s="8"/>
    </row>
    <row r="120" spans="1:3">
      <c r="A120" s="8"/>
      <c r="B120" s="8"/>
      <c r="C120" s="8"/>
    </row>
    <row r="121" spans="1:3">
      <c r="A121" s="8"/>
      <c r="B121" s="8"/>
      <c r="C121" s="8"/>
    </row>
    <row r="122" spans="1:3">
      <c r="A122" s="8"/>
      <c r="B122" s="8"/>
      <c r="C122" s="8"/>
    </row>
    <row r="123" spans="1:3">
      <c r="A123" s="8"/>
      <c r="B123" s="8"/>
      <c r="C123" s="8"/>
    </row>
    <row r="124" spans="1:3">
      <c r="A124" s="8"/>
      <c r="B124" s="8"/>
      <c r="C124" s="8"/>
    </row>
    <row r="125" spans="1:3">
      <c r="A125" s="8"/>
      <c r="B125" s="8"/>
      <c r="C125" s="8"/>
    </row>
    <row r="126" spans="1:3">
      <c r="A126" s="8"/>
      <c r="B126" s="8"/>
      <c r="C126" s="8"/>
    </row>
    <row r="127" spans="1:3">
      <c r="A127" s="8"/>
      <c r="B127" s="8"/>
      <c r="C127" s="8"/>
    </row>
    <row r="128" spans="1:3">
      <c r="A128" s="8"/>
      <c r="B128" s="8"/>
      <c r="C128" s="8"/>
    </row>
    <row r="129" spans="1:3">
      <c r="A129" s="8"/>
      <c r="B129" s="8"/>
      <c r="C129" s="8"/>
    </row>
    <row r="130" spans="1:3">
      <c r="A130" s="8"/>
      <c r="B130" s="8"/>
      <c r="C130" s="8"/>
    </row>
    <row r="131" spans="1:3">
      <c r="A131" s="8"/>
      <c r="B131" s="8"/>
      <c r="C131" s="8"/>
    </row>
  </sheetData>
  <sheetProtection formatRows="0"/>
  <mergeCells count="1">
    <mergeCell ref="B91:F91"/>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C3" activePane="bottomRight" state="frozen"/>
      <selection pane="bottomRight" activeCell="D2" sqref="D2"/>
      <selection pane="bottomLeft" activeCell="A3" sqref="A3"/>
      <selection pane="topRight" activeCell="B1" sqref="B1"/>
    </sheetView>
  </sheetViews>
  <sheetFormatPr defaultColWidth="10.875" defaultRowHeight="15.6"/>
  <cols>
    <col min="1" max="1" width="32.375" style="90" customWidth="1"/>
    <col min="2" max="4" width="48.625" style="90" customWidth="1"/>
    <col min="5" max="5" width="13.375" style="90" customWidth="1"/>
    <col min="6" max="6" width="14.875" style="1" customWidth="1"/>
    <col min="7" max="16384" width="10.875" style="1"/>
  </cols>
  <sheetData>
    <row r="1" spans="1:6">
      <c r="A1" s="2"/>
      <c r="B1" s="155" t="s">
        <v>126</v>
      </c>
      <c r="C1" s="155"/>
      <c r="D1" s="155"/>
      <c r="E1" s="1"/>
    </row>
    <row r="2" spans="1:6" ht="66" customHeight="1">
      <c r="A2" s="18" t="s">
        <v>127</v>
      </c>
      <c r="B2" s="38" t="s">
        <v>128</v>
      </c>
      <c r="C2" s="38" t="s">
        <v>129</v>
      </c>
      <c r="D2" s="38" t="s">
        <v>130</v>
      </c>
      <c r="E2" s="28"/>
      <c r="F2" s="10"/>
    </row>
    <row r="3" spans="1:6" ht="15.95" customHeight="1">
      <c r="A3" s="11" t="s">
        <v>131</v>
      </c>
      <c r="B3" s="84"/>
      <c r="C3" s="84"/>
      <c r="D3" s="84"/>
      <c r="E3" s="1"/>
    </row>
    <row r="4" spans="1:6" ht="15.95" customHeight="1">
      <c r="A4" s="11"/>
      <c r="B4" s="84"/>
      <c r="C4" s="84"/>
      <c r="D4" s="84"/>
      <c r="E4" s="1"/>
    </row>
    <row r="5" spans="1:6" ht="15.95" customHeight="1">
      <c r="A5" s="11" t="s">
        <v>132</v>
      </c>
      <c r="B5" s="85"/>
      <c r="C5" s="85"/>
      <c r="D5" s="85"/>
      <c r="E5" s="1"/>
    </row>
    <row r="6" spans="1:6" ht="15.95" customHeight="1">
      <c r="A6" s="11"/>
      <c r="B6" s="85"/>
      <c r="C6" s="85"/>
      <c r="D6" s="85"/>
      <c r="E6" s="1"/>
    </row>
    <row r="7" spans="1:6" ht="15.95" customHeight="1">
      <c r="A7" s="11" t="s">
        <v>133</v>
      </c>
      <c r="B7" s="84"/>
      <c r="C7" s="84"/>
      <c r="D7" s="84"/>
      <c r="E7" s="1"/>
    </row>
    <row r="8" spans="1:6" ht="15.95" customHeight="1">
      <c r="A8" s="11"/>
      <c r="B8" s="84"/>
      <c r="C8" s="84"/>
      <c r="D8" s="84"/>
      <c r="E8" s="1"/>
    </row>
    <row r="9" spans="1:6" ht="50.1" customHeight="1">
      <c r="A9" s="12" t="s">
        <v>134</v>
      </c>
      <c r="B9" s="85"/>
      <c r="C9" s="85"/>
      <c r="D9" s="85"/>
      <c r="E9" s="1"/>
    </row>
    <row r="10" spans="1:6" ht="15.95" customHeight="1">
      <c r="A10" s="11"/>
      <c r="B10" s="85"/>
      <c r="C10" s="85"/>
      <c r="D10" s="85"/>
      <c r="E10" s="1"/>
    </row>
    <row r="11" spans="1:6" ht="15.95" customHeight="1">
      <c r="A11" s="11" t="s">
        <v>135</v>
      </c>
      <c r="B11" s="84"/>
      <c r="C11" s="84"/>
      <c r="D11" s="84"/>
      <c r="E11" s="1"/>
    </row>
    <row r="12" spans="1:6" ht="15.95" customHeight="1">
      <c r="A12" s="11"/>
      <c r="B12" s="84"/>
      <c r="C12" s="84"/>
      <c r="D12" s="84"/>
      <c r="E12" s="1"/>
    </row>
    <row r="13" spans="1:6" ht="15.95" customHeight="1">
      <c r="A13" s="137" t="s">
        <v>136</v>
      </c>
      <c r="B13" s="46">
        <f>SUM(B3:B12)</f>
        <v>0</v>
      </c>
      <c r="C13" s="46">
        <f>C3+C5+C7+C9+C11</f>
        <v>0</v>
      </c>
      <c r="D13" s="46">
        <f>D3+D5+D7+D9+D11</f>
        <v>0</v>
      </c>
      <c r="E13" s="1" t="s">
        <v>65</v>
      </c>
    </row>
    <row r="14" spans="1:6" ht="15.95" customHeight="1">
      <c r="A14" s="137" t="s">
        <v>24</v>
      </c>
      <c r="B14" s="64">
        <v>0.3</v>
      </c>
      <c r="C14" s="64">
        <v>0.5</v>
      </c>
      <c r="D14" s="64">
        <v>0.2</v>
      </c>
      <c r="E14" s="65">
        <f>SUM(B14:D14)</f>
        <v>1</v>
      </c>
    </row>
    <row r="15" spans="1:6" ht="15.95" customHeight="1">
      <c r="A15" s="16" t="s">
        <v>25</v>
      </c>
      <c r="B15" s="43">
        <f>B13*B14</f>
        <v>0</v>
      </c>
      <c r="C15" s="43">
        <f>C13*C14</f>
        <v>0</v>
      </c>
      <c r="D15" s="43">
        <f t="shared" ref="D15" si="0">D13*D14</f>
        <v>0</v>
      </c>
      <c r="E15" s="79">
        <f>SUM(B15:D15)</f>
        <v>0</v>
      </c>
      <c r="F15" s="141" t="s">
        <v>137</v>
      </c>
    </row>
    <row r="16" spans="1:6">
      <c r="A16" s="97"/>
      <c r="B16" s="156"/>
      <c r="C16" s="156"/>
      <c r="D16" s="156"/>
      <c r="E16" s="95"/>
    </row>
    <row r="17" spans="1:5" ht="81" customHeight="1">
      <c r="A17" s="93"/>
      <c r="B17" s="154" t="s">
        <v>138</v>
      </c>
      <c r="C17" s="154"/>
      <c r="D17" s="154"/>
      <c r="E17" s="95"/>
    </row>
    <row r="18" spans="1:5" ht="36.75" customHeight="1">
      <c r="A18" s="95"/>
      <c r="B18" s="153" t="s">
        <v>139</v>
      </c>
      <c r="C18" s="154"/>
      <c r="D18" s="154"/>
      <c r="E18" s="95"/>
    </row>
    <row r="19" spans="1:5">
      <c r="A19" s="95"/>
      <c r="B19" s="154"/>
      <c r="C19" s="154"/>
      <c r="D19" s="154"/>
      <c r="E19" s="95"/>
    </row>
    <row r="20" spans="1:5" ht="48.75" customHeight="1">
      <c r="A20" s="95"/>
      <c r="B20" s="153" t="s">
        <v>140</v>
      </c>
      <c r="C20" s="154"/>
      <c r="D20" s="154"/>
      <c r="E20" s="95"/>
    </row>
    <row r="21" spans="1:5">
      <c r="A21" s="95"/>
      <c r="B21" s="138"/>
      <c r="C21" s="138"/>
      <c r="D21" s="138"/>
      <c r="E21" s="95"/>
    </row>
    <row r="22" spans="1:5">
      <c r="A22" s="95"/>
      <c r="B22" s="138"/>
      <c r="C22" s="138"/>
      <c r="D22" s="138"/>
      <c r="E22" s="95"/>
    </row>
    <row r="23" spans="1:5">
      <c r="A23" s="95"/>
      <c r="B23" s="138"/>
      <c r="C23" s="138"/>
      <c r="D23" s="138"/>
      <c r="E23" s="95"/>
    </row>
    <row r="24" spans="1:5">
      <c r="A24" s="95"/>
      <c r="B24" s="138"/>
      <c r="C24" s="130"/>
      <c r="D24" s="138"/>
      <c r="E24" s="95"/>
    </row>
    <row r="25" spans="1:5">
      <c r="A25" s="95"/>
      <c r="B25" s="138"/>
      <c r="C25" s="138"/>
      <c r="D25" s="138"/>
      <c r="E25" s="95"/>
    </row>
    <row r="26" spans="1:5">
      <c r="A26" s="95"/>
      <c r="B26" s="138"/>
      <c r="C26" s="138"/>
      <c r="D26" s="138"/>
      <c r="E26" s="95"/>
    </row>
    <row r="27" spans="1:5">
      <c r="A27" s="95"/>
      <c r="B27" s="95"/>
      <c r="C27" s="95"/>
      <c r="D27" s="95"/>
      <c r="E27" s="95"/>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7"/>
  <sheetViews>
    <sheetView zoomScale="86" zoomScaleNormal="86" workbookViewId="0">
      <selection activeCell="A8" sqref="A8"/>
    </sheetView>
  </sheetViews>
  <sheetFormatPr defaultColWidth="10.875" defaultRowHeight="15.6"/>
  <cols>
    <col min="1" max="1" width="39" style="90" customWidth="1"/>
    <col min="2" max="2" width="16" style="90" customWidth="1"/>
    <col min="3" max="4" width="16.625" style="90" customWidth="1"/>
    <col min="5" max="5" width="10.875" style="90" customWidth="1"/>
    <col min="6" max="6" width="14" style="90" customWidth="1"/>
    <col min="7" max="7" width="10.875" style="1" customWidth="1"/>
    <col min="8" max="16384" width="10.875" style="1"/>
  </cols>
  <sheetData>
    <row r="1" spans="1:6" ht="15.6" customHeight="1">
      <c r="A1" s="27"/>
      <c r="B1" s="157" t="s">
        <v>141</v>
      </c>
      <c r="C1" s="158"/>
      <c r="D1" s="159"/>
      <c r="E1" s="7"/>
      <c r="F1" s="7"/>
    </row>
    <row r="2" spans="1:6" ht="80.099999999999994" customHeight="1">
      <c r="A2" s="27" t="s">
        <v>142</v>
      </c>
      <c r="B2" s="38" t="s">
        <v>143</v>
      </c>
      <c r="C2" s="38" t="s">
        <v>144</v>
      </c>
      <c r="D2" s="38" t="s">
        <v>145</v>
      </c>
      <c r="E2" s="9"/>
      <c r="F2" s="24"/>
    </row>
    <row r="3" spans="1:6" ht="15.95" customHeight="1">
      <c r="A3" s="29" t="s">
        <v>146</v>
      </c>
      <c r="B3" s="84"/>
      <c r="C3" s="38"/>
      <c r="D3" s="38"/>
      <c r="E3" s="9"/>
      <c r="F3" s="7"/>
    </row>
    <row r="4" spans="1:6" ht="15.95" customHeight="1">
      <c r="A4" s="29" t="s">
        <v>147</v>
      </c>
      <c r="B4" s="38"/>
      <c r="C4" s="84"/>
      <c r="D4" s="38"/>
      <c r="E4" s="9" t="s">
        <v>65</v>
      </c>
      <c r="F4" s="7"/>
    </row>
    <row r="5" spans="1:6" ht="15.95" customHeight="1">
      <c r="A5" s="29" t="s">
        <v>148</v>
      </c>
      <c r="B5" s="38"/>
      <c r="C5" s="38"/>
      <c r="D5" s="84"/>
      <c r="E5" s="103">
        <f>B3+C4+D5</f>
        <v>0</v>
      </c>
      <c r="F5" s="141" t="s">
        <v>149</v>
      </c>
    </row>
    <row r="6" spans="1:6">
      <c r="A6" s="156"/>
      <c r="B6" s="156"/>
      <c r="C6" s="156"/>
      <c r="D6" s="156"/>
      <c r="E6" s="95"/>
    </row>
    <row r="7" spans="1:6" ht="17.45" customHeight="1">
      <c r="A7" s="27"/>
      <c r="B7" s="157" t="s">
        <v>141</v>
      </c>
      <c r="C7" s="158"/>
      <c r="D7" s="159"/>
      <c r="E7" s="7"/>
      <c r="F7" s="7"/>
    </row>
    <row r="8" spans="1:6" ht="108.6">
      <c r="A8" s="27" t="s">
        <v>150</v>
      </c>
      <c r="B8" s="38" t="s">
        <v>151</v>
      </c>
      <c r="C8" s="38" t="s">
        <v>152</v>
      </c>
      <c r="D8" s="38" t="s">
        <v>153</v>
      </c>
      <c r="E8" s="9"/>
      <c r="F8" s="24"/>
    </row>
    <row r="9" spans="1:6" ht="14.1" customHeight="1">
      <c r="A9" s="29" t="s">
        <v>146</v>
      </c>
      <c r="B9" s="84"/>
      <c r="C9" s="38"/>
      <c r="D9" s="38"/>
      <c r="E9" s="9"/>
      <c r="F9" s="7"/>
    </row>
    <row r="10" spans="1:6">
      <c r="A10" s="29" t="s">
        <v>147</v>
      </c>
      <c r="B10" s="38"/>
      <c r="C10" s="84"/>
      <c r="D10" s="38"/>
      <c r="E10" s="9" t="s">
        <v>65</v>
      </c>
      <c r="F10" s="7"/>
    </row>
    <row r="11" spans="1:6" ht="16.5" customHeight="1">
      <c r="A11" s="29" t="s">
        <v>148</v>
      </c>
      <c r="B11" s="38"/>
      <c r="C11" s="38"/>
      <c r="D11" s="84"/>
      <c r="E11" s="103">
        <f>B9+C10+D11</f>
        <v>0</v>
      </c>
      <c r="F11" s="141" t="s">
        <v>137</v>
      </c>
    </row>
    <row r="12" spans="1:6">
      <c r="A12" s="160"/>
      <c r="B12" s="160"/>
      <c r="C12" s="160"/>
      <c r="D12" s="160"/>
      <c r="E12" s="95"/>
    </row>
    <row r="13" spans="1:6" ht="30.95">
      <c r="A13" s="95" t="s">
        <v>154</v>
      </c>
      <c r="B13" s="104">
        <f>E5+E11</f>
        <v>0</v>
      </c>
      <c r="C13" s="95"/>
      <c r="D13" s="95"/>
      <c r="E13" s="95"/>
    </row>
    <row r="15" spans="1:6">
      <c r="A15" s="120" t="s">
        <v>155</v>
      </c>
    </row>
    <row r="17" spans="1:4" ht="36.75" customHeight="1">
      <c r="A17" s="156"/>
      <c r="B17" s="156"/>
      <c r="C17" s="156"/>
      <c r="D17" s="156"/>
    </row>
  </sheetData>
  <sheetProtection formatRows="0"/>
  <mergeCells count="5">
    <mergeCell ref="B1:D1"/>
    <mergeCell ref="A6:D6"/>
    <mergeCell ref="B7:D7"/>
    <mergeCell ref="A12:D12"/>
    <mergeCell ref="A17:D17"/>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E5" activePane="bottomRight" state="frozen"/>
      <selection pane="bottomRight" activeCell="G12" sqref="G12"/>
      <selection pane="bottomLeft" activeCell="A2" sqref="A2"/>
      <selection pane="topRight" activeCell="B1" sqref="B1"/>
    </sheetView>
  </sheetViews>
  <sheetFormatPr defaultColWidth="10.5" defaultRowHeight="15.6"/>
  <cols>
    <col min="1" max="1" width="80.625" style="91" customWidth="1"/>
    <col min="2" max="5" width="32.625" style="91" customWidth="1"/>
    <col min="6" max="7" width="26.625" style="91" customWidth="1"/>
    <col min="8" max="8" width="15.5" style="91" customWidth="1"/>
    <col min="9" max="9" width="21.875" customWidth="1"/>
  </cols>
  <sheetData>
    <row r="1" spans="1:10" ht="80.099999999999994" customHeight="1">
      <c r="A1" s="139" t="s">
        <v>156</v>
      </c>
      <c r="B1" s="20" t="s">
        <v>157</v>
      </c>
      <c r="C1" s="20" t="s">
        <v>158</v>
      </c>
      <c r="D1" s="20" t="s">
        <v>159</v>
      </c>
      <c r="E1" s="19" t="s">
        <v>160</v>
      </c>
      <c r="F1" s="30" t="s">
        <v>78</v>
      </c>
      <c r="G1" s="30" t="s">
        <v>25</v>
      </c>
      <c r="H1" s="9"/>
      <c r="I1" s="7"/>
    </row>
    <row r="2" spans="1:10" ht="32.1" customHeight="1">
      <c r="A2" s="100" t="s">
        <v>161</v>
      </c>
      <c r="B2" s="83"/>
      <c r="C2" s="83"/>
      <c r="D2" s="83"/>
      <c r="E2" s="83"/>
      <c r="F2" s="66">
        <v>0.3</v>
      </c>
      <c r="G2" s="68">
        <f>(SUM(B2:E2)*F2)</f>
        <v>0</v>
      </c>
      <c r="H2" s="15"/>
      <c r="I2" s="15"/>
      <c r="J2" s="14"/>
    </row>
    <row r="3" spans="1:10" ht="32.1" customHeight="1">
      <c r="A3" s="101"/>
      <c r="B3" s="83"/>
      <c r="C3" s="83"/>
      <c r="D3" s="83"/>
      <c r="E3" s="83"/>
      <c r="F3" s="66"/>
      <c r="G3" s="68"/>
      <c r="H3" s="15"/>
      <c r="I3" s="15"/>
      <c r="J3" s="14"/>
    </row>
    <row r="4" spans="1:10" ht="32.1" customHeight="1">
      <c r="A4" s="22" t="s">
        <v>162</v>
      </c>
      <c r="B4" s="78"/>
      <c r="C4" s="78">
        <v>6</v>
      </c>
      <c r="D4" s="78"/>
      <c r="E4" s="78"/>
      <c r="F4" s="67">
        <v>0.1</v>
      </c>
      <c r="G4" s="68">
        <f>(SUM(B4:E4)*F4)</f>
        <v>0.60000000000000009</v>
      </c>
      <c r="H4" s="7"/>
      <c r="I4" s="7"/>
    </row>
    <row r="5" spans="1:10" ht="279" customHeight="1">
      <c r="A5" s="21"/>
      <c r="B5" s="78"/>
      <c r="C5" s="128" t="s">
        <v>163</v>
      </c>
      <c r="D5" s="78"/>
      <c r="E5" s="78"/>
      <c r="F5" s="67"/>
      <c r="G5" s="68"/>
      <c r="H5" s="7"/>
      <c r="I5" s="7"/>
    </row>
    <row r="6" spans="1:10" ht="32.1" customHeight="1">
      <c r="A6" s="22" t="s">
        <v>164</v>
      </c>
      <c r="B6" s="83"/>
      <c r="C6" s="83"/>
      <c r="D6" s="83"/>
      <c r="E6" s="83"/>
      <c r="F6" s="67">
        <v>0.15</v>
      </c>
      <c r="G6" s="68">
        <f>(SUM(B6:E6)*F6)</f>
        <v>0</v>
      </c>
      <c r="H6" s="7"/>
      <c r="I6" s="7"/>
    </row>
    <row r="7" spans="1:10" ht="32.1" customHeight="1">
      <c r="A7" s="21"/>
      <c r="B7" s="83"/>
      <c r="C7" s="83"/>
      <c r="D7" s="83"/>
      <c r="E7" s="83"/>
      <c r="F7" s="67"/>
      <c r="G7" s="68"/>
      <c r="H7" s="7"/>
      <c r="I7" s="7"/>
    </row>
    <row r="8" spans="1:10" ht="32.1" customHeight="1">
      <c r="A8" s="22" t="s">
        <v>165</v>
      </c>
      <c r="B8" s="78"/>
      <c r="C8" s="78"/>
      <c r="D8" s="78"/>
      <c r="E8" s="78"/>
      <c r="F8" s="67">
        <v>0.15</v>
      </c>
      <c r="G8" s="68">
        <f>(SUM(B8:E8)*F8)</f>
        <v>0</v>
      </c>
      <c r="H8" s="7"/>
      <c r="I8" s="7"/>
    </row>
    <row r="9" spans="1:10" ht="32.1" customHeight="1">
      <c r="A9" s="21"/>
      <c r="B9" s="78"/>
      <c r="C9" s="78"/>
      <c r="D9" s="78"/>
      <c r="E9" s="78"/>
      <c r="F9" s="67"/>
      <c r="G9" s="68"/>
      <c r="H9" s="7"/>
      <c r="I9" s="7"/>
    </row>
    <row r="10" spans="1:10" ht="32.1" customHeight="1">
      <c r="A10" s="22" t="s">
        <v>166</v>
      </c>
      <c r="B10" s="83"/>
      <c r="C10" s="83"/>
      <c r="D10" s="83"/>
      <c r="E10" s="83"/>
      <c r="F10" s="67">
        <v>0.1</v>
      </c>
      <c r="G10" s="68">
        <f>(SUM(B10:E10)*F10)</f>
        <v>0</v>
      </c>
      <c r="H10" s="7"/>
      <c r="I10" s="7"/>
    </row>
    <row r="11" spans="1:10" ht="32.1" customHeight="1">
      <c r="A11" s="22"/>
      <c r="B11" s="83"/>
      <c r="C11" s="83"/>
      <c r="D11" s="83"/>
      <c r="E11" s="83"/>
      <c r="F11" s="31"/>
      <c r="G11" s="68"/>
      <c r="H11" s="7"/>
      <c r="I11" s="7"/>
    </row>
    <row r="12" spans="1:10" ht="32.1" customHeight="1">
      <c r="A12" s="22" t="s">
        <v>167</v>
      </c>
      <c r="B12" s="78"/>
      <c r="C12" s="78">
        <v>6</v>
      </c>
      <c r="D12" s="78"/>
      <c r="E12" s="78"/>
      <c r="F12" s="67">
        <v>0.15</v>
      </c>
      <c r="G12" s="68">
        <f>(SUM(B12:E12)*F12)</f>
        <v>0.89999999999999991</v>
      </c>
      <c r="H12" s="7"/>
      <c r="I12" s="7"/>
    </row>
    <row r="13" spans="1:10" ht="239.25" customHeight="1">
      <c r="A13" s="22"/>
      <c r="B13" s="78"/>
      <c r="C13" s="131" t="s">
        <v>168</v>
      </c>
      <c r="D13" s="78"/>
      <c r="E13" s="78"/>
      <c r="F13" s="67"/>
      <c r="G13" s="68"/>
      <c r="H13" s="7"/>
      <c r="I13" s="7"/>
    </row>
    <row r="14" spans="1:10" ht="32.1" customHeight="1">
      <c r="A14" s="22" t="s">
        <v>169</v>
      </c>
      <c r="B14" s="83"/>
      <c r="C14" s="83"/>
      <c r="D14" s="83"/>
      <c r="E14" s="83"/>
      <c r="F14" s="67">
        <v>0.05</v>
      </c>
      <c r="G14" s="68">
        <f>(SUM(B14:E14)*F14)</f>
        <v>0</v>
      </c>
      <c r="H14" s="7"/>
      <c r="I14" s="7"/>
    </row>
    <row r="15" spans="1:10" ht="32.1" customHeight="1">
      <c r="A15" s="22"/>
      <c r="B15" s="83"/>
      <c r="C15" s="83"/>
      <c r="D15" s="83"/>
      <c r="E15" s="83"/>
      <c r="F15" s="31"/>
      <c r="G15" s="68"/>
      <c r="H15" s="7"/>
      <c r="I15" s="7"/>
    </row>
    <row r="16" spans="1:10" ht="33" customHeight="1">
      <c r="A16"/>
      <c r="B16"/>
      <c r="C16"/>
      <c r="D16"/>
      <c r="E16" s="35" t="s">
        <v>65</v>
      </c>
      <c r="F16" s="8">
        <f>SUM(F2:F14)</f>
        <v>1</v>
      </c>
      <c r="G16" s="80">
        <f>SUM(G2:G15)</f>
        <v>1.5</v>
      </c>
      <c r="H16" s="141" t="s">
        <v>137</v>
      </c>
      <c r="I16" s="7"/>
    </row>
    <row r="17" spans="1:9">
      <c r="A17" s="138"/>
      <c r="B17" s="138"/>
      <c r="C17" s="138"/>
      <c r="D17" s="138"/>
      <c r="E17" s="138"/>
      <c r="F17" s="138"/>
      <c r="G17" s="138"/>
      <c r="H17" s="92"/>
      <c r="I17" s="7"/>
    </row>
    <row r="18" spans="1:9" ht="93">
      <c r="A18" s="97" t="s">
        <v>170</v>
      </c>
      <c r="B18" s="138"/>
      <c r="C18" s="138"/>
      <c r="D18" s="138"/>
      <c r="E18" s="138"/>
      <c r="F18" s="138"/>
      <c r="G18" s="94"/>
      <c r="H18" s="92"/>
      <c r="I18" s="7"/>
    </row>
    <row r="19" spans="1:9">
      <c r="A19" s="138"/>
      <c r="B19" s="138"/>
      <c r="C19" s="138"/>
      <c r="D19" s="138"/>
      <c r="E19" s="138"/>
      <c r="F19" s="138"/>
      <c r="G19" s="138"/>
      <c r="H19" s="92"/>
      <c r="I19" s="7"/>
    </row>
    <row r="20" spans="1:9">
      <c r="A20" s="138"/>
      <c r="B20" s="138"/>
      <c r="C20" s="138"/>
      <c r="D20" s="138"/>
      <c r="E20" s="138"/>
      <c r="F20" s="138"/>
      <c r="G20" s="94"/>
      <c r="H20" s="92"/>
      <c r="I20" s="7"/>
    </row>
    <row r="21" spans="1:9">
      <c r="A21" s="138"/>
      <c r="B21" s="138"/>
      <c r="C21" s="138"/>
      <c r="D21" s="138"/>
      <c r="E21" s="138"/>
      <c r="F21" s="94"/>
      <c r="G21" s="138"/>
      <c r="H21" s="92"/>
      <c r="I21" s="7"/>
    </row>
    <row r="22" spans="1:9">
      <c r="A22" s="138"/>
      <c r="B22" s="138"/>
      <c r="C22" s="138"/>
      <c r="D22" s="138"/>
      <c r="E22" s="138"/>
      <c r="F22" s="138"/>
      <c r="G22" s="94"/>
      <c r="H22" s="92"/>
      <c r="I22" s="7"/>
    </row>
    <row r="23" spans="1:9">
      <c r="A23" s="138"/>
      <c r="B23" s="138"/>
      <c r="C23" s="138"/>
      <c r="D23" s="138"/>
      <c r="E23" s="138"/>
      <c r="F23" s="94"/>
      <c r="G23" s="94"/>
      <c r="H23" s="92"/>
      <c r="I23" s="7"/>
    </row>
    <row r="24" spans="1:9">
      <c r="A24" s="138"/>
      <c r="B24" s="138"/>
      <c r="C24" s="138"/>
      <c r="D24" s="138"/>
      <c r="E24" s="138"/>
      <c r="F24" s="94"/>
      <c r="G24" s="138"/>
      <c r="H24" s="92"/>
      <c r="I24" s="7"/>
    </row>
    <row r="25" spans="1:9">
      <c r="A25" s="138"/>
      <c r="B25" s="138"/>
      <c r="C25" s="138"/>
      <c r="D25" s="138"/>
      <c r="E25" s="138"/>
      <c r="F25" s="138"/>
      <c r="G25" s="96"/>
    </row>
    <row r="26" spans="1:9">
      <c r="A26" s="138"/>
      <c r="B26" s="138"/>
      <c r="C26" s="138"/>
      <c r="D26" s="138"/>
      <c r="E26" s="138"/>
      <c r="F26" s="96"/>
      <c r="G26" s="96"/>
    </row>
    <row r="27" spans="1:9">
      <c r="A27" s="138"/>
      <c r="B27" s="138"/>
      <c r="C27" s="138"/>
      <c r="D27" s="138"/>
      <c r="E27" s="138"/>
      <c r="F27" s="96"/>
      <c r="G27" s="96"/>
    </row>
    <row r="28" spans="1:9">
      <c r="A28" s="138"/>
      <c r="B28" s="138"/>
      <c r="C28" s="138"/>
      <c r="D28" s="138"/>
      <c r="E28" s="138"/>
      <c r="F28" s="96"/>
      <c r="G28" s="96"/>
    </row>
    <row r="29" spans="1:9">
      <c r="A29" s="138"/>
      <c r="B29" s="138"/>
      <c r="C29" s="96"/>
      <c r="D29" s="96"/>
      <c r="E29" s="96"/>
      <c r="F29" s="96"/>
      <c r="G29" s="96"/>
    </row>
    <row r="30" spans="1:9">
      <c r="A30" s="138"/>
      <c r="B30" s="138"/>
      <c r="C30" s="96"/>
      <c r="D30" s="96"/>
      <c r="E30" s="96"/>
      <c r="F30" s="96"/>
      <c r="G30" s="96"/>
    </row>
    <row r="31" spans="1:9">
      <c r="A31" s="92"/>
      <c r="B31" s="92"/>
    </row>
    <row r="32" spans="1:9">
      <c r="A32" s="92"/>
      <c r="B32" s="92"/>
    </row>
    <row r="33" spans="1:2">
      <c r="A33" s="92"/>
      <c r="B33" s="92"/>
    </row>
    <row r="34" spans="1:2">
      <c r="B34" s="92"/>
    </row>
    <row r="35" spans="1:2">
      <c r="B35" s="92"/>
    </row>
    <row r="36" spans="1:2">
      <c r="B36" s="92"/>
    </row>
    <row r="37" spans="1:2">
      <c r="B37" s="92"/>
    </row>
    <row r="38" spans="1:2">
      <c r="B38" s="92"/>
    </row>
    <row r="39" spans="1:2">
      <c r="B39" s="92"/>
    </row>
    <row r="40" spans="1:2">
      <c r="B40" s="92"/>
    </row>
    <row r="41" spans="1:2">
      <c r="B41" s="92"/>
    </row>
    <row r="42" spans="1:2">
      <c r="B42" s="92"/>
    </row>
    <row r="43" spans="1:2">
      <c r="B43" s="92"/>
    </row>
    <row r="44" spans="1:2">
      <c r="B44" s="92"/>
    </row>
    <row r="45" spans="1:2">
      <c r="B45" s="92"/>
    </row>
    <row r="46" spans="1:2">
      <c r="B46" s="92"/>
    </row>
    <row r="47" spans="1:2">
      <c r="B47" s="92"/>
    </row>
    <row r="48" spans="1:2">
      <c r="B48" s="92"/>
    </row>
    <row r="49" spans="2:2">
      <c r="B49" s="92"/>
    </row>
    <row r="50" spans="2:2">
      <c r="B50" s="92"/>
    </row>
    <row r="51" spans="2:2">
      <c r="B51" s="92"/>
    </row>
    <row r="52" spans="2:2">
      <c r="B52" s="92"/>
    </row>
    <row r="53" spans="2:2">
      <c r="B53" s="92"/>
    </row>
    <row r="54" spans="2:2">
      <c r="B54" s="92"/>
    </row>
    <row r="55" spans="2:2">
      <c r="B55" s="92"/>
    </row>
    <row r="56" spans="2:2">
      <c r="B56" s="92"/>
    </row>
    <row r="57" spans="2:2">
      <c r="B57" s="92"/>
    </row>
    <row r="58" spans="2:2">
      <c r="B58" s="92"/>
    </row>
    <row r="59" spans="2:2">
      <c r="B59" s="92"/>
    </row>
    <row r="60" spans="2:2">
      <c r="B60" s="92"/>
    </row>
    <row r="61" spans="2:2">
      <c r="B61" s="92"/>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917D-AF6B-40B5-8200-F7C0F63765F7}">
  <dimension ref="A1:G87"/>
  <sheetViews>
    <sheetView zoomScale="50" zoomScaleNormal="50" workbookViewId="0">
      <pane xSplit="1" ySplit="1" topLeftCell="B50" activePane="bottomRight" state="frozen"/>
      <selection pane="bottomRight" activeCell="F71" sqref="F71"/>
      <selection pane="bottomLeft" activeCell="A2" sqref="A2"/>
      <selection pane="topRight" activeCell="B1" sqref="B1"/>
    </sheetView>
  </sheetViews>
  <sheetFormatPr defaultColWidth="10.875" defaultRowHeight="15.75" customHeight="1"/>
  <cols>
    <col min="1" max="1" width="64.625" style="86" customWidth="1"/>
    <col min="2" max="4" width="64.625" style="92" customWidth="1"/>
    <col min="5" max="6" width="16.625" style="92" customWidth="1"/>
    <col min="7" max="7" width="18.5" style="92" customWidth="1"/>
    <col min="8" max="16384" width="10.875" style="7"/>
  </cols>
  <sheetData>
    <row r="1" spans="1:7" ht="32.1" customHeight="1">
      <c r="A1" s="30" t="s">
        <v>22</v>
      </c>
      <c r="B1" s="20" t="s">
        <v>171</v>
      </c>
      <c r="C1" s="19" t="s">
        <v>172</v>
      </c>
      <c r="D1" s="19" t="s">
        <v>173</v>
      </c>
      <c r="E1" s="30" t="s">
        <v>24</v>
      </c>
      <c r="F1" s="30" t="s">
        <v>25</v>
      </c>
      <c r="G1" s="7"/>
    </row>
    <row r="2" spans="1:7" ht="32.1" customHeight="1">
      <c r="A2" s="20" t="s">
        <v>174</v>
      </c>
      <c r="B2" s="83"/>
      <c r="C2" s="83"/>
      <c r="D2" s="83"/>
      <c r="E2" s="67">
        <v>0.03</v>
      </c>
      <c r="F2" s="40">
        <f>SUM(B2:D2)*E2</f>
        <v>0</v>
      </c>
      <c r="G2" s="8"/>
    </row>
    <row r="3" spans="1:7" ht="32.1" customHeight="1">
      <c r="A3" s="20"/>
      <c r="B3" s="88"/>
      <c r="C3" s="88"/>
      <c r="D3" s="88"/>
      <c r="E3" s="67"/>
      <c r="F3" s="40"/>
      <c r="G3" s="8"/>
    </row>
    <row r="4" spans="1:7" ht="32.1" customHeight="1">
      <c r="A4" s="20" t="s">
        <v>175</v>
      </c>
      <c r="B4" s="83"/>
      <c r="C4" s="83"/>
      <c r="D4" s="83">
        <v>1.5</v>
      </c>
      <c r="E4" s="67">
        <v>0.03</v>
      </c>
      <c r="F4" s="40">
        <f t="shared" ref="F4:F56" si="0">SUM(B4:D4)*E4</f>
        <v>4.4999999999999998E-2</v>
      </c>
      <c r="G4" s="7"/>
    </row>
    <row r="5" spans="1:7" ht="111.75" customHeight="1">
      <c r="A5" s="20"/>
      <c r="B5" s="88"/>
      <c r="C5" s="88"/>
      <c r="D5" s="121" t="s">
        <v>176</v>
      </c>
      <c r="E5" s="67"/>
      <c r="F5" s="40"/>
      <c r="G5" s="7"/>
    </row>
    <row r="6" spans="1:7" ht="32.1" customHeight="1">
      <c r="A6" s="20" t="s">
        <v>177</v>
      </c>
      <c r="B6" s="83"/>
      <c r="C6" s="83"/>
      <c r="D6" s="83">
        <v>1</v>
      </c>
      <c r="E6" s="62">
        <v>0.04</v>
      </c>
      <c r="F6" s="40">
        <f>SUM(B6:D6)*E6</f>
        <v>0.04</v>
      </c>
      <c r="G6" s="7"/>
    </row>
    <row r="7" spans="1:7" ht="195.75" customHeight="1">
      <c r="A7" s="20"/>
      <c r="B7" s="88"/>
      <c r="C7" s="88"/>
      <c r="D7" s="135" t="s">
        <v>178</v>
      </c>
      <c r="E7" s="62"/>
      <c r="F7" s="40"/>
      <c r="G7" s="7"/>
    </row>
    <row r="8" spans="1:7" ht="32.1" customHeight="1">
      <c r="A8" s="20" t="s">
        <v>179</v>
      </c>
      <c r="B8" s="83"/>
      <c r="C8" s="83"/>
      <c r="D8" s="83"/>
      <c r="E8" s="62">
        <v>0.03</v>
      </c>
      <c r="F8" s="40">
        <f t="shared" si="0"/>
        <v>0</v>
      </c>
      <c r="G8" s="7"/>
    </row>
    <row r="9" spans="1:7" ht="32.1" customHeight="1">
      <c r="A9" s="20"/>
      <c r="B9" s="88"/>
      <c r="C9" s="88"/>
      <c r="D9" s="88"/>
      <c r="E9" s="62"/>
      <c r="F9" s="40"/>
      <c r="G9" s="7"/>
    </row>
    <row r="10" spans="1:7" ht="32.1" customHeight="1">
      <c r="A10" s="113" t="s">
        <v>180</v>
      </c>
      <c r="B10" s="83"/>
      <c r="C10" s="83"/>
      <c r="D10" s="83">
        <v>1.5</v>
      </c>
      <c r="E10" s="62">
        <v>0.03</v>
      </c>
      <c r="F10" s="40">
        <f t="shared" si="0"/>
        <v>4.4999999999999998E-2</v>
      </c>
      <c r="G10" s="7"/>
    </row>
    <row r="11" spans="1:7" ht="63" customHeight="1">
      <c r="A11" s="20"/>
      <c r="B11" s="88"/>
      <c r="C11" s="88"/>
      <c r="D11" s="121" t="s">
        <v>181</v>
      </c>
      <c r="E11" s="62"/>
      <c r="F11" s="40"/>
      <c r="G11" s="7"/>
    </row>
    <row r="12" spans="1:7" ht="32.1" customHeight="1">
      <c r="A12" s="20" t="s">
        <v>182</v>
      </c>
      <c r="B12" s="83"/>
      <c r="C12" s="83"/>
      <c r="D12" s="83"/>
      <c r="E12" s="62">
        <v>0.02</v>
      </c>
      <c r="F12" s="40">
        <f t="shared" si="0"/>
        <v>0</v>
      </c>
      <c r="G12" s="7"/>
    </row>
    <row r="13" spans="1:7" ht="32.1" customHeight="1">
      <c r="A13" s="20"/>
      <c r="B13" s="88"/>
      <c r="C13" s="88"/>
      <c r="D13" s="88"/>
      <c r="E13" s="62"/>
      <c r="F13" s="40"/>
      <c r="G13" s="7"/>
    </row>
    <row r="14" spans="1:7" ht="32.1" customHeight="1">
      <c r="A14" s="20" t="s">
        <v>183</v>
      </c>
      <c r="B14" s="83"/>
      <c r="C14" s="83"/>
      <c r="D14" s="83"/>
      <c r="E14" s="62">
        <v>0.04</v>
      </c>
      <c r="F14" s="40">
        <f t="shared" si="0"/>
        <v>0</v>
      </c>
      <c r="G14" s="7"/>
    </row>
    <row r="15" spans="1:7" ht="32.1" customHeight="1">
      <c r="A15" s="20"/>
      <c r="B15" s="88"/>
      <c r="C15" s="88"/>
      <c r="D15" s="88"/>
      <c r="E15" s="62"/>
      <c r="F15" s="40"/>
      <c r="G15" s="7"/>
    </row>
    <row r="16" spans="1:7" ht="32.1" customHeight="1">
      <c r="A16" s="20" t="s">
        <v>184</v>
      </c>
      <c r="B16" s="83"/>
      <c r="C16" s="83"/>
      <c r="D16" s="83"/>
      <c r="E16" s="62">
        <v>0.04</v>
      </c>
      <c r="F16" s="40">
        <f t="shared" si="0"/>
        <v>0</v>
      </c>
      <c r="G16" s="7"/>
    </row>
    <row r="17" spans="1:7" ht="32.1" customHeight="1">
      <c r="A17" s="20"/>
      <c r="B17" s="88"/>
      <c r="C17" s="88"/>
      <c r="D17" s="88"/>
      <c r="E17" s="62"/>
      <c r="F17" s="40"/>
      <c r="G17" s="7"/>
    </row>
    <row r="18" spans="1:7" ht="32.1" customHeight="1">
      <c r="A18" s="20" t="s">
        <v>185</v>
      </c>
      <c r="B18" s="83"/>
      <c r="C18" s="83"/>
      <c r="D18" s="83"/>
      <c r="E18" s="62">
        <v>0.04</v>
      </c>
      <c r="F18" s="40">
        <f t="shared" si="0"/>
        <v>0</v>
      </c>
      <c r="G18" s="7"/>
    </row>
    <row r="19" spans="1:7" ht="32.1" customHeight="1">
      <c r="A19" s="20"/>
      <c r="B19" s="88"/>
      <c r="C19" s="88"/>
      <c r="D19" s="88"/>
      <c r="E19" s="62"/>
      <c r="F19" s="40"/>
      <c r="G19" s="7"/>
    </row>
    <row r="20" spans="1:7" ht="32.1" customHeight="1">
      <c r="A20" s="20" t="s">
        <v>186</v>
      </c>
      <c r="B20" s="83"/>
      <c r="C20" s="83"/>
      <c r="D20" s="83"/>
      <c r="E20" s="62">
        <v>0.04</v>
      </c>
      <c r="F20" s="40">
        <f t="shared" si="0"/>
        <v>0</v>
      </c>
      <c r="G20" s="7"/>
    </row>
    <row r="21" spans="1:7" ht="32.1" customHeight="1">
      <c r="A21" s="20"/>
      <c r="B21" s="88"/>
      <c r="C21" s="88"/>
      <c r="D21" s="88"/>
      <c r="E21" s="62"/>
      <c r="F21" s="40"/>
      <c r="G21" s="7"/>
    </row>
    <row r="22" spans="1:7" ht="32.1" customHeight="1">
      <c r="A22" s="20" t="s">
        <v>187</v>
      </c>
      <c r="B22" s="83"/>
      <c r="C22" s="83"/>
      <c r="D22" s="83"/>
      <c r="E22" s="62">
        <v>0.04</v>
      </c>
      <c r="F22" s="40">
        <f t="shared" si="0"/>
        <v>0</v>
      </c>
      <c r="G22" s="7"/>
    </row>
    <row r="23" spans="1:7" ht="32.1" customHeight="1">
      <c r="A23" s="20"/>
      <c r="B23" s="88"/>
      <c r="C23" s="88"/>
      <c r="D23" s="88"/>
      <c r="E23" s="62"/>
      <c r="F23" s="40"/>
      <c r="G23" s="7"/>
    </row>
    <row r="24" spans="1:7" ht="32.1" customHeight="1">
      <c r="A24" s="20" t="s">
        <v>188</v>
      </c>
      <c r="B24" s="83"/>
      <c r="C24" s="83"/>
      <c r="D24" s="83"/>
      <c r="E24" s="62">
        <v>0.04</v>
      </c>
      <c r="F24" s="40">
        <f t="shared" si="0"/>
        <v>0</v>
      </c>
      <c r="G24" s="7"/>
    </row>
    <row r="25" spans="1:7" ht="32.1" customHeight="1">
      <c r="A25" s="20"/>
      <c r="B25" s="88"/>
      <c r="C25" s="88"/>
      <c r="D25" s="88"/>
      <c r="E25" s="62"/>
      <c r="F25" s="40"/>
      <c r="G25" s="7"/>
    </row>
    <row r="26" spans="1:7" ht="32.1" customHeight="1">
      <c r="A26" s="20" t="s">
        <v>189</v>
      </c>
      <c r="B26" s="83"/>
      <c r="C26" s="83"/>
      <c r="D26" s="83"/>
      <c r="E26" s="62">
        <v>0.04</v>
      </c>
      <c r="F26" s="40">
        <f t="shared" si="0"/>
        <v>0</v>
      </c>
      <c r="G26" s="7"/>
    </row>
    <row r="27" spans="1:7" ht="32.1" customHeight="1">
      <c r="A27" s="20"/>
      <c r="B27" s="88"/>
      <c r="C27" s="88"/>
      <c r="D27" s="88"/>
      <c r="E27" s="62"/>
      <c r="F27" s="40"/>
      <c r="G27" s="7"/>
    </row>
    <row r="28" spans="1:7" ht="32.1" customHeight="1">
      <c r="A28" s="20" t="s">
        <v>190</v>
      </c>
      <c r="B28" s="83"/>
      <c r="C28" s="83"/>
      <c r="D28" s="83"/>
      <c r="E28" s="62">
        <v>0.02</v>
      </c>
      <c r="F28" s="40">
        <f t="shared" si="0"/>
        <v>0</v>
      </c>
      <c r="G28" s="8"/>
    </row>
    <row r="29" spans="1:7" ht="32.1" customHeight="1">
      <c r="A29" s="20"/>
      <c r="B29" s="88"/>
      <c r="C29" s="88"/>
      <c r="D29" s="88"/>
      <c r="E29" s="62"/>
      <c r="F29" s="40"/>
      <c r="G29" s="8"/>
    </row>
    <row r="30" spans="1:7" ht="32.1" customHeight="1">
      <c r="A30" s="20" t="s">
        <v>191</v>
      </c>
      <c r="B30" s="83"/>
      <c r="C30" s="83"/>
      <c r="D30" s="83"/>
      <c r="E30" s="62">
        <v>0.02</v>
      </c>
      <c r="F30" s="40">
        <f t="shared" si="0"/>
        <v>0</v>
      </c>
      <c r="G30" s="8"/>
    </row>
    <row r="31" spans="1:7" ht="32.1" customHeight="1">
      <c r="A31" s="20"/>
      <c r="B31" s="88"/>
      <c r="C31" s="88"/>
      <c r="D31" s="88"/>
      <c r="E31" s="62"/>
      <c r="F31" s="40"/>
      <c r="G31" s="8"/>
    </row>
    <row r="32" spans="1:7" ht="32.1" customHeight="1">
      <c r="A32" s="20" t="s">
        <v>192</v>
      </c>
      <c r="B32" s="83"/>
      <c r="C32" s="83"/>
      <c r="D32" s="83"/>
      <c r="E32" s="62">
        <v>0.03</v>
      </c>
      <c r="F32" s="40">
        <f t="shared" si="0"/>
        <v>0</v>
      </c>
      <c r="G32" s="8"/>
    </row>
    <row r="33" spans="1:7" ht="32.1" customHeight="1">
      <c r="A33" s="20"/>
      <c r="B33" s="88"/>
      <c r="C33" s="88"/>
      <c r="D33" s="88"/>
      <c r="E33" s="62"/>
      <c r="F33" s="40"/>
      <c r="G33" s="8"/>
    </row>
    <row r="34" spans="1:7" ht="32.1" customHeight="1">
      <c r="A34" s="20" t="s">
        <v>193</v>
      </c>
      <c r="B34" s="83"/>
      <c r="C34" s="83"/>
      <c r="D34" s="83"/>
      <c r="E34" s="62">
        <v>0.02</v>
      </c>
      <c r="F34" s="40">
        <f t="shared" si="0"/>
        <v>0</v>
      </c>
      <c r="G34" s="8"/>
    </row>
    <row r="35" spans="1:7" ht="32.1" customHeight="1">
      <c r="A35" s="20"/>
      <c r="B35" s="88"/>
      <c r="C35" s="88"/>
      <c r="D35" s="88"/>
      <c r="E35" s="62"/>
      <c r="F35" s="40"/>
      <c r="G35" s="8"/>
    </row>
    <row r="36" spans="1:7" ht="32.1" customHeight="1">
      <c r="A36" s="20" t="s">
        <v>194</v>
      </c>
      <c r="B36" s="83"/>
      <c r="C36" s="83"/>
      <c r="D36" s="83"/>
      <c r="E36" s="62">
        <v>0.03</v>
      </c>
      <c r="F36" s="40">
        <f t="shared" si="0"/>
        <v>0</v>
      </c>
      <c r="G36" s="8"/>
    </row>
    <row r="37" spans="1:7" ht="32.1" customHeight="1">
      <c r="A37" s="20"/>
      <c r="B37" s="88"/>
      <c r="C37" s="88"/>
      <c r="D37" s="88"/>
      <c r="E37" s="62"/>
      <c r="F37" s="40"/>
      <c r="G37" s="8"/>
    </row>
    <row r="38" spans="1:7" ht="32.1" customHeight="1">
      <c r="A38" s="20" t="s">
        <v>195</v>
      </c>
      <c r="B38" s="83"/>
      <c r="C38" s="83"/>
      <c r="D38" s="83"/>
      <c r="E38" s="62">
        <v>0.02</v>
      </c>
      <c r="F38" s="40">
        <f t="shared" si="0"/>
        <v>0</v>
      </c>
      <c r="G38" s="8"/>
    </row>
    <row r="39" spans="1:7" ht="32.1" customHeight="1">
      <c r="A39" s="20"/>
      <c r="B39" s="88"/>
      <c r="C39" s="88"/>
      <c r="D39" s="88"/>
      <c r="E39" s="62"/>
      <c r="F39" s="40"/>
      <c r="G39" s="8"/>
    </row>
    <row r="40" spans="1:7" ht="32.1" customHeight="1">
      <c r="A40" s="20" t="s">
        <v>196</v>
      </c>
      <c r="B40" s="83"/>
      <c r="C40" s="83"/>
      <c r="D40" s="83"/>
      <c r="E40" s="62">
        <v>0.03</v>
      </c>
      <c r="F40" s="40">
        <f t="shared" si="0"/>
        <v>0</v>
      </c>
      <c r="G40" s="8"/>
    </row>
    <row r="41" spans="1:7" ht="32.1" customHeight="1">
      <c r="A41" s="20"/>
      <c r="B41" s="88"/>
      <c r="C41" s="88"/>
      <c r="D41" s="88"/>
      <c r="E41" s="62"/>
      <c r="F41" s="40"/>
      <c r="G41" s="8"/>
    </row>
    <row r="42" spans="1:7" ht="32.1" customHeight="1">
      <c r="A42" s="20" t="s">
        <v>197</v>
      </c>
      <c r="B42" s="83"/>
      <c r="C42" s="83"/>
      <c r="D42" s="83"/>
      <c r="E42" s="62">
        <v>0.03</v>
      </c>
      <c r="F42" s="40">
        <f t="shared" si="0"/>
        <v>0</v>
      </c>
      <c r="G42" s="8"/>
    </row>
    <row r="43" spans="1:7" ht="32.1" customHeight="1">
      <c r="A43" s="20"/>
      <c r="B43" s="88"/>
      <c r="C43" s="88"/>
      <c r="D43" s="88"/>
      <c r="E43" s="62"/>
      <c r="F43" s="40"/>
      <c r="G43" s="8"/>
    </row>
    <row r="44" spans="1:7" ht="32.1" customHeight="1">
      <c r="A44" s="20" t="s">
        <v>198</v>
      </c>
      <c r="B44" s="83"/>
      <c r="C44" s="83"/>
      <c r="D44" s="83"/>
      <c r="E44" s="62">
        <v>0.02</v>
      </c>
      <c r="F44" s="40">
        <f t="shared" si="0"/>
        <v>0</v>
      </c>
      <c r="G44" s="8"/>
    </row>
    <row r="45" spans="1:7" ht="32.1" customHeight="1">
      <c r="A45" s="20"/>
      <c r="B45" s="88"/>
      <c r="C45" s="88"/>
      <c r="D45" s="88"/>
      <c r="E45" s="62"/>
      <c r="F45" s="40"/>
      <c r="G45" s="8"/>
    </row>
    <row r="46" spans="1:7" ht="32.1" customHeight="1">
      <c r="A46" s="20" t="s">
        <v>199</v>
      </c>
      <c r="B46" s="83"/>
      <c r="C46" s="83"/>
      <c r="D46" s="83"/>
      <c r="E46" s="62">
        <v>0.03</v>
      </c>
      <c r="F46" s="40">
        <f t="shared" si="0"/>
        <v>0</v>
      </c>
      <c r="G46" s="8"/>
    </row>
    <row r="47" spans="1:7" ht="32.1" customHeight="1">
      <c r="A47" s="20"/>
      <c r="B47" s="88"/>
      <c r="C47" s="88"/>
      <c r="D47" s="88"/>
      <c r="E47" s="62"/>
      <c r="F47" s="40"/>
      <c r="G47" s="8"/>
    </row>
    <row r="48" spans="1:7" ht="32.1" customHeight="1">
      <c r="A48" s="20" t="s">
        <v>200</v>
      </c>
      <c r="B48" s="83"/>
      <c r="C48" s="83"/>
      <c r="D48" s="83"/>
      <c r="E48" s="62">
        <v>0.02</v>
      </c>
      <c r="F48" s="40">
        <f t="shared" si="0"/>
        <v>0</v>
      </c>
      <c r="G48" s="8"/>
    </row>
    <row r="49" spans="1:7" ht="32.1" customHeight="1">
      <c r="A49" s="20"/>
      <c r="B49" s="88"/>
      <c r="C49" s="88"/>
      <c r="D49" s="88"/>
      <c r="E49" s="62"/>
      <c r="F49" s="40"/>
      <c r="G49" s="8"/>
    </row>
    <row r="50" spans="1:7" ht="32.1" customHeight="1">
      <c r="A50" s="20" t="s">
        <v>201</v>
      </c>
      <c r="B50" s="83"/>
      <c r="C50" s="83"/>
      <c r="D50" s="83"/>
      <c r="E50" s="62">
        <v>0.03</v>
      </c>
      <c r="F50" s="40">
        <f t="shared" si="0"/>
        <v>0</v>
      </c>
      <c r="G50" s="8"/>
    </row>
    <row r="51" spans="1:7" ht="32.1" customHeight="1">
      <c r="A51" s="20"/>
      <c r="B51" s="88"/>
      <c r="C51" s="88"/>
      <c r="D51" s="88"/>
      <c r="E51" s="62"/>
      <c r="F51" s="40"/>
      <c r="G51" s="8"/>
    </row>
    <row r="52" spans="1:7" ht="32.1" customHeight="1">
      <c r="A52" s="20" t="s">
        <v>202</v>
      </c>
      <c r="B52" s="83"/>
      <c r="C52" s="83"/>
      <c r="D52" s="83"/>
      <c r="E52" s="62">
        <v>0.03</v>
      </c>
      <c r="F52" s="40">
        <f t="shared" si="0"/>
        <v>0</v>
      </c>
      <c r="G52" s="8"/>
    </row>
    <row r="53" spans="1:7" ht="32.1" customHeight="1">
      <c r="A53" s="20"/>
      <c r="B53" s="88"/>
      <c r="C53" s="88"/>
      <c r="D53" s="88"/>
      <c r="E53" s="62"/>
      <c r="F53" s="40"/>
      <c r="G53" s="8"/>
    </row>
    <row r="54" spans="1:7" ht="32.1" customHeight="1">
      <c r="A54" s="20" t="s">
        <v>203</v>
      </c>
      <c r="B54" s="83"/>
      <c r="C54" s="83"/>
      <c r="D54" s="83"/>
      <c r="E54" s="62">
        <v>0.03</v>
      </c>
      <c r="F54" s="40">
        <f t="shared" si="0"/>
        <v>0</v>
      </c>
      <c r="G54" s="8"/>
    </row>
    <row r="55" spans="1:7" ht="32.1" customHeight="1">
      <c r="A55" s="20"/>
      <c r="B55" s="88"/>
      <c r="C55" s="88"/>
      <c r="D55" s="88"/>
      <c r="E55" s="62"/>
      <c r="F55" s="40"/>
      <c r="G55" s="8"/>
    </row>
    <row r="56" spans="1:7" ht="32.1" customHeight="1">
      <c r="A56" s="20" t="s">
        <v>204</v>
      </c>
      <c r="B56" s="117"/>
      <c r="C56" s="117"/>
      <c r="D56" s="83"/>
      <c r="E56" s="62">
        <v>0.03</v>
      </c>
      <c r="F56" s="40">
        <f t="shared" si="0"/>
        <v>0</v>
      </c>
      <c r="G56" s="8"/>
    </row>
    <row r="57" spans="1:7" ht="32.1" customHeight="1">
      <c r="A57" s="20"/>
      <c r="B57" s="88"/>
      <c r="C57" s="88"/>
      <c r="D57" s="88"/>
      <c r="E57" s="62"/>
      <c r="F57" s="40"/>
      <c r="G57" s="8"/>
    </row>
    <row r="58" spans="1:7" ht="32.1" customHeight="1">
      <c r="A58" s="20" t="s">
        <v>205</v>
      </c>
      <c r="B58" s="83"/>
      <c r="C58" s="83"/>
      <c r="D58" s="83"/>
      <c r="E58" s="62">
        <v>0.03</v>
      </c>
      <c r="F58" s="40">
        <f>SUM(B58:D58)*E58</f>
        <v>0</v>
      </c>
      <c r="G58" s="8"/>
    </row>
    <row r="59" spans="1:7" ht="32.1" customHeight="1">
      <c r="A59" s="20"/>
      <c r="B59" s="88"/>
      <c r="C59" s="88"/>
      <c r="D59" s="88"/>
      <c r="E59" s="62"/>
      <c r="F59" s="40"/>
      <c r="G59" s="8"/>
    </row>
    <row r="60" spans="1:7" ht="32.1" customHeight="1">
      <c r="A60" s="20" t="s">
        <v>206</v>
      </c>
      <c r="B60" s="83"/>
      <c r="C60" s="83"/>
      <c r="D60" s="83"/>
      <c r="E60" s="62">
        <v>0.02</v>
      </c>
      <c r="F60" s="40">
        <f>SUM(B60:D60)*E60</f>
        <v>0</v>
      </c>
      <c r="G60" s="8"/>
    </row>
    <row r="61" spans="1:7" ht="32.1" customHeight="1">
      <c r="A61" s="20"/>
      <c r="B61" s="88"/>
      <c r="C61" s="88"/>
      <c r="D61" s="88"/>
      <c r="E61" s="62"/>
      <c r="F61" s="40"/>
      <c r="G61" s="8"/>
    </row>
    <row r="62" spans="1:7" ht="32.1" customHeight="1">
      <c r="A62" s="20" t="s">
        <v>207</v>
      </c>
      <c r="B62" s="83"/>
      <c r="C62" s="83"/>
      <c r="D62" s="83"/>
      <c r="E62" s="62">
        <v>0.02</v>
      </c>
      <c r="F62" s="40">
        <f>SUM(B62:D62)*E62</f>
        <v>0</v>
      </c>
      <c r="G62" s="8"/>
    </row>
    <row r="63" spans="1:7" ht="30.6" customHeight="1">
      <c r="A63" s="20"/>
      <c r="B63" s="88"/>
      <c r="C63" s="88"/>
      <c r="D63" s="88"/>
      <c r="E63" s="62"/>
      <c r="F63" s="40"/>
      <c r="G63" s="7"/>
    </row>
    <row r="64" spans="1:7" ht="29.45" customHeight="1">
      <c r="A64" s="20" t="s">
        <v>208</v>
      </c>
      <c r="B64" s="83"/>
      <c r="C64" s="83"/>
      <c r="D64" s="83"/>
      <c r="E64" s="62">
        <v>0.03</v>
      </c>
      <c r="F64" s="40">
        <f>SUM(B64:D64)*E64</f>
        <v>0</v>
      </c>
      <c r="G64" s="141"/>
    </row>
    <row r="65" spans="1:7" ht="28.5" customHeight="1">
      <c r="A65" s="20"/>
      <c r="B65" s="88"/>
      <c r="C65" s="88"/>
      <c r="D65" s="88"/>
      <c r="E65" s="62"/>
      <c r="F65" s="40"/>
      <c r="G65" s="7"/>
    </row>
    <row r="66" spans="1:7" ht="31.5" customHeight="1">
      <c r="A66" s="20" t="s">
        <v>209</v>
      </c>
      <c r="B66" s="83"/>
      <c r="C66" s="83"/>
      <c r="D66" s="83"/>
      <c r="E66" s="62">
        <v>0.03</v>
      </c>
      <c r="F66" s="40">
        <f>SUM(B66:D66)*E66</f>
        <v>0</v>
      </c>
      <c r="G66" s="7"/>
    </row>
    <row r="67" spans="1:7" ht="30" customHeight="1">
      <c r="A67" s="20"/>
      <c r="B67" s="88"/>
      <c r="C67" s="88"/>
      <c r="D67" s="88"/>
      <c r="E67" s="62"/>
      <c r="F67" s="40"/>
      <c r="G67" s="7"/>
    </row>
    <row r="68" spans="1:7" ht="31.5" customHeight="1">
      <c r="A68" s="20" t="s">
        <v>210</v>
      </c>
      <c r="B68" s="83"/>
      <c r="C68" s="83"/>
      <c r="D68" s="83"/>
      <c r="E68" s="62">
        <v>0.02</v>
      </c>
      <c r="F68" s="40">
        <f>SUM(B68:D68)*E68</f>
        <v>0</v>
      </c>
      <c r="G68" s="7"/>
    </row>
    <row r="69" spans="1:7" ht="15.6">
      <c r="A69" s="20"/>
      <c r="B69" s="88"/>
      <c r="C69" s="88"/>
      <c r="D69" s="88"/>
      <c r="E69" s="31"/>
      <c r="F69" s="40"/>
      <c r="G69" s="7"/>
    </row>
    <row r="70" spans="1:7" ht="15.6">
      <c r="A70" s="7"/>
      <c r="B70" s="118"/>
      <c r="C70" s="118"/>
      <c r="D70" s="118"/>
      <c r="E70" s="114">
        <f>SUM(E2:E69)</f>
        <v>1.0000000000000002</v>
      </c>
      <c r="F70" s="77">
        <f>SUM(F2:F69)</f>
        <v>0.13</v>
      </c>
      <c r="G70" s="141" t="s">
        <v>137</v>
      </c>
    </row>
    <row r="71" spans="1:7" ht="15.6">
      <c r="A71" s="138"/>
      <c r="B71" s="138"/>
      <c r="C71" s="138"/>
      <c r="D71" s="138"/>
      <c r="E71" s="138"/>
      <c r="F71" s="138"/>
    </row>
    <row r="72" spans="1:7" ht="15.6">
      <c r="A72" s="138"/>
      <c r="B72" s="138"/>
      <c r="C72" s="138"/>
      <c r="D72" s="138"/>
      <c r="E72" s="138"/>
      <c r="F72" s="138"/>
    </row>
    <row r="73" spans="1:7" ht="15.6">
      <c r="A73" s="138"/>
      <c r="B73" s="138"/>
      <c r="C73" s="138"/>
      <c r="D73" s="138"/>
      <c r="E73" s="138"/>
      <c r="F73" s="138"/>
    </row>
    <row r="74" spans="1:7" ht="15.6">
      <c r="A74" s="138"/>
      <c r="B74" s="138"/>
      <c r="C74" s="138"/>
      <c r="D74" s="138"/>
      <c r="E74" s="138"/>
      <c r="F74" s="138"/>
    </row>
    <row r="75" spans="1:7" ht="15.6">
      <c r="A75" s="138"/>
      <c r="B75" s="138"/>
      <c r="C75" s="138"/>
      <c r="D75" s="138"/>
      <c r="E75" s="138"/>
      <c r="F75" s="138"/>
    </row>
    <row r="76" spans="1:7" ht="15.6">
      <c r="A76" s="138"/>
      <c r="B76" s="138"/>
      <c r="C76" s="138"/>
      <c r="D76" s="138"/>
      <c r="E76" s="138"/>
      <c r="F76" s="138"/>
    </row>
    <row r="77" spans="1:7" ht="15.6">
      <c r="A77" s="138"/>
      <c r="B77" s="138"/>
      <c r="C77" s="138"/>
      <c r="D77" s="138"/>
      <c r="E77" s="138"/>
      <c r="F77" s="138"/>
    </row>
    <row r="78" spans="1:7" ht="77.45">
      <c r="A78" s="106" t="s">
        <v>211</v>
      </c>
      <c r="B78" s="138"/>
      <c r="C78" s="138"/>
      <c r="D78" s="138"/>
      <c r="E78" s="138"/>
      <c r="F78" s="138"/>
    </row>
    <row r="79" spans="1:7" ht="15.6">
      <c r="A79" s="138"/>
      <c r="B79" s="138"/>
      <c r="C79" s="138"/>
      <c r="D79" s="138"/>
      <c r="E79" s="138"/>
      <c r="F79" s="138"/>
    </row>
    <row r="80" spans="1:7" ht="15.6">
      <c r="A80" s="138"/>
      <c r="B80" s="138"/>
      <c r="C80" s="138"/>
      <c r="D80" s="138"/>
      <c r="E80" s="138"/>
      <c r="F80" s="138"/>
    </row>
    <row r="81" spans="1:6" ht="15.6">
      <c r="A81" s="138"/>
      <c r="B81" s="138"/>
      <c r="C81" s="138"/>
      <c r="D81" s="138"/>
      <c r="E81" s="138"/>
      <c r="F81" s="138"/>
    </row>
    <row r="82" spans="1:6" ht="15.6">
      <c r="A82" s="138"/>
      <c r="B82" s="138"/>
      <c r="C82" s="138"/>
      <c r="D82" s="138"/>
      <c r="E82" s="138"/>
      <c r="F82" s="138"/>
    </row>
    <row r="83" spans="1:6" ht="15.6">
      <c r="A83" s="92"/>
    </row>
    <row r="84" spans="1:6" ht="15.6">
      <c r="A84" s="138"/>
    </row>
    <row r="85" spans="1:6" ht="15.6">
      <c r="A85" s="138"/>
    </row>
    <row r="86" spans="1:6" ht="15.6">
      <c r="A86" s="138"/>
    </row>
    <row r="87" spans="1:6" ht="15.6">
      <c r="A87" s="13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Cecília Ribeiro</cp:lastModifiedBy>
  <cp:revision/>
  <dcterms:created xsi:type="dcterms:W3CDTF">2022-10-09T23:08:45Z</dcterms:created>
  <dcterms:modified xsi:type="dcterms:W3CDTF">2025-05-09T10:49:09Z</dcterms:modified>
  <cp:category/>
  <cp:contentStatus/>
</cp:coreProperties>
</file>