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defaultThemeVersion="166925"/>
  <mc:AlternateContent xmlns:mc="http://schemas.openxmlformats.org/markup-compatibility/2006">
    <mc:Choice Requires="x15">
      <x15ac:absPath xmlns:x15ac="http://schemas.microsoft.com/office/spreadsheetml/2010/11/ac" url="https://d.docs.live.net/9172af7691c491fc/Associação SIS - RASA/6o. ciclo - seguradoras - 2025/BRADESCO Seguros/"/>
    </mc:Choice>
  </mc:AlternateContent>
  <xr:revisionPtr revIDLastSave="388" documentId="8_{C4AF6373-5894-4B2C-9992-1FE3BD1D4373}" xr6:coauthVersionLast="47" xr6:coauthVersionMax="47" xr10:uidLastSave="{7E32F88D-DA7F-400C-9695-8D67AA67D923}"/>
  <bookViews>
    <workbookView xWindow="-110" yWindow="-110" windowWidth="19420" windowHeight="11500" firstSheet="14" activeTab="14" xr2:uid="{033D211D-4D1B-C74C-B933-05804CD3EC4A}"/>
  </bookViews>
  <sheets>
    <sheet name="Nota final" sheetId="20" r:id="rId1"/>
    <sheet name="Informações da planilha" sheetId="21" state="hidden" r:id="rId2"/>
    <sheet name="Temas nas políticas gerais" sheetId="27" r:id="rId3"/>
    <sheet name="Temas nas políticas setoriais" sheetId="28" r:id="rId4"/>
    <sheet name="Bases de dados" sheetId="29" r:id="rId5"/>
    <sheet name="Monitoramento de riscos" sheetId="10" r:id="rId6"/>
    <sheet name="Relevância processo decisório" sheetId="32" r:id="rId7"/>
    <sheet name="Ações de mitigação de riscos" sheetId="11" r:id="rId8"/>
    <sheet name="Prod fin imp positivo" sheetId="30"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0" i="30" l="1"/>
  <c r="G17" i="5"/>
  <c r="E17" i="5"/>
  <c r="G15" i="5"/>
  <c r="E15" i="5"/>
  <c r="F13" i="5"/>
  <c r="G13" i="5" s="1"/>
  <c r="E13" i="5"/>
  <c r="F11" i="5"/>
  <c r="E11" i="5"/>
  <c r="G9" i="5"/>
  <c r="E9" i="5"/>
  <c r="G7" i="5"/>
  <c r="E7" i="5"/>
  <c r="G5" i="5"/>
  <c r="E5" i="5"/>
  <c r="G3" i="5"/>
  <c r="E3" i="5"/>
  <c r="H9" i="20"/>
  <c r="E9" i="20"/>
  <c r="F36" i="30"/>
  <c r="E70" i="30"/>
  <c r="F68" i="30"/>
  <c r="F66" i="30"/>
  <c r="F64" i="30"/>
  <c r="F62" i="30"/>
  <c r="F60" i="30"/>
  <c r="F58" i="30"/>
  <c r="F56" i="30"/>
  <c r="F54" i="30"/>
  <c r="F52" i="30"/>
  <c r="F50" i="30"/>
  <c r="F48" i="30"/>
  <c r="F46" i="30"/>
  <c r="F44" i="30"/>
  <c r="F42" i="30"/>
  <c r="F40" i="30"/>
  <c r="F38" i="30"/>
  <c r="F34" i="30"/>
  <c r="F32" i="30"/>
  <c r="F30" i="30"/>
  <c r="F28" i="30"/>
  <c r="F26" i="30"/>
  <c r="F24" i="30"/>
  <c r="F22" i="30"/>
  <c r="F20" i="30"/>
  <c r="F18" i="30"/>
  <c r="F16" i="30"/>
  <c r="F14" i="30"/>
  <c r="F12" i="30"/>
  <c r="F10" i="30"/>
  <c r="F8" i="30"/>
  <c r="F6" i="30"/>
  <c r="F4" i="30"/>
  <c r="F2" i="30"/>
  <c r="J9" i="20" l="1"/>
  <c r="F19" i="5"/>
  <c r="G11" i="5"/>
  <c r="G19" i="5" s="1"/>
  <c r="P9" i="20" s="1"/>
  <c r="E11" i="32"/>
  <c r="E5" i="32"/>
  <c r="B13" i="32" s="1"/>
  <c r="G88" i="29"/>
  <c r="F88" i="29"/>
  <c r="E88" i="29"/>
  <c r="D88" i="29"/>
  <c r="C88" i="29"/>
  <c r="B88" i="29"/>
  <c r="H86" i="29"/>
  <c r="H84" i="29"/>
  <c r="H82" i="29"/>
  <c r="H80" i="29"/>
  <c r="H78" i="29"/>
  <c r="H76" i="29"/>
  <c r="H72" i="29"/>
  <c r="H70" i="29"/>
  <c r="H68" i="29"/>
  <c r="H66" i="29"/>
  <c r="H64" i="29"/>
  <c r="H62" i="29"/>
  <c r="H60" i="29"/>
  <c r="H58" i="29"/>
  <c r="H56" i="29"/>
  <c r="H54" i="29"/>
  <c r="H52" i="29"/>
  <c r="H50" i="29"/>
  <c r="H48" i="29"/>
  <c r="H46" i="29"/>
  <c r="H44" i="29"/>
  <c r="H42" i="29"/>
  <c r="H40" i="29"/>
  <c r="H38" i="29"/>
  <c r="H36" i="29"/>
  <c r="H34" i="29"/>
  <c r="H32" i="29"/>
  <c r="H30" i="29"/>
  <c r="H28" i="29"/>
  <c r="H26" i="29"/>
  <c r="H24" i="29"/>
  <c r="H22" i="29"/>
  <c r="H20" i="29"/>
  <c r="H18" i="29"/>
  <c r="H16" i="29"/>
  <c r="H14" i="29"/>
  <c r="H12" i="29"/>
  <c r="H10" i="29"/>
  <c r="H8" i="29"/>
  <c r="H6" i="29"/>
  <c r="H4" i="29"/>
  <c r="H2" i="29"/>
  <c r="C58" i="28"/>
  <c r="D56" i="28"/>
  <c r="D54" i="28"/>
  <c r="D52" i="28"/>
  <c r="D50" i="28"/>
  <c r="D48" i="28"/>
  <c r="D46" i="28"/>
  <c r="D44" i="28"/>
  <c r="D42" i="28"/>
  <c r="D40" i="28"/>
  <c r="D38" i="28"/>
  <c r="D36" i="28"/>
  <c r="D34" i="28"/>
  <c r="D32" i="28"/>
  <c r="D30" i="28"/>
  <c r="D28" i="28"/>
  <c r="D26" i="28"/>
  <c r="D24" i="28"/>
  <c r="D22" i="28"/>
  <c r="D20" i="28"/>
  <c r="D18" i="28"/>
  <c r="D16" i="28"/>
  <c r="D14" i="28"/>
  <c r="D12" i="28"/>
  <c r="D10" i="28"/>
  <c r="D8" i="28"/>
  <c r="D6" i="28"/>
  <c r="D4" i="28"/>
  <c r="D2" i="28"/>
  <c r="C58" i="27"/>
  <c r="D56" i="27"/>
  <c r="D54" i="27"/>
  <c r="D52" i="27"/>
  <c r="D50" i="27"/>
  <c r="D48" i="27"/>
  <c r="D46" i="27"/>
  <c r="D44" i="27"/>
  <c r="D42" i="27"/>
  <c r="D40" i="27"/>
  <c r="D38" i="27"/>
  <c r="D36" i="27"/>
  <c r="D34" i="27"/>
  <c r="D32" i="27"/>
  <c r="D30" i="27"/>
  <c r="D28" i="27"/>
  <c r="D26" i="27"/>
  <c r="D24" i="27"/>
  <c r="D22" i="27"/>
  <c r="D20" i="27"/>
  <c r="D18" i="27"/>
  <c r="D16" i="27"/>
  <c r="D14" i="27"/>
  <c r="D12" i="27"/>
  <c r="D10" i="27"/>
  <c r="D8" i="27"/>
  <c r="D6" i="27"/>
  <c r="D4" i="27"/>
  <c r="D2" i="27"/>
  <c r="H88" i="29" l="1"/>
  <c r="F9" i="20" s="1"/>
  <c r="D58" i="28"/>
  <c r="D58" i="27"/>
  <c r="D9" i="20" s="1"/>
  <c r="G9" i="20"/>
  <c r="K9" i="20"/>
  <c r="L9" i="20"/>
  <c r="B13" i="10" l="1"/>
  <c r="B15" i="10" s="1"/>
  <c r="D13" i="10"/>
  <c r="C13" i="10"/>
  <c r="C15" i="10" s="1"/>
  <c r="H7" i="19" l="1"/>
  <c r="H5" i="19"/>
  <c r="H3" i="19"/>
  <c r="G15" i="19"/>
  <c r="H13" i="19"/>
  <c r="F13" i="19"/>
  <c r="H11" i="19"/>
  <c r="F11" i="19"/>
  <c r="H9" i="19"/>
  <c r="F9" i="19"/>
  <c r="F7" i="19"/>
  <c r="F5" i="19"/>
  <c r="F3" i="19"/>
  <c r="H15" i="19" l="1"/>
  <c r="N9" i="20" s="1"/>
  <c r="F3" i="15"/>
  <c r="F9" i="15" s="1"/>
  <c r="D15" i="10"/>
  <c r="E4" i="2"/>
  <c r="E6" i="2"/>
  <c r="E8" i="2"/>
  <c r="E10" i="2"/>
  <c r="E12" i="2"/>
  <c r="E14" i="2"/>
  <c r="E16" i="2"/>
  <c r="E18" i="2"/>
  <c r="E20" i="2"/>
  <c r="E2" i="2"/>
  <c r="G19" i="16"/>
  <c r="F5" i="16"/>
  <c r="F7" i="16"/>
  <c r="F9" i="16"/>
  <c r="F11" i="16"/>
  <c r="F13" i="16"/>
  <c r="F15" i="16"/>
  <c r="F17" i="16"/>
  <c r="F3" i="16"/>
  <c r="G2" i="2"/>
  <c r="E14" i="10"/>
  <c r="F16" i="11"/>
  <c r="G2" i="11"/>
  <c r="G4" i="11"/>
  <c r="G20" i="2"/>
  <c r="C9" i="15"/>
  <c r="D9" i="15"/>
  <c r="B9" i="15"/>
  <c r="C9" i="12"/>
  <c r="D9" i="12"/>
  <c r="E9" i="12"/>
  <c r="B9" i="12"/>
  <c r="E15" i="10" l="1"/>
  <c r="G18" i="2"/>
  <c r="G16" i="2"/>
  <c r="G14" i="2"/>
  <c r="G12" i="2"/>
  <c r="G10" i="2"/>
  <c r="G8" i="2"/>
  <c r="G6" i="2"/>
  <c r="G4" i="2"/>
  <c r="G22" i="2" l="1"/>
  <c r="O9" i="20" s="1"/>
  <c r="H5" i="16"/>
  <c r="H7" i="16"/>
  <c r="H9" i="16"/>
  <c r="H11" i="16"/>
  <c r="H13" i="16"/>
  <c r="H15" i="16"/>
  <c r="H17" i="16"/>
  <c r="H3" i="16"/>
  <c r="F5" i="15"/>
  <c r="F7" i="15"/>
  <c r="F5" i="12"/>
  <c r="F7" i="12"/>
  <c r="F3" i="12"/>
  <c r="F9" i="12" s="1"/>
  <c r="G6" i="11"/>
  <c r="G8" i="11"/>
  <c r="G10" i="11"/>
  <c r="G12" i="11"/>
  <c r="G14" i="11"/>
  <c r="G16" i="11" l="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<sst xmlns="http://schemas.openxmlformats.org/spreadsheetml/2006/main" count="382" uniqueCount="292">
  <si>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</si>
  <si>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</si>
  <si>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</si>
  <si>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</si>
  <si>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</si>
  <si>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</si>
  <si>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</si>
  <si>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</si>
  <si>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</si>
  <si>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</si>
  <si>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</si>
  <si>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</si>
  <si>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</si>
  <si>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</si>
  <si>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</si>
  <si>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</si>
  <si>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</si>
  <si>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</si>
  <si>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</si>
  <si>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</si>
  <si>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</si>
  <si>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</si>
  <si>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</si>
  <si>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</si>
  <si>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</si>
  <si>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</si>
  <si>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</si>
  <si>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"Oferecer produtos e serviços que apoiem a menor geração de carbono e mais resilientes aos impactos climáticos." (N. Responsabilidade Socioambiental, p. 3)
"Sob a perspectiva climática, podemos destacar a Operação Calamidade, um plano de ação implementado para reduzir para o menor prazo possível o atendimento aos sinistros (dos seguros residenciais, empresariais, condomínio e de equipamentos) e o pagamento das indenizações aos Segurados afetados por tragédias naturais decorrentes de situações climatológicas atípicas." (R. de Sustentabilidade, p. 37)
"Projeção de Perdas Seguradas para Cenários de Inundações Urbanas no Brasil: Utilizando dados históricos das seguradoras, essa ferramenta examina parâmetros fixos, científicos e estatísticos para mensurar os potenciais impactos econômicos causados por catástrofes naturais, como inundações urbanas." (R. de Sustentabilidade, p. 111)</t>
  </si>
  <si>
    <t>2. Matriz energética</t>
  </si>
  <si>
    <t>"Apoiar os clientes e fornecedores na transição para uma economia de baixo carbono.
Oferecer produtos e serviços que apoiem a menor geração de carbono e mais resilientes aos impactos climáticos.
(...)
Identificar oportunidades de negócios que considerem aspectos de natureza social, ambiental e/ou climática, alinhadas ao pilar estratégico de negócios sustentáveis e à transição para uma economia de baixo carbono, promovendo impactos positivos aos indivíduos, à sociedade e ao meio ambiente." (N. Responsabilidade Socioambiental, p. 3 e 4)</t>
  </si>
  <si>
    <t>3. Eficiência energética</t>
  </si>
  <si>
    <t>4. Impactos na biodiversidade terrestre</t>
  </si>
  <si>
    <t>5. Poluição água doce</t>
  </si>
  <si>
    <t>6. Eficiência hídrica</t>
  </si>
  <si>
    <t>7. Poluição marítima</t>
  </si>
  <si>
    <t>8. Poluição do solo</t>
  </si>
  <si>
    <t>9. Uso eficiente do solo para fins agrícolas</t>
  </si>
  <si>
    <t>10. Poluição atmosférica</t>
  </si>
  <si>
    <t>11. Gestão adequada de resíduos sólidos</t>
  </si>
  <si>
    <r>
      <t xml:space="preserve">"Gerenciar e mitigar os impactos ambientais e a utilização de recursos naturais, promovendo a ecoeficiência nos processos, </t>
    </r>
    <r>
      <rPr>
        <b/>
        <sz val="12"/>
        <color theme="1"/>
        <rFont val="Calibri"/>
        <family val="2"/>
        <scheme val="minor"/>
      </rPr>
      <t>a redução e a adequada gestão de resíduos e efluentes,</t>
    </r>
    <r>
      <rPr>
        <sz val="12"/>
        <color theme="1"/>
        <rFont val="Calibri"/>
        <family val="2"/>
        <scheme val="minor"/>
      </rPr>
      <t xml:space="preserve"> a mitigação e adaptação aos efeitos climáticos e a compensação das emissões de gases de efeito estufa decorrentes das operações." (N. de Responsabilidade Socioambiental, p. 5)
"Programa Auto Reciclagem 
Por meio do Programa Auto Reciclagem, projeto pioneiro de abrangência nacional, é promovida a destinação de sucatas e peças substituídas de veículos danificados em acidentes. As peças são doadas às empresas de reciclagem, que devem possuir certificação de empresas especializadas na coleta desses itens para o processo de reciclagem." (Relatório de Sustentabilidade, p. 63) </t>
    </r>
  </si>
  <si>
    <t>12. Uso eficiente de matéria-prima poluente ou sujeita a provável escassez</t>
  </si>
  <si>
    <t>13. Trabalho análogo ao escravo</t>
  </si>
  <si>
    <r>
      <t xml:space="preserve">Na Norma de Investimento Socioambiental da Organização Bradesco, p. 2, cita como princípio para condução do tema socioambiental na Org Bradesco:  "Repudiar ações e projetos que gerem riscos de trabalho análogo ao escravo e/ou infantil."
"Reportar às unidades de negócio e recomendar a aplicação de medidas restritivas/impeditivas na contratação de seguros, previdência, capitalização e empreendimentos imobiliários para pessoas jurídicas </t>
    </r>
    <r>
      <rPr>
        <b/>
        <sz val="12"/>
        <color theme="1"/>
        <rFont val="Calibri"/>
        <family val="2"/>
        <scheme val="minor"/>
      </rPr>
      <t>comprovadamente envolvidas com a utilização de mão de obra análoga à escrava, utilização de mão de obra infantil, ou exploração criminosa da prostituição, inclusive infant</t>
    </r>
    <r>
      <rPr>
        <sz val="12"/>
        <color theme="1"/>
        <rFont val="Calibri"/>
        <family val="2"/>
        <scheme val="minor"/>
      </rPr>
      <t xml:space="preserve">il." (N. Resp. Socioambiental, p. 4)
"As Empresas citadas na abrangência, na relação com fornecedores, clientes e parceiros de negócios, devem avaliar a ética de responsabilidade socioambiental e climática(...), além de repudiar toda e qualquer forma de atos discriminatórios, de assédio de qualquer natureza, de trabalho infantil e </t>
    </r>
    <r>
      <rPr>
        <b/>
        <sz val="12"/>
        <color theme="1"/>
        <rFont val="Calibri"/>
        <family val="2"/>
        <scheme val="minor"/>
      </rPr>
      <t xml:space="preserve">análogo ao escravo </t>
    </r>
    <r>
      <rPr>
        <sz val="12"/>
        <color theme="1"/>
        <rFont val="Calibri"/>
        <family val="2"/>
        <scheme val="minor"/>
      </rPr>
      <t xml:space="preserve">e de exploração sexual.
(...)
Promover o respeito aos direitos humanos, à sua diversidade, dignidade e equidade, reservando a individualidade e a privacidade, não admitindo a prática de atos discriminatórios e de assédio, de qualquer natureza, de </t>
    </r>
    <r>
      <rPr>
        <b/>
        <sz val="12"/>
        <color theme="1"/>
        <rFont val="Calibri"/>
        <family val="2"/>
        <scheme val="minor"/>
      </rPr>
      <t>trabalho infantil e análogo ao escravo</t>
    </r>
    <r>
      <rPr>
        <sz val="12"/>
        <color theme="1"/>
        <rFont val="Calibri"/>
        <family val="2"/>
        <scheme val="minor"/>
      </rPr>
      <t xml:space="preserve"> e de exploração sexual, no ambiente de trabalho e em todas as relações, com o público interno e externo" (N. Risco Socioambiental, p. 2 e 3)</t>
    </r>
  </si>
  <si>
    <t>14. Trabalho infantil irregular</t>
  </si>
  <si>
    <r>
      <t xml:space="preserve">Na Norma de Investimento Socioambiental da Organização Bradesco, p. 2, cita como princípio para condução do tema socioambiental na Org Bradesco:  "Repudiar ações e projetos que gerem riscos de trabalho análogo ao escravo e/ou infantil."
"Reportar às unidades de negócio e recomendar a aplicação de medidas restritivas/impeditivas na contratação de seguros, previdência, capitalização e empreendimentos imobiliários para pessoas jurídicas </t>
    </r>
    <r>
      <rPr>
        <b/>
        <sz val="12"/>
        <color theme="1"/>
        <rFont val="Calibri"/>
        <family val="2"/>
        <scheme val="minor"/>
      </rPr>
      <t>comprovadamente envolvidas com a utilização de mão de obra análoga à escrava, utilização de mão de obra infantil, ou exploração criminosa da prostituição, inclusive infanti</t>
    </r>
    <r>
      <rPr>
        <sz val="12"/>
        <color theme="1"/>
        <rFont val="Calibri"/>
        <family val="2"/>
        <scheme val="minor"/>
      </rPr>
      <t>l." (N. Resp. Socioambiental, p. 4)
"As Empresas citadas na abrangência, na relação com fornecedores, clientes e parceiros de negócios, devem avaliar a ética de responsabilidade socioambiental e climática(...), além de repudiar toda e qualquer forma de atos discriminatórios, de assédio de qualquer natureza, de</t>
    </r>
    <r>
      <rPr>
        <b/>
        <sz val="12"/>
        <color theme="1"/>
        <rFont val="Calibri"/>
        <family val="2"/>
        <scheme val="minor"/>
      </rPr>
      <t xml:space="preserve"> trabalho infantil</t>
    </r>
    <r>
      <rPr>
        <sz val="12"/>
        <color theme="1"/>
        <rFont val="Calibri"/>
        <family val="2"/>
        <scheme val="minor"/>
      </rPr>
      <t xml:space="preserve"> e análogo ao escravo e de exploração sexual.
(...)
Promover o respeito aos direitos humanos, à sua diversidade, dignidade e equidade, reservando a individualidade e a privacidade, não admitindo a prática de atos discriminatórios e de assédio, de qualquer natureza, de </t>
    </r>
    <r>
      <rPr>
        <b/>
        <sz val="12"/>
        <color theme="1"/>
        <rFont val="Calibri"/>
        <family val="2"/>
        <scheme val="minor"/>
      </rPr>
      <t>trabalho infanti</t>
    </r>
    <r>
      <rPr>
        <sz val="12"/>
        <color theme="1"/>
        <rFont val="Calibri"/>
        <family val="2"/>
        <scheme val="minor"/>
      </rPr>
      <t>l e análogo ao escravo e de exploração sexual, no ambiente de trabalho e em todas as relações, com o público interno e externo" (N. Risco Socioambiental, p. 2 e 3)</t>
    </r>
  </si>
  <si>
    <t>15. Gestão da saúde no trabalho</t>
  </si>
  <si>
    <t>16. Gestão da segurança no trabalho</t>
  </si>
  <si>
    <t xml:space="preserve">17. Nível de desigualdade salarial </t>
  </si>
  <si>
    <t>18. Saúde, segurança e outros direitos do consumidor</t>
  </si>
  <si>
    <t>19. Impactos em comunidades tradicionais</t>
  </si>
  <si>
    <t>20. Riscos à saúde e segurança da comunidade em geral</t>
  </si>
  <si>
    <r>
      <t>"No processo de análise dos investimentos, são contemplados diversos aspectos, incluindo: Respeito aos Direitos Humanos e Trabalhistas: Considerar o</t>
    </r>
    <r>
      <rPr>
        <b/>
        <sz val="12"/>
        <color theme="1"/>
        <rFont val="Calibri"/>
        <family val="2"/>
        <scheme val="minor"/>
      </rPr>
      <t xml:space="preserve"> impacto das operações nas comunidades e nos funcionários</t>
    </r>
    <r>
      <rPr>
        <sz val="12"/>
        <color theme="1"/>
        <rFont val="Calibri"/>
        <family val="2"/>
        <scheme val="minor"/>
      </rPr>
      <t>." (Relatório de Sustentabilidade, p. 38)</t>
    </r>
  </si>
  <si>
    <t>21. Riscos e impactos no desenvolvimento local</t>
  </si>
  <si>
    <t>Na Norma de Investimento Socioambiental da Organização Bradesco, p. 2, cita como "princípio para condução do tema socioambiental na Org. Bradesco":  "Contribuir com a transformação social por meio do aporte de recursos para projetos e/ou iniciativas socioambientais, buscando a convergência dos seus objetivos empresariais com os anseios e interesses da comunidade em que atua, gerando impacto positivo para sociedade"; adiante, p. 2, cita como "princípio corporativo": "Apoiar primordialmente projetos que promovam o desenvolvimento local (municipal), e que estejam alinhados ao propósito da Organização e a estratégia de negócios."</t>
  </si>
  <si>
    <t>22. Discriminação de gênero</t>
  </si>
  <si>
    <r>
      <t xml:space="preserve">"Apoiar e contribuir com a Diversidade e a Equidade na Organização e na sociedade.
(...) Promover o respeito aos direitos humanos, à diversidade, dignidade e à sua equidade." (N. Resp. Socioambiental, p. 5)
"As Empresas citadas na abrangência, na relação com fornecedores, clientes e parceiros de negócios, devem avaliar a ética de responsabilidade socioambiental e climática(...), além de </t>
    </r>
    <r>
      <rPr>
        <b/>
        <sz val="12"/>
        <color theme="1"/>
        <rFont val="Calibri"/>
        <family val="2"/>
        <scheme val="minor"/>
      </rPr>
      <t>repudiar toda e qualquer forma de atos discriminatórios, de assédio de qualquer natureza</t>
    </r>
    <r>
      <rPr>
        <sz val="12"/>
        <color theme="1"/>
        <rFont val="Calibri"/>
        <family val="2"/>
        <scheme val="minor"/>
      </rPr>
      <t xml:space="preserve">, de trabalho infantil e análogo ao escravo e de exploração sexual.
(...)
Promover o respeito aos direitos humanos, à sua </t>
    </r>
    <r>
      <rPr>
        <b/>
        <sz val="12"/>
        <color theme="1"/>
        <rFont val="Calibri"/>
        <family val="2"/>
        <scheme val="minor"/>
      </rPr>
      <t>diversidade, dignidade e equidade, reservando a individualidade e a privacidade, não admitindo a prática de atos discriminatórios e de assédio, de qualquer natureza</t>
    </r>
    <r>
      <rPr>
        <sz val="12"/>
        <color theme="1"/>
        <rFont val="Calibri"/>
        <family val="2"/>
        <scheme val="minor"/>
      </rPr>
      <t>, de trabalho infantil e análogo ao escravo e de exploração sexual, no ambiente de trabalho e em todas as relações, com o público interno e externo" (N. Risco Socioambiental, p. 2 e 3)</t>
    </r>
  </si>
  <si>
    <t>23. Discriminação étnica ou sexual</t>
  </si>
  <si>
    <r>
      <t xml:space="preserve">"Apoiar e contribuir com a Diversidade e a Equidade na Organização e na sociedade.
(...)
Promover o respeito aos direitos humanos, à diversidade, dignidade e à sua equidade." (N. Resp. Socioambiental, p. 5)
"As Empresas citadas na abrangência, na relação com fornecedores, clientes e parceiros de negócios, devem avaliar a ética de responsabilidade socioambiental e climática(...), além de </t>
    </r>
    <r>
      <rPr>
        <b/>
        <sz val="12"/>
        <color theme="1"/>
        <rFont val="Calibri"/>
        <family val="2"/>
        <scheme val="minor"/>
      </rPr>
      <t>repudiar toda e qualquer forma de atos discriminatórios, de assédio de qualquer natureza</t>
    </r>
    <r>
      <rPr>
        <sz val="12"/>
        <color theme="1"/>
        <rFont val="Calibri"/>
        <family val="2"/>
        <scheme val="minor"/>
      </rPr>
      <t xml:space="preserve">, de trabalho infantil e análogo ao escravo e de exploração sexual.
(...)
Promover o respeito aos direitos humanos, à sua </t>
    </r>
    <r>
      <rPr>
        <b/>
        <sz val="12"/>
        <color theme="1"/>
        <rFont val="Calibri"/>
        <family val="2"/>
        <scheme val="minor"/>
      </rPr>
      <t>diversidade, dignidade e equidade, reservando a individualidade e a privacidade, não admitindo a prática de atos discriminatórios e de assédio, de qualquer natureza</t>
    </r>
    <r>
      <rPr>
        <sz val="12"/>
        <color theme="1"/>
        <rFont val="Calibri"/>
        <family val="2"/>
        <scheme val="minor"/>
      </rPr>
      <t>, de trabalho infantil e análogo ao escravo e de exploração sexual, no ambiente de trabalho e em todas as relações, com o público interno e externo" (N. Risco Socioambiental, p. 2 e 3)</t>
    </r>
  </si>
  <si>
    <t>24. Inclusão de pessoas com deficiência</t>
  </si>
  <si>
    <t>25. Riscos para o patrimônio cultural</t>
  </si>
  <si>
    <t>26. Questões concorrenciais</t>
  </si>
  <si>
    <t xml:space="preserve">"No processo de análise dos investimentos, são contemplados diversos aspectos, incluindo: Prevenção de Corrupção e Conflito de Interesse: Identificar e mitigar riscos relacionados a práticas antiéticas.
(…)
Organização Bradesco dispõe do Programa de Compliance Concorrencial, composto por quatro pilares, divididos da seguinte forma: comprometimento da Organização, análise de riscos concorrenciais, mitigação de riscos concorrenciais e revisão do Programa Concorrencial." (Relatório de Sustentabilidade, p. 38). Link de Política Corporativa Concorrencial: https://banco.bradesco/integridade/assets/pdf/Politica_Corporativa_Concorrencial.pdf  </t>
  </si>
  <si>
    <t>27. Responsabilidade tributária</t>
  </si>
  <si>
    <t>28. Prevenção e combate à corrupção</t>
  </si>
  <si>
    <t>"No processo de análise dos investimentos, são contemplados diversos aspectos, incluindo: Prevenção de Corrupção e Conflito de Interesse: Identificar e mitigar riscos relacionados a práticas antiéticas." (Relatório de Sustentabilidade, p. 38)</t>
  </si>
  <si>
    <t>TOTAL</t>
  </si>
  <si>
    <t>Máximo de 3</t>
  </si>
  <si>
    <t>Inclusão em política setorial ou em política temática (0 a 7)</t>
  </si>
  <si>
    <t>Máximo de 7</t>
  </si>
  <si>
    <t>Não foram encontradas Políticas Setoriais ou Temáticas</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</si>
  <si>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</si>
  <si>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</si>
  <si>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</si>
  <si>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</si>
  <si>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</si>
  <si>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(nesse caso, será considerado o percentual, dentre as operações com setores sujeitos a licenciamento ambiental, para o qual ocorre a consulta) - até 8 pontos</t>
  </si>
  <si>
    <t>Licenciamento ambiental vigente</t>
  </si>
  <si>
    <t>Consta no Relatório de Riscos e Oportunidades Ambientais, Sociais e Climáticos geral do Bradesco, pg. 15, que dentre as principais fontes de informação utilizadas no processo de identificação dos eventos dos riscos sociais, ambientais e climáticos, está o "Licenciamento Ambiental", conforme Resolução CONAMA 237 e Resolução Consema nº 01/2018 e 372/2018.</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</si>
  <si>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</si>
  <si>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</si>
  <si>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</si>
  <si>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</si>
  <si>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</si>
  <si>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Prática de infrações – órgãos ambientais federais</t>
  </si>
  <si>
    <t>Áreas embargadas pelo IBAMA ou ICMBio</t>
  </si>
  <si>
    <t>Consta no Relatório de Riscos e Oportunidades Ambientais, Sociais e Climáticos geral do Bradesco, pg. 15, que dentre as principais fontes de informação utilizadas no processo de identificação dos eventos dos riscos sociais, ambientais e climáticos, estão as listas de embargos do IBAMA.</t>
  </si>
  <si>
    <t>Limites de unidades de conservação (federais, estaduais e municipais)</t>
  </si>
  <si>
    <t xml:space="preserve">Consta no Relatório de Riscos e Oportunidades Ambientais, Sociais e Climáticos geral do Bradesco, pg. 15, que dentre as principais fontes de informação utilizadas no processo de identificação dos eventos dos riscos sociais, ambientais e climáticos, está a demarcação de Unidades de Conservação pelo ICMBio. </t>
  </si>
  <si>
    <t>Limites de terras indígenas</t>
  </si>
  <si>
    <t>Consta no Relatório de Riscos e Oportunidades Ambientais, Sociais e Climáticos geral do Bradesco, pg. 15, que dentre as principais fontes de informação utilizadas no processo de identificação dos eventos dos riscos sociais, ambientais e climáticos, está a demarcação de Terras Indígenas pela FUNAI.</t>
  </si>
  <si>
    <t>Limites de territórios quilombolas</t>
  </si>
  <si>
    <t>Consta no Relatório de Riscos e Oportunidades Ambientais, Sociais e Climáticos geral do Bradesco, pg. 15, que dentre as principais fontes de informação utilizadas no processo de identificação dos eventos dos riscos sociais, ambientais e climáticos, está a Fundação Cultural Palmares.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</si>
  <si>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</si>
  <si>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</si>
  <si>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</si>
  <si>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</si>
  <si>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</si>
  <si>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r>
      <t xml:space="preserve">"Reportar às unidades de negócio e recomendar a aplicação de medidas restritivas/impeditivas na contratação de seguros, previdência, capitalização e empreendimentos imobiliários para pessoas jurídicas </t>
    </r>
    <r>
      <rPr>
        <b/>
        <sz val="12"/>
        <color theme="1"/>
        <rFont val="Calibri"/>
        <family val="2"/>
        <scheme val="minor"/>
      </rPr>
      <t>comprovadamente envolvidas com a utilização de mão de obra análoga à escrava, utilização de mão de obra infantil, ou exploração criminosa da prostituição, inclusive infantil.</t>
    </r>
    <r>
      <rPr>
        <sz val="12"/>
        <color theme="1"/>
        <rFont val="Calibri"/>
        <family val="2"/>
        <scheme val="minor"/>
      </rPr>
      <t>" (N. Resp. Socioambiental, p. 4)</t>
    </r>
  </si>
  <si>
    <t>Infrações em matéria de saúde e segurança do trabalho (inclusive trabalho infantil)</t>
  </si>
  <si>
    <r>
      <t xml:space="preserve">"Reportar às unidades de negócio e recomendar a aplicação de medidas restritivas/impeditivas na contratação de seguros, previdência, capitalização e empreendimentos imobiliários para pessoas jurídicas </t>
    </r>
    <r>
      <rPr>
        <b/>
        <sz val="12"/>
        <color theme="1"/>
        <rFont val="Calibri"/>
        <family val="2"/>
        <scheme val="minor"/>
      </rPr>
      <t>comprovadamente envolvidas com a utilização de mão de obra análoga à escrava, utilização de mão de obra infantil, ou exploração criminosa da prostituição, inclusive infantil</t>
    </r>
    <r>
      <rPr>
        <sz val="12"/>
        <color theme="1"/>
        <rFont val="Calibri"/>
        <family val="2"/>
        <scheme val="minor"/>
      </rPr>
      <t>." (N. Resp. Socioambiental, p. 4)</t>
    </r>
  </si>
  <si>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</si>
  <si>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</si>
  <si>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</si>
  <si>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</si>
  <si>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</si>
  <si>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</si>
  <si>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</si>
  <si>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</si>
  <si>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</si>
  <si>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</si>
  <si>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</si>
  <si>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</si>
  <si>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</si>
  <si>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</si>
  <si>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</si>
  <si>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</si>
  <si>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</si>
  <si>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</si>
  <si>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</si>
  <si>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</si>
  <si>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</si>
  <si>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</si>
  <si>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</si>
  <si>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</si>
  <si>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</si>
  <si>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</si>
  <si>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</si>
  <si>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</si>
  <si>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</si>
  <si>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</si>
  <si>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</si>
  <si>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</si>
  <si>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</si>
  <si>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</si>
  <si>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Anual</t>
  </si>
  <si>
    <t>Bienal</t>
  </si>
  <si>
    <t>Apenas quando tem conhecimento de fato novo relevante ou quando se refere a único ou poucos temas</t>
  </si>
  <si>
    <t>Não adota</t>
  </si>
  <si>
    <t>Total</t>
  </si>
  <si>
    <t>Máximo de 10</t>
  </si>
  <si>
    <t>GRAU DE RELEVÂNCIA</t>
  </si>
  <si>
    <t>Percentual de operações em que houve desinvestimentos ou negativa de investimentos tendo como razão principal o grau de riscos socioambientais nos últimos 2 anos</t>
  </si>
  <si>
    <t>Baixo - 0 a 1 ponto</t>
  </si>
  <si>
    <t>Médio - 2 a 3 pontos</t>
  </si>
  <si>
    <t>Alto - 4 a 5 pontos</t>
  </si>
  <si>
    <t>0 a 5%</t>
  </si>
  <si>
    <t>5 a 10%</t>
  </si>
  <si>
    <t>Maior que 10%</t>
  </si>
  <si>
    <t>Máximo de 5</t>
  </si>
  <si>
    <t>Percentual de operações em que houve negativa de subscrição de riscos tendo por
razão principal algum requisito de natureza socioambiental ou riscos socioambientais excessivos (relativos a cumprimento da legislação ou eficiência socioambiental ou climática) nos últimos 2 anos</t>
  </si>
  <si>
    <t>Baixo - 0 a 3 pontos</t>
  </si>
  <si>
    <t>Médio - 4 a 6 pontos</t>
  </si>
  <si>
    <t>Alto - 7 a 10 pontos</t>
  </si>
  <si>
    <t>Pontuação total: Relevância no processo decisório</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</si>
  <si>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</si>
  <si>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</si>
  <si>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</si>
  <si>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</si>
  <si>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</si>
  <si>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</si>
  <si>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"Reportar às unidades de negócio e recomendar a aplicação de medidas restritivas/impeditivas na contratação de seguros, previdência, capitalização e empreendimentos imobiliários para pessoas jurídicas comprovadamente envolvidas com a utilização de mão de obra análoga à escrava, utilização de mão de obra infantil, ou exploração criminosa da prostituição, inclusive infantil." (N. de Resp. Socioambiental, p. 4)
"Definir condicionantes comerciais às pessoas jurídicas que venham a propor a assunção dos riscos e/ou atividades comerciais junto as Empresas citadas na abrangência, que notadamente estejam envolvidos com práticas não aderentes aos quesitos ASG (Ambiental, Social e de Governança Corporativa) e Climático" (N. Risco Socioambiental, p. 3)</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</si>
  <si>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</si>
  <si>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</si>
  <si>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</si>
  <si>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No Relatório ESG geral do Bradesco de 2023, pg. 25, apenas menciona-se a participação em assembleias, porém não esclarece nem matéria nem sentido do voto.</t>
  </si>
  <si>
    <t>Proposições em matéria ASG em Assembleias-gerais</t>
  </si>
  <si>
    <t>No Relatório ESG geral do Bradesco de 2023, pg. 25, apenas menciona-se a participação em assembleias, nada consta quanto a proposições:  "Embora a Política de Direito de Voto não especifique diretrizes expressas para questões ambientais e sociais, mapeamos as pautas das assembleias gerais das companhias investidas e, caso existam temas ambientais e sociais relevantes, há indicação e destaque às deliberações sobre a participação e orientação de voto periódicas".</t>
  </si>
  <si>
    <t>Engajamento individual (Diretoria, Conselho de Administração, Depto. de Sustentabilidade)</t>
  </si>
  <si>
    <t>No Relatório de Sustentabilidade de 2023, p. 109, aponta que engaja com partes interessadas considerando a agenda climática, contudo não menciona nenhuma informação sobre os setores engajados: "Num contexto global em constante evolução, reconhecemos a relevância da agenda climática na configuração do futuro dos negócios e da sociedade. Por isso, promovemos uma série de atividades para engajar e estabelecer parcerias com as partes interessadas. Esse engajamento nos permite compreender as oportunidades, tendências e preocupações do setor, ao considerar o ponto de vista de todas as partes envolvidas."</t>
  </si>
  <si>
    <t>Engajamento coletivo com outros investidores</t>
  </si>
  <si>
    <t>Existência de indicadores específicos para mensuração de impacto (indicando-se quais são)</t>
  </si>
  <si>
    <t>Percentual no portfólio de investimentos</t>
  </si>
  <si>
    <t>Seguros (oferta e percentual no portfólio) - 2,5 pontos</t>
  </si>
  <si>
    <t>Educação e/ou empregabilidade para população de baixa renda</t>
  </si>
  <si>
    <r>
      <t xml:space="preserve">"Mapeamos 128 Negócios Sustentáveis vigentes na Bradesco Seguros (...) classificados com critérios ASG. Dentre os impactos sociais, </t>
    </r>
    <r>
      <rPr>
        <b/>
        <sz val="12"/>
        <color theme="1"/>
        <rFont val="Calibri"/>
        <family val="2"/>
        <scheme val="minor"/>
      </rPr>
      <t xml:space="preserve">identificamos negócios que promovem a inclusão e a educação financeira de diversos públicos, sejam pessoas físicas, </t>
    </r>
    <r>
      <rPr>
        <sz val="12"/>
        <color theme="1"/>
        <rFont val="Calibri"/>
        <family val="2"/>
        <scheme val="minor"/>
      </rPr>
      <t>sejam empresas (especialmente pequenas empresas e MEI)." (Relatório de Sustentabilidade, p. 61)</t>
    </r>
  </si>
  <si>
    <t xml:space="preserve">Adaptação a riscos climáticos físicos </t>
  </si>
  <si>
    <r>
      <t xml:space="preserve">"A </t>
    </r>
    <r>
      <rPr>
        <b/>
        <sz val="12"/>
        <color theme="1"/>
        <rFont val="Calibri"/>
        <family val="2"/>
        <scheme val="minor"/>
      </rPr>
      <t>Bradesco Auto/RE oferece condições específicas</t>
    </r>
    <r>
      <rPr>
        <sz val="12"/>
        <color theme="1"/>
        <rFont val="Calibri"/>
        <family val="2"/>
        <scheme val="minor"/>
      </rPr>
      <t xml:space="preserve"> (atreladas aos produtos) </t>
    </r>
    <r>
      <rPr>
        <b/>
        <sz val="12"/>
        <color theme="1"/>
        <rFont val="Calibri"/>
        <family val="2"/>
        <scheme val="minor"/>
      </rPr>
      <t>voltadas para a cobertura de eventos decorrentes de intempéries climáticas</t>
    </r>
    <r>
      <rPr>
        <sz val="12"/>
        <color theme="1"/>
        <rFont val="Calibri"/>
        <family val="2"/>
        <scheme val="minor"/>
      </rPr>
      <t>. No ramo de automóveis, por exemplo, há coberturas para alagamento. Já os produtos de Ramos Elementares (residenciais, empresariais, condomínio e equipamentos) contam com cobertura para vendavais e queda de granizo, garantindo um suporte eficiente aos nossos segurados em caso de sinistros. Em situações climatológicas atípicas, a Bradesco Auto/RE t</t>
    </r>
    <r>
      <rPr>
        <b/>
        <sz val="12"/>
        <color theme="1"/>
        <rFont val="Calibri"/>
        <family val="2"/>
        <scheme val="minor"/>
      </rPr>
      <t>em um plano de ação para atendimento aos sinistros de seguros residenciais, empresariais, condomínio e de equipamentos: a Operação Calamidade</t>
    </r>
    <r>
      <rPr>
        <sz val="12"/>
        <color theme="1"/>
        <rFont val="Calibri"/>
        <family val="2"/>
        <scheme val="minor"/>
      </rPr>
      <t>, também chamada de “Atendimento em Situação Climatológica Severa”" (Relatório de Sustentabilidade, p. 62)</t>
    </r>
  </si>
  <si>
    <t xml:space="preserve">Produção, geração ou distribuição de energia elétrica de baixo carbono (exclui grandes hidrelétricas) </t>
  </si>
  <si>
    <r>
      <t xml:space="preserve">"Mapeamos 128 Negócios Sustentáveis vigentes na Bradesco Seguros (...) classificados com critérios ASG. Dentre os impactos ambientais, identificamos negócios que contribuem para a redução de resíduos e poluição, </t>
    </r>
    <r>
      <rPr>
        <b/>
        <sz val="12"/>
        <color theme="1"/>
        <rFont val="Calibri"/>
        <family val="2"/>
        <scheme val="minor"/>
      </rPr>
      <t>que usam ou estimulam o uso de fontes de energias renováveis e que buscam minimizar os impactos nas mudanças</t>
    </r>
    <r>
      <rPr>
        <sz val="12"/>
        <color theme="1"/>
        <rFont val="Calibri"/>
        <family val="2"/>
        <scheme val="minor"/>
      </rPr>
      <t xml:space="preserve"> climáticas." (Relatório de Sustentabilidade, p. 61)</t>
    </r>
  </si>
  <si>
    <r>
      <t xml:space="preserve">"Coberturas para Sistemas de Energia Solar
Ofertamos seguros que </t>
    </r>
    <r>
      <rPr>
        <b/>
        <sz val="12"/>
        <color theme="1"/>
        <rFont val="Calibri"/>
        <family val="2"/>
        <scheme val="minor"/>
      </rPr>
      <t>contam com cobertura para Sistemas de Energia Solar Fotovoltaica</t>
    </r>
    <r>
      <rPr>
        <sz val="12"/>
        <color theme="1"/>
        <rFont val="Calibri"/>
        <family val="2"/>
        <scheme val="minor"/>
      </rPr>
      <t xml:space="preserve">, uma solução que proporciona tranquilidade para nossos clientes que prezam pela sustentabilidade e utilizam fontes de energia renovável. Este amparo está disponível em diversos produtos do nosso portfólio nos ramos empresarial, residencial e equipamentos.
No Seguro Residencial Sob Medida, por exemplo, o amparo não é exclusivo para as placas solares/fotovoltaicas, mas estende-se aos cabos, estrutura de suporte, inversores, controladores de carga e baterias." (Relatório de Sustentabilidade, p. 64)
"Coberturas específicas para Veículos Elétricos
O produto da Bradesco Seguro Auto oferece coberturas e assistências especiais para veículos elétricos, como: • Cobertura para acessórios, contemplando cabos de carregamento e carregadores elétricos portáteis; • Assistência dia e noite especializada; • Reboque para posto de recarga elétrica mais próximo (caso o carro fique sem bateria)." (Relatório de Sustentabilidade, p. 64)
</t>
    </r>
  </si>
  <si>
    <t>Eficiência energética</t>
  </si>
  <si>
    <t>Produção de combustíveis de baixo carbono /aquisição de veículos de baixo carbono</t>
  </si>
  <si>
    <t>Infraestrutura de mobilidade urbana ativa</t>
  </si>
  <si>
    <t>Biodiversidade terrestre (mitigação de riscos)</t>
  </si>
  <si>
    <t>Biodiversidade terrestre (restauração)</t>
  </si>
  <si>
    <t>Preservação da biodiversidade e/ou mitigação de riscos de poluição de água doce</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</si>
  <si>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</si>
  <si>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</si>
  <si>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</si>
  <si>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</si>
  <si>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</si>
  <si>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</si>
  <si>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</si>
  <si>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</si>
  <si>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</si>
  <si>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r>
      <rPr>
        <sz val="12"/>
        <color rgb="FF000000"/>
        <rFont val="Calibri"/>
        <scheme val="minor"/>
      </rPr>
      <t xml:space="preserve">"Mapeamos 128 Negócios Sustentáveis vigentes na Bradesco Seguros (...) classificados com critérios ASG. Dentre os impactos sociais, identificamos negócios que promovem a inclusão e a educação financeira de diversos públicos, sejam pessoas físicas, sejam empresas (especialmente pequenas empresas e MEI). Dentre os impactos ambientais, identificamos negócios que contribuem para a </t>
    </r>
    <r>
      <rPr>
        <b/>
        <sz val="12"/>
        <color rgb="FF000000"/>
        <rFont val="Calibri"/>
        <scheme val="minor"/>
      </rPr>
      <t>redução de resíduos e poluição</t>
    </r>
    <r>
      <rPr>
        <sz val="12"/>
        <color rgb="FF000000"/>
        <rFont val="Calibri"/>
        <scheme val="minor"/>
      </rPr>
      <t>, que usam ou estimulam o uso de fontes de energias renováveis e que buscam minimizar os impactos nas mudanças climáticas." (Relatório de Sustentabilidade, p. 61)
Há indicador sobre quantidade (em kg), de material descartado do serviço de descarte de bens em desuso (Negócios Sustentáveis, p. 3).   Desde 2009, 20,8 mil toneladas de material automotivo já foi recolhido pelo programa de doação de sucata (Negócios Sustentáveis, pág. 4).</t>
    </r>
  </si>
  <si>
    <r>
      <rPr>
        <sz val="12"/>
        <color rgb="FF000000"/>
        <rFont val="Calibri"/>
        <scheme val="minor"/>
      </rPr>
      <t xml:space="preserve">"Serviço de Assistência Sustentável do Bradesco Seguro Residencial
Serviço que </t>
    </r>
    <r>
      <rPr>
        <b/>
        <sz val="12"/>
        <color rgb="FF000000"/>
        <rFont val="Calibri"/>
        <scheme val="minor"/>
      </rPr>
      <t>possibilita o descarte ecologicamente correto de bens em desuso (como móveis e equipamentos eletrodomésticos)</t>
    </r>
    <r>
      <rPr>
        <sz val="12"/>
        <color rgb="FF000000"/>
        <rFont val="Calibri"/>
        <scheme val="minor"/>
      </rPr>
      <t xml:space="preserve">, além de proporcionar dicas de economia de água, energia e reciclagem de lixo doméstico. 
O serviço é acionado por meio da Central de Atendimento, agendando data e hora para retirada dos materiais que são desmontados e separados para o aproveitamento ou o descarte correto."(Relatório de Sustentabilidade, p. 62)
"Cientes do nosso papel como agentes de transformação, implementamos o projeto Sinistro Sustentável na Bradesco Auto/RE. Este projeto reúne o programa Oficina Sustentável e o Sinistro Sustentável Residencial em um único case, que </t>
    </r>
    <r>
      <rPr>
        <b/>
        <sz val="12"/>
        <color rgb="FF000000"/>
        <rFont val="Calibri"/>
        <scheme val="minor"/>
      </rPr>
      <t>visa garantir que os resíduos gerados pelos sinistros sejam descartados de maneira correta, priorizando a sua recuperação por meio de processos de reciclagem. Trabalhamos com parceiros</t>
    </r>
    <r>
      <rPr>
        <sz val="12"/>
        <color rgb="FF000000"/>
        <rFont val="Calibri"/>
        <scheme val="minor"/>
      </rPr>
      <t xml:space="preserve">".(Relatório de Sustentabilidade, p. 119)
"A assistência de </t>
    </r>
    <r>
      <rPr>
        <b/>
        <sz val="12"/>
        <color rgb="FF000000"/>
        <rFont val="Calibri"/>
        <scheme val="minor"/>
      </rPr>
      <t>Reparo de Aparelhos de Linha Branca e Marrom</t>
    </r>
    <r>
      <rPr>
        <sz val="12"/>
        <color rgb="FF000000"/>
        <rFont val="Calibri"/>
        <scheme val="minor"/>
      </rPr>
      <t xml:space="preserve"> oferece o reparo de eletrodomésticos como geladeiras, microondas, aparelhos de televisão, entre outros produtos. </t>
    </r>
    <r>
      <rPr>
        <b/>
        <sz val="12"/>
        <color rgb="FF000000"/>
        <rFont val="Calibri"/>
        <scheme val="minor"/>
      </rPr>
      <t>O segurado, ao realizar o acionamento dessa assistência, recebe a visita de um técnico responsável por realizar o reparo no aparelho
Essa assistência favorece o prolongamento da vida útil dos equipamentos, q</t>
    </r>
    <r>
      <rPr>
        <sz val="12"/>
        <color rgb="FF000000"/>
        <rFont val="Calibri"/>
        <scheme val="minor"/>
      </rPr>
      <t xml:space="preserve">ue, ao invés de serem descartados, são reparados e reutilizados facilitando a adoção de uma Economia Circular." (Negócios Sustentáveis, p. 4)
"Sinistro Sustentável
Trata-se de um novo modelo de operação que vai desde o agendamento e coleta dos salvados até o descarte e destinação final adequada dos resíduos, em conformidade com a legislação e demais normativas nacionais do setor, além de nos colocar em sintonia com as melhores práticas de ASG, </t>
    </r>
    <r>
      <rPr>
        <b/>
        <sz val="12"/>
        <color rgb="FF000000"/>
        <rFont val="Calibri"/>
        <scheme val="minor"/>
      </rPr>
      <t>contemplando a preservação do meio-ambiente e a promoção da economia circular com o devido controle e rastreabilidade ao longo de todo o processo</t>
    </r>
    <r>
      <rPr>
        <sz val="12"/>
        <color rgb="FF000000"/>
        <rFont val="Calibri"/>
        <scheme val="minor"/>
      </rPr>
      <t>. 
(...)
 O projeto teve início em janeiro/2022 e c</t>
    </r>
    <r>
      <rPr>
        <b/>
        <sz val="12"/>
        <color rgb="FF000000"/>
        <rFont val="Calibri"/>
        <scheme val="minor"/>
      </rPr>
      <t>ontempla o ramo de automóvel e residencial</t>
    </r>
    <r>
      <rPr>
        <sz val="12"/>
        <color rgb="FF000000"/>
        <rFont val="Calibri"/>
        <scheme val="minor"/>
      </rPr>
      <t>. Em residencial, tivemos 6.157 atendimentos concluídos, no qual foram coletadas 166,3 toneladas. Em relação ao automóvel, tivemos 261 atendimentos com 70,8 toneladas coletadas."(Negócios Sustentáveis, p. 5)</t>
    </r>
  </si>
  <si>
    <t>A Bradesco Vida e Previdência apresentou, no exercício de 2023, Lucro Líquido de R$ 5,292 bilhões (R$ 3,096 bilhões no exercício de 2022). O Patrimônio Líquido somou R$ 7,726 bilhões, representando uma rentabilidade de 63,58% sobre o Patrimônio Líquido Médio. - R. Sus. p. 18</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</si>
  <si>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</si>
  <si>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</si>
  <si>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</si>
  <si>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</si>
  <si>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</si>
  <si>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</si>
  <si>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</si>
  <si>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Saúde e segurança do consumidor</t>
  </si>
  <si>
    <t>Desenvolvimento local (inclui turismo sustentável)/ apoio a MPMEs</t>
  </si>
  <si>
    <r>
      <t xml:space="preserve">"Mapeamos 128 Negócios Sustentáveis vigentes na Bradesco Seguros (...) classificados com critérios ASG. Dentre os impactos sociais, identificamos negócios que promovem a inclusão e a educação financeira de diversos públicos, sejam pessoas físicas, </t>
    </r>
    <r>
      <rPr>
        <b/>
        <sz val="12"/>
        <color theme="1"/>
        <rFont val="Calibri"/>
        <family val="2"/>
        <scheme val="minor"/>
      </rPr>
      <t>sejam empresas (especialmente pequenas empresas e MEI</t>
    </r>
    <r>
      <rPr>
        <sz val="12"/>
        <color theme="1"/>
        <rFont val="Calibri"/>
        <family val="2"/>
        <scheme val="minor"/>
      </rPr>
      <t>). " (Relatório de Sustentabilidade, p. 61)</t>
    </r>
  </si>
  <si>
    <r>
      <t>"Ao observar os aspectos sociais de nossos negócios,</t>
    </r>
    <r>
      <rPr>
        <b/>
        <sz val="12"/>
        <color theme="1"/>
        <rFont val="Calibri"/>
        <family val="2"/>
        <scheme val="minor"/>
      </rPr>
      <t xml:space="preserve"> destacamos os microsseguros e seguros inclusivo</t>
    </r>
    <r>
      <rPr>
        <sz val="12"/>
        <color theme="1"/>
        <rFont val="Calibri"/>
        <family val="2"/>
        <scheme val="minor"/>
      </rPr>
      <t>s da Bradesco Vida e Previdência e da Bradesco Auto/RE" (R. de Sustentabilidade, p. 37)
"Microsseguro Proteção Premiável Microsseguro com valores acessíveis (R$ 30,00/ano) que oferece coberturas que impactam a realidade dos beneficiários"(R. de Sustentabilidade, p. 68)</t>
    </r>
  </si>
  <si>
    <t>Promoção da equidade de gênero</t>
  </si>
  <si>
    <t>Promoção da equidade étnica</t>
  </si>
  <si>
    <t>Infraestrutura para integração de pessoas com deficiência</t>
  </si>
  <si>
    <t>Proteção do patrimônio culturaL</t>
  </si>
  <si>
    <t>Habitação para população de baixa renda</t>
  </si>
  <si>
    <t>Água e esgoto para comunidades periféricas</t>
  </si>
  <si>
    <t>Coleta de lixo para comunidades periféricas</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</si>
  <si>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</si>
  <si>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</si>
  <si>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</si>
  <si>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</si>
  <si>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</si>
  <si>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</si>
  <si>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</si>
  <si>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</si>
  <si>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</si>
  <si>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</si>
  <si>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Não foram encontradas informações</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</si>
  <si>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</si>
  <si>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</si>
  <si>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</si>
  <si>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</si>
  <si>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</si>
  <si>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</si>
  <si>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</si>
  <si>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</si>
  <si>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</si>
  <si>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</si>
  <si>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</si>
  <si>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</si>
  <si>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</si>
  <si>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</si>
  <si>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</si>
  <si>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</si>
  <si>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</si>
  <si>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</si>
  <si>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Integração de fatores ASG - um critério</t>
  </si>
  <si>
    <t>Integração de fatores ASG - dois a quatro critérios</t>
  </si>
  <si>
    <t>Integração de fatores ASG - cinco ou mais critérios</t>
  </si>
  <si>
    <t>Impacto positivo baixo</t>
  </si>
  <si>
    <t>Impacto positivo médio</t>
  </si>
  <si>
    <t>Impacto positivo alto</t>
  </si>
  <si>
    <t xml:space="preserve">Máximo de 5 </t>
  </si>
  <si>
    <t>No Relatório Integrado 2023, pg. 23, consta o dado de que 99,93% dos ativos passaram por análise ASG, mas não constam quais os critérios</t>
  </si>
  <si>
    <t>SITUAÇÃO NA IF</t>
  </si>
  <si>
    <t>Deficiente – 0 ou 1 ponto</t>
  </si>
  <si>
    <t>Médio – 2 a 6 pontos</t>
  </si>
  <si>
    <t>Bom/ótimo – 7 a 10 pontos</t>
  </si>
  <si>
    <t>Tema tratado em Diretoria de área-fim</t>
  </si>
  <si>
    <t>"A Integração e coordenação das ações de identificação, avaliação, controle, monitoramento e reporte do risco de sustentabilidade do Grupo Bradesco Seguros são de responsabilidade da Superintendência Executiva de Gestão de Riscos, Controles Internos e Compliance." (N. Resp. Socioambiental, p. 4)</t>
  </si>
  <si>
    <t>Participação feminina na Diretoria</t>
  </si>
  <si>
    <t>Conforme a lista de diretores no Site do Bradesco Seguros de 7 diretores apenas uma é mulher, a participação é de 14% - https://www.bradescoseguros.com.br/clientes/atendimento/assessoria-de-imprensa/executivos-grupo-segurador</t>
  </si>
  <si>
    <t>Participação negra na Diretoria</t>
  </si>
  <si>
    <t>Conforme a lista de diretores no Site do Bradesco Seguros de 7 diretores nenhum é negro - https://www.bradescoseguros.com.br/clientes/atendimento/assessoria-de-imprensa/executivos-grupo-segurador</t>
  </si>
  <si>
    <t>Dimensão da área de Sustentabilidade (proporcionalidade em relação ao quadro de empregados da área de risco)</t>
  </si>
  <si>
    <t>Não há informações disponíveis</t>
  </si>
  <si>
    <t>Dimensão da área de Sustentabilidade (proporcionalidade em relação ao quadro de empregados das áreas de negócios)</t>
  </si>
  <si>
    <t>Treinamentos em sustentabilidade para áreas-fim (média por empregado)</t>
  </si>
  <si>
    <t xml:space="preserve">Na Norma de Resp. Socioambiental, p. 7,  consta como diretriz: "Promover ações de treinamento e sensibilização relacionados à sustentabilidade". </t>
  </si>
  <si>
    <t>Integração de fatores de sustentabilidade na remuneração da Diretoria</t>
  </si>
  <si>
    <t>"Para o processo formal de avaliação individual dos administradores, são considerados indicadores de performance das áreas e do administrador, conforme suas funções. Entre os indicadores das áreas, estão também aqueles voltados à gestão dos aspectos ASG (aderência à estratégia e aos objetivos de sustentabilidade da Organização) e o desempenho do Bradesco nos principais índices e ratings de sustentabilidade" (R. de Sustentabilidade, p. 99)</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</si>
  <si>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</si>
  <si>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</si>
  <si>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 xml:space="preserve">
A Política de Sustentabilidade da Bradesco Seguros foi estabelecida em janeiro de 2023 e passou por uma atualização em janeiro de 2024. No entanto, o documento não especifica a periodicidade prevista para revisões futuras, tampouco detalha seu universo de stakeholders ou diretrizes específicas.
Quanto ao engajamento das partes interessadas, o Relatório de Sustentabilidade 2023 (p. 6) esclarece o escopo de atuação da companhia, apresentando um mapeamento hierarquizado de stakeholders, dividido em dois níveis conforme sua relevância:
"Com mais detalhes, a Bradesco Seguros possui um mapa de partes interessadas que é composto por dois níveis atrelados à sua relevância. São eles: 
Grupo Prioritário: 1. Clientes e Usuários; 2. Corretores; 3. Funcionários, Estagiários e Aprendizes; 4. Fornecedores, Trabalhadores e Terceirizados e ; 5. Órgãos Governamentais, Reguladores e Autorreguladores. 
Grupo Importante: 1. Comunidade; 2. Concorrência; 3. Formadores de Opinião; 4. Imprensa e; 5. Sociedade Civil Organizada."</t>
  </si>
  <si>
    <t>Canal específico para recebimento de reclamações quanto a impactos socioambientais de empreendimentos financiados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</si>
  <si>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</si>
  <si>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</si>
  <si>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</si>
  <si>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</si>
  <si>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</si>
  <si>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</si>
  <si>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</si>
  <si>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</si>
  <si>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</si>
  <si>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Não há registros de processos sancionadores junto à CVM ou à SUSEP.</t>
  </si>
  <si>
    <t xml:space="preserve"> </t>
  </si>
  <si>
    <t>Consumidor.gov</t>
  </si>
  <si>
    <t>No Consumidor.gov, apresentou desempenho mediano em relação ao Índice de Solução e abaixo da média na satisfação do cliente.</t>
  </si>
  <si>
    <t>SINDEC (base de dados dos PROCONs)</t>
  </si>
  <si>
    <t>Imprensa tradicional</t>
  </si>
  <si>
    <t>Não há notícias negativas</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</si>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</sst>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
    <numFmt numFmtId="167" formatCode="0.000"/>
  </numFmts>
  <fonts count="18">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
      <b/>
      <sz val="12"/>
      <color theme="1"/>
      <name val="Calibri"/>
    </font>
    <font>
      <sz val="12"/>
      <color theme="1"/>
      <name val="Calibri"/>
    </font>
    <font>
      <sz val="12"/>
      <color rgb="FFF2F2F2"/>
      <name val="Calibri"/>
    </font>
    <font>
      <sz val="12"/>
      <color rgb="FFE7E6E6"/>
      <name val="Calibri"/>
    </font>
    <font>
      <sz val="12"/>
      <color rgb="FF000000"/>
      <name val="Calibri"/>
      <scheme val="minor"/>
    </font>
    <font>
      <b/>
      <sz val="12"/>
      <color rgb="FF000000"/>
      <name val="Calibri"/>
      <scheme val="minor"/>
    </font>
  </fonts>
  <fills count="28">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rgb="FFFCE4D6"/>
        <bgColor indexed="64"/>
      </patternFill>
    </fill>
    <fill>
      <patternFill patternType="solid">
        <fgColor theme="0"/>
        <bgColor rgb="FF000000"/>
      </patternFill>
    </fill>
    <fill>
      <patternFill patternType="solid">
        <fgColor rgb="FFE7E6E6"/>
        <bgColor rgb="FFE7E6E6"/>
      </patternFill>
    </fill>
    <fill>
      <patternFill patternType="solid">
        <fgColor rgb="FFFCE4D6"/>
        <bgColor rgb="FFFCE4D6"/>
      </patternFill>
    </fill>
    <fill>
      <patternFill patternType="solid">
        <fgColor theme="0"/>
        <bgColor theme="0"/>
      </patternFill>
    </fill>
    <fill>
      <patternFill patternType="solid">
        <fgColor rgb="FFFBE4D5"/>
        <bgColor rgb="FFFBE4D5"/>
      </patternFill>
    </fill>
    <fill>
      <patternFill patternType="solid">
        <fgColor rgb="FFE2EFD9"/>
        <bgColor rgb="FFE2EFD9"/>
      </patternFill>
    </fill>
    <fill>
      <patternFill patternType="solid">
        <fgColor rgb="FFDEEAF6"/>
        <bgColor rgb="FFDEEAF6"/>
      </patternFill>
    </fill>
    <fill>
      <patternFill patternType="solid">
        <fgColor theme="8"/>
        <bgColor theme="8"/>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bottom style="hair">
        <color rgb="FF000000"/>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67">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4" fillId="10" borderId="2" xfId="0" applyFont="1" applyFill="1" applyBorder="1" applyAlignment="1">
      <alignment horizontal="center"/>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11" borderId="13"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14" fontId="0" fillId="0" borderId="0" xfId="0" applyNumberFormat="1" applyAlignment="1">
      <alignment horizontal="center"/>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5" borderId="2" xfId="0" applyFill="1" applyBorder="1" applyAlignment="1" applyProtection="1">
      <alignment horizontal="center" vertical="center" wrapText="1"/>
      <protection locked="0"/>
    </xf>
    <xf numFmtId="0" fontId="0" fillId="18" borderId="0" xfId="2" applyNumberFormat="1" applyFont="1" applyFill="1" applyAlignment="1">
      <alignment horizontal="center" vertical="center"/>
    </xf>
    <xf numFmtId="2" fontId="0" fillId="18" borderId="19" xfId="0" applyNumberFormat="1"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lignment wrapText="1"/>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lignment wrapText="1"/>
    </xf>
    <xf numFmtId="0" fontId="6" fillId="0" borderId="0" xfId="0" applyFont="1" applyAlignment="1" applyProtection="1">
      <alignment horizontal="left" vertical="center" wrapText="1"/>
      <protection locked="0"/>
    </xf>
    <xf numFmtId="0" fontId="0" fillId="19" borderId="20" xfId="0" applyFill="1" applyBorder="1" applyAlignment="1">
      <alignment horizontal="center" vertical="center"/>
    </xf>
    <xf numFmtId="0" fontId="0" fillId="19" borderId="0" xfId="0" applyFill="1" applyAlignment="1">
      <alignment horizontal="center" vertical="center"/>
    </xf>
    <xf numFmtId="165" fontId="0" fillId="7" borderId="2" xfId="0" applyNumberFormat="1" applyFill="1" applyBorder="1" applyAlignment="1">
      <alignment horizontal="center" vertical="center" wrapText="1"/>
    </xf>
    <xf numFmtId="1" fontId="0" fillId="11" borderId="2" xfId="1" applyNumberFormat="1" applyFont="1" applyFill="1" applyBorder="1" applyAlignment="1">
      <alignment horizontal="center" vertical="center"/>
    </xf>
    <xf numFmtId="166" fontId="0" fillId="18" borderId="4" xfId="0" applyNumberFormat="1" applyFill="1" applyBorder="1" applyAlignment="1">
      <alignment horizontal="center" vertical="center" wrapText="1"/>
    </xf>
    <xf numFmtId="0" fontId="4" fillId="10" borderId="2" xfId="0" applyFont="1" applyFill="1" applyBorder="1" applyAlignment="1">
      <alignment horizontal="left"/>
    </xf>
    <xf numFmtId="0" fontId="0" fillId="8" borderId="2" xfId="0" applyFill="1" applyBorder="1" applyAlignment="1" applyProtection="1">
      <alignment horizontal="left" vertical="center" wrapText="1"/>
      <protection locked="0"/>
    </xf>
    <xf numFmtId="0" fontId="4" fillId="10" borderId="2" xfId="0" applyFont="1" applyFill="1" applyBorder="1" applyAlignment="1">
      <alignment horizontal="left" wrapText="1"/>
    </xf>
    <xf numFmtId="2" fontId="0" fillId="18" borderId="0" xfId="0" applyNumberFormat="1" applyFill="1" applyAlignment="1">
      <alignment horizontal="center"/>
    </xf>
    <xf numFmtId="0" fontId="4" fillId="10" borderId="0" xfId="0" applyFont="1" applyFill="1" applyAlignment="1">
      <alignment horizontal="left"/>
    </xf>
    <xf numFmtId="0" fontId="0" fillId="8" borderId="0" xfId="0" applyFill="1" applyAlignment="1" applyProtection="1">
      <alignment horizontal="left" vertical="center" wrapText="1"/>
      <protection locked="0"/>
    </xf>
    <xf numFmtId="0" fontId="0" fillId="0" borderId="0" xfId="0" applyAlignment="1">
      <alignment horizontal="right"/>
    </xf>
    <xf numFmtId="0" fontId="0" fillId="18" borderId="0" xfId="0" applyFill="1" applyAlignment="1">
      <alignment horizontal="center"/>
    </xf>
    <xf numFmtId="0" fontId="4" fillId="0" borderId="0" xfId="0" applyFont="1" applyAlignment="1">
      <alignment horizontal="center"/>
    </xf>
    <xf numFmtId="0" fontId="4" fillId="20" borderId="2" xfId="0" applyFont="1" applyFill="1" applyBorder="1" applyAlignment="1">
      <alignment horizontal="center" vertical="center" wrapText="1"/>
    </xf>
    <xf numFmtId="9" fontId="0" fillId="0" borderId="0" xfId="0" applyNumberFormat="1" applyAlignment="1">
      <alignment horizontal="center" vertical="center" wrapText="1"/>
    </xf>
    <xf numFmtId="0" fontId="12" fillId="21" borderId="21" xfId="0" applyFont="1" applyFill="1" applyBorder="1" applyAlignment="1">
      <alignment horizontal="center" vertical="center" wrapText="1"/>
    </xf>
    <xf numFmtId="0" fontId="13" fillId="21" borderId="21"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13" fillId="23" borderId="21" xfId="0" applyFont="1" applyFill="1" applyBorder="1" applyAlignment="1">
      <alignment horizontal="center" vertical="center" wrapText="1"/>
    </xf>
    <xf numFmtId="0" fontId="14" fillId="23" borderId="21" xfId="0" applyFont="1" applyFill="1" applyBorder="1" applyAlignment="1">
      <alignment horizontal="center" vertical="center" wrapText="1"/>
    </xf>
    <xf numFmtId="0" fontId="13" fillId="24" borderId="21" xfId="0" applyFont="1" applyFill="1" applyBorder="1" applyAlignment="1">
      <alignment horizontal="center" vertical="center" wrapText="1"/>
    </xf>
    <xf numFmtId="9" fontId="13" fillId="25" borderId="21" xfId="0" applyNumberFormat="1" applyFont="1" applyFill="1" applyBorder="1" applyAlignment="1">
      <alignment horizontal="center" vertical="center"/>
    </xf>
    <xf numFmtId="9" fontId="13"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5" fillId="21" borderId="21" xfId="0" applyFont="1" applyFill="1" applyBorder="1" applyAlignment="1">
      <alignment horizontal="center" vertical="center" wrapText="1"/>
    </xf>
    <xf numFmtId="0" fontId="13" fillId="26" borderId="21" xfId="0" applyFont="1" applyFill="1" applyBorder="1" applyAlignment="1">
      <alignment horizontal="center" vertical="center"/>
    </xf>
    <xf numFmtId="165" fontId="13" fillId="27" borderId="22" xfId="0" applyNumberFormat="1" applyFont="1" applyFill="1" applyBorder="1" applyAlignment="1">
      <alignment horizontal="center" vertical="center"/>
    </xf>
    <xf numFmtId="0" fontId="13" fillId="27" borderId="22" xfId="0" applyFont="1" applyFill="1" applyBorder="1" applyAlignment="1">
      <alignment horizontal="center" vertical="center"/>
    </xf>
    <xf numFmtId="0" fontId="0" fillId="15" borderId="2" xfId="0" applyFill="1" applyBorder="1" applyAlignment="1" applyProtection="1">
      <alignment horizontal="left" vertical="center" wrapText="1"/>
      <protection locked="0"/>
    </xf>
    <xf numFmtId="0" fontId="16" fillId="15" borderId="2" xfId="0" applyFont="1" applyFill="1" applyBorder="1" applyAlignment="1" applyProtection="1">
      <alignment horizontal="left" vertical="center" wrapText="1"/>
      <protection locked="0"/>
    </xf>
    <xf numFmtId="0" fontId="4" fillId="8" borderId="2" xfId="0" applyFont="1" applyFill="1" applyBorder="1" applyAlignment="1">
      <alignment horizontal="center" vertical="center" wrapText="1"/>
    </xf>
    <xf numFmtId="2" fontId="0" fillId="0" borderId="13" xfId="0" applyNumberFormat="1" applyBorder="1" applyAlignment="1">
      <alignment horizontal="center"/>
    </xf>
    <xf numFmtId="2" fontId="0" fillId="0" borderId="8" xfId="0" applyNumberFormat="1" applyBorder="1" applyAlignment="1">
      <alignment horizontal="center"/>
    </xf>
    <xf numFmtId="0" fontId="0" fillId="0" borderId="2" xfId="0" applyBorder="1" applyAlignment="1" applyProtection="1">
      <alignment horizontal="left" vertical="center" wrapText="1"/>
      <protection locked="0"/>
    </xf>
    <xf numFmtId="167" fontId="0" fillId="3" borderId="10" xfId="0" applyNumberFormat="1" applyFill="1" applyBorder="1" applyAlignment="1">
      <alignment horizontal="center" vertical="center"/>
    </xf>
    <xf numFmtId="0" fontId="0" fillId="0" borderId="0" xfId="0" applyAlignment="1">
      <alignment horizontal="left" wrapText="1"/>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322490</xdr:colOff>
      <xdr:row>2</xdr:row>
      <xdr:rowOff>171450</xdr:rowOff>
    </xdr:from>
    <xdr:to>
      <xdr:col>12</xdr:col>
      <xdr:colOff>171677</xdr:colOff>
      <xdr:row>10</xdr:row>
      <xdr:rowOff>285488</xdr:rowOff>
    </xdr:to>
    <xdr:pic>
      <xdr:nvPicPr>
        <xdr:cNvPr id="2" name="Imagem 1">
          <a:extLst>
            <a:ext uri="{FF2B5EF4-FFF2-40B4-BE49-F238E27FC236}">
              <a16:creationId xmlns:a16="http://schemas.microsoft.com/office/drawing/2014/main" id="{B5064E8A-8992-BBCB-66C4-BF3C1AC1FB65}"/>
            </a:ext>
          </a:extLst>
        </xdr:cNvPr>
        <xdr:cNvPicPr>
          <a:picLocks noChangeAspect="1"/>
        </xdr:cNvPicPr>
      </xdr:nvPicPr>
      <xdr:blipFill>
        <a:blip xmlns:r="http://schemas.openxmlformats.org/officeDocument/2006/relationships" r:embed="rId1"/>
        <a:stretch>
          <a:fillRect/>
        </a:stretch>
      </xdr:blipFill>
      <xdr:spPr>
        <a:xfrm>
          <a:off x="14762390" y="1781175"/>
          <a:ext cx="4421187" cy="36509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topLeftCell="J2" zoomScale="70" zoomScaleNormal="70" workbookViewId="0">
      <selection activeCell="D8" sqref="D8"/>
    </sheetView>
  </sheetViews>
  <sheetFormatPr defaultColWidth="8.625" defaultRowHeight="15.6"/>
  <cols>
    <col min="2" max="16" width="16.625" customWidth="1"/>
  </cols>
  <sheetData>
    <row r="2" spans="1:16" ht="21">
      <c r="B2" s="49" t="s">
        <v>0</v>
      </c>
      <c r="C2" s="49"/>
    </row>
    <row r="7" spans="1:16">
      <c r="A7" s="4"/>
      <c r="B7" s="1"/>
      <c r="C7" s="1"/>
    </row>
    <row r="8" spans="1:16" ht="45.6" customHeight="1">
      <c r="A8" s="1"/>
      <c r="B8" s="1"/>
      <c r="C8" s="1"/>
      <c r="D8" s="47" t="s">
        <v>1</v>
      </c>
      <c r="E8" s="47" t="s">
        <v>2</v>
      </c>
      <c r="F8" s="47" t="s">
        <v>3</v>
      </c>
      <c r="G8" s="47" t="s">
        <v>4</v>
      </c>
      <c r="H8" s="47" t="s">
        <v>5</v>
      </c>
      <c r="I8" s="47" t="s">
        <v>6</v>
      </c>
      <c r="J8" s="47" t="s">
        <v>7</v>
      </c>
      <c r="K8" s="47" t="s">
        <v>8</v>
      </c>
      <c r="L8" s="47" t="s">
        <v>9</v>
      </c>
      <c r="M8" s="47" t="s">
        <v>10</v>
      </c>
      <c r="N8" s="47" t="s">
        <v>11</v>
      </c>
      <c r="O8" s="47" t="s">
        <v>12</v>
      </c>
      <c r="P8" s="47" t="s">
        <v>13</v>
      </c>
    </row>
    <row r="9" spans="1:16">
      <c r="A9" s="1"/>
      <c r="B9" s="147" t="s">
        <v>14</v>
      </c>
      <c r="C9" s="147"/>
      <c r="D9" s="134">
        <f>'Temas nas políticas gerais'!D58</f>
        <v>0.87999999999999989</v>
      </c>
      <c r="E9" s="32">
        <f>'Temas nas políticas setoriais'!D58</f>
        <v>0.05</v>
      </c>
      <c r="F9" s="32">
        <f>'Bases de dados'!H88</f>
        <v>3.38</v>
      </c>
      <c r="G9" s="32">
        <f>'Monitoramento de riscos'!E15</f>
        <v>0</v>
      </c>
      <c r="H9" s="32">
        <f>'Relevância processo decisório'!B13</f>
        <v>0</v>
      </c>
      <c r="I9" s="135">
        <f>'Ações de mitigação de riscos'!G16</f>
        <v>3</v>
      </c>
      <c r="J9" s="32">
        <f>'Prod fin imp positivo'!F70</f>
        <v>0.45499999999999996</v>
      </c>
      <c r="K9" s="32">
        <f>'Portfólio (setor)'!F9</f>
        <v>0</v>
      </c>
      <c r="L9" s="32">
        <f>'Portfólio (localização)'!F9</f>
        <v>0</v>
      </c>
      <c r="M9" s="32">
        <f>'Portfólio (empresa)'!H19</f>
        <v>0</v>
      </c>
      <c r="N9" s="32">
        <f>'Peso fatores ASG portfólio'!H15</f>
        <v>0.15000000000000002</v>
      </c>
      <c r="O9" s="32">
        <f>Governança!G22</f>
        <v>2.605</v>
      </c>
      <c r="P9" s="32">
        <f>' Controvérsias socioambientais'!G19</f>
        <v>-1.75</v>
      </c>
    </row>
    <row r="10" spans="1:16">
      <c r="A10" s="1"/>
      <c r="B10" s="147" t="s">
        <v>15</v>
      </c>
      <c r="C10" s="147"/>
      <c r="D10" s="52">
        <v>3</v>
      </c>
      <c r="E10" s="51">
        <v>7</v>
      </c>
      <c r="F10" s="51">
        <v>10</v>
      </c>
      <c r="G10" s="51">
        <v>10</v>
      </c>
      <c r="H10" s="51">
        <v>15</v>
      </c>
      <c r="I10" s="51">
        <v>10</v>
      </c>
      <c r="J10" s="51">
        <v>10</v>
      </c>
      <c r="K10" s="51">
        <v>8</v>
      </c>
      <c r="L10" s="51">
        <v>7</v>
      </c>
      <c r="M10" s="51">
        <v>5</v>
      </c>
      <c r="N10" s="51">
        <v>5</v>
      </c>
      <c r="O10" s="51">
        <v>10</v>
      </c>
      <c r="P10" s="51">
        <v>0</v>
      </c>
    </row>
    <row r="11" spans="1:16">
      <c r="A11" s="1"/>
      <c r="B11" s="1"/>
    </row>
    <row r="12" spans="1:16">
      <c r="A12" s="1"/>
      <c r="B12" s="1"/>
      <c r="C12" s="1"/>
    </row>
    <row r="13" spans="1:16">
      <c r="A13" s="1"/>
      <c r="B13" s="148" t="s">
        <v>16</v>
      </c>
      <c r="C13" s="149"/>
      <c r="D13" s="152">
        <f>SUM(D9:P9)</f>
        <v>8.77</v>
      </c>
    </row>
    <row r="14" spans="1:16">
      <c r="A14" s="1"/>
      <c r="B14" s="150"/>
      <c r="C14" s="151"/>
      <c r="D14" s="153"/>
    </row>
    <row r="15" spans="1:16">
      <c r="A15" s="1"/>
      <c r="B15" s="1"/>
      <c r="C15" s="1"/>
    </row>
    <row r="16" spans="1:16">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9" t="s">
        <v>17</v>
      </c>
      <c r="B70" s="9" t="s">
        <v>18</v>
      </c>
      <c r="C70" s="9"/>
    </row>
  </sheetData>
  <sheetProtection sheet="1" objects="1" scenarios="1"/>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120" zoomScaleNormal="120" workbookViewId="0">
      <pane xSplit="1" ySplit="2" topLeftCell="E4" activePane="bottomRight" state="frozen"/>
      <selection pane="bottomRight" activeCell="C4" sqref="C4"/>
      <selection pane="bottomLeft" activeCell="A3" sqref="A3"/>
      <selection pane="topRight" activeCell="B1" sqref="B1"/>
    </sheetView>
  </sheetViews>
  <sheetFormatPr defaultColWidth="10.875" defaultRowHeight="15.6"/>
  <cols>
    <col min="1" max="5" width="32.625" style="90" customWidth="1"/>
    <col min="6" max="6" width="15" style="90" customWidth="1"/>
    <col min="7" max="7" width="17" style="90" customWidth="1"/>
    <col min="8" max="16384" width="10.875" style="1"/>
  </cols>
  <sheetData>
    <row r="1" spans="1:7" ht="15.95" customHeight="1">
      <c r="A1" s="59"/>
      <c r="B1" s="160" t="s">
        <v>216</v>
      </c>
      <c r="C1" s="160"/>
      <c r="D1" s="160"/>
      <c r="E1" s="160"/>
      <c r="F1" s="143" t="s">
        <v>65</v>
      </c>
      <c r="G1" s="28"/>
    </row>
    <row r="2" spans="1:7" ht="30.95">
      <c r="A2" s="30" t="s">
        <v>217</v>
      </c>
      <c r="B2" s="20" t="s">
        <v>218</v>
      </c>
      <c r="C2" s="20" t="s">
        <v>219</v>
      </c>
      <c r="D2" s="20" t="s">
        <v>220</v>
      </c>
      <c r="E2" s="20" t="s">
        <v>221</v>
      </c>
      <c r="F2" s="143"/>
      <c r="G2" s="1"/>
    </row>
    <row r="3" spans="1:7">
      <c r="A3" s="17" t="s">
        <v>222</v>
      </c>
      <c r="B3" s="89"/>
      <c r="C3" s="89">
        <v>0</v>
      </c>
      <c r="D3" s="89">
        <v>0</v>
      </c>
      <c r="E3" s="89">
        <v>0</v>
      </c>
      <c r="F3" s="36">
        <f>SUM(B3:E3)</f>
        <v>0</v>
      </c>
      <c r="G3" s="1"/>
    </row>
    <row r="4" spans="1:7">
      <c r="A4" s="17"/>
      <c r="B4" s="89"/>
      <c r="C4" s="89"/>
      <c r="D4" s="89"/>
      <c r="E4" s="89"/>
      <c r="F4" s="36"/>
      <c r="G4" s="1"/>
    </row>
    <row r="5" spans="1:7">
      <c r="A5" s="17" t="s">
        <v>223</v>
      </c>
      <c r="B5" s="78">
        <v>0</v>
      </c>
      <c r="C5" s="78">
        <v>0</v>
      </c>
      <c r="D5" s="78">
        <v>0</v>
      </c>
      <c r="E5" s="78">
        <v>0</v>
      </c>
      <c r="F5" s="36">
        <f>SUM(B5:E5)</f>
        <v>0</v>
      </c>
      <c r="G5" s="1"/>
    </row>
    <row r="6" spans="1:7">
      <c r="A6" s="17"/>
      <c r="B6" s="78"/>
      <c r="C6" s="78"/>
      <c r="D6" s="78"/>
      <c r="E6" s="78"/>
      <c r="F6" s="36"/>
      <c r="G6" s="1"/>
    </row>
    <row r="7" spans="1:7" ht="30.95">
      <c r="A7" s="56" t="s">
        <v>224</v>
      </c>
      <c r="B7" s="89">
        <v>0</v>
      </c>
      <c r="C7" s="89">
        <v>0</v>
      </c>
      <c r="D7" s="89">
        <v>0</v>
      </c>
      <c r="E7" s="89">
        <v>0</v>
      </c>
      <c r="F7" s="36">
        <f>SUM(B7:E7)</f>
        <v>0</v>
      </c>
      <c r="G7" s="1"/>
    </row>
    <row r="8" spans="1:7" ht="14.45" customHeight="1">
      <c r="A8" s="17"/>
      <c r="B8" s="89"/>
      <c r="C8" s="89"/>
      <c r="D8" s="89"/>
      <c r="E8" s="89"/>
      <c r="F8" s="36"/>
      <c r="G8" s="1"/>
    </row>
    <row r="9" spans="1:7">
      <c r="A9" s="30" t="s">
        <v>65</v>
      </c>
      <c r="B9" s="40">
        <f>SUM(B3:B7)</f>
        <v>0</v>
      </c>
      <c r="C9" s="40">
        <f t="shared" ref="C9:E9" si="0">SUM(C3:C7)</f>
        <v>0</v>
      </c>
      <c r="D9" s="40">
        <f t="shared" si="0"/>
        <v>0</v>
      </c>
      <c r="E9" s="40">
        <f t="shared" si="0"/>
        <v>0</v>
      </c>
      <c r="F9" s="77">
        <f>MIN(SUM(F3:F8),8)</f>
        <v>0</v>
      </c>
      <c r="G9" s="145" t="s">
        <v>225</v>
      </c>
    </row>
    <row r="10" spans="1:7">
      <c r="A10" s="97"/>
      <c r="B10" s="97"/>
      <c r="C10" s="95"/>
      <c r="D10" s="95"/>
      <c r="E10" s="95"/>
      <c r="F10" s="95"/>
      <c r="G10" s="95"/>
    </row>
    <row r="11" spans="1:7">
      <c r="A11" s="95"/>
      <c r="B11" s="95"/>
      <c r="C11" s="139" t="s">
        <v>226</v>
      </c>
      <c r="D11" s="95"/>
      <c r="E11" s="95"/>
      <c r="F11" s="95"/>
      <c r="G11" s="95"/>
    </row>
    <row r="12" spans="1:7" ht="13.5" customHeight="1">
      <c r="A12" s="95"/>
      <c r="B12" s="95"/>
      <c r="C12" s="139"/>
      <c r="D12" s="95"/>
      <c r="E12" s="95"/>
      <c r="F12" s="95"/>
      <c r="G12" s="95"/>
    </row>
    <row r="13" spans="1:7">
      <c r="A13" s="95"/>
      <c r="B13" s="95"/>
      <c r="C13" s="140"/>
      <c r="D13" s="95"/>
      <c r="E13" s="95"/>
      <c r="F13" s="141"/>
      <c r="G13" s="141"/>
    </row>
    <row r="14" spans="1:7">
      <c r="A14" s="95"/>
      <c r="B14" s="95"/>
      <c r="C14" s="95"/>
      <c r="D14" s="95"/>
      <c r="E14" s="95"/>
      <c r="F14" s="95"/>
      <c r="G14" s="95"/>
    </row>
    <row r="15" spans="1:7">
      <c r="A15" s="95"/>
      <c r="B15" s="95"/>
      <c r="C15" s="95"/>
      <c r="D15" s="95"/>
      <c r="E15" s="95"/>
      <c r="F15" s="95"/>
      <c r="G15" s="95"/>
    </row>
    <row r="16" spans="1:7">
      <c r="A16" s="95"/>
      <c r="B16" s="95"/>
      <c r="C16" s="95"/>
      <c r="D16" s="95"/>
      <c r="E16" s="95"/>
      <c r="F16" s="95"/>
      <c r="G16" s="95"/>
    </row>
    <row r="17" spans="1:7">
      <c r="A17" s="95"/>
      <c r="B17" s="95"/>
      <c r="C17" s="95"/>
      <c r="D17" s="95"/>
      <c r="E17" s="95"/>
      <c r="F17" s="95"/>
      <c r="G17" s="95"/>
    </row>
    <row r="18" spans="1:7">
      <c r="A18" s="95"/>
      <c r="B18" s="95"/>
      <c r="C18" s="95"/>
      <c r="D18" s="95"/>
      <c r="E18" s="95"/>
      <c r="F18" s="95"/>
      <c r="G18" s="95"/>
    </row>
    <row r="19" spans="1:7">
      <c r="A19" s="95"/>
      <c r="B19" s="95"/>
      <c r="C19" s="95"/>
      <c r="D19" s="95"/>
      <c r="E19" s="95"/>
      <c r="F19" s="95"/>
      <c r="G19" s="95"/>
    </row>
    <row r="20" spans="1:7">
      <c r="A20" s="95"/>
      <c r="B20" s="95"/>
      <c r="C20" s="95"/>
      <c r="D20" s="95"/>
      <c r="E20" s="95"/>
      <c r="F20" s="95"/>
      <c r="G20" s="95"/>
    </row>
    <row r="21" spans="1:7">
      <c r="A21" s="95"/>
      <c r="B21" s="95"/>
      <c r="C21" s="95"/>
      <c r="D21" s="95"/>
      <c r="E21" s="95"/>
      <c r="F21" s="95"/>
      <c r="G21" s="95"/>
    </row>
    <row r="22" spans="1:7">
      <c r="A22" s="95"/>
      <c r="B22" s="95"/>
      <c r="C22" s="95"/>
      <c r="D22" s="95"/>
      <c r="E22" s="95"/>
      <c r="F22" s="95"/>
      <c r="G22" s="95"/>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B3" activePane="bottomRight" state="frozen"/>
      <selection pane="bottomRight" activeCell="C12" sqref="C12"/>
      <selection pane="bottomLeft" activeCell="A3" sqref="A3"/>
      <selection pane="topRight" activeCell="B1" sqref="B1"/>
    </sheetView>
  </sheetViews>
  <sheetFormatPr defaultColWidth="10.875" defaultRowHeight="15.6"/>
  <cols>
    <col min="1" max="4" width="32.625" style="90" customWidth="1"/>
    <col min="5" max="5" width="15" style="90" customWidth="1"/>
    <col min="6" max="6" width="12.5" style="90" customWidth="1"/>
    <col min="7" max="7" width="15" style="90" customWidth="1"/>
    <col min="8" max="16384" width="10.875" style="1"/>
  </cols>
  <sheetData>
    <row r="1" spans="1:7">
      <c r="A1" s="2"/>
      <c r="B1" s="161" t="s">
        <v>216</v>
      </c>
      <c r="C1" s="161"/>
      <c r="D1" s="161"/>
      <c r="E1" s="2"/>
      <c r="F1" s="2"/>
      <c r="G1" s="1"/>
    </row>
    <row r="2" spans="1:7" ht="89.1" customHeight="1">
      <c r="A2" s="27" t="s">
        <v>227</v>
      </c>
      <c r="B2" s="38" t="s">
        <v>228</v>
      </c>
      <c r="C2" s="38" t="s">
        <v>229</v>
      </c>
      <c r="D2" s="38" t="s">
        <v>230</v>
      </c>
      <c r="E2" s="16" t="s">
        <v>24</v>
      </c>
      <c r="F2" s="16" t="s">
        <v>65</v>
      </c>
      <c r="G2" s="28"/>
    </row>
    <row r="3" spans="1:7" ht="15.95" customHeight="1">
      <c r="A3" s="11" t="s">
        <v>231</v>
      </c>
      <c r="B3" s="84"/>
      <c r="C3" s="84"/>
      <c r="D3" s="84"/>
      <c r="E3" s="64">
        <v>0.45</v>
      </c>
      <c r="F3" s="42">
        <f>SUM(B3:D3)*E3</f>
        <v>0</v>
      </c>
      <c r="G3" s="1"/>
    </row>
    <row r="4" spans="1:7" ht="15.95" customHeight="1">
      <c r="A4" s="11"/>
      <c r="B4" s="84"/>
      <c r="C4" s="84"/>
      <c r="D4" s="84"/>
      <c r="E4" s="34"/>
      <c r="F4" s="42"/>
      <c r="G4" s="1"/>
    </row>
    <row r="5" spans="1:7" ht="15.95" customHeight="1">
      <c r="A5" s="11" t="s">
        <v>232</v>
      </c>
      <c r="B5" s="87"/>
      <c r="C5" s="87"/>
      <c r="D5" s="87"/>
      <c r="E5" s="64">
        <v>0.3</v>
      </c>
      <c r="F5" s="42">
        <f>SUM(B5:D5)*E5</f>
        <v>0</v>
      </c>
      <c r="G5" s="1"/>
    </row>
    <row r="6" spans="1:7" ht="15.95" customHeight="1">
      <c r="A6" s="11"/>
      <c r="B6" s="87"/>
      <c r="C6" s="87"/>
      <c r="D6" s="87"/>
      <c r="E6" s="34"/>
      <c r="F6" s="42"/>
      <c r="G6" s="1"/>
    </row>
    <row r="7" spans="1:7" ht="15.95" customHeight="1">
      <c r="A7" s="12" t="s">
        <v>233</v>
      </c>
      <c r="B7" s="84"/>
      <c r="C7" s="84"/>
      <c r="D7" s="84"/>
      <c r="E7" s="64">
        <v>0.25</v>
      </c>
      <c r="F7" s="42">
        <f>SUM(B7:D7)*E7</f>
        <v>0</v>
      </c>
      <c r="G7" s="1"/>
    </row>
    <row r="8" spans="1:7" ht="15.95" customHeight="1">
      <c r="A8" s="11"/>
      <c r="B8" s="84"/>
      <c r="C8" s="84"/>
      <c r="D8" s="84"/>
      <c r="E8" s="34"/>
      <c r="F8" s="42"/>
      <c r="G8" s="1"/>
    </row>
    <row r="9" spans="1:7" ht="15.95" customHeight="1">
      <c r="A9" s="27" t="s">
        <v>138</v>
      </c>
      <c r="B9" s="33">
        <f>SUM(B3:B8)</f>
        <v>0</v>
      </c>
      <c r="C9" s="33">
        <f t="shared" ref="C9:D9" si="0">SUM(C3:C8)</f>
        <v>0</v>
      </c>
      <c r="D9" s="33">
        <f t="shared" si="0"/>
        <v>0</v>
      </c>
      <c r="E9" s="33"/>
      <c r="F9" s="76">
        <f>MIN(SUM(F3:F8),7)</f>
        <v>0</v>
      </c>
      <c r="G9" s="145" t="s">
        <v>68</v>
      </c>
    </row>
    <row r="10" spans="1:7">
      <c r="A10" s="99"/>
      <c r="B10" s="99"/>
      <c r="C10" s="57"/>
      <c r="D10" s="57"/>
      <c r="E10" s="57"/>
      <c r="F10" s="57"/>
      <c r="G10" s="1"/>
    </row>
    <row r="11" spans="1:7">
      <c r="A11" s="95"/>
      <c r="B11" s="95"/>
      <c r="C11" s="95" t="s">
        <v>226</v>
      </c>
      <c r="D11" s="95"/>
      <c r="E11" s="95"/>
      <c r="F11" s="95"/>
    </row>
    <row r="12" spans="1:7">
      <c r="A12" s="95"/>
      <c r="B12" s="95"/>
      <c r="C12" s="95"/>
      <c r="D12" s="95"/>
      <c r="E12" s="95"/>
      <c r="F12" s="95"/>
    </row>
    <row r="13" spans="1:7" ht="17.100000000000001" customHeight="1">
      <c r="A13" s="95"/>
      <c r="B13" s="95"/>
      <c r="C13" s="140"/>
      <c r="D13" s="95"/>
      <c r="E13" s="141"/>
      <c r="F13" s="141"/>
    </row>
    <row r="14" spans="1:7">
      <c r="A14" s="95"/>
      <c r="B14" s="95"/>
      <c r="C14" s="95"/>
      <c r="D14" s="95"/>
      <c r="E14" s="95"/>
      <c r="F14" s="95"/>
    </row>
    <row r="15" spans="1:7">
      <c r="A15" s="95"/>
      <c r="B15" s="95"/>
      <c r="C15" s="95"/>
      <c r="D15" s="95"/>
      <c r="E15" s="95"/>
      <c r="F15" s="95"/>
    </row>
    <row r="16" spans="1:7">
      <c r="A16" s="95"/>
      <c r="B16" s="95"/>
      <c r="C16" s="95"/>
      <c r="D16" s="95"/>
      <c r="E16" s="95"/>
      <c r="F16" s="95"/>
    </row>
    <row r="17" spans="1:6">
      <c r="A17" s="95"/>
      <c r="B17" s="95"/>
      <c r="C17" s="95"/>
      <c r="D17" s="95"/>
      <c r="E17" s="95"/>
      <c r="F17" s="95"/>
    </row>
    <row r="18" spans="1:6">
      <c r="A18" s="95"/>
      <c r="B18" s="95"/>
      <c r="C18" s="95"/>
      <c r="D18" s="95"/>
      <c r="E18" s="95"/>
      <c r="F18" s="95"/>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E3" activePane="bottomRight" state="frozen"/>
      <selection pane="bottomRight" activeCell="E10" sqref="E10"/>
      <selection pane="bottomLeft" activeCell="A3" sqref="A3"/>
      <selection pane="topRight" activeCell="B1" sqref="B1"/>
    </sheetView>
  </sheetViews>
  <sheetFormatPr defaultColWidth="10.875" defaultRowHeight="15.6"/>
  <cols>
    <col min="1" max="5" width="32.625" style="90" customWidth="1"/>
    <col min="6" max="6" width="29.5" style="90" customWidth="1"/>
    <col min="7" max="7" width="15" style="90" customWidth="1"/>
    <col min="8" max="8" width="17" style="90" customWidth="1"/>
    <col min="9" max="9" width="16.5" style="90" customWidth="1"/>
    <col min="10" max="16384" width="10.875" style="1"/>
  </cols>
  <sheetData>
    <row r="1" spans="1:9">
      <c r="A1" s="27"/>
      <c r="B1" s="163" t="s">
        <v>234</v>
      </c>
      <c r="C1" s="164"/>
      <c r="D1" s="164"/>
      <c r="E1" s="165"/>
      <c r="F1" s="27"/>
      <c r="G1" s="27"/>
      <c r="H1" s="27"/>
      <c r="I1" s="1"/>
    </row>
    <row r="2" spans="1:9" ht="92.45" customHeight="1">
      <c r="A2" s="27" t="s">
        <v>235</v>
      </c>
      <c r="B2" s="38" t="s">
        <v>218</v>
      </c>
      <c r="C2" s="38" t="s">
        <v>219</v>
      </c>
      <c r="D2" s="38" t="s">
        <v>236</v>
      </c>
      <c r="E2" s="38" t="s">
        <v>221</v>
      </c>
      <c r="F2" s="27" t="s">
        <v>138</v>
      </c>
      <c r="G2" s="27" t="s">
        <v>24</v>
      </c>
      <c r="H2" s="27" t="s">
        <v>25</v>
      </c>
      <c r="I2" s="28"/>
    </row>
    <row r="3" spans="1:9" ht="32.1" customHeight="1">
      <c r="A3" s="29" t="s">
        <v>237</v>
      </c>
      <c r="B3" s="84"/>
      <c r="C3" s="84"/>
      <c r="D3" s="84"/>
      <c r="E3" s="84"/>
      <c r="F3" s="42">
        <f>SUM(B3:E3)</f>
        <v>0</v>
      </c>
      <c r="G3" s="69">
        <v>0.2</v>
      </c>
      <c r="H3" s="42">
        <f>SUM(B3:E3)*G3</f>
        <v>0</v>
      </c>
      <c r="I3" s="1"/>
    </row>
    <row r="4" spans="1:9" ht="32.1" customHeight="1">
      <c r="A4" s="29"/>
      <c r="B4" s="84"/>
      <c r="C4" s="84"/>
      <c r="D4" s="84"/>
      <c r="E4" s="84"/>
      <c r="F4" s="42"/>
      <c r="G4" s="33"/>
      <c r="H4" s="42"/>
      <c r="I4" s="1"/>
    </row>
    <row r="5" spans="1:9" ht="32.1" customHeight="1">
      <c r="A5" s="29" t="s">
        <v>238</v>
      </c>
      <c r="B5" s="85"/>
      <c r="C5" s="85"/>
      <c r="D5" s="85"/>
      <c r="E5" s="85"/>
      <c r="F5" s="42">
        <f>SUM(B5:E5)</f>
        <v>0</v>
      </c>
      <c r="G5" s="69">
        <v>0.1</v>
      </c>
      <c r="H5" s="42">
        <f>SUM(B5:E5)*G5</f>
        <v>0</v>
      </c>
      <c r="I5" s="1"/>
    </row>
    <row r="6" spans="1:9" ht="32.1" customHeight="1">
      <c r="A6" s="11"/>
      <c r="B6" s="85"/>
      <c r="C6" s="85"/>
      <c r="D6" s="85"/>
      <c r="E6" s="85"/>
      <c r="F6" s="42"/>
      <c r="G6" s="33"/>
      <c r="H6" s="42"/>
      <c r="I6" s="1"/>
    </row>
    <row r="7" spans="1:9" ht="32.1" customHeight="1">
      <c r="A7" s="12" t="s">
        <v>239</v>
      </c>
      <c r="B7" s="84"/>
      <c r="C7" s="84"/>
      <c r="D7" s="84"/>
      <c r="E7" s="84"/>
      <c r="F7" s="42">
        <f>SUM(B7:E7)</f>
        <v>0</v>
      </c>
      <c r="G7" s="69">
        <v>0.05</v>
      </c>
      <c r="H7" s="42">
        <f>SUM(B7:E7)*G7</f>
        <v>0</v>
      </c>
      <c r="I7" s="1"/>
    </row>
    <row r="8" spans="1:9" ht="32.1" customHeight="1">
      <c r="A8" s="11"/>
      <c r="B8" s="84"/>
      <c r="C8" s="84"/>
      <c r="D8" s="84"/>
      <c r="E8" s="84"/>
      <c r="F8" s="42"/>
      <c r="G8" s="33"/>
      <c r="H8" s="42"/>
      <c r="I8" s="1"/>
    </row>
    <row r="9" spans="1:9" ht="32.1" customHeight="1">
      <c r="A9" s="12" t="s">
        <v>240</v>
      </c>
      <c r="B9" s="85"/>
      <c r="C9" s="85"/>
      <c r="D9" s="85"/>
      <c r="E9" s="85"/>
      <c r="F9" s="42">
        <f>SUM(B9:E9)</f>
        <v>0</v>
      </c>
      <c r="G9" s="69">
        <v>0.25</v>
      </c>
      <c r="H9" s="42">
        <f>SUM(B9:E9)*G9</f>
        <v>0</v>
      </c>
      <c r="I9" s="1"/>
    </row>
    <row r="10" spans="1:9" ht="60.95" customHeight="1">
      <c r="A10" s="11"/>
      <c r="B10" s="85"/>
      <c r="C10" s="85"/>
      <c r="D10" s="85"/>
      <c r="F10" s="42"/>
      <c r="G10" s="33"/>
      <c r="H10" s="42"/>
      <c r="I10" s="1"/>
    </row>
    <row r="11" spans="1:9" ht="32.1" customHeight="1">
      <c r="A11" s="29" t="s">
        <v>241</v>
      </c>
      <c r="B11" s="84"/>
      <c r="C11" s="84"/>
      <c r="D11" s="84"/>
      <c r="E11" s="84"/>
      <c r="F11" s="42">
        <f>SUM(B11:E11)</f>
        <v>0</v>
      </c>
      <c r="G11" s="69">
        <v>0.1</v>
      </c>
      <c r="H11" s="42">
        <f>SUM(B11:E11)*G11</f>
        <v>0</v>
      </c>
      <c r="I11" s="1"/>
    </row>
    <row r="12" spans="1:9" ht="32.1" customHeight="1">
      <c r="A12" s="11"/>
      <c r="B12" s="84"/>
      <c r="C12" s="84"/>
      <c r="D12" s="84"/>
      <c r="E12" s="84"/>
      <c r="F12" s="42"/>
      <c r="G12" s="33"/>
      <c r="H12" s="42"/>
      <c r="I12" s="1"/>
    </row>
    <row r="13" spans="1:9" ht="32.1" customHeight="1">
      <c r="A13" s="12" t="s">
        <v>242</v>
      </c>
      <c r="B13" s="85"/>
      <c r="C13" s="85"/>
      <c r="D13" s="85"/>
      <c r="E13" s="85"/>
      <c r="F13" s="42">
        <f>SUM(B13:E13)</f>
        <v>0</v>
      </c>
      <c r="G13" s="69">
        <v>0.05</v>
      </c>
      <c r="H13" s="42">
        <f>SUM(B13:E13)*G13</f>
        <v>0</v>
      </c>
      <c r="I13" s="1"/>
    </row>
    <row r="14" spans="1:9" ht="32.1" customHeight="1">
      <c r="A14" s="11"/>
      <c r="B14" s="85"/>
      <c r="C14" s="85"/>
      <c r="D14" s="85"/>
      <c r="E14" s="85"/>
      <c r="F14" s="42"/>
      <c r="G14" s="33"/>
      <c r="H14" s="42"/>
      <c r="I14" s="1"/>
    </row>
    <row r="15" spans="1:9" ht="66" customHeight="1">
      <c r="A15" s="12" t="s">
        <v>243</v>
      </c>
      <c r="B15" s="84"/>
      <c r="C15" s="84"/>
      <c r="D15" s="84"/>
      <c r="E15" s="84"/>
      <c r="F15" s="42">
        <f>SUM(B15:E15)</f>
        <v>0</v>
      </c>
      <c r="G15" s="69">
        <v>0.1</v>
      </c>
      <c r="H15" s="42">
        <f>SUM(B15:E15)*G15</f>
        <v>0</v>
      </c>
      <c r="I15" s="1"/>
    </row>
    <row r="16" spans="1:9" ht="32.1" customHeight="1">
      <c r="A16" s="11"/>
      <c r="B16" s="84"/>
      <c r="C16" s="84"/>
      <c r="D16" s="84"/>
      <c r="E16" s="84"/>
      <c r="F16" s="42"/>
      <c r="G16" s="33"/>
      <c r="H16" s="42"/>
      <c r="I16" s="1"/>
    </row>
    <row r="17" spans="1:9" ht="48.6" customHeight="1">
      <c r="A17" s="12" t="s">
        <v>244</v>
      </c>
      <c r="B17" s="85"/>
      <c r="C17" s="85"/>
      <c r="D17" s="85"/>
      <c r="E17" s="85"/>
      <c r="F17" s="42">
        <f>SUM(B17:E17)</f>
        <v>0</v>
      </c>
      <c r="G17" s="69">
        <v>0.15</v>
      </c>
      <c r="H17" s="42">
        <f>SUM(B17:E17)*G17</f>
        <v>0</v>
      </c>
      <c r="I17" s="1"/>
    </row>
    <row r="18" spans="1:9" ht="48.6" customHeight="1">
      <c r="A18" s="12"/>
      <c r="B18" s="85"/>
      <c r="C18" s="85"/>
      <c r="D18" s="85"/>
      <c r="E18" s="85"/>
      <c r="F18" s="42"/>
      <c r="G18" s="69"/>
      <c r="H18" s="42"/>
      <c r="I18" s="1"/>
    </row>
    <row r="19" spans="1:9" ht="26.1" customHeight="1">
      <c r="A19" s="162"/>
      <c r="B19" s="162"/>
      <c r="C19" s="10"/>
      <c r="D19" s="10"/>
      <c r="E19" s="10"/>
      <c r="F19" s="35" t="s">
        <v>65</v>
      </c>
      <c r="G19" s="70">
        <f>SUM(G3:G17)</f>
        <v>1</v>
      </c>
      <c r="H19" s="75">
        <f>SUM(H3:H17)</f>
        <v>0</v>
      </c>
      <c r="I19" s="145" t="s">
        <v>148</v>
      </c>
    </row>
    <row r="20" spans="1:9">
      <c r="A20" s="141"/>
      <c r="B20" s="141"/>
      <c r="C20" s="141"/>
      <c r="D20" s="141"/>
      <c r="E20" s="141"/>
      <c r="F20" s="141"/>
      <c r="G20" s="141"/>
      <c r="H20" s="141"/>
    </row>
    <row r="21" spans="1:9">
      <c r="A21" s="141"/>
      <c r="B21" s="141"/>
      <c r="C21" s="141"/>
      <c r="D21" s="140"/>
      <c r="E21" s="141"/>
      <c r="F21" s="141"/>
      <c r="G21" s="141"/>
      <c r="H21" s="141"/>
    </row>
    <row r="22" spans="1:9">
      <c r="A22" s="141"/>
      <c r="B22" s="141"/>
      <c r="C22" s="100"/>
      <c r="D22" s="141"/>
      <c r="E22" s="141"/>
      <c r="F22" s="141"/>
      <c r="G22" s="141"/>
      <c r="H22" s="141"/>
    </row>
    <row r="23" spans="1:9">
      <c r="A23" s="141"/>
      <c r="B23" s="141"/>
      <c r="C23" s="141"/>
      <c r="D23" s="141"/>
      <c r="E23" s="141"/>
      <c r="F23" s="141"/>
      <c r="G23" s="141"/>
      <c r="H23" s="141"/>
    </row>
    <row r="24" spans="1:9">
      <c r="A24" s="141"/>
      <c r="B24" s="141"/>
      <c r="C24" s="141"/>
      <c r="D24" s="141"/>
      <c r="E24" s="141"/>
      <c r="F24" s="141"/>
      <c r="G24" s="141"/>
      <c r="H24" s="141"/>
    </row>
    <row r="25" spans="1:9">
      <c r="A25" s="141"/>
      <c r="B25" s="141"/>
      <c r="C25" s="141"/>
      <c r="D25" s="141"/>
      <c r="E25" s="141"/>
      <c r="F25" s="141"/>
      <c r="G25" s="141"/>
      <c r="H25" s="141"/>
    </row>
    <row r="26" spans="1:9">
      <c r="A26" s="141"/>
      <c r="B26" s="141"/>
      <c r="C26" s="141"/>
      <c r="D26" s="141"/>
      <c r="E26" s="141"/>
      <c r="F26" s="141"/>
      <c r="G26" s="141"/>
      <c r="H26" s="141"/>
    </row>
    <row r="27" spans="1:9">
      <c r="A27" s="141"/>
      <c r="B27" s="141"/>
      <c r="C27" s="141"/>
      <c r="D27" s="141"/>
      <c r="E27" s="141"/>
      <c r="F27" s="141"/>
      <c r="G27" s="141"/>
      <c r="H27" s="141"/>
    </row>
    <row r="28" spans="1:9">
      <c r="A28" s="141"/>
      <c r="B28" s="141"/>
      <c r="C28" s="141"/>
      <c r="D28" s="141"/>
      <c r="E28" s="141"/>
      <c r="F28" s="141"/>
      <c r="G28" s="141"/>
      <c r="H28" s="141"/>
    </row>
  </sheetData>
  <sheetProtection algorithmName="SHA-512" hashValue="CPYdjUEK8bYHnD0G7AdP32qi/m22f4iHATNwgLrShMb1FIEzLZwBwEWz3yRvavw0U7/oS0THUlfGGlxwbDhjbQ==" saltValue="2CdGDBLBZj6hIh7j3pVxMw==" spinCount="100000" sheet="1" formatRows="0"/>
  <mergeCells count="2">
    <mergeCell ref="A19:B19"/>
    <mergeCell ref="B1:E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25"/>
  <sheetViews>
    <sheetView zoomScale="70" zoomScaleNormal="70" workbookViewId="0">
      <pane xSplit="1" ySplit="2" topLeftCell="F3" activePane="bottomRight" state="frozen"/>
      <selection pane="bottomRight" activeCell="C16" sqref="C16"/>
      <selection pane="bottomLeft" activeCell="A3" sqref="A3"/>
      <selection pane="topRight" activeCell="B1" sqref="B1"/>
    </sheetView>
  </sheetViews>
  <sheetFormatPr defaultColWidth="10.875" defaultRowHeight="15.6"/>
  <cols>
    <col min="1" max="1" width="48.625" style="90" customWidth="1"/>
    <col min="2" max="5" width="32.625" style="90" customWidth="1"/>
    <col min="6" max="6" width="29.5" style="90" customWidth="1"/>
    <col min="7" max="7" width="15" style="90" customWidth="1"/>
    <col min="8" max="8" width="17" style="90" customWidth="1"/>
    <col min="9" max="9" width="16.5" style="90" customWidth="1"/>
    <col min="10" max="16384" width="10.875" style="1"/>
  </cols>
  <sheetData>
    <row r="1" spans="1:9">
      <c r="A1" s="27"/>
      <c r="B1" s="163" t="s">
        <v>234</v>
      </c>
      <c r="C1" s="164"/>
      <c r="D1" s="164"/>
      <c r="E1" s="165"/>
      <c r="F1" s="27"/>
      <c r="G1" s="27"/>
      <c r="H1" s="27"/>
      <c r="I1" s="1"/>
    </row>
    <row r="2" spans="1:9" ht="92.45" customHeight="1">
      <c r="A2" s="27" t="s">
        <v>227</v>
      </c>
      <c r="B2" s="38" t="s">
        <v>218</v>
      </c>
      <c r="C2" s="38" t="s">
        <v>219</v>
      </c>
      <c r="D2" s="38" t="s">
        <v>236</v>
      </c>
      <c r="E2" s="38" t="s">
        <v>221</v>
      </c>
      <c r="F2" s="27" t="s">
        <v>138</v>
      </c>
      <c r="G2" s="27" t="s">
        <v>24</v>
      </c>
      <c r="H2" s="27" t="s">
        <v>25</v>
      </c>
      <c r="I2" s="28"/>
    </row>
    <row r="3" spans="1:9">
      <c r="A3" s="53" t="s">
        <v>245</v>
      </c>
      <c r="B3" s="84">
        <v>3</v>
      </c>
      <c r="C3" s="84"/>
      <c r="D3" s="84"/>
      <c r="E3" s="84"/>
      <c r="F3" s="42">
        <f>SUM(B3:E3)</f>
        <v>3</v>
      </c>
      <c r="G3" s="69">
        <v>0.05</v>
      </c>
      <c r="H3" s="43">
        <f>SUM(B3:E3)*G3</f>
        <v>0.15000000000000002</v>
      </c>
      <c r="I3" s="1"/>
    </row>
    <row r="4" spans="1:9">
      <c r="A4" s="53"/>
      <c r="B4" s="84"/>
      <c r="C4" s="84"/>
      <c r="D4" s="84"/>
      <c r="E4" s="84"/>
      <c r="F4" s="42"/>
      <c r="G4" s="33"/>
      <c r="H4" s="43"/>
      <c r="I4" s="1"/>
    </row>
    <row r="5" spans="1:9">
      <c r="A5" s="53" t="s">
        <v>246</v>
      </c>
      <c r="B5" s="85"/>
      <c r="C5" s="85"/>
      <c r="D5" s="85"/>
      <c r="E5" s="85"/>
      <c r="F5" s="42">
        <f t="shared" ref="F5:F13" si="0">SUM(B5:E5)</f>
        <v>0</v>
      </c>
      <c r="G5" s="69">
        <v>0.1</v>
      </c>
      <c r="H5" s="43">
        <f>SUM(B5:E5)*G5</f>
        <v>0</v>
      </c>
      <c r="I5" s="1"/>
    </row>
    <row r="6" spans="1:9">
      <c r="A6" s="53"/>
      <c r="B6" s="85"/>
      <c r="C6" s="85"/>
      <c r="D6" s="85"/>
      <c r="E6" s="85"/>
      <c r="F6" s="42"/>
      <c r="G6" s="33"/>
      <c r="H6" s="43"/>
      <c r="I6" s="1"/>
    </row>
    <row r="7" spans="1:9">
      <c r="A7" s="54" t="s">
        <v>247</v>
      </c>
      <c r="B7" s="84"/>
      <c r="C7" s="84"/>
      <c r="D7" s="84"/>
      <c r="E7" s="84"/>
      <c r="F7" s="42">
        <f t="shared" si="0"/>
        <v>0</v>
      </c>
      <c r="G7" s="69">
        <v>0.15</v>
      </c>
      <c r="H7" s="43">
        <f>SUM(B7:E7)*G7</f>
        <v>0</v>
      </c>
      <c r="I7" s="1"/>
    </row>
    <row r="8" spans="1:9">
      <c r="A8" s="53"/>
      <c r="B8" s="84"/>
      <c r="C8" s="84"/>
      <c r="D8" s="84"/>
      <c r="E8" s="84"/>
      <c r="F8" s="42"/>
      <c r="G8" s="33"/>
      <c r="H8" s="43"/>
      <c r="I8" s="1"/>
    </row>
    <row r="9" spans="1:9">
      <c r="A9" s="146" t="s">
        <v>248</v>
      </c>
      <c r="B9" s="85"/>
      <c r="C9" s="85"/>
      <c r="D9" s="85"/>
      <c r="E9" s="85"/>
      <c r="F9" s="42">
        <f t="shared" si="0"/>
        <v>0</v>
      </c>
      <c r="G9" s="69">
        <v>0.15</v>
      </c>
      <c r="H9" s="43">
        <f t="shared" ref="H9:H13" si="1">SUM(B9:E9)*G9</f>
        <v>0</v>
      </c>
      <c r="I9" s="1"/>
    </row>
    <row r="10" spans="1:9">
      <c r="A10" s="53"/>
      <c r="B10" s="85"/>
      <c r="C10" s="85"/>
      <c r="D10" s="85"/>
      <c r="E10" s="85"/>
      <c r="F10" s="42"/>
      <c r="G10" s="33"/>
      <c r="H10" s="43"/>
      <c r="I10" s="1"/>
    </row>
    <row r="11" spans="1:9">
      <c r="A11" s="58" t="s">
        <v>249</v>
      </c>
      <c r="B11" s="84"/>
      <c r="C11" s="84"/>
      <c r="D11" s="84"/>
      <c r="E11" s="84"/>
      <c r="F11" s="42">
        <f t="shared" si="0"/>
        <v>0</v>
      </c>
      <c r="G11" s="69">
        <v>0.25</v>
      </c>
      <c r="H11" s="43">
        <f t="shared" si="1"/>
        <v>0</v>
      </c>
      <c r="I11" s="1"/>
    </row>
    <row r="12" spans="1:9">
      <c r="A12" s="53"/>
      <c r="B12" s="84"/>
      <c r="C12" s="84"/>
      <c r="D12" s="84"/>
      <c r="E12" s="84"/>
      <c r="F12" s="42"/>
      <c r="G12" s="33"/>
      <c r="H12" s="43"/>
      <c r="I12" s="1"/>
    </row>
    <row r="13" spans="1:9">
      <c r="A13" s="146" t="s">
        <v>250</v>
      </c>
      <c r="B13" s="85"/>
      <c r="C13" s="85"/>
      <c r="D13" s="85"/>
      <c r="E13" s="85"/>
      <c r="F13" s="42">
        <f t="shared" si="0"/>
        <v>0</v>
      </c>
      <c r="G13" s="69">
        <v>0.3</v>
      </c>
      <c r="H13" s="43">
        <f t="shared" si="1"/>
        <v>0</v>
      </c>
      <c r="I13" s="1"/>
    </row>
    <row r="14" spans="1:9">
      <c r="A14" s="12"/>
      <c r="B14" s="85"/>
      <c r="C14" s="85"/>
      <c r="D14" s="85"/>
      <c r="E14" s="85"/>
      <c r="F14" s="42"/>
      <c r="G14" s="69"/>
      <c r="H14" s="42"/>
      <c r="I14" s="1"/>
    </row>
    <row r="15" spans="1:9">
      <c r="A15" s="145"/>
      <c r="B15" s="10"/>
      <c r="C15" s="10"/>
      <c r="D15" s="10"/>
      <c r="E15" s="10"/>
      <c r="F15" s="35" t="s">
        <v>65</v>
      </c>
      <c r="G15" s="70">
        <f>SUM(G3:G13)</f>
        <v>1</v>
      </c>
      <c r="H15" s="75">
        <f>SUM(H3:H14)</f>
        <v>0.15000000000000002</v>
      </c>
      <c r="I15" s="145" t="s">
        <v>251</v>
      </c>
    </row>
    <row r="16" spans="1:9" ht="62.1">
      <c r="A16" s="141"/>
      <c r="B16" s="85" t="s">
        <v>252</v>
      </c>
      <c r="C16" s="141"/>
      <c r="D16" s="141"/>
      <c r="E16" s="141"/>
      <c r="F16" s="141"/>
      <c r="G16" s="141"/>
      <c r="H16" s="141"/>
    </row>
    <row r="17" spans="1:8">
      <c r="A17" s="141"/>
      <c r="B17" s="141"/>
      <c r="C17" s="141"/>
      <c r="D17" s="141"/>
      <c r="E17" s="141"/>
      <c r="F17" s="141"/>
      <c r="G17" s="141"/>
      <c r="H17" s="141"/>
    </row>
    <row r="18" spans="1:8">
      <c r="A18" s="141"/>
      <c r="B18" s="141"/>
      <c r="C18" s="100"/>
      <c r="D18" s="141"/>
      <c r="E18" s="141"/>
      <c r="F18" s="141"/>
      <c r="G18" s="141"/>
      <c r="H18" s="141"/>
    </row>
    <row r="19" spans="1:8">
      <c r="A19" s="141"/>
      <c r="B19" s="141"/>
      <c r="C19" s="141"/>
      <c r="D19" s="141"/>
      <c r="E19" s="141"/>
      <c r="F19" s="141"/>
      <c r="G19" s="141"/>
      <c r="H19" s="141"/>
    </row>
    <row r="20" spans="1:8">
      <c r="A20" s="141"/>
      <c r="B20" s="141"/>
      <c r="C20" s="141"/>
      <c r="D20" s="141"/>
      <c r="E20" s="141"/>
      <c r="F20" s="141"/>
      <c r="G20" s="141"/>
      <c r="H20" s="141"/>
    </row>
    <row r="21" spans="1:8">
      <c r="A21" s="141"/>
      <c r="B21" s="141"/>
      <c r="C21" s="140"/>
      <c r="D21" s="141"/>
      <c r="E21" s="141"/>
      <c r="F21" s="141"/>
      <c r="G21" s="141"/>
      <c r="H21" s="141"/>
    </row>
    <row r="22" spans="1:8">
      <c r="A22" s="141"/>
      <c r="B22" s="141"/>
      <c r="C22" s="141"/>
      <c r="D22" s="141"/>
      <c r="E22" s="141"/>
      <c r="F22" s="141"/>
      <c r="G22" s="141"/>
      <c r="H22" s="141"/>
    </row>
    <row r="23" spans="1:8">
      <c r="A23" s="141"/>
      <c r="B23" s="141"/>
      <c r="C23" s="141"/>
      <c r="D23" s="141"/>
      <c r="E23" s="141"/>
      <c r="F23" s="141"/>
      <c r="G23" s="141"/>
      <c r="H23" s="141"/>
    </row>
    <row r="24" spans="1:8">
      <c r="A24" s="141"/>
      <c r="B24" s="141"/>
      <c r="C24" s="141"/>
      <c r="D24" s="141"/>
      <c r="E24" s="141"/>
      <c r="F24" s="141"/>
      <c r="G24" s="141"/>
      <c r="H24" s="141"/>
    </row>
    <row r="25" spans="1:8">
      <c r="A25" s="141"/>
      <c r="B25" s="141"/>
      <c r="C25" s="141"/>
      <c r="D25" s="141"/>
      <c r="E25" s="141"/>
      <c r="F25" s="141"/>
      <c r="G25" s="141"/>
      <c r="H25" s="141"/>
    </row>
  </sheetData>
  <sheetProtection algorithmName="SHA-512" hashValue="2dTLPGWG7eVz/Y0tvtKuv3LI/6/fERIIy77ZXDSryQwoPBGZjcRdz6+bnTVfUikeJQDSeZFabZJ3UR066t8DvQ==" saltValue="Cauy0e3bWOcbv1eE4koOMw==" spinCount="100000" sheet="1" formatRows="0"/>
  <mergeCells count="1">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zoomScale="70" zoomScaleNormal="70" workbookViewId="0">
      <pane xSplit="1" ySplit="1" topLeftCell="D19" activePane="bottomRight" state="frozen"/>
      <selection pane="bottomRight" activeCell="B29" sqref="B29"/>
      <selection pane="bottomLeft" activeCell="A2" sqref="A2"/>
      <selection pane="topRight" activeCell="B1" sqref="B1"/>
    </sheetView>
  </sheetViews>
  <sheetFormatPr defaultColWidth="10.875" defaultRowHeight="15.6"/>
  <cols>
    <col min="1" max="1" width="48.625" style="92" customWidth="1"/>
    <col min="2" max="4" width="32.625" style="92" customWidth="1"/>
    <col min="5" max="5" width="21.5" style="92" customWidth="1"/>
    <col min="6" max="6" width="15.375" style="92" customWidth="1"/>
    <col min="7" max="7" width="15.5" style="92" customWidth="1"/>
    <col min="8" max="8" width="21.875" style="92" customWidth="1"/>
    <col min="9" max="16384" width="10.875" style="7"/>
  </cols>
  <sheetData>
    <row r="1" spans="1:7" s="7" customFormat="1">
      <c r="A1" s="143" t="s">
        <v>253</v>
      </c>
      <c r="B1" s="20" t="s">
        <v>254</v>
      </c>
      <c r="C1" s="20" t="s">
        <v>255</v>
      </c>
      <c r="D1" s="20" t="s">
        <v>256</v>
      </c>
      <c r="E1" s="30" t="s">
        <v>138</v>
      </c>
      <c r="F1" s="30" t="s">
        <v>24</v>
      </c>
      <c r="G1" s="30" t="s">
        <v>25</v>
      </c>
    </row>
    <row r="2" spans="1:7" s="7" customFormat="1">
      <c r="A2" s="19" t="s">
        <v>257</v>
      </c>
      <c r="B2" s="83"/>
      <c r="C2" s="83">
        <v>6</v>
      </c>
      <c r="D2" s="83"/>
      <c r="E2" s="81">
        <f>SUM(B2:D2)</f>
        <v>6</v>
      </c>
      <c r="F2" s="62">
        <v>0.15</v>
      </c>
      <c r="G2" s="40">
        <f>(B2*F2)+(C2*F2)+(D2*F2)</f>
        <v>0.89999999999999991</v>
      </c>
    </row>
    <row r="3" spans="1:7" s="7" customFormat="1" ht="155.1">
      <c r="A3" s="19"/>
      <c r="B3" s="92"/>
      <c r="C3" s="83" t="s">
        <v>258</v>
      </c>
      <c r="D3" s="83"/>
      <c r="E3" s="81"/>
      <c r="F3" s="31"/>
      <c r="G3" s="40"/>
    </row>
    <row r="4" spans="1:7" s="7" customFormat="1">
      <c r="A4" s="19" t="s">
        <v>259</v>
      </c>
      <c r="B4" s="78">
        <v>1</v>
      </c>
      <c r="C4" s="78"/>
      <c r="D4" s="78"/>
      <c r="E4" s="81">
        <f t="shared" ref="E4:E20" si="0">SUM(B4:D4)</f>
        <v>1</v>
      </c>
      <c r="F4" s="73">
        <v>7.4999999999999997E-2</v>
      </c>
      <c r="G4" s="40">
        <f>(B4*F4)+(C4*F4)+(D4*F4)</f>
        <v>7.4999999999999997E-2</v>
      </c>
    </row>
    <row r="5" spans="1:7" s="7" customFormat="1" ht="108.6">
      <c r="A5" s="19"/>
      <c r="B5" s="78" t="s">
        <v>260</v>
      </c>
      <c r="C5" s="78"/>
      <c r="D5" s="78"/>
      <c r="E5" s="81"/>
      <c r="F5" s="31"/>
      <c r="G5" s="40"/>
    </row>
    <row r="6" spans="1:7" s="7" customFormat="1">
      <c r="A6" s="19" t="s">
        <v>261</v>
      </c>
      <c r="B6" s="83">
        <v>2</v>
      </c>
      <c r="C6" s="83"/>
      <c r="D6" s="83"/>
      <c r="E6" s="81">
        <f t="shared" si="0"/>
        <v>2</v>
      </c>
      <c r="F6" s="73">
        <v>7.4999999999999997E-2</v>
      </c>
      <c r="G6" s="40">
        <f>(B6*F6)+(C6*F6)+(D6*F6)</f>
        <v>0.15</v>
      </c>
    </row>
    <row r="7" spans="1:7" s="7" customFormat="1" ht="93">
      <c r="A7" s="19"/>
      <c r="B7" s="83" t="s">
        <v>262</v>
      </c>
      <c r="C7" s="83"/>
      <c r="D7" s="83"/>
      <c r="E7" s="81"/>
      <c r="F7" s="31"/>
      <c r="G7" s="40"/>
    </row>
    <row r="8" spans="1:7" s="7" customFormat="1" ht="46.5">
      <c r="A8" s="20" t="s">
        <v>263</v>
      </c>
      <c r="B8" s="78">
        <v>0</v>
      </c>
      <c r="C8" s="78"/>
      <c r="D8" s="78"/>
      <c r="E8" s="82">
        <f t="shared" si="0"/>
        <v>0</v>
      </c>
      <c r="F8" s="71">
        <v>0.15</v>
      </c>
      <c r="G8" s="40">
        <f>(B8*F8)+(C8*F8)+(D8*F8)</f>
        <v>0</v>
      </c>
    </row>
    <row r="9" spans="1:7" s="7" customFormat="1">
      <c r="A9" s="20"/>
      <c r="B9" s="78" t="s">
        <v>264</v>
      </c>
      <c r="C9" s="78"/>
      <c r="D9" s="78"/>
      <c r="E9" s="82"/>
      <c r="F9" s="72"/>
      <c r="G9" s="40"/>
    </row>
    <row r="10" spans="1:7" s="7" customFormat="1" ht="46.5">
      <c r="A10" s="20" t="s">
        <v>265</v>
      </c>
      <c r="B10" s="83">
        <v>0</v>
      </c>
      <c r="C10" s="83"/>
      <c r="D10" s="83"/>
      <c r="E10" s="82">
        <f t="shared" si="0"/>
        <v>0</v>
      </c>
      <c r="F10" s="71">
        <v>0.1</v>
      </c>
      <c r="G10" s="40">
        <f>(B10*F10)+(C10*F10)+(D10*F10)</f>
        <v>0</v>
      </c>
    </row>
    <row r="11" spans="1:7" s="7" customFormat="1">
      <c r="A11" s="20"/>
      <c r="B11" s="83" t="s">
        <v>264</v>
      </c>
      <c r="C11" s="83"/>
      <c r="D11" s="83"/>
      <c r="E11" s="82"/>
      <c r="F11" s="72"/>
      <c r="G11" s="40"/>
    </row>
    <row r="12" spans="1:7" s="7" customFormat="1" ht="30.95">
      <c r="A12" s="20" t="s">
        <v>266</v>
      </c>
      <c r="B12" s="78">
        <v>0</v>
      </c>
      <c r="C12" s="78"/>
      <c r="D12" s="78"/>
      <c r="E12" s="82">
        <f t="shared" si="0"/>
        <v>0</v>
      </c>
      <c r="F12" s="71">
        <v>0.1</v>
      </c>
      <c r="G12" s="40">
        <f>(B12*F12)+(C12*F12)+(D12*F12)</f>
        <v>0</v>
      </c>
    </row>
    <row r="13" spans="1:7" s="7" customFormat="1" ht="62.1">
      <c r="A13" s="20"/>
      <c r="B13" s="78" t="s">
        <v>267</v>
      </c>
      <c r="C13" s="78"/>
      <c r="D13" s="78"/>
      <c r="E13" s="82"/>
      <c r="F13" s="72"/>
      <c r="G13" s="40"/>
    </row>
    <row r="14" spans="1:7" s="7" customFormat="1" ht="30.95">
      <c r="A14" s="20" t="s">
        <v>268</v>
      </c>
      <c r="B14" s="83"/>
      <c r="C14" s="83">
        <v>5</v>
      </c>
      <c r="D14" s="83"/>
      <c r="E14" s="82">
        <f t="shared" si="0"/>
        <v>5</v>
      </c>
      <c r="F14" s="71">
        <v>0.1</v>
      </c>
      <c r="G14" s="40">
        <f>(B14*F14)+(C14*F14)+(D14*F14)</f>
        <v>0.5</v>
      </c>
    </row>
    <row r="15" spans="1:7" s="7" customFormat="1" ht="216.95">
      <c r="A15" s="19"/>
      <c r="B15" s="83"/>
      <c r="C15" s="83" t="s">
        <v>269</v>
      </c>
      <c r="D15" s="83"/>
      <c r="E15" s="81"/>
      <c r="F15" s="31"/>
      <c r="G15" s="40"/>
    </row>
    <row r="16" spans="1:7" s="7" customFormat="1" ht="30.95">
      <c r="A16" s="20" t="s">
        <v>270</v>
      </c>
      <c r="B16" s="78"/>
      <c r="C16" s="78">
        <v>5</v>
      </c>
      <c r="D16" s="78"/>
      <c r="E16" s="82">
        <f t="shared" si="0"/>
        <v>5</v>
      </c>
      <c r="F16" s="71">
        <v>0.1</v>
      </c>
      <c r="G16" s="40">
        <f>(B16*F16)+(C16*F16)+(D16*F16)</f>
        <v>0.5</v>
      </c>
    </row>
    <row r="17" spans="1:8" ht="216.95">
      <c r="A17" s="19"/>
      <c r="B17" s="78"/>
      <c r="C17" s="78" t="s">
        <v>269</v>
      </c>
      <c r="D17" s="78"/>
      <c r="E17" s="81"/>
      <c r="F17" s="31"/>
      <c r="G17" s="40"/>
      <c r="H17" s="7"/>
    </row>
    <row r="18" spans="1:8" ht="46.5">
      <c r="A18" s="25" t="s">
        <v>271</v>
      </c>
      <c r="B18" s="83"/>
      <c r="C18" s="83">
        <v>6</v>
      </c>
      <c r="D18" s="83"/>
      <c r="E18" s="82">
        <f t="shared" si="0"/>
        <v>6</v>
      </c>
      <c r="F18" s="71">
        <v>0.08</v>
      </c>
      <c r="G18" s="40">
        <f>(B18*F18)+(C18*F18)+(D18*F18)</f>
        <v>0.48</v>
      </c>
      <c r="H18" s="7"/>
    </row>
    <row r="19" spans="1:8" ht="409.5">
      <c r="A19" s="19"/>
      <c r="B19" s="83"/>
      <c r="C19" s="83" t="s">
        <v>272</v>
      </c>
      <c r="D19" s="83"/>
      <c r="E19" s="81"/>
      <c r="F19" s="31"/>
      <c r="G19" s="40"/>
      <c r="H19" s="7"/>
    </row>
    <row r="20" spans="1:8" ht="46.5">
      <c r="A20" s="20" t="s">
        <v>273</v>
      </c>
      <c r="B20" s="78">
        <v>0</v>
      </c>
      <c r="C20" s="78"/>
      <c r="D20" s="78"/>
      <c r="E20" s="82">
        <f t="shared" si="0"/>
        <v>0</v>
      </c>
      <c r="F20" s="71">
        <v>7.0000000000000007E-2</v>
      </c>
      <c r="G20" s="40">
        <f>(B20*F20)+(C20*F20)+(D20*F20)</f>
        <v>0</v>
      </c>
      <c r="H20" s="7"/>
    </row>
    <row r="21" spans="1:8">
      <c r="A21" s="19"/>
      <c r="B21" s="78" t="s">
        <v>264</v>
      </c>
      <c r="C21" s="78"/>
      <c r="D21" s="78"/>
      <c r="E21" s="81"/>
      <c r="F21" s="62"/>
      <c r="G21" s="40"/>
      <c r="H21" s="7"/>
    </row>
    <row r="22" spans="1:8">
      <c r="A22" s="7"/>
      <c r="B22" s="7"/>
      <c r="C22" s="7"/>
      <c r="D22" s="7"/>
      <c r="E22" s="35" t="s">
        <v>65</v>
      </c>
      <c r="F22" s="62"/>
      <c r="G22" s="74">
        <f>SUM(G2:G21)</f>
        <v>2.605</v>
      </c>
      <c r="H22" s="145" t="s">
        <v>139</v>
      </c>
    </row>
    <row r="23" spans="1:8">
      <c r="A23" s="141"/>
      <c r="B23" s="141"/>
      <c r="C23" s="141"/>
      <c r="D23" s="141"/>
      <c r="E23" s="141"/>
      <c r="F23" s="141"/>
      <c r="G23" s="141"/>
    </row>
    <row r="24" spans="1:8">
      <c r="A24" s="141"/>
      <c r="B24" s="141"/>
      <c r="C24" s="141"/>
      <c r="D24" s="141"/>
      <c r="E24" s="141"/>
      <c r="F24" s="141"/>
      <c r="G24" s="141"/>
    </row>
    <row r="25" spans="1:8">
      <c r="A25" s="141"/>
      <c r="B25" s="141"/>
      <c r="C25" s="141"/>
      <c r="D25" s="141"/>
      <c r="E25" s="141"/>
      <c r="F25" s="141"/>
      <c r="G25" s="141"/>
    </row>
    <row r="26" spans="1:8">
      <c r="A26" s="141"/>
      <c r="B26" s="141"/>
      <c r="C26" s="140"/>
      <c r="D26" s="141"/>
      <c r="E26" s="141"/>
      <c r="F26" s="141"/>
      <c r="G26" s="141"/>
    </row>
    <row r="27" spans="1:8">
      <c r="A27" s="141"/>
      <c r="B27" s="141"/>
      <c r="C27" s="141"/>
      <c r="D27" s="141"/>
      <c r="E27" s="141"/>
      <c r="F27" s="141"/>
      <c r="G27" s="141"/>
    </row>
    <row r="28" spans="1:8">
      <c r="A28" s="141"/>
      <c r="B28" s="141"/>
      <c r="C28" s="141"/>
      <c r="D28" s="141"/>
      <c r="E28" s="141"/>
      <c r="F28" s="141"/>
      <c r="G28" s="141"/>
    </row>
    <row r="29" spans="1:8">
      <c r="A29" s="141"/>
      <c r="B29" s="141"/>
      <c r="C29" s="141"/>
      <c r="D29" s="141"/>
      <c r="E29" s="141"/>
      <c r="F29" s="141"/>
      <c r="G29" s="141"/>
    </row>
    <row r="30" spans="1:8">
      <c r="A30" s="141"/>
      <c r="B30" s="141"/>
      <c r="C30" s="141"/>
      <c r="D30" s="141"/>
      <c r="E30" s="141"/>
      <c r="F30" s="141"/>
      <c r="G30" s="141"/>
    </row>
    <row r="31" spans="1:8">
      <c r="A31" s="141"/>
      <c r="B31" s="141"/>
      <c r="C31" s="141"/>
      <c r="D31" s="141"/>
      <c r="E31" s="141"/>
      <c r="F31" s="141"/>
      <c r="G31" s="141"/>
    </row>
    <row r="32" spans="1:8">
      <c r="A32" s="141"/>
      <c r="B32" s="141"/>
      <c r="C32" s="141"/>
      <c r="D32" s="141"/>
      <c r="E32" s="141"/>
      <c r="F32" s="141"/>
      <c r="G32" s="141"/>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28"/>
  <sheetViews>
    <sheetView tabSelected="1" zoomScale="70" zoomScaleNormal="70" workbookViewId="0">
      <pane xSplit="1" ySplit="2" topLeftCell="C3" activePane="bottomRight" state="frozen"/>
      <selection pane="bottomRight" activeCell="G3" sqref="G3:G12"/>
      <selection pane="bottomLeft" activeCell="A3" sqref="A3"/>
      <selection pane="topRight" activeCell="B1" sqref="B1"/>
    </sheetView>
  </sheetViews>
  <sheetFormatPr defaultColWidth="10.875" defaultRowHeight="15.6"/>
  <cols>
    <col min="1" max="1" width="64.625" style="92" customWidth="1"/>
    <col min="2" max="4" width="25" style="92" customWidth="1"/>
    <col min="5" max="7" width="16.625" style="92" customWidth="1"/>
    <col min="8" max="8" width="16.5" style="92" customWidth="1"/>
    <col min="9" max="16384" width="10.875" style="7"/>
  </cols>
  <sheetData>
    <row r="1" spans="1:20" ht="15.6" customHeight="1">
      <c r="A1" s="144"/>
      <c r="B1" s="166" t="s">
        <v>274</v>
      </c>
      <c r="C1" s="166"/>
      <c r="D1" s="166"/>
      <c r="E1" s="144"/>
      <c r="F1" s="144"/>
      <c r="G1" s="144"/>
      <c r="H1" s="7"/>
    </row>
    <row r="2" spans="1:20" ht="111.95" customHeight="1">
      <c r="A2" s="143" t="s">
        <v>275</v>
      </c>
      <c r="B2" s="20" t="s">
        <v>276</v>
      </c>
      <c r="C2" s="20" t="s">
        <v>277</v>
      </c>
      <c r="D2" s="20" t="s">
        <v>278</v>
      </c>
      <c r="E2" s="30" t="s">
        <v>138</v>
      </c>
      <c r="F2" s="30" t="s">
        <v>24</v>
      </c>
      <c r="G2" s="30" t="s">
        <v>25</v>
      </c>
      <c r="H2" s="7"/>
    </row>
    <row r="3" spans="1:20" ht="32.1" customHeight="1">
      <c r="A3" s="19" t="s">
        <v>279</v>
      </c>
      <c r="B3" s="83"/>
      <c r="C3" s="83"/>
      <c r="D3" s="83">
        <v>3</v>
      </c>
      <c r="E3" s="45">
        <f>SUM(B3:D3)</f>
        <v>3</v>
      </c>
      <c r="F3" s="62">
        <v>-0.15</v>
      </c>
      <c r="G3" s="45">
        <f>(B3*F3)+(C3*F3)+(D3*F3)</f>
        <v>-0.44999999999999996</v>
      </c>
      <c r="H3" s="7"/>
      <c r="T3" s="7">
        <v>-2</v>
      </c>
    </row>
    <row r="4" spans="1:20" ht="32.1" customHeight="1">
      <c r="A4" s="19"/>
      <c r="B4" s="83"/>
      <c r="C4" s="83"/>
      <c r="D4" s="83"/>
      <c r="E4" s="45"/>
      <c r="F4" s="62"/>
      <c r="G4" s="45"/>
      <c r="H4" s="7"/>
    </row>
    <row r="5" spans="1:20" ht="32.1" customHeight="1">
      <c r="A5" s="19" t="s">
        <v>280</v>
      </c>
      <c r="B5" s="88"/>
      <c r="C5" s="88"/>
      <c r="D5" s="88">
        <v>2</v>
      </c>
      <c r="E5" s="45">
        <f t="shared" ref="E5:E17" si="0">SUM(B5:D5)</f>
        <v>2</v>
      </c>
      <c r="F5" s="62">
        <v>-0.2</v>
      </c>
      <c r="G5" s="45">
        <f>(B5*F5)+(C5*F5)+(D5*F5)</f>
        <v>-0.4</v>
      </c>
      <c r="H5" s="7"/>
    </row>
    <row r="6" spans="1:20" ht="32.1" customHeight="1">
      <c r="A6" s="19"/>
      <c r="B6" s="88"/>
      <c r="C6" s="88"/>
      <c r="D6" s="88"/>
      <c r="E6" s="45"/>
      <c r="F6" s="62"/>
      <c r="G6" s="45"/>
      <c r="H6" s="7"/>
    </row>
    <row r="7" spans="1:20" ht="32.1" customHeight="1">
      <c r="A7" s="20" t="s">
        <v>281</v>
      </c>
      <c r="B7" s="83"/>
      <c r="C7" s="83"/>
      <c r="D7" s="83">
        <v>4</v>
      </c>
      <c r="E7" s="45">
        <f t="shared" si="0"/>
        <v>4</v>
      </c>
      <c r="F7" s="62">
        <v>-0.2</v>
      </c>
      <c r="G7" s="45">
        <f>(B7*F7)+(C7*F7)+(D7*F7)</f>
        <v>-0.8</v>
      </c>
      <c r="H7" s="7"/>
    </row>
    <row r="8" spans="1:20" ht="32.1" customHeight="1">
      <c r="A8" s="19"/>
      <c r="B8" s="83"/>
      <c r="C8" s="83"/>
      <c r="D8" s="83"/>
      <c r="E8" s="45"/>
      <c r="F8" s="62"/>
      <c r="G8" s="45"/>
      <c r="H8" s="7"/>
    </row>
    <row r="9" spans="1:20" ht="32.1" customHeight="1">
      <c r="A9" s="20" t="s">
        <v>282</v>
      </c>
      <c r="B9" s="88">
        <v>0</v>
      </c>
      <c r="C9" s="88"/>
      <c r="D9" s="88"/>
      <c r="E9" s="45">
        <f t="shared" si="0"/>
        <v>0</v>
      </c>
      <c r="F9" s="71">
        <v>-0.1</v>
      </c>
      <c r="G9" s="45">
        <f>(B9*F9)+(C9*F9)+(D9*F9)</f>
        <v>0</v>
      </c>
      <c r="H9" s="7"/>
    </row>
    <row r="10" spans="1:20" ht="59.45" customHeight="1">
      <c r="A10" s="20"/>
      <c r="B10" s="88" t="s">
        <v>283</v>
      </c>
      <c r="C10" s="88" t="s">
        <v>284</v>
      </c>
      <c r="D10" s="88"/>
      <c r="E10" s="45"/>
      <c r="F10" s="71"/>
      <c r="G10" s="45"/>
      <c r="H10" s="7"/>
    </row>
    <row r="11" spans="1:20" ht="32.1" customHeight="1">
      <c r="A11" s="20" t="s">
        <v>285</v>
      </c>
      <c r="B11" s="83"/>
      <c r="C11" s="83">
        <v>1</v>
      </c>
      <c r="D11" s="83"/>
      <c r="E11" s="45">
        <f t="shared" si="0"/>
        <v>1</v>
      </c>
      <c r="F11" s="71">
        <f>-10%</f>
        <v>-0.1</v>
      </c>
      <c r="G11" s="45">
        <f t="shared" ref="G11:G13" si="1">(B11*F11)+(C11*F11)+(D11*F11)</f>
        <v>-0.1</v>
      </c>
      <c r="H11" s="7"/>
    </row>
    <row r="12" spans="1:20" ht="96.6" customHeight="1">
      <c r="A12" s="20"/>
      <c r="B12" s="83"/>
      <c r="C12" s="83" t="s">
        <v>286</v>
      </c>
      <c r="D12" s="83"/>
      <c r="E12" s="45"/>
      <c r="F12" s="71"/>
      <c r="G12" s="45"/>
      <c r="H12" s="7"/>
    </row>
    <row r="13" spans="1:20" ht="32.1" customHeight="1">
      <c r="A13" s="20" t="s">
        <v>287</v>
      </c>
      <c r="B13" s="88">
        <v>0</v>
      </c>
      <c r="C13" s="88"/>
      <c r="D13" s="88"/>
      <c r="E13" s="45">
        <f t="shared" si="0"/>
        <v>0</v>
      </c>
      <c r="F13" s="71">
        <f>-10%</f>
        <v>-0.1</v>
      </c>
      <c r="G13" s="45">
        <f t="shared" si="1"/>
        <v>0</v>
      </c>
      <c r="H13" s="7"/>
    </row>
    <row r="14" spans="1:20" ht="32.1" customHeight="1">
      <c r="A14" s="20"/>
      <c r="B14" s="88"/>
      <c r="C14" s="88"/>
      <c r="D14" s="88"/>
      <c r="E14" s="45"/>
      <c r="F14" s="71"/>
      <c r="G14" s="45"/>
      <c r="H14" s="7"/>
    </row>
    <row r="15" spans="1:20" ht="30" customHeight="1">
      <c r="A15" s="20" t="s">
        <v>288</v>
      </c>
      <c r="B15" s="83">
        <v>0</v>
      </c>
      <c r="C15" s="83"/>
      <c r="D15" s="83"/>
      <c r="E15" s="45">
        <f t="shared" si="0"/>
        <v>0</v>
      </c>
      <c r="F15" s="71">
        <v>-0.1</v>
      </c>
      <c r="G15" s="45">
        <f>(B15*F15)+(C15*F15)+(D15*F15)</f>
        <v>0</v>
      </c>
      <c r="H15" s="7"/>
    </row>
    <row r="16" spans="1:20" ht="30" customHeight="1">
      <c r="A16" s="19"/>
      <c r="B16" s="83" t="s">
        <v>289</v>
      </c>
      <c r="C16" s="83"/>
      <c r="D16" s="83"/>
      <c r="E16" s="45"/>
      <c r="F16" s="62"/>
      <c r="G16" s="45"/>
      <c r="H16" s="7"/>
    </row>
    <row r="17" spans="1:8" ht="30" customHeight="1">
      <c r="A17" s="20" t="s">
        <v>290</v>
      </c>
      <c r="B17" s="88"/>
      <c r="C17" s="88"/>
      <c r="D17" s="88"/>
      <c r="E17" s="45">
        <f t="shared" si="0"/>
        <v>0</v>
      </c>
      <c r="F17" s="71">
        <v>-0.05</v>
      </c>
      <c r="G17" s="45">
        <f>(B17*F17)+(C17*F17)+(D17*F17)</f>
        <v>0</v>
      </c>
      <c r="H17" s="7"/>
    </row>
    <row r="18" spans="1:8" ht="30" customHeight="1">
      <c r="A18" s="19"/>
      <c r="B18" s="88"/>
      <c r="C18" s="88"/>
      <c r="D18" s="88"/>
      <c r="E18" s="45"/>
      <c r="F18" s="62"/>
      <c r="G18" s="45"/>
      <c r="H18" s="7"/>
    </row>
    <row r="19" spans="1:8" ht="15.6" customHeight="1">
      <c r="A19" s="7"/>
      <c r="B19" s="7"/>
      <c r="C19" s="7"/>
      <c r="D19" s="7"/>
      <c r="E19" s="35" t="s">
        <v>65</v>
      </c>
      <c r="F19" s="62">
        <f>SUM(F3:F18)</f>
        <v>-1</v>
      </c>
      <c r="G19" s="137">
        <f>SUM(G3:G18)</f>
        <v>-1.75</v>
      </c>
      <c r="H19" s="145" t="s">
        <v>291</v>
      </c>
    </row>
    <row r="20" spans="1:8" ht="15.6" customHeight="1">
      <c r="A20" s="141"/>
      <c r="B20" s="141"/>
      <c r="C20" s="141"/>
      <c r="D20" s="141"/>
      <c r="E20" s="141"/>
      <c r="F20" s="94"/>
      <c r="G20" s="141"/>
    </row>
    <row r="21" spans="1:8">
      <c r="A21" s="141"/>
      <c r="B21" s="141"/>
      <c r="C21" s="141"/>
      <c r="D21" s="141"/>
      <c r="E21" s="141"/>
      <c r="F21" s="141"/>
      <c r="G21" s="141"/>
    </row>
    <row r="22" spans="1:8">
      <c r="A22" s="141"/>
      <c r="B22" s="141"/>
      <c r="C22" s="140"/>
      <c r="D22" s="141"/>
      <c r="E22" s="141"/>
      <c r="F22" s="141"/>
      <c r="G22" s="141"/>
    </row>
    <row r="23" spans="1:8">
      <c r="A23" s="141"/>
      <c r="B23" s="141"/>
      <c r="C23" s="141"/>
      <c r="D23" s="141"/>
      <c r="E23" s="141"/>
      <c r="F23" s="141"/>
      <c r="G23" s="141"/>
    </row>
    <row r="24" spans="1:8">
      <c r="A24" s="141"/>
      <c r="B24" s="141"/>
      <c r="C24" s="141"/>
      <c r="D24" s="141"/>
      <c r="E24" s="141"/>
      <c r="F24" s="141"/>
      <c r="G24" s="141"/>
    </row>
    <row r="25" spans="1:8">
      <c r="A25" s="141"/>
      <c r="B25" s="141"/>
      <c r="C25" s="141"/>
      <c r="D25" s="141"/>
      <c r="E25" s="141"/>
      <c r="F25" s="141"/>
      <c r="G25" s="141"/>
    </row>
    <row r="26" spans="1:8">
      <c r="A26" s="141"/>
      <c r="B26" s="141"/>
      <c r="C26" s="141"/>
      <c r="D26" s="141"/>
      <c r="E26" s="141"/>
      <c r="F26" s="141"/>
      <c r="G26" s="141"/>
    </row>
    <row r="27" spans="1:8">
      <c r="A27" s="141"/>
      <c r="B27" s="141"/>
      <c r="C27" s="141"/>
      <c r="D27" s="141"/>
      <c r="E27" s="141"/>
      <c r="F27" s="141"/>
      <c r="G27" s="141"/>
    </row>
    <row r="28" spans="1:8">
      <c r="A28" s="141"/>
      <c r="B28" s="141"/>
      <c r="C28" s="141"/>
      <c r="D28" s="141"/>
      <c r="E28" s="141"/>
      <c r="F28" s="141"/>
      <c r="G28" s="141"/>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48" t="s">
        <v>19</v>
      </c>
      <c r="C2" s="48" t="s">
        <v>20</v>
      </c>
      <c r="D2" s="48"/>
    </row>
    <row r="3" spans="2:4">
      <c r="B3" s="1" t="s">
        <v>21</v>
      </c>
      <c r="C3" s="55">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2A2FE-5E13-423C-B3AE-CEA120CAE67D}">
  <dimension ref="A1:E58"/>
  <sheetViews>
    <sheetView zoomScaleNormal="100" workbookViewId="0">
      <pane xSplit="1" ySplit="1" topLeftCell="B47" activePane="bottomRight" state="frozen"/>
      <selection pane="bottomRight" activeCell="D2" sqref="D2"/>
      <selection pane="bottomLeft" activeCell="A2" sqref="A2"/>
      <selection pane="topRight" activeCell="B1" sqref="B1"/>
    </sheetView>
  </sheetViews>
  <sheetFormatPr defaultColWidth="10.5" defaultRowHeight="15.6"/>
  <cols>
    <col min="1" max="1" width="48.625" customWidth="1"/>
    <col min="2" max="2" width="64.625" style="7" customWidth="1"/>
    <col min="3" max="4" width="16.625" customWidth="1"/>
    <col min="5" max="5" width="12.375" customWidth="1"/>
  </cols>
  <sheetData>
    <row r="1" spans="1:4" ht="34.5" customHeight="1">
      <c r="A1" s="41" t="s">
        <v>22</v>
      </c>
      <c r="B1" s="41" t="s">
        <v>23</v>
      </c>
      <c r="C1" s="41" t="s">
        <v>24</v>
      </c>
      <c r="D1" s="41" t="s">
        <v>25</v>
      </c>
    </row>
    <row r="2" spans="1:4">
      <c r="A2" s="106" t="s">
        <v>26</v>
      </c>
      <c r="B2" s="83">
        <v>3</v>
      </c>
      <c r="C2" s="60">
        <v>0.05</v>
      </c>
      <c r="D2" s="36">
        <f>B2*C2</f>
        <v>0.15000000000000002</v>
      </c>
    </row>
    <row r="3" spans="1:4" ht="216.95">
      <c r="A3" s="106"/>
      <c r="B3" s="107" t="s">
        <v>27</v>
      </c>
      <c r="C3" s="60"/>
      <c r="D3" s="36"/>
    </row>
    <row r="4" spans="1:4">
      <c r="A4" s="106" t="s">
        <v>28</v>
      </c>
      <c r="B4" s="83">
        <v>2</v>
      </c>
      <c r="C4" s="60">
        <v>0.05</v>
      </c>
      <c r="D4" s="36">
        <f>B4*C4</f>
        <v>0.1</v>
      </c>
    </row>
    <row r="5" spans="1:4" ht="155.1">
      <c r="A5" s="106"/>
      <c r="B5" s="107" t="s">
        <v>29</v>
      </c>
      <c r="C5" s="60"/>
      <c r="D5" s="36"/>
    </row>
    <row r="6" spans="1:4">
      <c r="A6" s="106" t="s">
        <v>30</v>
      </c>
      <c r="B6" s="83"/>
      <c r="C6" s="60">
        <v>0.05</v>
      </c>
      <c r="D6" s="36">
        <f>B6*C6</f>
        <v>0</v>
      </c>
    </row>
    <row r="7" spans="1:4">
      <c r="A7" s="106"/>
      <c r="B7" s="83"/>
      <c r="C7" s="60"/>
      <c r="D7" s="36"/>
    </row>
    <row r="8" spans="1:4">
      <c r="A8" s="106" t="s">
        <v>31</v>
      </c>
      <c r="B8" s="83"/>
      <c r="C8" s="60">
        <v>0.05</v>
      </c>
      <c r="D8" s="36">
        <f>B8*C8</f>
        <v>0</v>
      </c>
    </row>
    <row r="9" spans="1:4">
      <c r="A9" s="106"/>
      <c r="B9" s="83"/>
      <c r="C9" s="60"/>
      <c r="D9" s="36"/>
    </row>
    <row r="10" spans="1:4">
      <c r="A10" s="106" t="s">
        <v>32</v>
      </c>
      <c r="B10" s="83"/>
      <c r="C10" s="60">
        <v>0.05</v>
      </c>
      <c r="D10" s="36">
        <f>B10*C10</f>
        <v>0</v>
      </c>
    </row>
    <row r="11" spans="1:4">
      <c r="A11" s="106"/>
      <c r="B11" s="83"/>
      <c r="C11" s="60"/>
      <c r="D11" s="36"/>
    </row>
    <row r="12" spans="1:4">
      <c r="A12" s="106" t="s">
        <v>33</v>
      </c>
      <c r="B12" s="83"/>
      <c r="C12" s="60">
        <v>0.05</v>
      </c>
      <c r="D12" s="36">
        <f>B12*C12</f>
        <v>0</v>
      </c>
    </row>
    <row r="13" spans="1:4">
      <c r="A13" s="106"/>
      <c r="B13" s="83"/>
      <c r="C13" s="60"/>
      <c r="D13" s="36"/>
    </row>
    <row r="14" spans="1:4">
      <c r="A14" s="106" t="s">
        <v>34</v>
      </c>
      <c r="B14" s="83"/>
      <c r="C14" s="60">
        <v>0.05</v>
      </c>
      <c r="D14" s="36">
        <f>B14*C14</f>
        <v>0</v>
      </c>
    </row>
    <row r="15" spans="1:4">
      <c r="A15" s="106"/>
      <c r="B15" s="83"/>
      <c r="C15" s="60"/>
      <c r="D15" s="36"/>
    </row>
    <row r="16" spans="1:4">
      <c r="A16" s="106" t="s">
        <v>35</v>
      </c>
      <c r="B16" s="83"/>
      <c r="C16" s="60">
        <v>0.03</v>
      </c>
      <c r="D16" s="36">
        <f>B16*C16</f>
        <v>0</v>
      </c>
    </row>
    <row r="17" spans="1:4">
      <c r="A17" s="106"/>
      <c r="B17" s="83"/>
      <c r="C17" s="60"/>
      <c r="D17" s="36"/>
    </row>
    <row r="18" spans="1:4">
      <c r="A18" s="106" t="s">
        <v>36</v>
      </c>
      <c r="B18" s="83"/>
      <c r="C18" s="60">
        <v>0.02</v>
      </c>
      <c r="D18" s="36">
        <f>B18*C18</f>
        <v>0</v>
      </c>
    </row>
    <row r="19" spans="1:4">
      <c r="A19" s="106"/>
      <c r="B19" s="57"/>
      <c r="C19" s="60"/>
      <c r="D19" s="36"/>
    </row>
    <row r="20" spans="1:4">
      <c r="A20" s="106" t="s">
        <v>37</v>
      </c>
      <c r="B20" s="83"/>
      <c r="C20" s="60">
        <v>0.03</v>
      </c>
      <c r="D20" s="36">
        <f>B20*C20</f>
        <v>0</v>
      </c>
    </row>
    <row r="21" spans="1:4">
      <c r="A21" s="106"/>
      <c r="B21" s="83"/>
      <c r="C21" s="60"/>
      <c r="D21" s="36"/>
    </row>
    <row r="22" spans="1:4">
      <c r="A22" s="106" t="s">
        <v>38</v>
      </c>
      <c r="B22" s="83">
        <v>3</v>
      </c>
      <c r="C22" s="60">
        <v>0.03</v>
      </c>
      <c r="D22" s="36">
        <f>B22*C22</f>
        <v>0.09</v>
      </c>
    </row>
    <row r="23" spans="1:4" ht="186">
      <c r="A23" s="106"/>
      <c r="B23" s="83" t="s">
        <v>39</v>
      </c>
      <c r="C23" s="60"/>
      <c r="D23" s="36"/>
    </row>
    <row r="24" spans="1:4" ht="30.95">
      <c r="A24" s="108" t="s">
        <v>40</v>
      </c>
      <c r="B24" s="83"/>
      <c r="C24" s="60">
        <v>0.03</v>
      </c>
      <c r="D24" s="36">
        <f>B24*C24</f>
        <v>0</v>
      </c>
    </row>
    <row r="25" spans="1:4">
      <c r="A25" s="106"/>
      <c r="B25" s="83"/>
      <c r="C25" s="60"/>
      <c r="D25" s="36"/>
    </row>
    <row r="26" spans="1:4">
      <c r="A26" s="106" t="s">
        <v>41</v>
      </c>
      <c r="B26" s="83">
        <v>3</v>
      </c>
      <c r="C26" s="60">
        <v>0.04</v>
      </c>
      <c r="D26" s="36">
        <f>B26*C26</f>
        <v>0.12</v>
      </c>
    </row>
    <row r="27" spans="1:4" ht="341.1">
      <c r="A27" s="106"/>
      <c r="B27" s="107" t="s">
        <v>42</v>
      </c>
      <c r="C27" s="60"/>
      <c r="D27" s="36"/>
    </row>
    <row r="28" spans="1:4">
      <c r="A28" s="106" t="s">
        <v>43</v>
      </c>
      <c r="B28" s="83">
        <v>3</v>
      </c>
      <c r="C28" s="60">
        <v>0.03</v>
      </c>
      <c r="D28" s="36">
        <f>B28*C28</f>
        <v>0.09</v>
      </c>
    </row>
    <row r="29" spans="1:4" ht="341.1">
      <c r="A29" s="106"/>
      <c r="B29" s="107" t="s">
        <v>44</v>
      </c>
      <c r="C29" s="60"/>
      <c r="D29" s="36"/>
    </row>
    <row r="30" spans="1:4">
      <c r="A30" s="106" t="s">
        <v>45</v>
      </c>
      <c r="B30" s="83"/>
      <c r="C30" s="60">
        <v>0.04</v>
      </c>
      <c r="D30" s="36">
        <f>B30*C30</f>
        <v>0</v>
      </c>
    </row>
    <row r="31" spans="1:4">
      <c r="A31" s="106"/>
      <c r="B31" s="83"/>
      <c r="C31" s="60"/>
      <c r="D31" s="36"/>
    </row>
    <row r="32" spans="1:4">
      <c r="A32" s="106" t="s">
        <v>46</v>
      </c>
      <c r="B32" s="83"/>
      <c r="C32" s="60">
        <v>0.04</v>
      </c>
      <c r="D32" s="36">
        <f>B32*C32</f>
        <v>0</v>
      </c>
    </row>
    <row r="33" spans="1:4">
      <c r="A33" s="106"/>
      <c r="B33" s="57"/>
      <c r="C33" s="60"/>
      <c r="D33" s="36"/>
    </row>
    <row r="34" spans="1:4">
      <c r="A34" s="106" t="s">
        <v>47</v>
      </c>
      <c r="B34" s="83"/>
      <c r="C34" s="60">
        <v>0.03</v>
      </c>
      <c r="D34" s="36">
        <f>B34*C34</f>
        <v>0</v>
      </c>
    </row>
    <row r="35" spans="1:4">
      <c r="A35" s="106"/>
      <c r="B35" s="83"/>
      <c r="C35" s="60"/>
      <c r="D35" s="36"/>
    </row>
    <row r="36" spans="1:4">
      <c r="A36" s="106" t="s">
        <v>48</v>
      </c>
      <c r="B36" s="83"/>
      <c r="C36" s="60">
        <v>0.05</v>
      </c>
      <c r="D36" s="36">
        <f>B36*C36</f>
        <v>0</v>
      </c>
    </row>
    <row r="37" spans="1:4">
      <c r="A37" s="106"/>
      <c r="B37" s="83"/>
      <c r="C37" s="60"/>
      <c r="D37" s="36"/>
    </row>
    <row r="38" spans="1:4">
      <c r="A38" s="106" t="s">
        <v>49</v>
      </c>
      <c r="B38" s="83"/>
      <c r="C38" s="60">
        <v>0.05</v>
      </c>
      <c r="D38" s="36">
        <f>B38*C38</f>
        <v>0</v>
      </c>
    </row>
    <row r="39" spans="1:4">
      <c r="A39" s="106"/>
      <c r="B39" s="83"/>
      <c r="C39" s="60"/>
      <c r="D39" s="36"/>
    </row>
    <row r="40" spans="1:4">
      <c r="A40" s="108" t="s">
        <v>50</v>
      </c>
      <c r="B40" s="83"/>
      <c r="C40" s="60">
        <v>0.04</v>
      </c>
      <c r="D40" s="36">
        <f>B40*C40</f>
        <v>0</v>
      </c>
    </row>
    <row r="41" spans="1:4" ht="62.1">
      <c r="A41" s="106"/>
      <c r="B41" s="138" t="s">
        <v>51</v>
      </c>
      <c r="C41" s="60"/>
      <c r="D41" s="36"/>
    </row>
    <row r="42" spans="1:4">
      <c r="A42" s="106" t="s">
        <v>52</v>
      </c>
      <c r="B42" s="83">
        <v>2</v>
      </c>
      <c r="C42" s="60">
        <v>0.02</v>
      </c>
      <c r="D42" s="36">
        <f>B42*C42</f>
        <v>0.04</v>
      </c>
    </row>
    <row r="43" spans="1:4" ht="139.5">
      <c r="A43" s="106"/>
      <c r="B43" s="107" t="s">
        <v>53</v>
      </c>
      <c r="C43" s="60"/>
      <c r="D43" s="36"/>
    </row>
    <row r="44" spans="1:4">
      <c r="A44" s="106" t="s">
        <v>54</v>
      </c>
      <c r="B44" s="83">
        <v>3</v>
      </c>
      <c r="C44" s="60">
        <v>0.03</v>
      </c>
      <c r="D44" s="36">
        <f>B44*C44</f>
        <v>0.09</v>
      </c>
    </row>
    <row r="45" spans="1:4" ht="248.1">
      <c r="A45" s="106"/>
      <c r="B45" s="107" t="s">
        <v>55</v>
      </c>
      <c r="C45" s="60"/>
      <c r="D45" s="36"/>
    </row>
    <row r="46" spans="1:4">
      <c r="A46" s="106" t="s">
        <v>56</v>
      </c>
      <c r="B46" s="83">
        <v>3</v>
      </c>
      <c r="C46" s="60">
        <v>0.03</v>
      </c>
      <c r="D46" s="36">
        <f>B46*C46</f>
        <v>0.09</v>
      </c>
    </row>
    <row r="47" spans="1:4" ht="263.45">
      <c r="A47" s="106"/>
      <c r="B47" s="83" t="s">
        <v>57</v>
      </c>
      <c r="C47" s="60"/>
      <c r="D47" s="36"/>
    </row>
    <row r="48" spans="1:4">
      <c r="A48" s="106" t="s">
        <v>58</v>
      </c>
      <c r="B48" s="83"/>
      <c r="C48" s="60">
        <v>0.02</v>
      </c>
      <c r="D48" s="36">
        <f>B48*C48</f>
        <v>0</v>
      </c>
    </row>
    <row r="49" spans="1:5">
      <c r="A49" s="106"/>
      <c r="B49" s="83"/>
      <c r="C49" s="60"/>
      <c r="D49" s="36"/>
    </row>
    <row r="50" spans="1:5">
      <c r="A50" s="106" t="s">
        <v>59</v>
      </c>
      <c r="B50" s="83"/>
      <c r="C50" s="60">
        <v>0.02</v>
      </c>
      <c r="D50" s="36">
        <f>B50*C50</f>
        <v>0</v>
      </c>
    </row>
    <row r="51" spans="1:5">
      <c r="A51" s="106"/>
      <c r="B51" s="83"/>
      <c r="C51" s="60"/>
      <c r="D51" s="36"/>
    </row>
    <row r="52" spans="1:5">
      <c r="A52" s="106" t="s">
        <v>60</v>
      </c>
      <c r="B52" s="83">
        <v>1</v>
      </c>
      <c r="C52" s="60">
        <v>0.02</v>
      </c>
      <c r="D52" s="36">
        <f>B52*C52</f>
        <v>0.02</v>
      </c>
    </row>
    <row r="53" spans="1:5" ht="186">
      <c r="A53" s="106"/>
      <c r="B53" s="83" t="s">
        <v>61</v>
      </c>
      <c r="C53" s="60"/>
      <c r="D53" s="36"/>
    </row>
    <row r="54" spans="1:5">
      <c r="A54" s="106" t="s">
        <v>62</v>
      </c>
      <c r="B54" s="83"/>
      <c r="C54" s="60">
        <v>0.02</v>
      </c>
      <c r="D54" s="36">
        <f>B54*C54</f>
        <v>0</v>
      </c>
    </row>
    <row r="55" spans="1:5">
      <c r="A55" s="106"/>
      <c r="B55" s="57"/>
      <c r="C55" s="60"/>
      <c r="D55" s="36"/>
    </row>
    <row r="56" spans="1:5">
      <c r="A56" s="106" t="s">
        <v>63</v>
      </c>
      <c r="B56" s="83">
        <v>3</v>
      </c>
      <c r="C56" s="60">
        <v>0.03</v>
      </c>
      <c r="D56" s="36">
        <f>B56*C56</f>
        <v>0.09</v>
      </c>
    </row>
    <row r="57" spans="1:5" ht="62.1">
      <c r="A57" s="23"/>
      <c r="B57" s="83" t="s">
        <v>64</v>
      </c>
      <c r="C57" s="60"/>
      <c r="D57" s="36"/>
    </row>
    <row r="58" spans="1:5">
      <c r="B58" s="114" t="s">
        <v>65</v>
      </c>
      <c r="C58" s="60">
        <f>SUM(C2:C57)</f>
        <v>1.0000000000000004</v>
      </c>
      <c r="D58" s="109">
        <f>SUM(D2:D57)</f>
        <v>0.87999999999999989</v>
      </c>
      <c r="E58" s="50" t="s">
        <v>66</v>
      </c>
    </row>
  </sheetData>
  <sheetProtection formatRows="0"/>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6A90-B657-47F9-8438-CBC7B1962B0B}">
  <dimension ref="A1:E69"/>
  <sheetViews>
    <sheetView zoomScaleNormal="100" workbookViewId="0">
      <pane xSplit="1" ySplit="1" topLeftCell="D47" activePane="bottomRight" state="frozen"/>
      <selection pane="bottomRight" activeCell="B59" sqref="B59"/>
      <selection pane="bottomLeft" activeCell="A2" sqref="A2"/>
      <selection pane="topRight" activeCell="B1" sqref="B1"/>
    </sheetView>
  </sheetViews>
  <sheetFormatPr defaultColWidth="10.875" defaultRowHeight="15.6"/>
  <cols>
    <col min="1" max="1" width="48.625" style="1" customWidth="1"/>
    <col min="2" max="2" width="64.625" style="7" customWidth="1"/>
    <col min="3" max="4" width="16.625" style="1" customWidth="1"/>
    <col min="5" max="5" width="15.375" style="1" customWidth="1"/>
    <col min="6" max="16384" width="10.875" style="1"/>
  </cols>
  <sheetData>
    <row r="1" spans="1:4" ht="32.1" customHeight="1">
      <c r="A1" s="143" t="s">
        <v>22</v>
      </c>
      <c r="B1" s="30" t="s">
        <v>67</v>
      </c>
      <c r="C1" s="143" t="s">
        <v>24</v>
      </c>
      <c r="D1" s="143" t="s">
        <v>25</v>
      </c>
    </row>
    <row r="2" spans="1:4">
      <c r="A2" s="106" t="s">
        <v>26</v>
      </c>
      <c r="B2" s="83">
        <v>1</v>
      </c>
      <c r="C2" s="60">
        <v>0.05</v>
      </c>
      <c r="D2" s="36">
        <f>B2*C2</f>
        <v>0.05</v>
      </c>
    </row>
    <row r="3" spans="1:4">
      <c r="A3" s="106"/>
      <c r="B3" s="83"/>
      <c r="C3" s="60"/>
      <c r="D3" s="36"/>
    </row>
    <row r="4" spans="1:4">
      <c r="A4" s="106" t="s">
        <v>28</v>
      </c>
      <c r="B4" s="107"/>
      <c r="C4" s="60">
        <v>0.05</v>
      </c>
      <c r="D4" s="36">
        <f>B4*C4</f>
        <v>0</v>
      </c>
    </row>
    <row r="5" spans="1:4">
      <c r="A5" s="106"/>
      <c r="B5" s="107"/>
      <c r="C5" s="60"/>
      <c r="D5" s="36"/>
    </row>
    <row r="6" spans="1:4">
      <c r="A6" s="106" t="s">
        <v>30</v>
      </c>
      <c r="B6" s="107"/>
      <c r="C6" s="60">
        <v>0.05</v>
      </c>
      <c r="D6" s="36">
        <f>B6*C6</f>
        <v>0</v>
      </c>
    </row>
    <row r="7" spans="1:4">
      <c r="A7" s="106"/>
      <c r="B7" s="107"/>
      <c r="C7" s="60"/>
      <c r="D7" s="36"/>
    </row>
    <row r="8" spans="1:4">
      <c r="A8" s="106" t="s">
        <v>31</v>
      </c>
      <c r="B8" s="107"/>
      <c r="C8" s="60">
        <v>0.05</v>
      </c>
      <c r="D8" s="36">
        <f>B8*C8</f>
        <v>0</v>
      </c>
    </row>
    <row r="9" spans="1:4">
      <c r="A9" s="106"/>
      <c r="B9" s="107"/>
      <c r="C9" s="60"/>
      <c r="D9" s="36"/>
    </row>
    <row r="10" spans="1:4">
      <c r="A10" s="106" t="s">
        <v>32</v>
      </c>
      <c r="B10" s="107"/>
      <c r="C10" s="60">
        <v>0.05</v>
      </c>
      <c r="D10" s="36">
        <f>B10*C10</f>
        <v>0</v>
      </c>
    </row>
    <row r="11" spans="1:4">
      <c r="A11" s="106"/>
      <c r="B11" s="107"/>
      <c r="C11" s="60"/>
      <c r="D11" s="36"/>
    </row>
    <row r="12" spans="1:4">
      <c r="A12" s="106" t="s">
        <v>33</v>
      </c>
      <c r="B12" s="107"/>
      <c r="C12" s="60">
        <v>0.05</v>
      </c>
      <c r="D12" s="36">
        <f>B12*C12</f>
        <v>0</v>
      </c>
    </row>
    <row r="13" spans="1:4">
      <c r="A13" s="106"/>
      <c r="B13" s="107"/>
      <c r="C13" s="60"/>
      <c r="D13" s="36"/>
    </row>
    <row r="14" spans="1:4">
      <c r="A14" s="106" t="s">
        <v>34</v>
      </c>
      <c r="B14" s="107"/>
      <c r="C14" s="60">
        <v>0.05</v>
      </c>
      <c r="D14" s="36">
        <f>B14*C14</f>
        <v>0</v>
      </c>
    </row>
    <row r="15" spans="1:4">
      <c r="A15" s="106"/>
      <c r="B15" s="107"/>
      <c r="C15" s="60"/>
      <c r="D15" s="36"/>
    </row>
    <row r="16" spans="1:4">
      <c r="A16" s="106" t="s">
        <v>35</v>
      </c>
      <c r="B16" s="107"/>
      <c r="C16" s="60">
        <v>0.03</v>
      </c>
      <c r="D16" s="36">
        <f>B16*C16</f>
        <v>0</v>
      </c>
    </row>
    <row r="17" spans="1:4">
      <c r="A17" s="106"/>
      <c r="B17" s="107"/>
      <c r="C17" s="60"/>
      <c r="D17" s="36"/>
    </row>
    <row r="18" spans="1:4">
      <c r="A18" s="106" t="s">
        <v>36</v>
      </c>
      <c r="B18" s="107"/>
      <c r="C18" s="60">
        <v>0.02</v>
      </c>
      <c r="D18" s="36">
        <f>B18*C18</f>
        <v>0</v>
      </c>
    </row>
    <row r="19" spans="1:4">
      <c r="A19" s="106"/>
      <c r="B19" s="96"/>
      <c r="C19" s="60"/>
      <c r="D19" s="36"/>
    </row>
    <row r="20" spans="1:4">
      <c r="A20" s="106" t="s">
        <v>37</v>
      </c>
      <c r="B20" s="107"/>
      <c r="C20" s="60">
        <v>0.03</v>
      </c>
      <c r="D20" s="36">
        <f>B20*C20</f>
        <v>0</v>
      </c>
    </row>
    <row r="21" spans="1:4">
      <c r="A21" s="106"/>
      <c r="B21" s="107"/>
      <c r="C21" s="60"/>
      <c r="D21" s="36"/>
    </row>
    <row r="22" spans="1:4">
      <c r="A22" s="106" t="s">
        <v>38</v>
      </c>
      <c r="B22" s="107"/>
      <c r="C22" s="60">
        <v>0.03</v>
      </c>
      <c r="D22" s="36">
        <f>B22*C22</f>
        <v>0</v>
      </c>
    </row>
    <row r="23" spans="1:4">
      <c r="A23" s="106"/>
      <c r="B23" s="107"/>
      <c r="C23" s="60"/>
      <c r="D23" s="36"/>
    </row>
    <row r="24" spans="1:4" ht="28.5" customHeight="1">
      <c r="A24" s="108" t="s">
        <v>40</v>
      </c>
      <c r="B24" s="107"/>
      <c r="C24" s="60">
        <v>0.03</v>
      </c>
      <c r="D24" s="36">
        <f>B24*C24</f>
        <v>0</v>
      </c>
    </row>
    <row r="25" spans="1:4">
      <c r="A25" s="106"/>
      <c r="B25" s="107"/>
      <c r="C25" s="60"/>
      <c r="D25" s="36"/>
    </row>
    <row r="26" spans="1:4">
      <c r="A26" s="106" t="s">
        <v>41</v>
      </c>
      <c r="B26" s="107"/>
      <c r="C26" s="60">
        <v>0.04</v>
      </c>
      <c r="D26" s="36">
        <f>B26*C26</f>
        <v>0</v>
      </c>
    </row>
    <row r="27" spans="1:4">
      <c r="A27" s="106"/>
      <c r="B27" s="107"/>
      <c r="C27" s="60"/>
      <c r="D27" s="36"/>
    </row>
    <row r="28" spans="1:4">
      <c r="A28" s="106" t="s">
        <v>43</v>
      </c>
      <c r="B28" s="107"/>
      <c r="C28" s="60">
        <v>0.03</v>
      </c>
      <c r="D28" s="36">
        <f>B28*C28</f>
        <v>0</v>
      </c>
    </row>
    <row r="29" spans="1:4">
      <c r="A29" s="106"/>
      <c r="B29" s="96"/>
      <c r="C29" s="60"/>
      <c r="D29" s="36"/>
    </row>
    <row r="30" spans="1:4">
      <c r="A30" s="106" t="s">
        <v>45</v>
      </c>
      <c r="B30" s="107"/>
      <c r="C30" s="60">
        <v>0.04</v>
      </c>
      <c r="D30" s="36">
        <f>B30*C30</f>
        <v>0</v>
      </c>
    </row>
    <row r="31" spans="1:4">
      <c r="A31" s="106"/>
      <c r="B31" s="107"/>
      <c r="C31" s="60"/>
      <c r="D31" s="36"/>
    </row>
    <row r="32" spans="1:4">
      <c r="A32" s="106" t="s">
        <v>46</v>
      </c>
      <c r="B32" s="107"/>
      <c r="C32" s="60">
        <v>0.04</v>
      </c>
      <c r="D32" s="36">
        <f>B32*C32</f>
        <v>0</v>
      </c>
    </row>
    <row r="33" spans="1:4">
      <c r="A33" s="106"/>
      <c r="B33" s="96"/>
      <c r="C33" s="60"/>
      <c r="D33" s="36"/>
    </row>
    <row r="34" spans="1:4">
      <c r="A34" s="106" t="s">
        <v>47</v>
      </c>
      <c r="B34" s="107"/>
      <c r="C34" s="60">
        <v>0.03</v>
      </c>
      <c r="D34" s="36">
        <f>B34*C34</f>
        <v>0</v>
      </c>
    </row>
    <row r="35" spans="1:4">
      <c r="A35" s="106"/>
      <c r="B35" s="107"/>
      <c r="C35" s="60"/>
      <c r="D35" s="36"/>
    </row>
    <row r="36" spans="1:4">
      <c r="A36" s="106" t="s">
        <v>48</v>
      </c>
      <c r="B36" s="107"/>
      <c r="C36" s="60">
        <v>0.05</v>
      </c>
      <c r="D36" s="36">
        <f>B36*C36</f>
        <v>0</v>
      </c>
    </row>
    <row r="37" spans="1:4">
      <c r="A37" s="106"/>
      <c r="B37" s="107"/>
      <c r="C37" s="60"/>
      <c r="D37" s="36"/>
    </row>
    <row r="38" spans="1:4">
      <c r="A38" s="106" t="s">
        <v>49</v>
      </c>
      <c r="B38" s="107"/>
      <c r="C38" s="60">
        <v>0.05</v>
      </c>
      <c r="D38" s="36">
        <f>B38*C38</f>
        <v>0</v>
      </c>
    </row>
    <row r="39" spans="1:4">
      <c r="A39" s="106"/>
      <c r="B39" s="107"/>
      <c r="C39" s="60"/>
      <c r="D39" s="36"/>
    </row>
    <row r="40" spans="1:4" s="57" customFormat="1" ht="30.6" customHeight="1">
      <c r="A40" s="108" t="s">
        <v>50</v>
      </c>
      <c r="B40" s="107"/>
      <c r="C40" s="60">
        <v>0.04</v>
      </c>
      <c r="D40" s="61">
        <f>B40*C40</f>
        <v>0</v>
      </c>
    </row>
    <row r="41" spans="1:4">
      <c r="A41" s="106"/>
      <c r="B41" s="96"/>
      <c r="C41" s="60"/>
      <c r="D41" s="36"/>
    </row>
    <row r="42" spans="1:4">
      <c r="A42" s="106" t="s">
        <v>52</v>
      </c>
      <c r="B42" s="107"/>
      <c r="C42" s="60">
        <v>0.02</v>
      </c>
      <c r="D42" s="36">
        <f>B42*C42</f>
        <v>0</v>
      </c>
    </row>
    <row r="43" spans="1:4">
      <c r="A43" s="106"/>
      <c r="B43" s="107"/>
      <c r="C43" s="60"/>
      <c r="D43" s="36"/>
    </row>
    <row r="44" spans="1:4">
      <c r="A44" s="106" t="s">
        <v>54</v>
      </c>
      <c r="B44" s="107"/>
      <c r="C44" s="60">
        <v>0.03</v>
      </c>
      <c r="D44" s="36">
        <f>B44*C44</f>
        <v>0</v>
      </c>
    </row>
    <row r="45" spans="1:4">
      <c r="A45" s="106"/>
      <c r="B45" s="107"/>
      <c r="C45" s="60"/>
      <c r="D45" s="36"/>
    </row>
    <row r="46" spans="1:4">
      <c r="A46" s="106" t="s">
        <v>56</v>
      </c>
      <c r="B46" s="107"/>
      <c r="C46" s="60">
        <v>0.03</v>
      </c>
      <c r="D46" s="36">
        <f>B46*C46</f>
        <v>0</v>
      </c>
    </row>
    <row r="47" spans="1:4">
      <c r="A47" s="106"/>
      <c r="B47" s="107"/>
      <c r="C47" s="60"/>
      <c r="D47" s="36"/>
    </row>
    <row r="48" spans="1:4">
      <c r="A48" s="106" t="s">
        <v>58</v>
      </c>
      <c r="B48" s="107"/>
      <c r="C48" s="60">
        <v>0.02</v>
      </c>
      <c r="D48" s="36">
        <f>B48*C48</f>
        <v>0</v>
      </c>
    </row>
    <row r="49" spans="1:5">
      <c r="A49" s="106"/>
      <c r="B49" s="107"/>
      <c r="C49" s="60"/>
      <c r="D49" s="36"/>
    </row>
    <row r="50" spans="1:5">
      <c r="A50" s="106" t="s">
        <v>59</v>
      </c>
      <c r="B50" s="107"/>
      <c r="C50" s="60">
        <v>0.02</v>
      </c>
      <c r="D50" s="36">
        <f>B50*C50</f>
        <v>0</v>
      </c>
    </row>
    <row r="51" spans="1:5">
      <c r="A51" s="106"/>
      <c r="B51" s="107"/>
      <c r="C51" s="60"/>
      <c r="D51" s="36"/>
    </row>
    <row r="52" spans="1:5">
      <c r="A52" s="106" t="s">
        <v>60</v>
      </c>
      <c r="B52" s="107"/>
      <c r="C52" s="60">
        <v>0.02</v>
      </c>
      <c r="D52" s="36">
        <f>B52*C52</f>
        <v>0</v>
      </c>
    </row>
    <row r="53" spans="1:5">
      <c r="A53" s="106"/>
      <c r="B53" s="107"/>
      <c r="C53" s="60"/>
      <c r="D53" s="36"/>
    </row>
    <row r="54" spans="1:5">
      <c r="A54" s="106" t="s">
        <v>62</v>
      </c>
      <c r="B54" s="107"/>
      <c r="C54" s="60">
        <v>0.02</v>
      </c>
      <c r="D54" s="36">
        <f>B54*C54</f>
        <v>0</v>
      </c>
    </row>
    <row r="55" spans="1:5">
      <c r="A55" s="106"/>
      <c r="B55" s="96"/>
      <c r="C55" s="60"/>
      <c r="D55" s="36"/>
    </row>
    <row r="56" spans="1:5">
      <c r="A56" s="106" t="s">
        <v>63</v>
      </c>
      <c r="B56" s="107"/>
      <c r="C56" s="60">
        <v>0.03</v>
      </c>
      <c r="D56" s="36">
        <f>B56*C56</f>
        <v>0</v>
      </c>
    </row>
    <row r="57" spans="1:5">
      <c r="A57" s="110"/>
      <c r="B57" s="111"/>
      <c r="C57" s="60"/>
      <c r="D57" s="36"/>
    </row>
    <row r="58" spans="1:5">
      <c r="B58" s="112" t="s">
        <v>65</v>
      </c>
      <c r="C58" s="60">
        <f>SUM(C2:C57)</f>
        <v>1.0000000000000004</v>
      </c>
      <c r="D58" s="113">
        <f>SUM(D2:D57)</f>
        <v>0.05</v>
      </c>
      <c r="E58" s="50" t="s">
        <v>68</v>
      </c>
    </row>
    <row r="59" spans="1:5">
      <c r="B59" s="1" t="s">
        <v>69</v>
      </c>
    </row>
    <row r="60" spans="1:5">
      <c r="B60" s="1"/>
    </row>
    <row r="61" spans="1:5">
      <c r="B61" s="1"/>
    </row>
    <row r="62" spans="1:5">
      <c r="B62" s="1"/>
    </row>
    <row r="63" spans="1:5">
      <c r="B63" s="1"/>
    </row>
    <row r="64" spans="1:5">
      <c r="B64" s="1"/>
    </row>
    <row r="65" spans="2:2">
      <c r="B65" s="1"/>
    </row>
    <row r="66" spans="2:2">
      <c r="B66" s="1"/>
    </row>
    <row r="67" spans="2:2">
      <c r="B67" s="1"/>
    </row>
    <row r="68" spans="2:2">
      <c r="B68" s="1"/>
    </row>
    <row r="69" spans="2:2">
      <c r="B69" s="1"/>
    </row>
  </sheetData>
  <sheetProtection formatRows="0"/>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8B44-4323-4698-AC4B-6F04803644A4}">
  <dimension ref="A1:I131"/>
  <sheetViews>
    <sheetView zoomScale="60" zoomScaleNormal="60" workbookViewId="0">
      <pane xSplit="1" ySplit="1" topLeftCell="G72" activePane="bottomRight" state="frozen"/>
      <selection pane="bottomRight" activeCell="D44" sqref="D44"/>
      <selection pane="bottomLeft" activeCell="A2" sqref="A2"/>
      <selection pane="topRight" activeCell="B1" sqref="B1"/>
    </sheetView>
  </sheetViews>
  <sheetFormatPr defaultColWidth="10.875" defaultRowHeight="15.6"/>
  <cols>
    <col min="1" max="1" width="80.625" style="7" customWidth="1"/>
    <col min="2" max="2" width="64.625" style="7" customWidth="1"/>
    <col min="3" max="3" width="8.625" style="7" customWidth="1"/>
    <col min="4" max="4" width="64.625" style="7" customWidth="1"/>
    <col min="5" max="5" width="8.625" style="7" customWidth="1"/>
    <col min="6" max="6" width="64.625" style="7" customWidth="1"/>
    <col min="7" max="7" width="8.625" style="7" customWidth="1"/>
    <col min="8" max="8" width="9.875" style="7" customWidth="1"/>
    <col min="9" max="9" width="15.375" style="7" customWidth="1"/>
    <col min="10" max="10" width="15.5" style="7" customWidth="1"/>
    <col min="11" max="16384" width="10.875" style="7"/>
  </cols>
  <sheetData>
    <row r="1" spans="1:9" ht="62.1">
      <c r="A1" s="144" t="s">
        <v>70</v>
      </c>
      <c r="B1" s="20" t="s">
        <v>71</v>
      </c>
      <c r="C1" s="30" t="s">
        <v>72</v>
      </c>
      <c r="D1" s="20" t="s">
        <v>73</v>
      </c>
      <c r="E1" s="30" t="s">
        <v>74</v>
      </c>
      <c r="F1" s="20" t="s">
        <v>75</v>
      </c>
      <c r="G1" s="30" t="s">
        <v>72</v>
      </c>
      <c r="H1" s="37" t="s">
        <v>25</v>
      </c>
      <c r="I1" s="9"/>
    </row>
    <row r="2" spans="1:9">
      <c r="A2" s="22" t="s">
        <v>76</v>
      </c>
      <c r="B2" s="83"/>
      <c r="C2" s="103">
        <v>0.05</v>
      </c>
      <c r="D2" s="83">
        <v>12</v>
      </c>
      <c r="E2" s="103">
        <v>0.04</v>
      </c>
      <c r="F2" s="83"/>
      <c r="G2" s="103">
        <v>0.04</v>
      </c>
      <c r="H2" s="63">
        <f>B2*C2+D2*E2+F2*G2</f>
        <v>0.48</v>
      </c>
    </row>
    <row r="3" spans="1:9" s="13" customFormat="1" ht="93">
      <c r="A3" s="26"/>
      <c r="B3" s="83"/>
      <c r="C3" s="103"/>
      <c r="D3" s="107" t="s">
        <v>77</v>
      </c>
      <c r="E3" s="103"/>
      <c r="F3" s="83"/>
      <c r="G3" s="103"/>
      <c r="H3" s="63"/>
    </row>
    <row r="4" spans="1:9" ht="30.95">
      <c r="A4" s="22" t="s">
        <v>78</v>
      </c>
      <c r="B4" s="78"/>
      <c r="C4" s="103">
        <v>0.03</v>
      </c>
      <c r="D4" s="78"/>
      <c r="E4" s="103">
        <v>3.5000000000000003E-2</v>
      </c>
      <c r="F4" s="78"/>
      <c r="G4" s="103">
        <v>3.5000000000000003E-2</v>
      </c>
      <c r="H4" s="63">
        <f>B4*C4+D4*E4+F4*G4</f>
        <v>0</v>
      </c>
    </row>
    <row r="5" spans="1:9">
      <c r="A5" s="21"/>
      <c r="B5" s="78"/>
      <c r="C5" s="103"/>
      <c r="D5" s="78"/>
      <c r="E5" s="103"/>
      <c r="F5" s="78"/>
      <c r="G5" s="103"/>
      <c r="H5" s="63"/>
    </row>
    <row r="6" spans="1:9">
      <c r="A6" s="22" t="s">
        <v>79</v>
      </c>
      <c r="B6" s="83"/>
      <c r="C6" s="103">
        <v>0.04</v>
      </c>
      <c r="D6" s="83"/>
      <c r="E6" s="103">
        <v>0.04</v>
      </c>
      <c r="F6" s="83"/>
      <c r="G6" s="103">
        <v>0.04</v>
      </c>
      <c r="H6" s="63">
        <f t="shared" ref="H6" si="0">B6*C6+D6*E6+F6*G6</f>
        <v>0</v>
      </c>
    </row>
    <row r="7" spans="1:9">
      <c r="A7" s="21"/>
      <c r="B7" s="83"/>
      <c r="C7" s="103"/>
      <c r="D7" s="83"/>
      <c r="E7" s="103"/>
      <c r="F7" s="83"/>
      <c r="G7" s="103"/>
      <c r="H7" s="63"/>
    </row>
    <row r="8" spans="1:9">
      <c r="A8" s="22" t="s">
        <v>80</v>
      </c>
      <c r="B8" s="78"/>
      <c r="C8" s="103">
        <v>0.04</v>
      </c>
      <c r="D8" s="78"/>
      <c r="E8" s="103">
        <v>0.04</v>
      </c>
      <c r="F8" s="78"/>
      <c r="G8" s="103">
        <v>0.04</v>
      </c>
      <c r="H8" s="63">
        <f t="shared" ref="H8:H14" si="1">B8*C8+D8*E8+F8*G8</f>
        <v>0</v>
      </c>
    </row>
    <row r="9" spans="1:9">
      <c r="A9" s="22"/>
      <c r="B9" s="78"/>
      <c r="C9" s="103"/>
      <c r="D9" s="78"/>
      <c r="E9" s="103"/>
      <c r="F9" s="78"/>
      <c r="G9" s="103"/>
      <c r="H9" s="63"/>
    </row>
    <row r="10" spans="1:9">
      <c r="A10" s="22" t="s">
        <v>81</v>
      </c>
      <c r="B10" s="78"/>
      <c r="C10" s="103">
        <v>0.05</v>
      </c>
      <c r="D10" s="78"/>
      <c r="E10" s="103">
        <v>0.05</v>
      </c>
      <c r="F10" s="78"/>
      <c r="G10" s="103">
        <v>0.05</v>
      </c>
      <c r="H10" s="63">
        <f t="shared" si="1"/>
        <v>0</v>
      </c>
    </row>
    <row r="11" spans="1:9">
      <c r="A11" s="22"/>
      <c r="B11" s="78"/>
      <c r="C11" s="103"/>
      <c r="D11" s="78"/>
      <c r="E11" s="103"/>
      <c r="F11" s="78"/>
      <c r="G11" s="103"/>
      <c r="H11" s="63"/>
    </row>
    <row r="12" spans="1:9" ht="30.95">
      <c r="A12" s="22" t="s">
        <v>82</v>
      </c>
      <c r="B12" s="78"/>
      <c r="C12" s="103">
        <v>0.04</v>
      </c>
      <c r="D12" s="78"/>
      <c r="E12" s="103">
        <v>3.5000000000000003E-2</v>
      </c>
      <c r="F12" s="78"/>
      <c r="G12" s="103">
        <v>3.5000000000000003E-2</v>
      </c>
      <c r="H12" s="63">
        <f t="shared" si="1"/>
        <v>0</v>
      </c>
    </row>
    <row r="13" spans="1:9">
      <c r="A13" s="22"/>
      <c r="B13" s="78"/>
      <c r="C13" s="103"/>
      <c r="D13" s="78"/>
      <c r="E13" s="103"/>
      <c r="F13" s="78"/>
      <c r="G13" s="103"/>
      <c r="H13" s="63"/>
    </row>
    <row r="14" spans="1:9">
      <c r="A14" s="22" t="s">
        <v>83</v>
      </c>
      <c r="B14" s="78"/>
      <c r="C14" s="103">
        <v>0.03</v>
      </c>
      <c r="D14" s="78"/>
      <c r="E14" s="103">
        <v>0.03</v>
      </c>
      <c r="F14" s="78"/>
      <c r="G14" s="103">
        <v>0.03</v>
      </c>
      <c r="H14" s="63">
        <f t="shared" si="1"/>
        <v>0</v>
      </c>
    </row>
    <row r="15" spans="1:9">
      <c r="A15" s="22"/>
      <c r="B15" s="78"/>
      <c r="C15" s="103"/>
      <c r="D15" s="83"/>
      <c r="E15" s="103"/>
      <c r="F15" s="78"/>
      <c r="G15" s="103"/>
      <c r="H15" s="63"/>
    </row>
    <row r="16" spans="1:9">
      <c r="A16" s="20" t="s">
        <v>84</v>
      </c>
      <c r="B16" s="83"/>
      <c r="C16" s="103">
        <v>0.03</v>
      </c>
      <c r="D16" s="83">
        <v>12</v>
      </c>
      <c r="E16" s="103">
        <v>0.03</v>
      </c>
      <c r="F16" s="83"/>
      <c r="G16" s="103">
        <v>0.03</v>
      </c>
      <c r="H16" s="63">
        <f t="shared" ref="H16" si="2">B16*C16+D16*E16+F16*G16</f>
        <v>0.36</v>
      </c>
    </row>
    <row r="17" spans="1:8" ht="62.1">
      <c r="A17" s="21"/>
      <c r="B17" s="83"/>
      <c r="C17" s="103"/>
      <c r="D17" s="107" t="s">
        <v>85</v>
      </c>
      <c r="E17" s="103"/>
      <c r="F17" s="83"/>
      <c r="G17" s="103"/>
      <c r="H17" s="63"/>
    </row>
    <row r="18" spans="1:8">
      <c r="A18" s="20" t="s">
        <v>86</v>
      </c>
      <c r="B18" s="78"/>
      <c r="C18" s="103">
        <v>0.03</v>
      </c>
      <c r="D18" s="83">
        <v>12</v>
      </c>
      <c r="E18" s="103">
        <v>2.5000000000000001E-2</v>
      </c>
      <c r="F18" s="78"/>
      <c r="G18" s="103">
        <v>2.5000000000000001E-2</v>
      </c>
      <c r="H18" s="63">
        <f t="shared" ref="H18" si="3">B18*C18+D18*E18+F18*G18</f>
        <v>0.30000000000000004</v>
      </c>
    </row>
    <row r="19" spans="1:8" ht="77.45">
      <c r="A19" s="19"/>
      <c r="B19" s="78"/>
      <c r="C19" s="103"/>
      <c r="D19" s="107" t="s">
        <v>87</v>
      </c>
      <c r="E19" s="103"/>
      <c r="F19" s="78"/>
      <c r="G19" s="103"/>
      <c r="H19" s="63"/>
    </row>
    <row r="20" spans="1:8">
      <c r="A20" s="20" t="s">
        <v>88</v>
      </c>
      <c r="B20" s="83"/>
      <c r="C20" s="103">
        <v>0.03</v>
      </c>
      <c r="D20" s="78">
        <v>12</v>
      </c>
      <c r="E20" s="103">
        <v>3.5000000000000003E-2</v>
      </c>
      <c r="F20" s="83"/>
      <c r="G20" s="103">
        <v>3.5000000000000003E-2</v>
      </c>
      <c r="H20" s="63">
        <f t="shared" ref="H20" si="4">B20*C20+D20*E20+F20*G20</f>
        <v>0.42000000000000004</v>
      </c>
    </row>
    <row r="21" spans="1:8" ht="77.45">
      <c r="A21" s="19"/>
      <c r="B21" s="83"/>
      <c r="C21" s="103"/>
      <c r="D21" s="107" t="s">
        <v>89</v>
      </c>
      <c r="E21" s="103"/>
      <c r="F21" s="83"/>
      <c r="G21" s="103"/>
      <c r="H21" s="63"/>
    </row>
    <row r="22" spans="1:8">
      <c r="A22" s="19" t="s">
        <v>90</v>
      </c>
      <c r="B22" s="78"/>
      <c r="C22" s="103">
        <v>0.03</v>
      </c>
      <c r="D22" s="78">
        <v>12</v>
      </c>
      <c r="E22" s="103">
        <v>3.5000000000000003E-2</v>
      </c>
      <c r="F22" s="78"/>
      <c r="G22" s="103">
        <v>3.5000000000000003E-2</v>
      </c>
      <c r="H22" s="63">
        <f t="shared" ref="H22" si="5">B22*C22+D22*E22+F22*G22</f>
        <v>0.42000000000000004</v>
      </c>
    </row>
    <row r="23" spans="1:8" ht="62.1">
      <c r="A23" s="19"/>
      <c r="B23" s="78"/>
      <c r="C23" s="103"/>
      <c r="D23" s="107" t="s">
        <v>91</v>
      </c>
      <c r="E23" s="103"/>
      <c r="F23" s="78"/>
      <c r="G23" s="103"/>
      <c r="H23" s="63"/>
    </row>
    <row r="24" spans="1:8">
      <c r="A24" s="20" t="s">
        <v>92</v>
      </c>
      <c r="B24" s="83"/>
      <c r="C24" s="103">
        <v>0.02</v>
      </c>
      <c r="D24" s="83"/>
      <c r="E24" s="103">
        <v>1.4999999999999999E-2</v>
      </c>
      <c r="F24" s="83"/>
      <c r="G24" s="103">
        <v>1.4999999999999999E-2</v>
      </c>
      <c r="H24" s="63">
        <f t="shared" ref="H24" si="6">B24*C24+D24*E24+F24*G24</f>
        <v>0</v>
      </c>
    </row>
    <row r="25" spans="1:8">
      <c r="A25" s="19"/>
      <c r="B25" s="83"/>
      <c r="C25" s="103"/>
      <c r="D25" s="83"/>
      <c r="E25" s="103"/>
      <c r="F25" s="83"/>
      <c r="G25" s="103"/>
      <c r="H25" s="63"/>
    </row>
    <row r="26" spans="1:8">
      <c r="A26" s="20" t="s">
        <v>93</v>
      </c>
      <c r="B26" s="78"/>
      <c r="C26" s="103">
        <v>0.02</v>
      </c>
      <c r="D26" s="78"/>
      <c r="E26" s="103">
        <v>0.02</v>
      </c>
      <c r="F26" s="78"/>
      <c r="G26" s="103">
        <v>0.02</v>
      </c>
      <c r="H26" s="63">
        <f t="shared" ref="H26" si="7">B26*C26+D26*E26+F26*G26</f>
        <v>0</v>
      </c>
    </row>
    <row r="27" spans="1:8">
      <c r="A27" s="19"/>
      <c r="B27" s="78"/>
      <c r="C27" s="103"/>
      <c r="D27" s="78"/>
      <c r="E27" s="103"/>
      <c r="F27" s="78"/>
      <c r="G27" s="103"/>
      <c r="H27" s="63"/>
    </row>
    <row r="28" spans="1:8">
      <c r="A28" s="20" t="s">
        <v>94</v>
      </c>
      <c r="B28" s="83"/>
      <c r="C28" s="103">
        <v>0.03</v>
      </c>
      <c r="D28" s="83"/>
      <c r="E28" s="103">
        <v>0.02</v>
      </c>
      <c r="F28" s="83"/>
      <c r="G28" s="103">
        <v>2.5000000000000001E-2</v>
      </c>
      <c r="H28" s="63">
        <f t="shared" ref="H28" si="8">B28*C28+D28*E28+F28*G28</f>
        <v>0</v>
      </c>
    </row>
    <row r="29" spans="1:8">
      <c r="A29" s="19"/>
      <c r="B29" s="83"/>
      <c r="C29" s="103"/>
      <c r="D29" s="83"/>
      <c r="E29" s="103"/>
      <c r="F29" s="83"/>
      <c r="G29" s="103"/>
      <c r="H29" s="63"/>
    </row>
    <row r="30" spans="1:8">
      <c r="A30" s="19" t="s">
        <v>95</v>
      </c>
      <c r="B30" s="78"/>
      <c r="C30" s="103">
        <v>0.03</v>
      </c>
      <c r="D30" s="78"/>
      <c r="E30" s="103">
        <v>0.02</v>
      </c>
      <c r="F30" s="78"/>
      <c r="G30" s="103">
        <v>0.02</v>
      </c>
      <c r="H30" s="63">
        <f t="shared" ref="H30" si="9">B30*C30+D30*E30+F30*G30</f>
        <v>0</v>
      </c>
    </row>
    <row r="31" spans="1:8">
      <c r="A31" s="19"/>
      <c r="B31" s="78"/>
      <c r="C31" s="103"/>
      <c r="D31" s="78"/>
      <c r="E31" s="103"/>
      <c r="F31" s="78"/>
      <c r="G31" s="103"/>
      <c r="H31" s="63"/>
    </row>
    <row r="32" spans="1:8">
      <c r="A32" s="20" t="s">
        <v>96</v>
      </c>
      <c r="B32" s="83">
        <v>20</v>
      </c>
      <c r="C32" s="103">
        <v>0.03</v>
      </c>
      <c r="D32" s="83"/>
      <c r="E32" s="103">
        <v>0.02</v>
      </c>
      <c r="F32" s="83"/>
      <c r="G32" s="103">
        <v>0.02</v>
      </c>
      <c r="H32" s="63">
        <f t="shared" ref="H32" si="10">B32*C32+D32*E32+F32*G32</f>
        <v>0.6</v>
      </c>
    </row>
    <row r="33" spans="1:8" ht="93">
      <c r="A33" s="19"/>
      <c r="B33" s="107" t="s">
        <v>97</v>
      </c>
      <c r="C33" s="103"/>
      <c r="D33" s="83"/>
      <c r="E33" s="103"/>
      <c r="F33" s="83"/>
      <c r="G33" s="103"/>
      <c r="H33" s="63"/>
    </row>
    <row r="34" spans="1:8">
      <c r="A34" s="20" t="s">
        <v>98</v>
      </c>
      <c r="B34" s="78">
        <v>20</v>
      </c>
      <c r="C34" s="103">
        <v>0.04</v>
      </c>
      <c r="D34" s="78"/>
      <c r="E34" s="103">
        <v>0.04</v>
      </c>
      <c r="F34" s="78"/>
      <c r="G34" s="103">
        <v>0.04</v>
      </c>
      <c r="H34" s="63">
        <f t="shared" ref="H34" si="11">B34*C34+D34*E34+F34*G34</f>
        <v>0.8</v>
      </c>
    </row>
    <row r="35" spans="1:8" ht="93">
      <c r="A35" s="19"/>
      <c r="B35" s="107" t="s">
        <v>99</v>
      </c>
      <c r="C35" s="103"/>
      <c r="D35" s="78"/>
      <c r="E35" s="103"/>
      <c r="F35" s="78"/>
      <c r="G35" s="103"/>
      <c r="H35" s="63"/>
    </row>
    <row r="36" spans="1:8">
      <c r="A36" s="20" t="s">
        <v>100</v>
      </c>
      <c r="B36" s="83"/>
      <c r="C36" s="103">
        <v>0.03</v>
      </c>
      <c r="D36" s="83"/>
      <c r="E36" s="103">
        <v>2.5000000000000001E-2</v>
      </c>
      <c r="F36" s="83"/>
      <c r="G36" s="103">
        <v>2.5000000000000001E-2</v>
      </c>
      <c r="H36" s="63">
        <f t="shared" ref="H36" si="12">B36*C36+D36*E36+F36*G36</f>
        <v>0</v>
      </c>
    </row>
    <row r="37" spans="1:8">
      <c r="A37" s="19"/>
      <c r="B37" s="83"/>
      <c r="C37" s="103"/>
      <c r="D37" s="83"/>
      <c r="E37" s="103"/>
      <c r="F37" s="83"/>
      <c r="G37" s="103"/>
      <c r="H37" s="63"/>
    </row>
    <row r="38" spans="1:8">
      <c r="A38" s="20" t="s">
        <v>101</v>
      </c>
      <c r="B38" s="78"/>
      <c r="C38" s="103">
        <v>0.02</v>
      </c>
      <c r="D38" s="78"/>
      <c r="E38" s="103">
        <v>0.02</v>
      </c>
      <c r="F38" s="78"/>
      <c r="G38" s="103">
        <v>0.02</v>
      </c>
      <c r="H38" s="63">
        <f t="shared" ref="H38" si="13">B38*C38+D38*E38+F38*G38</f>
        <v>0</v>
      </c>
    </row>
    <row r="39" spans="1:8">
      <c r="A39" s="19"/>
      <c r="B39" s="78"/>
      <c r="C39" s="103"/>
      <c r="D39" s="78"/>
      <c r="E39" s="103"/>
      <c r="F39" s="78"/>
      <c r="G39" s="103"/>
      <c r="H39" s="63"/>
    </row>
    <row r="40" spans="1:8">
      <c r="A40" s="20" t="s">
        <v>102</v>
      </c>
      <c r="B40" s="83"/>
      <c r="C40" s="103">
        <v>0.02</v>
      </c>
      <c r="D40" s="83"/>
      <c r="E40" s="103">
        <v>0.02</v>
      </c>
      <c r="F40" s="83"/>
      <c r="G40" s="103">
        <v>0.02</v>
      </c>
      <c r="H40" s="63">
        <f t="shared" ref="H40" si="14">B40*C40+D40*E40+F40*G40</f>
        <v>0</v>
      </c>
    </row>
    <row r="41" spans="1:8">
      <c r="A41" s="19"/>
      <c r="B41" s="83"/>
      <c r="C41" s="103"/>
      <c r="D41" s="83"/>
      <c r="E41" s="103"/>
      <c r="F41" s="83"/>
      <c r="G41" s="103"/>
      <c r="H41" s="63"/>
    </row>
    <row r="42" spans="1:8">
      <c r="A42" s="20" t="s">
        <v>103</v>
      </c>
      <c r="B42" s="78"/>
      <c r="C42" s="103">
        <v>0.02</v>
      </c>
      <c r="D42" s="78"/>
      <c r="E42" s="103">
        <v>0.02</v>
      </c>
      <c r="F42" s="78"/>
      <c r="G42" s="103">
        <v>0.02</v>
      </c>
      <c r="H42" s="63">
        <f t="shared" ref="H42" si="15">B42*C42+D42*E42+F42*G42</f>
        <v>0</v>
      </c>
    </row>
    <row r="43" spans="1:8">
      <c r="A43" s="19"/>
      <c r="B43" s="78"/>
      <c r="C43" s="103"/>
      <c r="D43" s="78"/>
      <c r="E43" s="103"/>
      <c r="F43" s="78"/>
      <c r="G43" s="103"/>
      <c r="H43" s="63"/>
    </row>
    <row r="44" spans="1:8">
      <c r="A44" s="20" t="s">
        <v>104</v>
      </c>
      <c r="B44" s="83"/>
      <c r="C44" s="103">
        <v>0.02</v>
      </c>
      <c r="D44" s="83"/>
      <c r="E44" s="103">
        <v>0.02</v>
      </c>
      <c r="F44" s="83"/>
      <c r="G44" s="103">
        <v>0.02</v>
      </c>
      <c r="H44" s="63">
        <f t="shared" ref="H44" si="16">B44*C44+D44*E44+F44*G44</f>
        <v>0</v>
      </c>
    </row>
    <row r="45" spans="1:8">
      <c r="A45" s="20"/>
      <c r="B45" s="83"/>
      <c r="C45" s="103"/>
      <c r="D45" s="83"/>
      <c r="E45" s="103"/>
      <c r="F45" s="83"/>
      <c r="G45" s="103"/>
      <c r="H45" s="63"/>
    </row>
    <row r="46" spans="1:8">
      <c r="A46" s="20" t="s">
        <v>105</v>
      </c>
      <c r="B46" s="78"/>
      <c r="C46" s="103">
        <v>0.02</v>
      </c>
      <c r="D46" s="78"/>
      <c r="E46" s="103">
        <v>0.02</v>
      </c>
      <c r="F46" s="78"/>
      <c r="G46" s="103">
        <v>0.02</v>
      </c>
      <c r="H46" s="63">
        <f t="shared" ref="H46" si="17">B46*C46+D46*E46+F46*G46</f>
        <v>0</v>
      </c>
    </row>
    <row r="47" spans="1:8">
      <c r="A47" s="19"/>
      <c r="B47" s="78"/>
      <c r="C47" s="103"/>
      <c r="D47" s="78"/>
      <c r="E47" s="103"/>
      <c r="F47" s="78"/>
      <c r="G47" s="103"/>
      <c r="H47" s="63"/>
    </row>
    <row r="48" spans="1:8">
      <c r="A48" s="20" t="s">
        <v>106</v>
      </c>
      <c r="B48" s="83"/>
      <c r="C48" s="103">
        <v>0.02</v>
      </c>
      <c r="D48" s="83"/>
      <c r="E48" s="103">
        <v>0.02</v>
      </c>
      <c r="F48" s="83"/>
      <c r="G48" s="103">
        <v>0.02</v>
      </c>
      <c r="H48" s="63">
        <f t="shared" ref="H48" si="18">B48*C48+D48*E48+F48*G48</f>
        <v>0</v>
      </c>
    </row>
    <row r="49" spans="1:8">
      <c r="A49" s="19"/>
      <c r="B49" s="83"/>
      <c r="C49" s="103"/>
      <c r="D49" s="83"/>
      <c r="E49" s="103"/>
      <c r="F49" s="83"/>
      <c r="G49" s="103"/>
      <c r="H49" s="63"/>
    </row>
    <row r="50" spans="1:8">
      <c r="A50" s="20" t="s">
        <v>107</v>
      </c>
      <c r="B50" s="78"/>
      <c r="C50" s="103">
        <v>0.02</v>
      </c>
      <c r="D50" s="78"/>
      <c r="E50" s="103">
        <v>0.02</v>
      </c>
      <c r="F50" s="78"/>
      <c r="G50" s="103">
        <v>0.02</v>
      </c>
      <c r="H50" s="63">
        <f t="shared" ref="H50" si="19">B50*C50+D50*E50+F50*G50</f>
        <v>0</v>
      </c>
    </row>
    <row r="51" spans="1:8">
      <c r="A51" s="19"/>
      <c r="B51" s="78"/>
      <c r="C51" s="103"/>
      <c r="D51" s="78"/>
      <c r="E51" s="103"/>
      <c r="F51" s="78"/>
      <c r="G51" s="103"/>
      <c r="H51" s="63"/>
    </row>
    <row r="52" spans="1:8">
      <c r="A52" s="20" t="s">
        <v>108</v>
      </c>
      <c r="B52" s="78"/>
      <c r="C52" s="103">
        <v>0.02</v>
      </c>
      <c r="D52" s="78"/>
      <c r="E52" s="103">
        <v>0.02</v>
      </c>
      <c r="F52" s="78"/>
      <c r="G52" s="103">
        <v>0.02</v>
      </c>
      <c r="H52" s="63">
        <f t="shared" ref="H52" si="20">B52*C52+D52*E52+F52*G52</f>
        <v>0</v>
      </c>
    </row>
    <row r="53" spans="1:8">
      <c r="A53" s="19"/>
      <c r="B53" s="78"/>
      <c r="C53" s="103"/>
      <c r="D53" s="78"/>
      <c r="E53" s="103"/>
      <c r="F53" s="78"/>
      <c r="G53" s="103"/>
      <c r="H53" s="63"/>
    </row>
    <row r="54" spans="1:8">
      <c r="A54" s="20" t="s">
        <v>109</v>
      </c>
      <c r="B54" s="83"/>
      <c r="C54" s="103">
        <v>0.02</v>
      </c>
      <c r="D54" s="83"/>
      <c r="E54" s="103">
        <v>2.5000000000000001E-2</v>
      </c>
      <c r="F54" s="83"/>
      <c r="G54" s="103">
        <v>2.5000000000000001E-2</v>
      </c>
      <c r="H54" s="63">
        <f t="shared" ref="H54" si="21">B54*C54+D54*E54+F54*G54</f>
        <v>0</v>
      </c>
    </row>
    <row r="55" spans="1:8">
      <c r="A55" s="19"/>
      <c r="B55" s="83"/>
      <c r="C55" s="103"/>
      <c r="D55" s="83"/>
      <c r="E55" s="103"/>
      <c r="F55" s="83"/>
      <c r="G55" s="103"/>
      <c r="H55" s="63"/>
    </row>
    <row r="56" spans="1:8">
      <c r="A56" s="20" t="s">
        <v>110</v>
      </c>
      <c r="B56" s="78"/>
      <c r="C56" s="103">
        <v>0.02</v>
      </c>
      <c r="D56" s="78"/>
      <c r="E56" s="103">
        <v>1.4999999999999999E-2</v>
      </c>
      <c r="F56" s="78"/>
      <c r="G56" s="103">
        <v>1.4999999999999999E-2</v>
      </c>
      <c r="H56" s="63">
        <f t="shared" ref="H56" si="22">B56*C56+D56*E56+F56*G56</f>
        <v>0</v>
      </c>
    </row>
    <row r="57" spans="1:8">
      <c r="A57" s="19"/>
      <c r="B57" s="78"/>
      <c r="C57" s="103"/>
      <c r="D57" s="78"/>
      <c r="E57" s="103"/>
      <c r="F57" s="78"/>
      <c r="G57" s="103"/>
      <c r="H57" s="63"/>
    </row>
    <row r="58" spans="1:8">
      <c r="A58" s="20" t="s">
        <v>111</v>
      </c>
      <c r="B58" s="83"/>
      <c r="C58" s="103">
        <v>0.02</v>
      </c>
      <c r="D58" s="83"/>
      <c r="E58" s="103">
        <v>0.02</v>
      </c>
      <c r="F58" s="83"/>
      <c r="G58" s="103">
        <v>0.02</v>
      </c>
      <c r="H58" s="63">
        <f t="shared" ref="H58" si="23">B58*C58+D58*E58+F58*G58</f>
        <v>0</v>
      </c>
    </row>
    <row r="59" spans="1:8">
      <c r="A59" s="19"/>
      <c r="B59" s="83"/>
      <c r="C59" s="103"/>
      <c r="D59" s="83"/>
      <c r="E59" s="103"/>
      <c r="F59" s="83"/>
      <c r="G59" s="103"/>
      <c r="H59" s="63"/>
    </row>
    <row r="60" spans="1:8">
      <c r="A60" s="20" t="s">
        <v>112</v>
      </c>
      <c r="B60" s="78"/>
      <c r="C60" s="103">
        <v>0.02</v>
      </c>
      <c r="D60" s="78"/>
      <c r="E60" s="103">
        <v>0.02</v>
      </c>
      <c r="F60" s="78"/>
      <c r="G60" s="103">
        <v>0.02</v>
      </c>
      <c r="H60" s="63">
        <f t="shared" ref="H60" si="24">B60*C60+D60*E60+F60*G60</f>
        <v>0</v>
      </c>
    </row>
    <row r="61" spans="1:8">
      <c r="A61" s="19"/>
      <c r="B61" s="78"/>
      <c r="C61" s="103"/>
      <c r="D61" s="78"/>
      <c r="E61" s="103"/>
      <c r="F61" s="78"/>
      <c r="G61" s="103"/>
      <c r="H61" s="63"/>
    </row>
    <row r="62" spans="1:8">
      <c r="A62" s="19" t="s">
        <v>113</v>
      </c>
      <c r="B62" s="83"/>
      <c r="C62" s="103">
        <v>0.02</v>
      </c>
      <c r="D62" s="83"/>
      <c r="E62" s="103">
        <v>1.4999999999999999E-2</v>
      </c>
      <c r="F62" s="83"/>
      <c r="G62" s="103">
        <v>1.4999999999999999E-2</v>
      </c>
      <c r="H62" s="63">
        <f t="shared" ref="H62" si="25">B62*C62+D62*E62+F62*G62</f>
        <v>0</v>
      </c>
    </row>
    <row r="63" spans="1:8">
      <c r="A63" s="19"/>
      <c r="B63" s="83"/>
      <c r="C63" s="103"/>
      <c r="D63" s="83"/>
      <c r="E63" s="103"/>
      <c r="F63" s="83"/>
      <c r="G63" s="103"/>
      <c r="H63" s="63"/>
    </row>
    <row r="64" spans="1:8">
      <c r="A64" s="19" t="s">
        <v>114</v>
      </c>
      <c r="B64" s="78"/>
      <c r="C64" s="103">
        <v>0.02</v>
      </c>
      <c r="D64" s="78"/>
      <c r="E64" s="103">
        <v>1.4999999999999999E-2</v>
      </c>
      <c r="F64" s="78"/>
      <c r="G64" s="103">
        <v>1.4999999999999999E-2</v>
      </c>
      <c r="H64" s="63">
        <f t="shared" ref="H64" si="26">B64*C64+D64*E64+F64*G64</f>
        <v>0</v>
      </c>
    </row>
    <row r="65" spans="1:8">
      <c r="A65" s="19"/>
      <c r="B65" s="78"/>
      <c r="C65" s="103"/>
      <c r="D65" s="78"/>
      <c r="E65" s="103"/>
      <c r="F65" s="78"/>
      <c r="G65" s="103"/>
      <c r="H65" s="63"/>
    </row>
    <row r="66" spans="1:8" ht="30.95">
      <c r="A66" s="20" t="s">
        <v>115</v>
      </c>
      <c r="B66" s="83"/>
      <c r="C66" s="103">
        <v>0.03</v>
      </c>
      <c r="D66" s="83"/>
      <c r="E66" s="103">
        <v>2.5000000000000001E-2</v>
      </c>
      <c r="F66" s="83"/>
      <c r="G66" s="103">
        <v>1.4999999999999999E-2</v>
      </c>
      <c r="H66" s="63">
        <f t="shared" ref="H66" si="27">B66*C66+D66*E66+F66*G66</f>
        <v>0</v>
      </c>
    </row>
    <row r="67" spans="1:8">
      <c r="A67" s="19"/>
      <c r="B67" s="83"/>
      <c r="C67" s="103"/>
      <c r="D67" s="83"/>
      <c r="E67" s="103"/>
      <c r="F67" s="83"/>
      <c r="G67" s="103"/>
      <c r="H67" s="63"/>
    </row>
    <row r="68" spans="1:8">
      <c r="A68" s="20" t="s">
        <v>116</v>
      </c>
      <c r="B68" s="78"/>
      <c r="C68" s="103">
        <v>1.4999999999999999E-2</v>
      </c>
      <c r="D68" s="78"/>
      <c r="E68" s="103">
        <v>0.01</v>
      </c>
      <c r="F68" s="78"/>
      <c r="G68" s="103">
        <v>0.01</v>
      </c>
      <c r="H68" s="63">
        <f t="shared" ref="H68" si="28">B68*C68+D68*E68+F68*G68</f>
        <v>0</v>
      </c>
    </row>
    <row r="69" spans="1:8">
      <c r="A69" s="19"/>
      <c r="B69" s="78"/>
      <c r="C69" s="103"/>
      <c r="D69" s="78"/>
      <c r="E69" s="103"/>
      <c r="F69" s="78"/>
      <c r="G69" s="103"/>
      <c r="H69" s="63"/>
    </row>
    <row r="70" spans="1:8">
      <c r="A70" s="20" t="s">
        <v>117</v>
      </c>
      <c r="B70" s="83"/>
      <c r="C70" s="103">
        <v>0.02</v>
      </c>
      <c r="D70" s="83"/>
      <c r="E70" s="103">
        <v>1.4999999999999999E-2</v>
      </c>
      <c r="F70" s="83"/>
      <c r="G70" s="103">
        <v>1.4999999999999999E-2</v>
      </c>
      <c r="H70" s="63">
        <f t="shared" ref="H70" si="29">B70*C70+D70*E70+F70*G70</f>
        <v>0</v>
      </c>
    </row>
    <row r="71" spans="1:8">
      <c r="A71" s="19"/>
      <c r="B71" s="83"/>
      <c r="C71" s="103"/>
      <c r="D71" s="83"/>
      <c r="E71" s="103"/>
      <c r="F71" s="83"/>
      <c r="G71" s="103"/>
      <c r="H71" s="63"/>
    </row>
    <row r="72" spans="1:8">
      <c r="A72" s="20" t="s">
        <v>118</v>
      </c>
      <c r="B72" s="83"/>
      <c r="C72" s="103">
        <v>0.01</v>
      </c>
      <c r="D72" s="83"/>
      <c r="E72" s="103">
        <v>0.02</v>
      </c>
      <c r="F72" s="83"/>
      <c r="G72" s="103">
        <v>0.02</v>
      </c>
      <c r="H72" s="63">
        <f t="shared" ref="H72" si="30">B72*C72+D72*E72+F72*G72</f>
        <v>0</v>
      </c>
    </row>
    <row r="73" spans="1:8">
      <c r="A73" s="19"/>
      <c r="B73" s="83"/>
      <c r="C73" s="103"/>
      <c r="D73" s="83"/>
      <c r="E73" s="103"/>
      <c r="F73" s="83"/>
      <c r="G73" s="103"/>
      <c r="H73" s="63"/>
    </row>
    <row r="74" spans="1:8">
      <c r="A74" s="19" t="s">
        <v>119</v>
      </c>
      <c r="B74" s="83"/>
      <c r="C74" s="103">
        <v>1.4999999999999999E-2</v>
      </c>
      <c r="D74" s="83"/>
      <c r="E74" s="103">
        <v>0.02</v>
      </c>
      <c r="F74" s="83"/>
      <c r="G74" s="103">
        <v>0.02</v>
      </c>
      <c r="H74" s="63"/>
    </row>
    <row r="75" spans="1:8">
      <c r="A75" s="19"/>
      <c r="B75" s="83"/>
      <c r="C75" s="103"/>
      <c r="D75" s="83"/>
      <c r="E75" s="103"/>
      <c r="F75" s="83"/>
      <c r="G75" s="103"/>
      <c r="H75" s="63"/>
    </row>
    <row r="76" spans="1:8">
      <c r="A76" s="19" t="s">
        <v>120</v>
      </c>
      <c r="B76" s="83"/>
      <c r="C76" s="103">
        <v>0</v>
      </c>
      <c r="D76" s="83"/>
      <c r="E76" s="103">
        <v>0.02</v>
      </c>
      <c r="F76" s="83"/>
      <c r="G76" s="103">
        <v>0.02</v>
      </c>
      <c r="H76" s="63">
        <f t="shared" ref="H76" si="31">B76*C76+D76*E76+F76*G76</f>
        <v>0</v>
      </c>
    </row>
    <row r="77" spans="1:8">
      <c r="A77" s="19"/>
      <c r="B77" s="78"/>
      <c r="C77" s="103"/>
      <c r="D77" s="78"/>
      <c r="E77" s="103"/>
      <c r="F77" s="78"/>
      <c r="G77" s="103"/>
      <c r="H77" s="63"/>
    </row>
    <row r="78" spans="1:8">
      <c r="A78" s="20" t="s">
        <v>121</v>
      </c>
      <c r="B78" s="78"/>
      <c r="C78" s="103">
        <v>0.01</v>
      </c>
      <c r="D78" s="78"/>
      <c r="E78" s="103">
        <v>0.01</v>
      </c>
      <c r="F78" s="78"/>
      <c r="G78" s="103">
        <v>0.01</v>
      </c>
      <c r="H78" s="63">
        <f t="shared" ref="H78" si="32">B78*C78+D78*E78+F78*G78</f>
        <v>0</v>
      </c>
    </row>
    <row r="79" spans="1:8">
      <c r="A79" s="19"/>
      <c r="B79" s="83"/>
      <c r="C79" s="103"/>
      <c r="D79" s="83"/>
      <c r="E79" s="103"/>
      <c r="F79" s="83"/>
      <c r="G79" s="103"/>
      <c r="H79" s="63"/>
    </row>
    <row r="80" spans="1:8">
      <c r="A80" s="20" t="s">
        <v>122</v>
      </c>
      <c r="B80" s="83"/>
      <c r="C80" s="103">
        <v>0</v>
      </c>
      <c r="D80" s="83"/>
      <c r="E80" s="103">
        <v>0.01</v>
      </c>
      <c r="F80" s="83"/>
      <c r="G80" s="103">
        <v>0.01</v>
      </c>
      <c r="H80" s="63">
        <f t="shared" ref="H80:H86" si="33">B80*C80+D80*E80+F80*G80</f>
        <v>0</v>
      </c>
    </row>
    <row r="81" spans="1:9">
      <c r="A81" s="19"/>
      <c r="B81" s="78"/>
      <c r="C81" s="103"/>
      <c r="D81" s="78"/>
      <c r="E81" s="103"/>
      <c r="F81" s="78"/>
      <c r="G81" s="103"/>
      <c r="H81" s="63"/>
    </row>
    <row r="82" spans="1:9">
      <c r="A82" s="20" t="s">
        <v>123</v>
      </c>
      <c r="B82" s="78"/>
      <c r="C82" s="103">
        <v>0.02</v>
      </c>
      <c r="D82" s="78"/>
      <c r="E82" s="103">
        <v>0.01</v>
      </c>
      <c r="F82" s="78"/>
      <c r="G82" s="103">
        <v>1.4999999999999999E-2</v>
      </c>
      <c r="H82" s="63">
        <f t="shared" si="33"/>
        <v>0</v>
      </c>
    </row>
    <row r="83" spans="1:9">
      <c r="A83" s="19"/>
      <c r="B83" s="83"/>
      <c r="C83" s="103"/>
      <c r="D83" s="83"/>
      <c r="E83" s="103"/>
      <c r="F83" s="83"/>
      <c r="G83" s="103"/>
      <c r="H83" s="63"/>
    </row>
    <row r="84" spans="1:9">
      <c r="A84" s="19" t="s">
        <v>124</v>
      </c>
      <c r="B84" s="83"/>
      <c r="C84" s="103">
        <v>0</v>
      </c>
      <c r="D84" s="83"/>
      <c r="E84" s="103">
        <v>0.02</v>
      </c>
      <c r="F84" s="83"/>
      <c r="G84" s="103">
        <v>0.02</v>
      </c>
      <c r="H84" s="63">
        <f t="shared" si="33"/>
        <v>0</v>
      </c>
      <c r="I84" s="145"/>
    </row>
    <row r="85" spans="1:9">
      <c r="A85" s="19"/>
      <c r="B85" s="83"/>
      <c r="C85" s="103"/>
      <c r="D85" s="83"/>
      <c r="E85" s="103"/>
      <c r="F85" s="83"/>
      <c r="G85" s="103"/>
      <c r="H85" s="63"/>
    </row>
    <row r="86" spans="1:9">
      <c r="A86" s="22" t="s">
        <v>125</v>
      </c>
      <c r="B86" s="78"/>
      <c r="C86" s="103">
        <v>0</v>
      </c>
      <c r="D86" s="78"/>
      <c r="E86" s="103">
        <v>1.4999999999999999E-2</v>
      </c>
      <c r="F86" s="78"/>
      <c r="G86" s="103">
        <v>1.4999999999999999E-2</v>
      </c>
      <c r="H86" s="63">
        <f t="shared" si="33"/>
        <v>0</v>
      </c>
    </row>
    <row r="87" spans="1:9">
      <c r="A87" s="39"/>
      <c r="B87" s="78"/>
      <c r="C87" s="103"/>
      <c r="D87" s="78"/>
      <c r="E87" s="103"/>
      <c r="F87" s="78"/>
      <c r="G87" s="103"/>
      <c r="H87" s="63"/>
    </row>
    <row r="88" spans="1:9">
      <c r="A88" s="144" t="s">
        <v>126</v>
      </c>
      <c r="B88" s="40">
        <f>SUMPRODUCT(B2:B87,C2:C87)</f>
        <v>1.4</v>
      </c>
      <c r="C88" s="62">
        <f>SUM(C2:C86)</f>
        <v>1.0000000000000007</v>
      </c>
      <c r="D88" s="44">
        <f>SUMPRODUCT(D2:D87,E2:E87)</f>
        <v>1.98</v>
      </c>
      <c r="E88" s="62">
        <f>SUM(E2:E86)</f>
        <v>1.0000000000000007</v>
      </c>
      <c r="F88" s="44">
        <f>SUMPRODUCT(F2:F87,G2:G87)</f>
        <v>0</v>
      </c>
      <c r="G88" s="62">
        <f>SUM(G2:G86)</f>
        <v>1.0000000000000007</v>
      </c>
      <c r="H88" s="63">
        <f>SUM(H2:H86)</f>
        <v>3.38</v>
      </c>
      <c r="I88" s="145" t="s">
        <v>127</v>
      </c>
    </row>
    <row r="89" spans="1:9">
      <c r="A89" s="8"/>
      <c r="B89" s="8"/>
      <c r="C89" s="8"/>
    </row>
    <row r="90" spans="1:9">
      <c r="A90" s="8"/>
      <c r="B90" s="8"/>
      <c r="C90" s="8"/>
    </row>
    <row r="91" spans="1:9">
      <c r="A91" s="8"/>
      <c r="B91" s="8"/>
      <c r="C91" s="8"/>
    </row>
    <row r="92" spans="1:9">
      <c r="A92" s="8"/>
      <c r="B92" s="8"/>
      <c r="C92" s="8"/>
    </row>
    <row r="93" spans="1:9">
      <c r="A93" s="8"/>
      <c r="B93" s="8"/>
      <c r="C93" s="8"/>
    </row>
    <row r="94" spans="1:9">
      <c r="A94" s="8"/>
      <c r="B94" s="8"/>
      <c r="C94" s="8"/>
    </row>
    <row r="95" spans="1:9">
      <c r="A95" s="8"/>
      <c r="B95" s="8"/>
      <c r="C95" s="8"/>
    </row>
    <row r="96" spans="1:9">
      <c r="A96" s="8"/>
      <c r="B96" s="8"/>
      <c r="C96" s="8"/>
    </row>
    <row r="97" spans="1:3">
      <c r="A97" s="8"/>
      <c r="B97" s="8"/>
      <c r="C97" s="8"/>
    </row>
    <row r="98" spans="1:3">
      <c r="A98" s="8"/>
      <c r="B98" s="8"/>
      <c r="C98" s="8"/>
    </row>
    <row r="99" spans="1:3">
      <c r="A99" s="8"/>
      <c r="B99" s="8"/>
      <c r="C99" s="8"/>
    </row>
    <row r="100" spans="1:3">
      <c r="A100" s="8"/>
      <c r="B100" s="8"/>
      <c r="C100" s="8"/>
    </row>
    <row r="101" spans="1:3">
      <c r="A101" s="8"/>
      <c r="B101" s="8"/>
      <c r="C101" s="8"/>
    </row>
    <row r="102" spans="1:3">
      <c r="A102" s="8"/>
      <c r="B102" s="8"/>
      <c r="C102" s="8"/>
    </row>
    <row r="103" spans="1:3">
      <c r="A103" s="8"/>
      <c r="B103" s="8"/>
      <c r="C103" s="8"/>
    </row>
    <row r="104" spans="1:3">
      <c r="A104" s="8"/>
      <c r="B104" s="8"/>
      <c r="C104" s="8"/>
    </row>
    <row r="105" spans="1:3">
      <c r="A105" s="8"/>
      <c r="B105" s="8"/>
      <c r="C105" s="8"/>
    </row>
    <row r="106" spans="1:3">
      <c r="A106" s="8"/>
      <c r="B106" s="8"/>
      <c r="C106" s="8"/>
    </row>
    <row r="107" spans="1:3">
      <c r="A107" s="8"/>
      <c r="B107" s="8"/>
      <c r="C107" s="8"/>
    </row>
    <row r="108" spans="1:3">
      <c r="A108" s="8"/>
      <c r="B108" s="8"/>
      <c r="C108" s="8"/>
    </row>
    <row r="109" spans="1:3">
      <c r="A109" s="8"/>
      <c r="B109" s="8"/>
      <c r="C109" s="8"/>
    </row>
    <row r="110" spans="1:3">
      <c r="A110" s="8"/>
      <c r="B110" s="8"/>
      <c r="C110" s="8"/>
    </row>
    <row r="111" spans="1:3">
      <c r="A111" s="8"/>
      <c r="B111" s="8"/>
      <c r="C111" s="8"/>
    </row>
    <row r="112" spans="1:3">
      <c r="A112" s="8"/>
      <c r="B112" s="8"/>
      <c r="C112" s="8"/>
    </row>
    <row r="113" spans="1:3">
      <c r="A113" s="8"/>
      <c r="B113" s="8"/>
      <c r="C113" s="8"/>
    </row>
    <row r="114" spans="1:3">
      <c r="A114" s="8"/>
      <c r="B114" s="8"/>
      <c r="C114" s="8"/>
    </row>
    <row r="115" spans="1:3">
      <c r="A115" s="8"/>
      <c r="B115" s="8"/>
      <c r="C115" s="8"/>
    </row>
    <row r="116" spans="1:3">
      <c r="A116" s="8"/>
      <c r="B116" s="8"/>
      <c r="C116" s="8"/>
    </row>
    <row r="117" spans="1:3">
      <c r="A117" s="8"/>
      <c r="B117" s="8"/>
      <c r="C117" s="8"/>
    </row>
    <row r="118" spans="1:3">
      <c r="A118" s="8"/>
      <c r="B118" s="8"/>
      <c r="C118" s="8"/>
    </row>
    <row r="119" spans="1:3">
      <c r="A119" s="8"/>
      <c r="B119" s="8"/>
      <c r="C119" s="8"/>
    </row>
    <row r="120" spans="1:3">
      <c r="A120" s="8"/>
      <c r="B120" s="8"/>
      <c r="C120" s="8"/>
    </row>
    <row r="121" spans="1:3">
      <c r="A121" s="8"/>
      <c r="B121" s="8"/>
      <c r="C121" s="8"/>
    </row>
    <row r="122" spans="1:3">
      <c r="A122" s="8"/>
      <c r="B122" s="8"/>
      <c r="C122" s="8"/>
    </row>
    <row r="123" spans="1:3">
      <c r="A123" s="8"/>
      <c r="B123" s="8"/>
      <c r="C123" s="8"/>
    </row>
    <row r="124" spans="1:3">
      <c r="A124" s="8"/>
      <c r="B124" s="8"/>
      <c r="C124" s="8"/>
    </row>
    <row r="125" spans="1:3">
      <c r="A125" s="8"/>
      <c r="B125" s="8"/>
      <c r="C125" s="8"/>
    </row>
    <row r="126" spans="1:3">
      <c r="A126" s="8"/>
      <c r="B126" s="8"/>
      <c r="C126" s="8"/>
    </row>
    <row r="127" spans="1:3">
      <c r="A127" s="8"/>
      <c r="B127" s="8"/>
      <c r="C127" s="8"/>
    </row>
    <row r="128" spans="1:3">
      <c r="A128" s="8"/>
      <c r="B128" s="8"/>
      <c r="C128" s="8"/>
    </row>
    <row r="129" spans="1:3">
      <c r="A129" s="8"/>
      <c r="B129" s="8"/>
      <c r="C129" s="8"/>
    </row>
    <row r="130" spans="1:3">
      <c r="A130" s="8"/>
      <c r="B130" s="8"/>
      <c r="C130" s="8"/>
    </row>
    <row r="131" spans="1:3">
      <c r="A131" s="8"/>
      <c r="B131" s="8"/>
      <c r="C131" s="8"/>
    </row>
  </sheetData>
  <sheetProtection formatRows="0"/>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D3" activePane="bottomRight" state="frozen"/>
      <selection pane="bottomRight" activeCell="B1" sqref="B1:D1"/>
      <selection pane="bottomLeft" activeCell="A3" sqref="A3"/>
      <selection pane="topRight" activeCell="B1" sqref="B1"/>
    </sheetView>
  </sheetViews>
  <sheetFormatPr defaultColWidth="10.875" defaultRowHeight="15.6"/>
  <cols>
    <col min="1" max="1" width="32.375" style="90" customWidth="1"/>
    <col min="2" max="4" width="48.625" style="90" customWidth="1"/>
    <col min="5" max="5" width="13.375" style="90" customWidth="1"/>
    <col min="6" max="6" width="14.875" style="1" customWidth="1"/>
    <col min="7" max="16384" width="10.875" style="1"/>
  </cols>
  <sheetData>
    <row r="1" spans="1:6">
      <c r="A1" s="2"/>
      <c r="B1" s="155" t="s">
        <v>128</v>
      </c>
      <c r="C1" s="155"/>
      <c r="D1" s="155"/>
      <c r="E1" s="1"/>
    </row>
    <row r="2" spans="1:6" ht="66" customHeight="1">
      <c r="A2" s="18" t="s">
        <v>129</v>
      </c>
      <c r="B2" s="38" t="s">
        <v>130</v>
      </c>
      <c r="C2" s="38" t="s">
        <v>131</v>
      </c>
      <c r="D2" s="38" t="s">
        <v>132</v>
      </c>
      <c r="E2" s="28"/>
      <c r="F2" s="10"/>
    </row>
    <row r="3" spans="1:6" ht="15.95" customHeight="1">
      <c r="A3" s="11" t="s">
        <v>133</v>
      </c>
      <c r="B3" s="84"/>
      <c r="C3" s="84"/>
      <c r="D3" s="84"/>
      <c r="E3" s="1"/>
    </row>
    <row r="4" spans="1:6" ht="15.95" customHeight="1">
      <c r="A4" s="11"/>
      <c r="B4" s="84"/>
      <c r="C4" s="84"/>
      <c r="D4" s="84"/>
      <c r="E4" s="1"/>
    </row>
    <row r="5" spans="1:6" ht="15.95" customHeight="1">
      <c r="A5" s="11" t="s">
        <v>134</v>
      </c>
      <c r="B5" s="85"/>
      <c r="C5" s="85"/>
      <c r="D5" s="85"/>
      <c r="E5" s="1"/>
    </row>
    <row r="6" spans="1:6" ht="15.95" customHeight="1">
      <c r="A6" s="11"/>
      <c r="B6" s="85"/>
      <c r="C6" s="85"/>
      <c r="D6" s="85"/>
      <c r="E6" s="1"/>
    </row>
    <row r="7" spans="1:6" ht="15.95" customHeight="1">
      <c r="A7" s="11" t="s">
        <v>135</v>
      </c>
      <c r="B7" s="84"/>
      <c r="C7" s="84"/>
      <c r="D7" s="84"/>
      <c r="E7" s="1"/>
    </row>
    <row r="8" spans="1:6" ht="15.95" customHeight="1">
      <c r="A8" s="11"/>
      <c r="B8" s="84"/>
      <c r="C8" s="84"/>
      <c r="D8" s="84"/>
      <c r="E8" s="1"/>
    </row>
    <row r="9" spans="1:6" ht="50.1" customHeight="1">
      <c r="A9" s="12" t="s">
        <v>136</v>
      </c>
      <c r="B9" s="85"/>
      <c r="C9" s="85"/>
      <c r="D9" s="85"/>
      <c r="E9" s="1"/>
    </row>
    <row r="10" spans="1:6" ht="15.95" customHeight="1">
      <c r="A10" s="11"/>
      <c r="B10" s="85"/>
      <c r="C10" s="85"/>
      <c r="D10" s="85"/>
      <c r="E10" s="1"/>
    </row>
    <row r="11" spans="1:6" ht="15.95" customHeight="1">
      <c r="A11" s="11" t="s">
        <v>137</v>
      </c>
      <c r="B11" s="84"/>
      <c r="C11" s="84"/>
      <c r="D11" s="84"/>
      <c r="E11" s="1"/>
    </row>
    <row r="12" spans="1:6" ht="15.95" customHeight="1">
      <c r="A12" s="11"/>
      <c r="B12" s="84"/>
      <c r="C12" s="84"/>
      <c r="D12" s="84"/>
      <c r="E12" s="1"/>
    </row>
    <row r="13" spans="1:6" ht="15.95" customHeight="1">
      <c r="A13" s="142" t="s">
        <v>138</v>
      </c>
      <c r="B13" s="46">
        <f>SUM(B3:B12)</f>
        <v>0</v>
      </c>
      <c r="C13" s="46">
        <f>C3+C5+C7+C9+C11</f>
        <v>0</v>
      </c>
      <c r="D13" s="46">
        <f>D3+D5+D7+D9+D11</f>
        <v>0</v>
      </c>
      <c r="E13" s="1" t="s">
        <v>65</v>
      </c>
    </row>
    <row r="14" spans="1:6" ht="15.95" customHeight="1">
      <c r="A14" s="142" t="s">
        <v>24</v>
      </c>
      <c r="B14" s="64">
        <v>0.3</v>
      </c>
      <c r="C14" s="64">
        <v>0.5</v>
      </c>
      <c r="D14" s="64">
        <v>0.2</v>
      </c>
      <c r="E14" s="65">
        <f>SUM(B14:D14)</f>
        <v>1</v>
      </c>
    </row>
    <row r="15" spans="1:6" ht="15.95" customHeight="1">
      <c r="A15" s="16" t="s">
        <v>25</v>
      </c>
      <c r="B15" s="43">
        <f>B13*B14</f>
        <v>0</v>
      </c>
      <c r="C15" s="43">
        <f>C13*C14</f>
        <v>0</v>
      </c>
      <c r="D15" s="43">
        <f t="shared" ref="D15" si="0">D13*D14</f>
        <v>0</v>
      </c>
      <c r="E15" s="79">
        <f>SUM(B15:D15)</f>
        <v>0</v>
      </c>
      <c r="F15" s="145" t="s">
        <v>139</v>
      </c>
    </row>
    <row r="16" spans="1:6">
      <c r="A16" s="98"/>
      <c r="B16" s="156"/>
      <c r="C16" s="156"/>
      <c r="D16" s="156"/>
      <c r="E16" s="95"/>
    </row>
    <row r="17" spans="1:5" ht="20.45" customHeight="1">
      <c r="A17" s="93"/>
      <c r="B17" s="154"/>
      <c r="C17" s="154"/>
      <c r="D17" s="154"/>
      <c r="E17" s="95"/>
    </row>
    <row r="18" spans="1:5">
      <c r="A18" s="95"/>
      <c r="B18" s="154"/>
      <c r="C18" s="154"/>
      <c r="D18" s="154"/>
      <c r="E18" s="95"/>
    </row>
    <row r="19" spans="1:5">
      <c r="A19" s="95"/>
      <c r="B19" s="154"/>
      <c r="C19" s="154"/>
      <c r="D19" s="154"/>
      <c r="E19" s="95"/>
    </row>
    <row r="20" spans="1:5">
      <c r="A20" s="95"/>
      <c r="B20" s="154"/>
      <c r="C20" s="154"/>
      <c r="D20" s="154"/>
      <c r="E20" s="95"/>
    </row>
    <row r="21" spans="1:5">
      <c r="A21" s="95"/>
      <c r="B21" s="141"/>
      <c r="C21" s="141"/>
      <c r="D21" s="141"/>
      <c r="E21" s="95"/>
    </row>
    <row r="22" spans="1:5">
      <c r="A22" s="95"/>
      <c r="B22" s="141"/>
      <c r="C22" s="141"/>
      <c r="D22" s="141"/>
      <c r="E22" s="95"/>
    </row>
    <row r="23" spans="1:5">
      <c r="A23" s="95"/>
      <c r="B23" s="141"/>
      <c r="C23" s="141"/>
      <c r="D23" s="141"/>
      <c r="E23" s="95"/>
    </row>
    <row r="24" spans="1:5">
      <c r="A24" s="95"/>
      <c r="B24" s="141"/>
      <c r="C24" s="141"/>
      <c r="D24" s="141"/>
      <c r="E24" s="95"/>
    </row>
    <row r="25" spans="1:5">
      <c r="A25" s="95"/>
      <c r="B25" s="141"/>
      <c r="C25" s="141"/>
      <c r="D25" s="141"/>
      <c r="E25" s="95"/>
    </row>
    <row r="26" spans="1:5">
      <c r="A26" s="95"/>
      <c r="B26" s="141"/>
      <c r="C26" s="141"/>
      <c r="D26" s="141"/>
      <c r="E26" s="95"/>
    </row>
    <row r="27" spans="1:5">
      <c r="A27" s="95"/>
      <c r="B27" s="95"/>
      <c r="C27" s="95"/>
      <c r="D27" s="95"/>
      <c r="E27" s="95"/>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98F0-1992-4E5B-B1A9-32FE3BABD406}">
  <dimension ref="A1:F13"/>
  <sheetViews>
    <sheetView topLeftCell="A2" workbookViewId="0">
      <selection activeCell="A8" sqref="A8"/>
    </sheetView>
  </sheetViews>
  <sheetFormatPr defaultColWidth="10.875" defaultRowHeight="15.6"/>
  <cols>
    <col min="1" max="1" width="39" style="90" customWidth="1"/>
    <col min="2" max="2" width="16" style="90" customWidth="1"/>
    <col min="3" max="4" width="16.625" style="90" customWidth="1"/>
    <col min="5" max="5" width="10.875" style="90" customWidth="1"/>
    <col min="6" max="6" width="14" style="90" customWidth="1"/>
    <col min="7" max="7" width="10.875" style="1" customWidth="1"/>
    <col min="8" max="16384" width="10.875" style="1"/>
  </cols>
  <sheetData>
    <row r="1" spans="1:6" ht="15.6" customHeight="1">
      <c r="A1" s="27"/>
      <c r="B1" s="157" t="s">
        <v>140</v>
      </c>
      <c r="C1" s="158"/>
      <c r="D1" s="159"/>
      <c r="E1" s="7"/>
      <c r="F1" s="7"/>
    </row>
    <row r="2" spans="1:6" ht="80.099999999999994" customHeight="1">
      <c r="A2" s="27" t="s">
        <v>141</v>
      </c>
      <c r="B2" s="38" t="s">
        <v>142</v>
      </c>
      <c r="C2" s="38" t="s">
        <v>143</v>
      </c>
      <c r="D2" s="38" t="s">
        <v>144</v>
      </c>
      <c r="E2" s="9"/>
      <c r="F2" s="24"/>
    </row>
    <row r="3" spans="1:6" ht="15.95" customHeight="1">
      <c r="A3" s="29" t="s">
        <v>145</v>
      </c>
      <c r="B3" s="84"/>
      <c r="C3" s="38"/>
      <c r="D3" s="38"/>
      <c r="E3" s="9"/>
      <c r="F3" s="7"/>
    </row>
    <row r="4" spans="1:6" ht="15.95" customHeight="1">
      <c r="A4" s="29" t="s">
        <v>146</v>
      </c>
      <c r="B4" s="38"/>
      <c r="C4" s="84"/>
      <c r="D4" s="38"/>
      <c r="E4" s="9" t="s">
        <v>65</v>
      </c>
      <c r="F4" s="7"/>
    </row>
    <row r="5" spans="1:6" ht="15.95" customHeight="1">
      <c r="A5" s="29" t="s">
        <v>147</v>
      </c>
      <c r="B5" s="38"/>
      <c r="C5" s="38"/>
      <c r="D5" s="84"/>
      <c r="E5" s="104">
        <f>B3+C4+D5</f>
        <v>0</v>
      </c>
      <c r="F5" s="145" t="s">
        <v>148</v>
      </c>
    </row>
    <row r="6" spans="1:6">
      <c r="A6" s="156"/>
      <c r="B6" s="156"/>
      <c r="C6" s="156"/>
      <c r="D6" s="156"/>
      <c r="E6" s="95"/>
    </row>
    <row r="7" spans="1:6" ht="17.45" customHeight="1">
      <c r="A7" s="27"/>
      <c r="B7" s="157" t="s">
        <v>140</v>
      </c>
      <c r="C7" s="158"/>
      <c r="D7" s="159"/>
      <c r="E7" s="7"/>
      <c r="F7" s="7"/>
    </row>
    <row r="8" spans="1:6" ht="108.6">
      <c r="A8" s="27" t="s">
        <v>149</v>
      </c>
      <c r="B8" s="38" t="s">
        <v>150</v>
      </c>
      <c r="C8" s="38" t="s">
        <v>151</v>
      </c>
      <c r="D8" s="38" t="s">
        <v>152</v>
      </c>
      <c r="E8" s="9"/>
      <c r="F8" s="24"/>
    </row>
    <row r="9" spans="1:6" ht="14.1" customHeight="1">
      <c r="A9" s="29" t="s">
        <v>145</v>
      </c>
      <c r="B9" s="84"/>
      <c r="C9" s="38"/>
      <c r="D9" s="38"/>
      <c r="E9" s="9"/>
      <c r="F9" s="7"/>
    </row>
    <row r="10" spans="1:6">
      <c r="A10" s="29" t="s">
        <v>146</v>
      </c>
      <c r="B10" s="38"/>
      <c r="C10" s="84"/>
      <c r="D10" s="38"/>
      <c r="E10" s="9" t="s">
        <v>65</v>
      </c>
      <c r="F10" s="7"/>
    </row>
    <row r="11" spans="1:6" ht="16.5" customHeight="1">
      <c r="A11" s="29" t="s">
        <v>147</v>
      </c>
      <c r="B11" s="38"/>
      <c r="C11" s="38"/>
      <c r="D11" s="84"/>
      <c r="E11" s="104">
        <f>B9+C10+D11</f>
        <v>0</v>
      </c>
      <c r="F11" s="145" t="s">
        <v>139</v>
      </c>
    </row>
    <row r="12" spans="1:6">
      <c r="A12" s="154"/>
      <c r="B12" s="154"/>
      <c r="C12" s="154"/>
      <c r="D12" s="154"/>
      <c r="E12" s="95"/>
    </row>
    <row r="13" spans="1:6" ht="30.95">
      <c r="A13" s="95" t="s">
        <v>153</v>
      </c>
      <c r="B13" s="105">
        <f>E5+E11</f>
        <v>0</v>
      </c>
      <c r="C13" s="95"/>
      <c r="D13" s="95"/>
      <c r="E13" s="95"/>
    </row>
  </sheetData>
  <sheetProtection formatRows="0"/>
  <mergeCells count="4">
    <mergeCell ref="B1:D1"/>
    <mergeCell ref="A6:D6"/>
    <mergeCell ref="B7:D7"/>
    <mergeCell ref="A12:D12"/>
  </mergeCells>
  <phoneticPr fontId="2"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70" zoomScaleNormal="70" workbookViewId="0">
      <pane xSplit="1" ySplit="1" topLeftCell="G11" activePane="bottomRight" state="frozen"/>
      <selection pane="bottomRight" activeCell="A16" sqref="A16"/>
      <selection pane="bottomLeft" activeCell="A2" sqref="A2"/>
      <selection pane="topRight" activeCell="B1" sqref="B1"/>
    </sheetView>
  </sheetViews>
  <sheetFormatPr defaultColWidth="10.5" defaultRowHeight="15.6"/>
  <cols>
    <col min="1" max="1" width="80.625" style="91" customWidth="1"/>
    <col min="2" max="5" width="32.625" style="91" customWidth="1"/>
    <col min="6" max="7" width="26.625" style="91" customWidth="1"/>
    <col min="8" max="8" width="15.5" style="91" customWidth="1"/>
    <col min="9" max="9" width="21.875" customWidth="1"/>
  </cols>
  <sheetData>
    <row r="1" spans="1:10" ht="105" customHeight="1">
      <c r="A1" s="143" t="s">
        <v>154</v>
      </c>
      <c r="B1" s="20" t="s">
        <v>155</v>
      </c>
      <c r="C1" s="20" t="s">
        <v>156</v>
      </c>
      <c r="D1" s="20" t="s">
        <v>157</v>
      </c>
      <c r="E1" s="19" t="s">
        <v>158</v>
      </c>
      <c r="F1" s="30" t="s">
        <v>74</v>
      </c>
      <c r="G1" s="30" t="s">
        <v>25</v>
      </c>
      <c r="H1" s="9"/>
      <c r="I1" s="7"/>
    </row>
    <row r="2" spans="1:10" ht="32.1" customHeight="1">
      <c r="A2" s="101" t="s">
        <v>159</v>
      </c>
      <c r="B2" s="83">
        <v>8</v>
      </c>
      <c r="C2" s="83"/>
      <c r="D2" s="83"/>
      <c r="E2" s="83"/>
      <c r="F2" s="66">
        <v>0.3</v>
      </c>
      <c r="G2" s="68">
        <f>(SUM(B2:E2)*F2)</f>
        <v>2.4</v>
      </c>
      <c r="H2" s="15"/>
      <c r="I2" s="15"/>
      <c r="J2" s="14"/>
    </row>
    <row r="3" spans="1:10" ht="170.1" customHeight="1">
      <c r="A3" s="102"/>
      <c r="B3" s="83" t="s">
        <v>160</v>
      </c>
      <c r="C3" s="83"/>
      <c r="D3" s="83"/>
      <c r="E3" s="83"/>
      <c r="F3" s="66"/>
      <c r="G3" s="68"/>
      <c r="H3" s="15"/>
      <c r="I3" s="15"/>
      <c r="J3" s="14"/>
    </row>
    <row r="4" spans="1:10" ht="32.1" customHeight="1">
      <c r="A4" s="22" t="s">
        <v>161</v>
      </c>
      <c r="B4" s="78"/>
      <c r="C4" s="78"/>
      <c r="D4" s="78"/>
      <c r="E4" s="78"/>
      <c r="F4" s="67">
        <v>0.1</v>
      </c>
      <c r="G4" s="68">
        <f>(SUM(B4:E4)*F4)</f>
        <v>0</v>
      </c>
      <c r="H4" s="7"/>
      <c r="I4" s="7"/>
    </row>
    <row r="5" spans="1:10" ht="32.1" customHeight="1">
      <c r="A5" s="21"/>
      <c r="B5" s="78"/>
      <c r="C5" s="78"/>
      <c r="D5" s="78"/>
      <c r="E5" s="78"/>
      <c r="F5" s="67"/>
      <c r="G5" s="68"/>
      <c r="H5" s="7"/>
      <c r="I5" s="7"/>
    </row>
    <row r="6" spans="1:10" ht="32.1" customHeight="1">
      <c r="A6" s="22" t="s">
        <v>162</v>
      </c>
      <c r="B6" s="83"/>
      <c r="C6" s="83"/>
      <c r="D6" s="83"/>
      <c r="E6" s="83"/>
      <c r="F6" s="67">
        <v>0.15</v>
      </c>
      <c r="G6" s="68">
        <f>(SUM(B6:E6)*F6)</f>
        <v>0</v>
      </c>
      <c r="H6" s="7"/>
      <c r="I6" s="7"/>
    </row>
    <row r="7" spans="1:10" ht="32.1" customHeight="1">
      <c r="A7" s="21"/>
      <c r="B7" s="83"/>
      <c r="C7" s="83"/>
      <c r="D7" s="83"/>
      <c r="E7" s="83"/>
      <c r="F7" s="67"/>
      <c r="G7" s="68"/>
      <c r="H7" s="7"/>
      <c r="I7" s="7"/>
    </row>
    <row r="8" spans="1:10">
      <c r="A8" s="22" t="s">
        <v>163</v>
      </c>
      <c r="B8" s="78"/>
      <c r="C8" s="78"/>
      <c r="D8" s="78"/>
      <c r="E8" s="78">
        <v>0</v>
      </c>
      <c r="F8" s="67">
        <v>0.15</v>
      </c>
      <c r="G8" s="68">
        <f>(SUM(B8:E8)*F8)</f>
        <v>0</v>
      </c>
      <c r="H8" s="7"/>
      <c r="I8" s="7"/>
    </row>
    <row r="9" spans="1:10" ht="77.45">
      <c r="A9" s="21"/>
      <c r="B9" s="78"/>
      <c r="C9" s="78"/>
      <c r="D9" s="78"/>
      <c r="E9" s="78" t="s">
        <v>164</v>
      </c>
      <c r="F9" s="67"/>
      <c r="G9" s="68"/>
      <c r="H9" s="7"/>
      <c r="I9" s="7"/>
    </row>
    <row r="10" spans="1:10">
      <c r="A10" s="22" t="s">
        <v>165</v>
      </c>
      <c r="B10" s="83"/>
      <c r="C10" s="83"/>
      <c r="D10" s="83"/>
      <c r="E10" s="83">
        <v>0</v>
      </c>
      <c r="F10" s="67">
        <v>0.1</v>
      </c>
      <c r="G10" s="68">
        <f>(SUM(B10:E10)*F10)</f>
        <v>0</v>
      </c>
      <c r="H10" s="7"/>
      <c r="I10" s="7"/>
    </row>
    <row r="11" spans="1:10" ht="216.95">
      <c r="A11" s="22"/>
      <c r="B11" s="83"/>
      <c r="C11" s="83"/>
      <c r="D11" s="83"/>
      <c r="E11" s="83" t="s">
        <v>166</v>
      </c>
      <c r="F11" s="31"/>
      <c r="G11" s="68"/>
      <c r="H11" s="7"/>
      <c r="I11" s="7"/>
    </row>
    <row r="12" spans="1:10" ht="32.1" customHeight="1">
      <c r="A12" s="22" t="s">
        <v>167</v>
      </c>
      <c r="B12" s="78"/>
      <c r="C12" s="78"/>
      <c r="D12" s="78">
        <v>4</v>
      </c>
      <c r="E12" s="78"/>
      <c r="F12" s="67">
        <v>0.15</v>
      </c>
      <c r="G12" s="68">
        <f>(SUM(B12:E12)*F12)</f>
        <v>0.6</v>
      </c>
      <c r="H12" s="7"/>
      <c r="I12" s="7"/>
    </row>
    <row r="13" spans="1:10" ht="290.45" customHeight="1">
      <c r="A13" s="22"/>
      <c r="B13" s="78"/>
      <c r="C13" s="78"/>
      <c r="D13" s="83" t="s">
        <v>168</v>
      </c>
      <c r="E13" s="78"/>
      <c r="F13" s="67"/>
      <c r="G13" s="68"/>
      <c r="H13" s="7"/>
      <c r="I13" s="7"/>
    </row>
    <row r="14" spans="1:10" ht="32.1" customHeight="1">
      <c r="A14" s="22" t="s">
        <v>169</v>
      </c>
      <c r="B14" s="83"/>
      <c r="C14" s="83"/>
      <c r="D14" s="83"/>
      <c r="E14" s="83"/>
      <c r="F14" s="67">
        <v>0.05</v>
      </c>
      <c r="G14" s="68">
        <f>(SUM(B14:E14)*F14)</f>
        <v>0</v>
      </c>
      <c r="H14" s="7"/>
      <c r="I14" s="7"/>
    </row>
    <row r="15" spans="1:10" ht="23.1" customHeight="1">
      <c r="A15" s="22"/>
      <c r="B15" s="83"/>
      <c r="C15" s="83"/>
      <c r="D15" s="83"/>
      <c r="F15" s="31"/>
      <c r="G15" s="68"/>
      <c r="H15" s="7"/>
      <c r="I15" s="7"/>
    </row>
    <row r="16" spans="1:10" ht="26.1" customHeight="1">
      <c r="A16"/>
      <c r="B16"/>
      <c r="C16"/>
      <c r="D16"/>
      <c r="E16" s="35" t="s">
        <v>65</v>
      </c>
      <c r="F16" s="8">
        <f>SUM(F2:F14)</f>
        <v>1</v>
      </c>
      <c r="G16" s="80">
        <f>SUM(G2:G15)</f>
        <v>3</v>
      </c>
      <c r="H16" s="145" t="s">
        <v>139</v>
      </c>
      <c r="I16" s="7"/>
    </row>
    <row r="17" spans="1:9">
      <c r="A17" s="141"/>
      <c r="B17" s="141"/>
      <c r="C17" s="141"/>
      <c r="D17" s="141"/>
      <c r="E17" s="141"/>
      <c r="F17" s="141"/>
      <c r="G17" s="141"/>
      <c r="H17" s="92"/>
      <c r="I17" s="7"/>
    </row>
    <row r="18" spans="1:9">
      <c r="A18" s="141"/>
      <c r="B18" s="141"/>
      <c r="C18" s="141"/>
      <c r="D18" s="141"/>
      <c r="E18" s="141"/>
      <c r="F18" s="141"/>
      <c r="G18" s="94"/>
      <c r="H18" s="92"/>
      <c r="I18" s="7"/>
    </row>
    <row r="19" spans="1:9">
      <c r="A19" s="141"/>
      <c r="B19" s="141"/>
      <c r="C19" s="141"/>
      <c r="D19" s="141"/>
      <c r="E19" s="141"/>
      <c r="F19" s="141"/>
      <c r="G19" s="141"/>
      <c r="H19" s="92"/>
      <c r="I19" s="7"/>
    </row>
    <row r="20" spans="1:9">
      <c r="A20" s="141"/>
      <c r="B20" s="141"/>
      <c r="C20" s="141"/>
      <c r="D20" s="141"/>
      <c r="E20" s="141"/>
      <c r="F20" s="141"/>
      <c r="G20" s="94"/>
      <c r="H20" s="92"/>
      <c r="I20" s="7"/>
    </row>
    <row r="21" spans="1:9">
      <c r="A21" s="141"/>
      <c r="B21" s="141"/>
      <c r="C21" s="141"/>
      <c r="D21" s="141"/>
      <c r="E21" s="141"/>
      <c r="F21" s="94"/>
      <c r="G21" s="141"/>
      <c r="H21" s="92"/>
      <c r="I21" s="7"/>
    </row>
    <row r="22" spans="1:9">
      <c r="A22" s="141"/>
      <c r="B22" s="141"/>
      <c r="C22" s="141"/>
      <c r="D22" s="141"/>
      <c r="E22" s="141"/>
      <c r="F22" s="141"/>
      <c r="G22" s="94"/>
      <c r="H22" s="92"/>
      <c r="I22" s="7"/>
    </row>
    <row r="23" spans="1:9">
      <c r="A23" s="141"/>
      <c r="B23" s="141"/>
      <c r="C23" s="141"/>
      <c r="D23" s="141"/>
      <c r="E23" s="141"/>
      <c r="F23" s="94"/>
      <c r="G23" s="94"/>
      <c r="H23" s="92"/>
      <c r="I23" s="7"/>
    </row>
    <row r="24" spans="1:9">
      <c r="A24" s="141"/>
      <c r="B24" s="141"/>
      <c r="C24" s="141"/>
      <c r="D24" s="141"/>
      <c r="E24" s="141"/>
      <c r="F24" s="94"/>
      <c r="G24" s="141"/>
      <c r="H24" s="92"/>
      <c r="I24" s="7"/>
    </row>
    <row r="25" spans="1:9">
      <c r="A25" s="141"/>
      <c r="B25" s="141"/>
      <c r="C25" s="141"/>
      <c r="D25" s="141"/>
      <c r="E25" s="141"/>
      <c r="F25" s="141"/>
      <c r="G25" s="97"/>
    </row>
    <row r="26" spans="1:9">
      <c r="A26" s="141"/>
      <c r="B26" s="141"/>
      <c r="C26" s="141"/>
      <c r="D26" s="141"/>
      <c r="E26" s="141"/>
      <c r="F26" s="97"/>
      <c r="G26" s="97"/>
    </row>
    <row r="27" spans="1:9">
      <c r="A27" s="141"/>
      <c r="B27" s="141"/>
      <c r="C27" s="141"/>
      <c r="D27" s="141"/>
      <c r="E27" s="141"/>
      <c r="F27" s="97"/>
      <c r="G27" s="97"/>
    </row>
    <row r="28" spans="1:9">
      <c r="A28" s="141"/>
      <c r="B28" s="141"/>
      <c r="C28" s="141"/>
      <c r="D28" s="141"/>
      <c r="E28" s="141"/>
      <c r="F28" s="97"/>
      <c r="G28" s="97"/>
    </row>
    <row r="29" spans="1:9">
      <c r="A29" s="141"/>
      <c r="B29" s="141"/>
      <c r="C29" s="97"/>
      <c r="D29" s="97"/>
      <c r="E29" s="97"/>
      <c r="F29" s="97"/>
      <c r="G29" s="97"/>
    </row>
    <row r="30" spans="1:9">
      <c r="A30" s="141"/>
      <c r="B30" s="141"/>
      <c r="C30" s="97"/>
      <c r="D30" s="97"/>
      <c r="E30" s="97"/>
      <c r="F30" s="97"/>
      <c r="G30" s="97"/>
    </row>
    <row r="31" spans="1:9">
      <c r="A31" s="92"/>
      <c r="B31" s="92"/>
    </row>
    <row r="32" spans="1:9">
      <c r="A32" s="92"/>
      <c r="B32" s="92"/>
    </row>
    <row r="33" spans="1:2">
      <c r="A33" s="92"/>
      <c r="B33" s="92"/>
    </row>
    <row r="34" spans="1:2">
      <c r="B34" s="92"/>
    </row>
    <row r="35" spans="1:2">
      <c r="B35" s="92"/>
    </row>
    <row r="36" spans="1:2">
      <c r="B36" s="92"/>
    </row>
    <row r="37" spans="1:2">
      <c r="B37" s="92"/>
    </row>
    <row r="38" spans="1:2">
      <c r="B38" s="92"/>
    </row>
    <row r="39" spans="1:2">
      <c r="B39" s="92"/>
    </row>
    <row r="40" spans="1:2">
      <c r="B40" s="92"/>
    </row>
    <row r="41" spans="1:2">
      <c r="B41" s="92"/>
    </row>
    <row r="42" spans="1:2">
      <c r="B42" s="92"/>
    </row>
    <row r="43" spans="1:2">
      <c r="B43" s="92"/>
    </row>
    <row r="44" spans="1:2">
      <c r="B44" s="92"/>
    </row>
    <row r="45" spans="1:2">
      <c r="B45" s="92"/>
    </row>
    <row r="46" spans="1:2">
      <c r="B46" s="92"/>
    </row>
    <row r="47" spans="1:2">
      <c r="B47" s="92"/>
    </row>
    <row r="48" spans="1:2">
      <c r="B48" s="92"/>
    </row>
    <row r="49" spans="2:2">
      <c r="B49" s="92"/>
    </row>
    <row r="50" spans="2:2">
      <c r="B50" s="92"/>
    </row>
    <row r="51" spans="2:2">
      <c r="B51" s="92"/>
    </row>
    <row r="52" spans="2:2">
      <c r="B52" s="92"/>
    </row>
    <row r="53" spans="2:2">
      <c r="B53" s="92"/>
    </row>
    <row r="54" spans="2:2">
      <c r="B54" s="92"/>
    </row>
    <row r="55" spans="2:2">
      <c r="B55" s="92"/>
    </row>
    <row r="56" spans="2:2">
      <c r="B56" s="92"/>
    </row>
    <row r="57" spans="2:2">
      <c r="B57" s="92"/>
    </row>
    <row r="58" spans="2:2">
      <c r="B58" s="92"/>
    </row>
    <row r="59" spans="2:2">
      <c r="B59" s="92"/>
    </row>
    <row r="60" spans="2:2">
      <c r="B60" s="92"/>
    </row>
    <row r="61" spans="2:2">
      <c r="B61" s="92"/>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5650B-EE3B-461B-9287-A4DE2E2F7931}">
  <dimension ref="A1:G73"/>
  <sheetViews>
    <sheetView zoomScale="70" zoomScaleNormal="70" workbookViewId="0">
      <pane xSplit="1" ySplit="1" topLeftCell="D55" activePane="bottomRight" state="frozen"/>
      <selection pane="bottomRight" activeCell="F71" sqref="F71"/>
      <selection pane="bottomLeft" activeCell="A2" sqref="A2"/>
      <selection pane="topRight" activeCell="B1" sqref="B1"/>
    </sheetView>
  </sheetViews>
  <sheetFormatPr defaultColWidth="10.875" defaultRowHeight="15.6"/>
  <cols>
    <col min="1" max="1" width="64.625" style="86" customWidth="1"/>
    <col min="2" max="4" width="64.625" style="92" customWidth="1"/>
    <col min="5" max="6" width="16.625" style="92" customWidth="1"/>
    <col min="7" max="7" width="34.125" style="92" customWidth="1"/>
    <col min="8" max="16384" width="10.875" style="7"/>
  </cols>
  <sheetData>
    <row r="1" spans="1:7" ht="30.95">
      <c r="A1" s="30" t="s">
        <v>22</v>
      </c>
      <c r="B1" s="20" t="s">
        <v>170</v>
      </c>
      <c r="C1" s="19" t="s">
        <v>171</v>
      </c>
      <c r="D1" s="19" t="s">
        <v>172</v>
      </c>
      <c r="E1" s="30" t="s">
        <v>24</v>
      </c>
      <c r="F1" s="30" t="s">
        <v>25</v>
      </c>
      <c r="G1" s="7"/>
    </row>
    <row r="2" spans="1:7">
      <c r="A2" s="20" t="s">
        <v>173</v>
      </c>
      <c r="B2" s="83">
        <v>2</v>
      </c>
      <c r="C2" s="83"/>
      <c r="D2" s="83"/>
      <c r="E2" s="67">
        <v>0.03</v>
      </c>
      <c r="F2" s="40">
        <f>SUM(B2:D2)*E2</f>
        <v>0.06</v>
      </c>
      <c r="G2" s="8"/>
    </row>
    <row r="3" spans="1:7" ht="98.25" customHeight="1">
      <c r="A3" s="20"/>
      <c r="B3" s="107" t="s">
        <v>174</v>
      </c>
      <c r="C3" s="115"/>
      <c r="D3" s="83"/>
      <c r="E3" s="67"/>
      <c r="F3" s="40"/>
      <c r="G3" s="8"/>
    </row>
    <row r="4" spans="1:7">
      <c r="A4" s="20" t="s">
        <v>175</v>
      </c>
      <c r="B4" s="88"/>
      <c r="C4" s="88"/>
      <c r="D4" s="88">
        <v>1.5</v>
      </c>
      <c r="E4" s="67">
        <v>0.03</v>
      </c>
      <c r="F4" s="40">
        <f t="shared" ref="F4:F52" si="0">SUM(B4:D4)*E4</f>
        <v>4.4999999999999998E-2</v>
      </c>
      <c r="G4" s="7"/>
    </row>
    <row r="5" spans="1:7" ht="174" customHeight="1">
      <c r="A5" s="20"/>
      <c r="B5" s="88"/>
      <c r="C5" s="88"/>
      <c r="D5" s="131" t="s">
        <v>176</v>
      </c>
      <c r="E5" s="67"/>
      <c r="F5" s="40"/>
      <c r="G5" s="7"/>
    </row>
    <row r="6" spans="1:7" ht="30.95">
      <c r="A6" s="20" t="s">
        <v>177</v>
      </c>
      <c r="B6" s="83">
        <v>2</v>
      </c>
      <c r="C6" s="83"/>
      <c r="D6" s="83">
        <v>1.5</v>
      </c>
      <c r="E6" s="62">
        <v>0.04</v>
      </c>
      <c r="F6" s="40">
        <f>SUM(B6:D6)*E6</f>
        <v>0.14000000000000001</v>
      </c>
      <c r="G6" s="7"/>
    </row>
    <row r="7" spans="1:7" ht="279" customHeight="1">
      <c r="A7" s="20"/>
      <c r="B7" s="107" t="s">
        <v>178</v>
      </c>
      <c r="C7" s="115"/>
      <c r="D7" s="107" t="s">
        <v>179</v>
      </c>
      <c r="E7" s="62"/>
      <c r="F7" s="40"/>
      <c r="G7" s="7"/>
    </row>
    <row r="8" spans="1:7">
      <c r="A8" s="20" t="s">
        <v>180</v>
      </c>
      <c r="B8" s="117"/>
      <c r="C8" s="117"/>
      <c r="D8" s="88"/>
      <c r="E8" s="62">
        <v>0.03</v>
      </c>
      <c r="F8" s="40">
        <f t="shared" si="0"/>
        <v>0</v>
      </c>
      <c r="G8" s="7"/>
    </row>
    <row r="9" spans="1:7">
      <c r="A9" s="20"/>
      <c r="B9" s="118"/>
      <c r="C9" s="118"/>
      <c r="D9" s="88"/>
      <c r="E9" s="62"/>
      <c r="F9" s="40"/>
      <c r="G9" s="7"/>
    </row>
    <row r="10" spans="1:7" ht="30.95">
      <c r="A10" s="119" t="s">
        <v>181</v>
      </c>
      <c r="B10" s="120"/>
      <c r="C10" s="120"/>
      <c r="D10" s="120"/>
      <c r="E10" s="62">
        <v>0.03</v>
      </c>
      <c r="F10" s="40">
        <f t="shared" si="0"/>
        <v>0</v>
      </c>
      <c r="G10" s="7"/>
    </row>
    <row r="11" spans="1:7">
      <c r="A11" s="20"/>
      <c r="B11" s="120"/>
      <c r="C11" s="120"/>
      <c r="D11" s="120"/>
      <c r="E11" s="62"/>
      <c r="F11" s="40"/>
      <c r="G11" s="7"/>
    </row>
    <row r="12" spans="1:7">
      <c r="A12" s="20" t="s">
        <v>182</v>
      </c>
      <c r="B12" s="118"/>
      <c r="C12" s="118"/>
      <c r="D12" s="118"/>
      <c r="E12" s="62">
        <v>0.02</v>
      </c>
      <c r="F12" s="40">
        <f t="shared" si="0"/>
        <v>0</v>
      </c>
      <c r="G12" s="7"/>
    </row>
    <row r="13" spans="1:7">
      <c r="A13" s="20"/>
      <c r="B13" s="118"/>
      <c r="C13" s="118"/>
      <c r="D13" s="118"/>
      <c r="E13" s="62"/>
      <c r="F13" s="40"/>
      <c r="G13" s="7"/>
    </row>
    <row r="14" spans="1:7">
      <c r="A14" s="20" t="s">
        <v>183</v>
      </c>
      <c r="B14" s="121"/>
      <c r="C14" s="121"/>
      <c r="D14" s="120"/>
      <c r="E14" s="62">
        <v>0.04</v>
      </c>
      <c r="F14" s="40">
        <f t="shared" si="0"/>
        <v>0</v>
      </c>
      <c r="G14" s="7"/>
    </row>
    <row r="15" spans="1:7">
      <c r="A15" s="20"/>
      <c r="B15" s="121"/>
      <c r="C15" s="121"/>
      <c r="D15" s="120"/>
      <c r="E15" s="62"/>
      <c r="F15" s="40"/>
      <c r="G15" s="7"/>
    </row>
    <row r="16" spans="1:7">
      <c r="A16" s="20" t="s">
        <v>184</v>
      </c>
      <c r="B16" s="118"/>
      <c r="C16" s="118"/>
      <c r="D16" s="118"/>
      <c r="E16" s="62">
        <v>0.04</v>
      </c>
      <c r="F16" s="40">
        <f t="shared" si="0"/>
        <v>0</v>
      </c>
      <c r="G16" s="7"/>
    </row>
    <row r="17" spans="1:7">
      <c r="A17" s="20"/>
      <c r="B17" s="118"/>
      <c r="C17" s="118"/>
      <c r="D17" s="118"/>
      <c r="E17" s="62"/>
      <c r="F17" s="40"/>
      <c r="G17" s="7"/>
    </row>
    <row r="18" spans="1:7" ht="30.95">
      <c r="A18" s="20" t="s">
        <v>185</v>
      </c>
      <c r="B18" s="120"/>
      <c r="C18" s="120"/>
      <c r="D18" s="120"/>
      <c r="E18" s="62">
        <v>0.04</v>
      </c>
      <c r="F18" s="40">
        <f t="shared" si="0"/>
        <v>0</v>
      </c>
      <c r="G18" s="7"/>
    </row>
    <row r="19" spans="1:7">
      <c r="A19" s="20"/>
      <c r="B19" s="120"/>
      <c r="C19" s="120"/>
      <c r="D19" s="120"/>
      <c r="E19" s="62"/>
      <c r="F19" s="40"/>
      <c r="G19" s="7"/>
    </row>
    <row r="20" spans="1:7">
      <c r="A20" s="20" t="s">
        <v>186</v>
      </c>
      <c r="B20" s="117"/>
      <c r="C20" s="117"/>
      <c r="D20" s="88"/>
      <c r="E20" s="62">
        <v>0.04</v>
      </c>
      <c r="F20" s="40">
        <f t="shared" si="0"/>
        <v>0</v>
      </c>
      <c r="G20" s="7"/>
    </row>
    <row r="21" spans="1:7">
      <c r="A21" s="20"/>
      <c r="B21" s="118"/>
      <c r="C21" s="118"/>
      <c r="D21" s="88"/>
      <c r="E21" s="62"/>
      <c r="F21" s="40"/>
      <c r="G21" s="7"/>
    </row>
    <row r="22" spans="1:7">
      <c r="A22" s="20" t="s">
        <v>187</v>
      </c>
      <c r="B22" s="120"/>
      <c r="C22" s="120"/>
      <c r="D22" s="120"/>
      <c r="E22" s="62">
        <v>0.04</v>
      </c>
      <c r="F22" s="40">
        <f t="shared" si="0"/>
        <v>0</v>
      </c>
      <c r="G22" s="7"/>
    </row>
    <row r="23" spans="1:7">
      <c r="A23" s="20"/>
      <c r="B23" s="120"/>
      <c r="C23" s="120"/>
      <c r="D23" s="120"/>
      <c r="E23" s="62"/>
      <c r="F23" s="40"/>
      <c r="G23" s="7"/>
    </row>
    <row r="24" spans="1:7" ht="30.95">
      <c r="A24" s="20" t="s">
        <v>188</v>
      </c>
      <c r="B24" s="118"/>
      <c r="C24" s="118"/>
      <c r="D24" s="118"/>
      <c r="E24" s="62">
        <v>0.04</v>
      </c>
      <c r="F24" s="40">
        <f t="shared" si="0"/>
        <v>0</v>
      </c>
      <c r="G24" s="7"/>
    </row>
    <row r="25" spans="1:7">
      <c r="A25" s="20"/>
      <c r="B25" s="118"/>
      <c r="C25" s="118"/>
      <c r="D25" s="118"/>
      <c r="E25" s="62"/>
      <c r="F25" s="40"/>
      <c r="G25" s="7"/>
    </row>
    <row r="26" spans="1:7">
      <c r="A26" s="20" t="s">
        <v>189</v>
      </c>
      <c r="B26" s="121"/>
      <c r="C26" s="121"/>
      <c r="D26" s="120"/>
      <c r="E26" s="62">
        <v>0.04</v>
      </c>
      <c r="F26" s="40">
        <f t="shared" si="0"/>
        <v>0</v>
      </c>
      <c r="G26" s="7"/>
    </row>
    <row r="27" spans="1:7">
      <c r="A27" s="20"/>
      <c r="B27" s="121"/>
      <c r="C27" s="121"/>
      <c r="D27" s="120"/>
      <c r="E27" s="62"/>
      <c r="F27" s="40"/>
      <c r="G27" s="7"/>
    </row>
    <row r="28" spans="1:7" ht="30.95">
      <c r="A28" s="20" t="s">
        <v>190</v>
      </c>
      <c r="B28" s="118"/>
      <c r="C28" s="118"/>
      <c r="D28" s="118"/>
      <c r="E28" s="62">
        <v>0.02</v>
      </c>
      <c r="F28" s="40">
        <f t="shared" si="0"/>
        <v>0</v>
      </c>
      <c r="G28" s="8"/>
    </row>
    <row r="29" spans="1:7">
      <c r="A29" s="20"/>
      <c r="B29" s="118"/>
      <c r="C29" s="118"/>
      <c r="D29" s="118"/>
      <c r="E29" s="62"/>
      <c r="F29" s="40"/>
      <c r="G29" s="8"/>
    </row>
    <row r="30" spans="1:7">
      <c r="A30" s="20" t="s">
        <v>191</v>
      </c>
      <c r="B30" s="120"/>
      <c r="C30" s="120"/>
      <c r="D30" s="120"/>
      <c r="E30" s="62">
        <v>0.02</v>
      </c>
      <c r="F30" s="40">
        <f t="shared" si="0"/>
        <v>0</v>
      </c>
      <c r="G30" s="8"/>
    </row>
    <row r="31" spans="1:7">
      <c r="A31" s="20"/>
      <c r="B31" s="120"/>
      <c r="C31" s="120"/>
      <c r="D31" s="120"/>
      <c r="E31" s="62"/>
      <c r="F31" s="40"/>
      <c r="G31" s="8"/>
    </row>
    <row r="32" spans="1:7">
      <c r="A32" s="20" t="s">
        <v>192</v>
      </c>
      <c r="B32" s="117"/>
      <c r="C32" s="117"/>
      <c r="D32" s="88"/>
      <c r="E32" s="62">
        <v>0.03</v>
      </c>
      <c r="F32" s="40">
        <f t="shared" si="0"/>
        <v>0</v>
      </c>
      <c r="G32" s="8"/>
    </row>
    <row r="33" spans="1:7">
      <c r="A33" s="20"/>
      <c r="B33" s="118"/>
      <c r="C33" s="118"/>
      <c r="D33" s="88"/>
      <c r="E33" s="62"/>
      <c r="F33" s="40"/>
      <c r="G33" s="8"/>
    </row>
    <row r="34" spans="1:7">
      <c r="A34" s="20" t="s">
        <v>193</v>
      </c>
      <c r="B34" s="120"/>
      <c r="C34" s="120"/>
      <c r="D34" s="120"/>
      <c r="E34" s="62">
        <v>0.02</v>
      </c>
      <c r="F34" s="40">
        <f t="shared" si="0"/>
        <v>0</v>
      </c>
      <c r="G34" s="8"/>
    </row>
    <row r="35" spans="1:7">
      <c r="A35" s="20"/>
      <c r="B35" s="120"/>
      <c r="C35" s="120"/>
      <c r="D35" s="120"/>
      <c r="E35" s="62"/>
      <c r="F35" s="40"/>
      <c r="G35" s="8"/>
    </row>
    <row r="36" spans="1:7">
      <c r="A36" s="20" t="s">
        <v>194</v>
      </c>
      <c r="B36" s="88">
        <v>2</v>
      </c>
      <c r="C36" s="118"/>
      <c r="D36" s="88">
        <v>1.5</v>
      </c>
      <c r="E36" s="62">
        <v>0.03</v>
      </c>
      <c r="F36" s="40">
        <f>SUM(B36:D36)*E36</f>
        <v>0.105</v>
      </c>
      <c r="G36" s="8"/>
    </row>
    <row r="37" spans="1:7" ht="409.5" customHeight="1">
      <c r="A37" s="20"/>
      <c r="B37" s="132" t="s">
        <v>195</v>
      </c>
      <c r="C37" s="118"/>
      <c r="D37" s="132" t="s">
        <v>196</v>
      </c>
      <c r="E37" s="62"/>
      <c r="F37" s="40"/>
      <c r="G37" s="116" t="s">
        <v>197</v>
      </c>
    </row>
    <row r="38" spans="1:7">
      <c r="A38" s="20" t="s">
        <v>198</v>
      </c>
      <c r="B38" s="121"/>
      <c r="C38" s="121"/>
      <c r="D38" s="120"/>
      <c r="E38" s="62">
        <v>0.02</v>
      </c>
      <c r="F38" s="40">
        <f t="shared" si="0"/>
        <v>0</v>
      </c>
      <c r="G38" s="8"/>
    </row>
    <row r="39" spans="1:7">
      <c r="A39" s="20"/>
      <c r="B39" s="121"/>
      <c r="C39" s="121"/>
      <c r="D39" s="120"/>
      <c r="E39" s="62"/>
      <c r="F39" s="40"/>
      <c r="G39" s="8"/>
    </row>
    <row r="40" spans="1:7">
      <c r="A40" s="20" t="s">
        <v>199</v>
      </c>
      <c r="B40" s="118"/>
      <c r="C40" s="118"/>
      <c r="D40" s="118"/>
      <c r="E40" s="62">
        <v>0.03</v>
      </c>
      <c r="F40" s="40">
        <f t="shared" si="0"/>
        <v>0</v>
      </c>
      <c r="G40" s="8"/>
    </row>
    <row r="41" spans="1:7">
      <c r="A41" s="20"/>
      <c r="B41" s="118"/>
      <c r="C41" s="118"/>
      <c r="D41" s="118"/>
      <c r="E41" s="62"/>
      <c r="F41" s="40"/>
      <c r="G41" s="8"/>
    </row>
    <row r="42" spans="1:7">
      <c r="A42" s="20" t="s">
        <v>200</v>
      </c>
      <c r="B42" s="120"/>
      <c r="C42" s="120"/>
      <c r="D42" s="120"/>
      <c r="E42" s="62">
        <v>0.03</v>
      </c>
      <c r="F42" s="40">
        <f t="shared" si="0"/>
        <v>0</v>
      </c>
      <c r="G42" s="8"/>
    </row>
    <row r="43" spans="1:7">
      <c r="A43" s="20"/>
      <c r="B43" s="120"/>
      <c r="C43" s="120"/>
      <c r="D43" s="120"/>
      <c r="E43" s="62"/>
      <c r="F43" s="40"/>
      <c r="G43" s="8"/>
    </row>
    <row r="44" spans="1:7">
      <c r="A44" s="20" t="s">
        <v>201</v>
      </c>
      <c r="B44" s="117"/>
      <c r="C44" s="117"/>
      <c r="D44" s="88"/>
      <c r="E44" s="62">
        <v>0.02</v>
      </c>
      <c r="F44" s="40">
        <f t="shared" si="0"/>
        <v>0</v>
      </c>
      <c r="G44" s="8"/>
    </row>
    <row r="45" spans="1:7">
      <c r="A45" s="20"/>
      <c r="B45" s="118"/>
      <c r="C45" s="118"/>
      <c r="D45" s="88"/>
      <c r="E45" s="62"/>
      <c r="F45" s="40"/>
      <c r="G45" s="8"/>
    </row>
    <row r="46" spans="1:7">
      <c r="A46" s="20" t="s">
        <v>202</v>
      </c>
      <c r="B46" s="120"/>
      <c r="C46" s="120"/>
      <c r="D46" s="120"/>
      <c r="E46" s="62">
        <v>0.03</v>
      </c>
      <c r="F46" s="40">
        <f t="shared" si="0"/>
        <v>0</v>
      </c>
      <c r="G46" s="8"/>
    </row>
    <row r="47" spans="1:7">
      <c r="A47" s="20"/>
      <c r="B47" s="120"/>
      <c r="C47" s="120"/>
      <c r="D47" s="120"/>
      <c r="E47" s="62"/>
      <c r="F47" s="40"/>
      <c r="G47" s="8"/>
    </row>
    <row r="48" spans="1:7" ht="30.95">
      <c r="A48" s="20" t="s">
        <v>203</v>
      </c>
      <c r="B48" s="118"/>
      <c r="C48" s="118"/>
      <c r="D48" s="118"/>
      <c r="E48" s="62">
        <v>0.02</v>
      </c>
      <c r="F48" s="40">
        <f t="shared" si="0"/>
        <v>0</v>
      </c>
      <c r="G48" s="8"/>
    </row>
    <row r="49" spans="1:7">
      <c r="A49" s="20"/>
      <c r="B49" s="118"/>
      <c r="C49" s="118"/>
      <c r="D49" s="118"/>
      <c r="E49" s="62"/>
      <c r="F49" s="40"/>
      <c r="G49" s="8"/>
    </row>
    <row r="50" spans="1:7">
      <c r="A50" s="20" t="s">
        <v>204</v>
      </c>
      <c r="B50" s="121"/>
      <c r="C50" s="121"/>
      <c r="D50" s="83"/>
      <c r="E50" s="62">
        <v>0.03</v>
      </c>
      <c r="F50" s="40">
        <f t="shared" si="0"/>
        <v>0</v>
      </c>
      <c r="G50" s="8"/>
    </row>
    <row r="51" spans="1:7" ht="20.45" customHeight="1">
      <c r="A51" s="20"/>
      <c r="B51" s="121"/>
      <c r="C51" s="121"/>
      <c r="D51" s="136"/>
      <c r="E51" s="62"/>
      <c r="F51" s="40"/>
      <c r="G51" s="8"/>
    </row>
    <row r="52" spans="1:7">
      <c r="A52" s="20" t="s">
        <v>205</v>
      </c>
      <c r="B52" s="118"/>
      <c r="C52" s="118"/>
      <c r="D52" s="88"/>
      <c r="E52" s="62">
        <v>0.03</v>
      </c>
      <c r="F52" s="40">
        <f t="shared" si="0"/>
        <v>0</v>
      </c>
      <c r="G52" s="8"/>
    </row>
    <row r="53" spans="1:7" ht="24" customHeight="1">
      <c r="A53" s="20"/>
      <c r="B53" s="118"/>
      <c r="C53" s="118"/>
      <c r="D53" s="131"/>
      <c r="E53" s="62"/>
      <c r="F53" s="40"/>
      <c r="G53" s="8"/>
    </row>
    <row r="54" spans="1:7">
      <c r="A54" s="20" t="s">
        <v>206</v>
      </c>
      <c r="B54" s="83">
        <v>2</v>
      </c>
      <c r="C54" s="83"/>
      <c r="D54" s="83">
        <v>1.5</v>
      </c>
      <c r="E54" s="62">
        <v>0.03</v>
      </c>
      <c r="F54" s="40">
        <f>SUM(B54:D54)*E54</f>
        <v>0.105</v>
      </c>
      <c r="G54" s="8"/>
    </row>
    <row r="55" spans="1:7" ht="111.75" customHeight="1">
      <c r="A55" s="20"/>
      <c r="B55" s="107" t="s">
        <v>207</v>
      </c>
      <c r="C55" s="133"/>
      <c r="D55" s="107" t="s">
        <v>208</v>
      </c>
      <c r="E55" s="62"/>
      <c r="F55" s="40"/>
      <c r="G55" s="8"/>
    </row>
    <row r="56" spans="1:7">
      <c r="A56" s="122" t="s">
        <v>209</v>
      </c>
      <c r="B56" s="117"/>
      <c r="C56" s="117"/>
      <c r="D56" s="88"/>
      <c r="E56" s="123">
        <v>0.03</v>
      </c>
      <c r="F56" s="40">
        <f t="shared" ref="F56:F68" si="1">SUM(B56:D56)*E56</f>
        <v>0</v>
      </c>
      <c r="G56" s="124"/>
    </row>
    <row r="57" spans="1:7" ht="130.5" customHeight="1">
      <c r="A57" s="122"/>
      <c r="B57" s="118"/>
      <c r="C57" s="118"/>
      <c r="D57" s="136"/>
      <c r="E57" s="123"/>
      <c r="F57" s="40"/>
      <c r="G57" s="124"/>
    </row>
    <row r="58" spans="1:7">
      <c r="A58" s="122" t="s">
        <v>210</v>
      </c>
      <c r="B58" s="120"/>
      <c r="C58" s="120"/>
      <c r="D58" s="120"/>
      <c r="E58" s="123">
        <v>0.03</v>
      </c>
      <c r="F58" s="40">
        <f t="shared" si="1"/>
        <v>0</v>
      </c>
      <c r="G58" s="124"/>
    </row>
    <row r="59" spans="1:7">
      <c r="A59" s="122"/>
      <c r="B59" s="120"/>
      <c r="C59" s="120"/>
      <c r="D59" s="120"/>
      <c r="E59" s="123"/>
      <c r="F59" s="40"/>
      <c r="G59" s="124"/>
    </row>
    <row r="60" spans="1:7">
      <c r="A60" s="122" t="s">
        <v>211</v>
      </c>
      <c r="B60" s="118"/>
      <c r="C60" s="118"/>
      <c r="D60" s="88"/>
      <c r="E60" s="123">
        <v>0.02</v>
      </c>
      <c r="F60" s="40">
        <f t="shared" si="1"/>
        <v>0</v>
      </c>
      <c r="G60" s="124"/>
    </row>
    <row r="61" spans="1:7" ht="21.6" customHeight="1">
      <c r="A61" s="122"/>
      <c r="B61" s="118"/>
      <c r="C61" s="118"/>
      <c r="D61" s="132"/>
      <c r="E61" s="123"/>
      <c r="F61" s="40"/>
      <c r="G61" s="124"/>
    </row>
    <row r="62" spans="1:7">
      <c r="A62" s="122" t="s">
        <v>212</v>
      </c>
      <c r="B62" s="121"/>
      <c r="C62" s="121"/>
      <c r="D62" s="120"/>
      <c r="E62" s="123">
        <v>0.02</v>
      </c>
      <c r="F62" s="40">
        <f t="shared" si="1"/>
        <v>0</v>
      </c>
      <c r="G62" s="124"/>
    </row>
    <row r="63" spans="1:7">
      <c r="A63" s="122"/>
      <c r="B63" s="121"/>
      <c r="C63" s="121"/>
      <c r="D63" s="120"/>
      <c r="E63" s="123"/>
      <c r="F63" s="40"/>
      <c r="G63" s="125"/>
    </row>
    <row r="64" spans="1:7">
      <c r="A64" s="122" t="s">
        <v>213</v>
      </c>
      <c r="B64" s="118"/>
      <c r="C64" s="118"/>
      <c r="D64" s="118"/>
      <c r="E64" s="123">
        <v>0.03</v>
      </c>
      <c r="F64" s="40">
        <f t="shared" si="1"/>
        <v>0</v>
      </c>
      <c r="G64" s="126"/>
    </row>
    <row r="65" spans="1:7">
      <c r="A65" s="122"/>
      <c r="B65" s="118"/>
      <c r="C65" s="118"/>
      <c r="D65" s="118"/>
      <c r="E65" s="123"/>
      <c r="F65" s="40"/>
      <c r="G65" s="125"/>
    </row>
    <row r="66" spans="1:7">
      <c r="A66" s="122" t="s">
        <v>214</v>
      </c>
      <c r="B66" s="120"/>
      <c r="C66" s="120"/>
      <c r="D66" s="120"/>
      <c r="E66" s="123">
        <v>0.03</v>
      </c>
      <c r="F66" s="40">
        <f>SUM(B66:D66)*E66</f>
        <v>0</v>
      </c>
      <c r="G66" s="125"/>
    </row>
    <row r="67" spans="1:7">
      <c r="A67" s="122"/>
      <c r="B67" s="120"/>
      <c r="C67" s="120"/>
      <c r="D67" s="120"/>
      <c r="E67" s="123"/>
      <c r="F67" s="40"/>
      <c r="G67" s="125"/>
    </row>
    <row r="68" spans="1:7">
      <c r="A68" s="122" t="s">
        <v>215</v>
      </c>
      <c r="B68" s="127"/>
      <c r="C68" s="127"/>
      <c r="D68" s="127"/>
      <c r="E68" s="123">
        <v>0.02</v>
      </c>
      <c r="F68" s="40">
        <f t="shared" si="1"/>
        <v>0</v>
      </c>
      <c r="G68" s="125"/>
    </row>
    <row r="69" spans="1:7">
      <c r="A69" s="122"/>
      <c r="B69" s="127"/>
      <c r="C69" s="127"/>
      <c r="D69" s="127"/>
      <c r="E69" s="128"/>
      <c r="F69" s="40"/>
      <c r="G69" s="125"/>
    </row>
    <row r="70" spans="1:7">
      <c r="A70" s="125"/>
      <c r="B70" s="125"/>
      <c r="C70" s="125"/>
      <c r="D70" s="125"/>
      <c r="E70" s="129">
        <f>SUM(E2:E69)</f>
        <v>1.0000000000000002</v>
      </c>
      <c r="F70" s="130">
        <f>SUM(F2:F69)</f>
        <v>0.45499999999999996</v>
      </c>
      <c r="G70" s="126" t="s">
        <v>139</v>
      </c>
    </row>
    <row r="71" spans="1:7">
      <c r="A71" s="141"/>
      <c r="B71" s="141"/>
      <c r="C71" s="141"/>
      <c r="D71" s="141"/>
      <c r="E71" s="141"/>
      <c r="F71" s="141"/>
    </row>
    <row r="72" spans="1:7">
      <c r="A72" s="141"/>
      <c r="B72" s="141"/>
      <c r="C72" s="141"/>
      <c r="D72" s="141"/>
      <c r="E72" s="141"/>
      <c r="F72" s="141"/>
    </row>
    <row r="73" spans="1:7">
      <c r="A73" s="141"/>
      <c r="B73" s="141"/>
      <c r="C73" s="141"/>
      <c r="D73" s="141"/>
      <c r="E73" s="141"/>
      <c r="F73" s="141"/>
    </row>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Cecília Ribeiro</cp:lastModifiedBy>
  <cp:revision/>
  <dcterms:created xsi:type="dcterms:W3CDTF">2022-10-09T23:08:45Z</dcterms:created>
  <dcterms:modified xsi:type="dcterms:W3CDTF">2025-05-06T15:38:01Z</dcterms:modified>
  <cp:category/>
  <cp:contentStatus/>
</cp:coreProperties>
</file>