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72af7691c491fc/Associação SIS - RASA/6o. ciclo - seguradoras - 2025/BB Seguros/"/>
    </mc:Choice>
  </mc:AlternateContent>
  <xr:revisionPtr revIDLastSave="305" documentId="13_ncr:1_{3DF7EC4F-94C4-4558-BE0E-26C86A44C320}" xr6:coauthVersionLast="47" xr6:coauthVersionMax="47" xr10:uidLastSave="{90FA7F53-8F61-4C70-A87F-32BAD2C039DB}"/>
  <bookViews>
    <workbookView xWindow="-110" yWindow="-110" windowWidth="19420" windowHeight="11500" firstSheet="14" xr2:uid="{033D211D-4D1B-C74C-B933-05804CD3EC4A}"/>
  </bookViews>
  <sheets>
    <sheet name="Nota final" sheetId="20" r:id="rId1"/>
    <sheet name="Informações da planilha" sheetId="21" state="hidden" r:id="rId2"/>
    <sheet name="Temas nas políticas gerais" sheetId="27" r:id="rId3"/>
    <sheet name="Temas nas políticas setoriais" sheetId="28" r:id="rId4"/>
    <sheet name="Bases de dados" sheetId="29" r:id="rId5"/>
    <sheet name="Monitoramento de riscos" sheetId="10" r:id="rId6"/>
    <sheet name="Relevância processo decisório" sheetId="32" r:id="rId7"/>
    <sheet name="Ações de mitigação de riscos" sheetId="11" r:id="rId8"/>
    <sheet name="Prod fin imp positivo" sheetId="30" r:id="rId9"/>
    <sheet name="Portfólio (setor)" sheetId="12" r:id="rId10"/>
    <sheet name="Portfólio (localização)" sheetId="15" r:id="rId11"/>
    <sheet name="Portfólio (empresa)" sheetId="16" r:id="rId12"/>
    <sheet name="Peso fatores ASG portfólio" sheetId="19" r:id="rId13"/>
    <sheet name="Governança" sheetId="2" r:id="rId14"/>
    <sheet name=" Controvérsias socioambientais" sheetId="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30" l="1"/>
  <c r="G17" i="5"/>
  <c r="E17" i="5"/>
  <c r="G15" i="5"/>
  <c r="E15" i="5"/>
  <c r="F13" i="5"/>
  <c r="G13" i="5" s="1"/>
  <c r="E13" i="5"/>
  <c r="F11" i="5"/>
  <c r="E11" i="5"/>
  <c r="G9" i="5"/>
  <c r="E9" i="5"/>
  <c r="G7" i="5"/>
  <c r="E7" i="5"/>
  <c r="G5" i="5"/>
  <c r="E5" i="5"/>
  <c r="G3" i="5"/>
  <c r="E3" i="5"/>
  <c r="N9" i="20"/>
  <c r="I9" i="20"/>
  <c r="H9" i="20"/>
  <c r="G9" i="20"/>
  <c r="F9" i="20"/>
  <c r="E70" i="30"/>
  <c r="F68" i="30"/>
  <c r="F66" i="30"/>
  <c r="F64" i="30"/>
  <c r="F62" i="30"/>
  <c r="F60" i="30"/>
  <c r="F58" i="30"/>
  <c r="F56" i="30"/>
  <c r="F54" i="30"/>
  <c r="F52" i="30"/>
  <c r="F50" i="30"/>
  <c r="F48" i="30"/>
  <c r="F46" i="30"/>
  <c r="F44" i="30"/>
  <c r="F42" i="30"/>
  <c r="F40" i="30"/>
  <c r="F38" i="30"/>
  <c r="F36" i="30"/>
  <c r="F34" i="30"/>
  <c r="F32" i="30"/>
  <c r="F30" i="30"/>
  <c r="F28" i="30"/>
  <c r="F26" i="30"/>
  <c r="F24" i="30"/>
  <c r="F22" i="30"/>
  <c r="F20" i="30"/>
  <c r="F18" i="30"/>
  <c r="F16" i="30"/>
  <c r="F14" i="30"/>
  <c r="F12" i="30"/>
  <c r="F10" i="30"/>
  <c r="F8" i="30"/>
  <c r="J9" i="20" s="1"/>
  <c r="F6" i="30"/>
  <c r="F4" i="30"/>
  <c r="F2" i="30"/>
  <c r="E11" i="32"/>
  <c r="E5" i="32"/>
  <c r="B13" i="32" s="1"/>
  <c r="G88" i="29"/>
  <c r="F88" i="29"/>
  <c r="E88" i="29"/>
  <c r="D88" i="29"/>
  <c r="C88" i="29"/>
  <c r="B88" i="29"/>
  <c r="H86" i="29"/>
  <c r="H84" i="29"/>
  <c r="H82" i="29"/>
  <c r="H80" i="29"/>
  <c r="H78" i="29"/>
  <c r="H76" i="29"/>
  <c r="H72" i="29"/>
  <c r="H70" i="29"/>
  <c r="H68" i="29"/>
  <c r="H66" i="29"/>
  <c r="H64" i="29"/>
  <c r="H62" i="29"/>
  <c r="H60" i="29"/>
  <c r="H58" i="29"/>
  <c r="H56" i="29"/>
  <c r="H54" i="29"/>
  <c r="H52" i="29"/>
  <c r="H50" i="29"/>
  <c r="H48" i="29"/>
  <c r="H46" i="29"/>
  <c r="H44" i="29"/>
  <c r="H42" i="29"/>
  <c r="H40" i="29"/>
  <c r="H38" i="29"/>
  <c r="H36" i="29"/>
  <c r="H34" i="29"/>
  <c r="H32" i="29"/>
  <c r="H30" i="29"/>
  <c r="H28" i="29"/>
  <c r="H26" i="29"/>
  <c r="H24" i="29"/>
  <c r="H22" i="29"/>
  <c r="H20" i="29"/>
  <c r="H18" i="29"/>
  <c r="H16" i="29"/>
  <c r="H14" i="29"/>
  <c r="H12" i="29"/>
  <c r="H10" i="29"/>
  <c r="H8" i="29"/>
  <c r="H6" i="29"/>
  <c r="H4" i="29"/>
  <c r="H2" i="29"/>
  <c r="C58" i="28"/>
  <c r="D56" i="28"/>
  <c r="D54" i="28"/>
  <c r="D52" i="28"/>
  <c r="D50" i="28"/>
  <c r="D48" i="28"/>
  <c r="D46" i="28"/>
  <c r="D44" i="28"/>
  <c r="D42" i="28"/>
  <c r="D40" i="28"/>
  <c r="D38" i="28"/>
  <c r="D36" i="28"/>
  <c r="D34" i="28"/>
  <c r="D32" i="28"/>
  <c r="D30" i="28"/>
  <c r="D28" i="28"/>
  <c r="D26" i="28"/>
  <c r="D24" i="28"/>
  <c r="D22" i="28"/>
  <c r="D20" i="28"/>
  <c r="D18" i="28"/>
  <c r="D16" i="28"/>
  <c r="D14" i="28"/>
  <c r="D12" i="28"/>
  <c r="D10" i="28"/>
  <c r="D8" i="28"/>
  <c r="D6" i="28"/>
  <c r="D4" i="28"/>
  <c r="D2" i="28"/>
  <c r="C58" i="27"/>
  <c r="D56" i="27"/>
  <c r="D54" i="27"/>
  <c r="D52" i="27"/>
  <c r="D50" i="27"/>
  <c r="D48" i="27"/>
  <c r="D46" i="27"/>
  <c r="D44" i="27"/>
  <c r="D42" i="27"/>
  <c r="D40" i="27"/>
  <c r="D38" i="27"/>
  <c r="D36" i="27"/>
  <c r="D34" i="27"/>
  <c r="D32" i="27"/>
  <c r="D30" i="27"/>
  <c r="D28" i="27"/>
  <c r="D26" i="27"/>
  <c r="D24" i="27"/>
  <c r="D22" i="27"/>
  <c r="D20" i="27"/>
  <c r="D18" i="27"/>
  <c r="D16" i="27"/>
  <c r="D14" i="27"/>
  <c r="D12" i="27"/>
  <c r="D10" i="27"/>
  <c r="D8" i="27"/>
  <c r="D6" i="27"/>
  <c r="D4" i="27"/>
  <c r="D2" i="27"/>
  <c r="D58" i="27" s="1"/>
  <c r="D9" i="20" s="1"/>
  <c r="F19" i="5" l="1"/>
  <c r="G11" i="5"/>
  <c r="G19" i="5" s="1"/>
  <c r="P9" i="20" s="1"/>
  <c r="H88" i="29"/>
  <c r="D58" i="28"/>
  <c r="E9" i="20" s="1"/>
  <c r="L9" i="20"/>
  <c r="M9" i="20"/>
  <c r="B13" i="10" l="1"/>
  <c r="B15" i="10" s="1"/>
  <c r="D13" i="10"/>
  <c r="C13" i="10"/>
  <c r="C15" i="10" s="1"/>
  <c r="H7" i="19" l="1"/>
  <c r="H5" i="19"/>
  <c r="H3" i="19"/>
  <c r="G15" i="19"/>
  <c r="H13" i="19"/>
  <c r="F13" i="19"/>
  <c r="H11" i="19"/>
  <c r="F11" i="19"/>
  <c r="H9" i="19"/>
  <c r="F9" i="19"/>
  <c r="F7" i="19"/>
  <c r="F5" i="19"/>
  <c r="F3" i="19"/>
  <c r="H15" i="19" l="1"/>
  <c r="F3" i="15"/>
  <c r="F9" i="15" s="1"/>
  <c r="D15" i="10"/>
  <c r="E4" i="2"/>
  <c r="E6" i="2"/>
  <c r="E8" i="2"/>
  <c r="E10" i="2"/>
  <c r="E12" i="2"/>
  <c r="E14" i="2"/>
  <c r="E16" i="2"/>
  <c r="E18" i="2"/>
  <c r="E20" i="2"/>
  <c r="E2" i="2"/>
  <c r="G19" i="16"/>
  <c r="F5" i="16"/>
  <c r="F7" i="16"/>
  <c r="F9" i="16"/>
  <c r="F11" i="16"/>
  <c r="F13" i="16"/>
  <c r="F15" i="16"/>
  <c r="F17" i="16"/>
  <c r="F3" i="16"/>
  <c r="G2" i="2"/>
  <c r="E14" i="10"/>
  <c r="F16" i="11"/>
  <c r="G2" i="11"/>
  <c r="G4" i="11"/>
  <c r="G20" i="2"/>
  <c r="C9" i="15"/>
  <c r="D9" i="15"/>
  <c r="B9" i="15"/>
  <c r="C9" i="12"/>
  <c r="D9" i="12"/>
  <c r="E9" i="12"/>
  <c r="B9" i="12"/>
  <c r="E15" i="10" l="1"/>
  <c r="G18" i="2"/>
  <c r="G16" i="2"/>
  <c r="G14" i="2"/>
  <c r="G12" i="2"/>
  <c r="G10" i="2"/>
  <c r="G8" i="2"/>
  <c r="G6" i="2"/>
  <c r="G4" i="2"/>
  <c r="G22" i="2" l="1"/>
  <c r="O9" i="20" s="1"/>
  <c r="H5" i="16"/>
  <c r="H7" i="16"/>
  <c r="H9" i="16"/>
  <c r="H11" i="16"/>
  <c r="H13" i="16"/>
  <c r="H15" i="16"/>
  <c r="H17" i="16"/>
  <c r="H3" i="16"/>
  <c r="F5" i="15"/>
  <c r="F7" i="15"/>
  <c r="F5" i="12"/>
  <c r="F7" i="12"/>
  <c r="F3" i="12"/>
  <c r="F9" i="12" s="1"/>
  <c r="K9" i="20" s="1"/>
  <c r="G6" i="11"/>
  <c r="G8" i="11"/>
  <c r="G10" i="11"/>
  <c r="G12" i="11"/>
  <c r="G14" i="11"/>
  <c r="D13" i="20" l="1"/>
  <c r="G16" i="11"/>
  <c r="H19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P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0F64471C-9105-4E21-A618-521A8730FC96}">
      <text>
        <r>
          <rPr>
            <sz val="9"/>
            <color indexed="81"/>
            <rFont val="Segoe UI"/>
            <family val="2"/>
          </rPr>
          <t>Se a instituição acumular mais de 8 pontos, a nota será 8.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D8DA679F-60CE-4724-8F35-5A555EB309CD}">
      <text>
        <r>
          <rPr>
            <sz val="9"/>
            <color indexed="81"/>
            <rFont val="Segoe UI"/>
            <family val="2"/>
          </rPr>
          <t>Se a instituição acumular mais de 7 pontos, a nota será 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5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<sst xmlns="http://schemas.openxmlformats.org/spreadsheetml/2006/main" count="422" uniqueCount="280">
  <si>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</si>
  <si>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</si>
  <si>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</si>
  <si>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</si>
  <si>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</si>
  <si>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</si>
  <si>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</si>
  <si>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Produtos financeiros com impacto positivo</t>
  </si>
  <si>
    <t>Portfólio (setores econômicos)</t>
  </si>
  <si>
    <t>Portfólio (localização das atividades)</t>
  </si>
  <si>
    <t>Portfólio (risco socioambiental das empresas)</t>
  </si>
  <si>
    <t>Portfólio (produtos financeiros)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</si>
  <si>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</si>
  <si>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</si>
  <si>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</si>
  <si>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</si>
  <si>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</si>
  <si>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</si>
  <si>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</si>
  <si>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</si>
  <si>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</si>
  <si>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</si>
  <si>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</si>
  <si>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Presença nas Políticas/diretrizes ou adesão a compromisso voluntário (0 a 3)</t>
  </si>
  <si>
    <t>Peso do tema</t>
  </si>
  <si>
    <t>Nota ponderada</t>
  </si>
  <si>
    <t xml:space="preserve">1. Adaptação às mudanças climáticas </t>
  </si>
  <si>
    <t>Tema mencionado no Relatório de Sustentabilidade (pg. 28):  "A organização mapeou riscos e oportunidades decorrentes de riscos climáticos, tanto na área de produtos rurais quanto na área de produtos em geral. Nos produtos rurais identificou riscos como escassez hídrica e seu impacto na agricultura. Para eventos climáticos extremos, foram listados riscos de natureza física, perdas econômicas, deslocamento de populações, insegurança alimentar, perdas em recursos naturais e implicações financeiras como custos de adaptação, riscos operacionais, de seguro, de cadeia de suprimentos e de aquisição de matéria-prima (...) Quanto às oportunidades, ambas as áreas enfatizaram a adaptação climática. Na área de produtos rurais, foram  identificadas oportunidades como pesquisa científica e inovação, energias renováveis, eficiência energética e agricultura sustentável, com implicações como aumento da eficiência, vantagem competitiva, expansão de cultivos, e desenvolvimento de produtos e serviços resilientes. Na área de produtos, a adaptação climática foi vista como uma oportunidade regulatória, com impactos na conscientização e preparação aos eventos climáticos, e redução de riscos operacionais."</t>
  </si>
  <si>
    <t>2. Matriz energética</t>
  </si>
  <si>
    <t>O tema é mencionado de maneira indireta: “Seguir as melhores práticas de mercado relacionadas às questões climáticas, tendo por base as discussões dos acordos das Conferências das Partes (COPs) e manter a estratégia de redução das emissões de gases de efeito estufa (GEE), para aumentar a eficiência do modelo de negócio da Companhia, reduzindo a pegada de carbono e contribuindo para o combate às mudanças climáticas“ (Política Corporativa de Sustentabilidade, pg. 2); adicionalmente, no Relatório de Sustentabilidade (pg. 31), seção "Gerenciamento de risco socioambiental e climático", informa-se que: "A Companhia segue valorizando e promovendo a utilização de energias renováveis. A Brasilseg atua para ampliar seu uso na base de residências, empresas e propriedades agrícolas, com previsões de coberturas para painéis fotovoltaicos de geração de energia nos seguros patrimoniais, empresariais e rurais, além de assistência para limpeza das placas solares."</t>
  </si>
  <si>
    <t>3. Eficiência energética</t>
  </si>
  <si>
    <t>Menção genérica ao tema no trecho: "Quanto às oportunidades, ambas as áreas enfatizaram a adaptação climática. Na área de produtos rurais, foram
identificadas oportunidades como pesquisa científica e inovação, energias renováveis, eficiência energética e agricultura sustentável, com implicações como aumento da eficiência, vantagem competitiva, expansão de cultivos, e desenvolvimento de produtos e serviços resiliente". (Relatório de Sustentabilidade, pg. 28)</t>
  </si>
  <si>
    <t>4. Impactos na biodiversidade terrestre</t>
  </si>
  <si>
    <t>"A Brasilseg integra aspectos ASG ao seu planejamento estratégico, desenvolvendo produtos e serviços relacionados a oportunidades de  sustentabilidade. A empresa está focada em entender os desafios  relacionados à biodiversidade e está explorando produtos voltados à preservação de florestas e outros eventos de sustentabilidade." (Relatório de Sustentabilidade, pg. 39)</t>
  </si>
  <si>
    <t>5. Poluição água doce</t>
  </si>
  <si>
    <t>Não há informação.</t>
  </si>
  <si>
    <t>6. Eficiência hídrica</t>
  </si>
  <si>
    <t>"A escassez hídrica foi classificada também como um risco de natureza física, com impactos ambientais a longo prazo: escassez de água potável, segurança alimentar, impacto na indústria e na energia, conflitos pela água e implicações financeiras, como custos de seguro e aumento dos custos operacionais." (Relatório de Sustentabilidade, pg. 28)</t>
  </si>
  <si>
    <t>7. Poluição marítima</t>
  </si>
  <si>
    <t>8. Poluição do solo</t>
  </si>
  <si>
    <t>9. Uso eficiente do solo para fins agrícolas</t>
  </si>
  <si>
    <t>10. Poluição atmosférica</t>
  </si>
  <si>
    <t>11. Gestão adequada de resíduos sólidos</t>
  </si>
  <si>
    <t>"A Brasilseg integra aspectos ASG ao seu planejamento estratégico, desenvolvendo produtos e serviços relacionados a oportunidades de sustentabilidade (...) Além disso, a Brasilseg oferece serviços como o descarte inteligente de resíduos, contribuindo para práticas ambientalmente responsáveis " (Relatório de Sustentabilidade, pg. 39); adicionalmente, no Relatório de Sustentabilidade, pg. 68, consta: "Nesse tema material (Gestão de Resíduos), o impacto positivo e real se manifesta principalmente na empresa e no meio ambiente. Na empresa, os impactos incluem inovação e desenvolvimento de produtos e serviços, melhoria na cadeia de suprimentos e redução de riscos operacionais. Eles tendem a surgir no curto prazo e são pontuais, afetando acionistas, investidores, clientes, consumidores, trabalhadores próprios e terceirizados. Não foram identificados impactos negativos para esse tema material."</t>
  </si>
  <si>
    <t>12. Uso eficiente de matéria-prima poluente ou sujeita a provável escassez</t>
  </si>
  <si>
    <t>13. Trabalho análogo ao escravo</t>
  </si>
  <si>
    <t>"No contexto dos riscos socioambientais, os principais eventos com impacto real identificados são relacionados a coberturas de seguros em áreas sensíveis e a assegurar clientes listados em registros de trabalho escravo, com controles estruturados já implementados para minimizar e mitigar esses riscos." (Relatório de Sustentabilidade, pg. 31)</t>
  </si>
  <si>
    <t>14. Trabalho infantil irregular</t>
  </si>
  <si>
    <t>15. Gestão da saúde no trabalho</t>
  </si>
  <si>
    <t>16. Gestão da segurança no trabalho</t>
  </si>
  <si>
    <t xml:space="preserve">17. Nível de desigualdade salarial </t>
  </si>
  <si>
    <t>18. Saúde, segurança e outros direitos do consumidor</t>
  </si>
  <si>
    <t>19. Impactos em comunidades tradicionais</t>
  </si>
  <si>
    <t xml:space="preserve">"Em relação aos riscos socioambientais, destacam--se os eventos de possibilidade de cobertura de seguros em áreas embargadas ou em áreas de comunidades  quilombolas e indígenas, além da cobertura de clientes 
listados em registros de trabalho escravo, para os quais  a Brasilseg possui controles estruturados." (Relatório de Sustentabilidade, pg. 72) </t>
  </si>
  <si>
    <t>20. Riscos à saúde e segurança da comunidade em geral</t>
  </si>
  <si>
    <t>21. Riscos e impactos no desenvolvimento local</t>
  </si>
  <si>
    <t>22. Discriminação de gênero</t>
  </si>
  <si>
    <t>Nada consta para o portfólio</t>
  </si>
  <si>
    <t>23. Discriminação étnica ou sexual</t>
  </si>
  <si>
    <t>24. Inclusão de pessoas com deficiência</t>
  </si>
  <si>
    <t>25. Riscos para o patrimônio cultural</t>
  </si>
  <si>
    <t>26. Questões concorrenciais</t>
  </si>
  <si>
    <t>27. Responsabilidade tributária</t>
  </si>
  <si>
    <t>28. Prevenção e combate à corrupção</t>
  </si>
  <si>
    <t>Na Política Corporativa de Gestão Integrada de Riscos, Controles, Conformidade e Capital (pg. 7): " No desenvolvimento de produtos e serviços, gestão de portfólio, subscrição de riscos,  regulação de sinistros, contratação de funcionários e nas relações de negócios com  fornecedores e parceiros, incluindo resseguradoras e cosseguradoras, a Brasilseg adota  procedimentos para identificação, prevenção, registro e tratamento sobre indícios de lavagem  de dinheiro, ocorrências de fraudes, atos de corrupção, financiamento ao terrorismo".</t>
  </si>
  <si>
    <t>TOTAL</t>
  </si>
  <si>
    <t>Máximo de 3</t>
  </si>
  <si>
    <t>Inclusão em política setorial ou em política temática (0 a 7)</t>
  </si>
  <si>
    <t>"A Brasilseg tem ainda uma norma própria para análise de risco socioambiental no quesito de seguros agrícolas. Trata, por exemplo, de áreas embargadas, terras indígenas e violações de direitos de forma mais ampla." (Relatório de Sustentabilidade, pg. 30)</t>
  </si>
  <si>
    <t>Máximo de 7</t>
  </si>
  <si>
    <t>BASE DE DADOS OU DILIGÊNCIA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</si>
  <si>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</si>
  <si>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</si>
  <si>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</si>
  <si>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</si>
  <si>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operações ou clientes/investimentos acima de certo patamar financeiro (nesse caso, será considerado o percentual, dentre as operações com setores sujeitos a licenciamento ambiental, para o qual ocorre a consulta) - até 8 pontos</t>
  </si>
  <si>
    <t>Licenciamento ambiental vigente</t>
  </si>
  <si>
    <t>Relatórios ambientais anuais de empresas inscritas no Cadastro Técnico Federal de Atividades Potencialmente Poluidoras</t>
  </si>
  <si>
    <t>Verificação junto à empresa do cumprimento das condicionantes do licenciamento ambiental</t>
  </si>
  <si>
    <t>Prática de infrações – órgão ambiental estadual</t>
  </si>
  <si>
    <t>Áreas embargadas – órgão ambiental estadual/DF</t>
  </si>
  <si>
    <t>Verificação de desmatamento e solicitação de autorizações para supressão de vegetação (sempre que apurado desmatamento recente) – órgãos ambientais estaduais OU municipais</t>
  </si>
  <si>
    <t>Prática de infrações – órgãos ambientais federais</t>
  </si>
  <si>
    <t>Áreas embargadas pelo IBAMA ou ICMBio</t>
  </si>
  <si>
    <t xml:space="preserve">Não fica claro para qual universo de atividades se realizam as consultas. Apenas o seguro agrícola é citado (Relatório de Sustentabilidade (pg. 42). </t>
  </si>
  <si>
    <t>Limites de unidades de conservação (federais, estaduais e municipais)</t>
  </si>
  <si>
    <t>Limites de terras indígenas</t>
  </si>
  <si>
    <t>Limites de territórios quilombolas</t>
  </si>
  <si>
    <t>IPHAN e órgãos estaduais e municipais de proteção do patrimônio cultural</t>
  </si>
  <si>
    <t xml:space="preserve">Incluem somente 'sítios arqueológicos' dentre os bens de patrimônio cultural; não fica claro para qual universo de atividades se realizam as consultas. Apenas o seguro agrícola é citado (Relatório de Sustentabilidade (pg. 47). 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</si>
  <si>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</si>
  <si>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</si>
  <si>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</si>
  <si>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</si>
  <si>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</si>
  <si>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</si>
  <si>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</si>
  <si>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</si>
  <si>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</si>
  <si>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</si>
  <si>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</si>
  <si>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</si>
  <si>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Dados da própria empresa relativos à eficiência energética</t>
  </si>
  <si>
    <t>Dados da própria empresa relativos à eficiência hídrica</t>
  </si>
  <si>
    <t>Dados da própria empresa relativos à gestão de resíduos e efluentes</t>
  </si>
  <si>
    <t>Dados da própria empresa relativos ao uso de matéria-prima e insumos</t>
  </si>
  <si>
    <t>Dados da própria empresa relativos a riscos ambientais na cadeia de produção/valor</t>
  </si>
  <si>
    <t>Dados da própria empresa relativos a riscos sociais na cadeia de produção/valor</t>
  </si>
  <si>
    <t>Certificações ambientais</t>
  </si>
  <si>
    <t>Certificações sociais</t>
  </si>
  <si>
    <t>PROCONs ou bases de dados do Ministério da Justiça em matéria de consumo (para empresas que operam no varejo)</t>
  </si>
  <si>
    <t>Bases de dados do CADE (concorrência)</t>
  </si>
  <si>
    <t>Entes encarregados de zelar pela sanidade animal ou vegetal (para setores relevantes)</t>
  </si>
  <si>
    <t>Vigilância sanitária (para setores relevantes)</t>
  </si>
  <si>
    <t>Bases de dados da Controladoria-Geral da União, Tribunais de Contas e afins sobre corrupção</t>
  </si>
  <si>
    <t>Imprensa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</si>
  <si>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</si>
  <si>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</si>
  <si>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</si>
  <si>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</si>
  <si>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</si>
  <si>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TOTAL PONDERADO DA COLUNA</t>
  </si>
  <si>
    <t>Máximo de 20</t>
  </si>
  <si>
    <t>No Relatório de Sustentabilidade (pg. 30), consta: "A Brasilseg emprega uma abordagem robusta de gestão de riscos para identificar e avaliar os riscos relacionados ao clima, bem como outros riscos sociais e ambientais. Esse processo envolve o uso de várias fontes de informações, incluindo dados internos, questionários e mapeamento de processos." - Não informa para qual universo de operações são aplicados os dados internos, questionários, ou especifica as fontes de informação utilizadas.</t>
  </si>
  <si>
    <t>UNIVERSO DE OPERAÇÕES OU EMPRESAS</t>
  </si>
  <si>
    <t>FREQUÊNCIA</t>
  </si>
  <si>
    <t>Todos os setores econômicos sujeitos a licenciamento ambiental</t>
  </si>
  <si>
    <t>Setores econômicos com risco médio ou alto</t>
  </si>
  <si>
    <t>Apenas operações ou clientes/investimentos acima de um certo patamar financeiro</t>
  </si>
  <si>
    <t>Semestral ou menor</t>
  </si>
  <si>
    <t>Anual</t>
  </si>
  <si>
    <t>Bienal</t>
  </si>
  <si>
    <t>Apenas quando tem conhecimento de fato novo relevante ou quando se refere a único ou poucos temas</t>
  </si>
  <si>
    <t>A Brasilseg utiliza a ferramenta Sensoriamento Remoto, uma plataforma de inteligência de dados que funciona por meio de satélites e realiza “inspeções remotas para verificação do estado das lavouras (...) analise o histórico de uso do solo, monitore o desenvolvimento das lavouras, calcule áreas cultivadas e analise a correlação com bases ambientais“; “os dados gerados servem para combater irregularidades através da checagem da conformidade socioambiental das áreas seguradas, com aplicação em dois passos: i) na subscrição: aceite ou recusa de propostas de acordo com regularidade das propriedades que serão seguradas; e ii) no monitoramento: indicação e ajuste de contratos em caso de desacordo com premissas de sustentabilidade do agro e do setor de seguros“ (Relatório de Sustentabilidade, pg. 42).</t>
  </si>
  <si>
    <t>Não adota</t>
  </si>
  <si>
    <t>Total</t>
  </si>
  <si>
    <t>Máximo de 10</t>
  </si>
  <si>
    <t>Conforme consta no Relatório de Sustentabilidade (pg.71): "Monitoramento e reporte: os riscos são monitorados através de indicadores-chave de risco,  agrupados por categoria e frequência de impacto.  A gestão de riscos ASG é essencial para a tomada de decisões, resiliência e criação de valor sustentável"; não se informa para qual universo de operações ou empresas é realizado o monitoramento e qual a frequência.</t>
  </si>
  <si>
    <t xml:space="preserve"> "A Brasilseg emprega uma abordagem robusta de gestão de riscos para identificar e avaliar os riscos relacionados ao clima, bem como outros riscos sociais e ambientais. Esse processo envolve o uso de várias fontes de informações, incluindo dados internos, questionários e mapeamento de processos. Com a ajuda do Estudo de Materialidade, a gestão de riscos da Brasilseg analisa diferentes fontes de riscos e cria um inventário de riscos relevantes, que são monitorados pela alta administração. A materialidade, um conceito chave nesse processo, ajuda a determinar quais questões são críticas para a organização.  Ela envolve a avaliação da importância estratégica dessas questões para as partes interessadas e o impacto e a probabilidade de sua ocorrência, sendo revisada regularmente para identificar novos riscos potenciais." (Relatório de Sustentabilidade, pg. 30)</t>
  </si>
  <si>
    <t>GRAU DE RELEVÂNCIA</t>
  </si>
  <si>
    <t>Percentual de operações em que houve desinvestimentos ou negativa de investimentos tendo como razão principal o grau de riscos socioambientais nos últimos 2 anos</t>
  </si>
  <si>
    <t>Baixo - 0 a 1 ponto</t>
  </si>
  <si>
    <t>Médio - 2 a 3 pontos</t>
  </si>
  <si>
    <t>Alto - 4 a 5 pontos</t>
  </si>
  <si>
    <t>0 a 5%</t>
  </si>
  <si>
    <t>5 a 10%</t>
  </si>
  <si>
    <t>Maior que 10%</t>
  </si>
  <si>
    <t>Máximo de 5</t>
  </si>
  <si>
    <t>Não há informações</t>
  </si>
  <si>
    <t>Percentual de operações em que houve negativa de subscrição de riscos tendo por
razão principal algum requisito de natureza socioambiental ou riscos socioambientais excessivos (relativos a cumprimento da legislação ou eficiência socioambiental ou climática) nos últimos 2 anos</t>
  </si>
  <si>
    <t>Baixo - 0 a 3 pontos</t>
  </si>
  <si>
    <t>Médio - 4 a 6 pontos</t>
  </si>
  <si>
    <t>Alto - 7 a 10 pontos</t>
  </si>
  <si>
    <t>Pontuação total: Relevância no processo decisório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</si>
  <si>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</si>
  <si>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</si>
  <si>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</si>
  <si>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</si>
  <si>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>Não adota - 0 pontos</t>
  </si>
  <si>
    <t>Consideração do grau de risco nas condições (taxas ou prazos) do título</t>
  </si>
  <si>
    <t>Plano de ação ou outro compromisso  com prazos e metas claros para operações da própria empresa investida</t>
  </si>
  <si>
    <t>Plano de ação ou outro compromisso  com prazos e metas claros para cadeia de valor da empresa investida</t>
  </si>
  <si>
    <t>Transparência quanto ao voto em matérias ASG (presença + teor do voto)</t>
  </si>
  <si>
    <t>Proposições em matéria ASG em Assembleias-gerais</t>
  </si>
  <si>
    <t>Engajamento individual (Diretoria, Conselho de Administração, Depto. de Sustentabilidade)</t>
  </si>
  <si>
    <t>Engajamento coletivo com outros investidores</t>
  </si>
  <si>
    <t>Não há informações.</t>
  </si>
  <si>
    <t>Existência de indicadores específicos para mensuração de impacto (indicando-se quais são)</t>
  </si>
  <si>
    <t>Percentual no portfólio de investimentos</t>
  </si>
  <si>
    <t>Seguros (oferta e percentual no portfólio) - 2,5 pontos</t>
  </si>
  <si>
    <t>Educação e/ou empregabilidade para população de baixa renda</t>
  </si>
  <si>
    <t xml:space="preserve">Adaptação a riscos climáticos físicos </t>
  </si>
  <si>
    <t>Apresenta o "Portfólio de produtos ASG - Coberturas" (Relatório de Sustentabilidade, pg. 5) com o valor de indenização para "eventos climáticos" no Produto Rural, cujo "valor agregado" é descrito como: Eventos climáticos estão cada vez mais intensos e frequentes em decorrência das mudanças climáticas, e o seguro é um instrumento para proteção patrimonial e da lavoura contra tais risco".</t>
  </si>
  <si>
    <t xml:space="preserve">Produção, geração ou distribuição de energia elétrica de baixo carbono (exclui grandes hidrelétricas) </t>
  </si>
  <si>
    <t>"Produto Placa Solar" (Relatório de Sustentabilidade, pg. 39); não informa o percentual no portfólio.</t>
  </si>
  <si>
    <t>Eficiência energética</t>
  </si>
  <si>
    <t>Produção de combustíveis de baixo carbono /aquisição de veículos de baixo carbono</t>
  </si>
  <si>
    <t>Infraestrutura de mobilidade urbana ativa</t>
  </si>
  <si>
    <t>Biodiversidade terrestre (mitigação de riscos)</t>
  </si>
  <si>
    <t>Biodiversidade terrestre (restauração)</t>
  </si>
  <si>
    <t>Preservação da biodiversidade e/ou mitigação de riscos de poluição de água doce</t>
  </si>
  <si>
    <t>"Produto Floresta: Produto voltado ao fomento da sustentabilidade no 
campo, por meio da proteção de florestas ao risco de incêndio e análise socioambiental das propriedades rurais. Tem por objetivo trazer ferramentas úteis para a promoção da sustentabilidade no campo" (Relatório de Sustentabilidade, pg. 39); não informa o percentual no portfólio.</t>
  </si>
  <si>
    <t>Descontaminação de água doce</t>
  </si>
  <si>
    <t>Eficiência hídrica</t>
  </si>
  <si>
    <t>Preservação da biodiversidade e/ou mitigação de riscos de poluição marítima</t>
  </si>
  <si>
    <t>Restauração de ecossistemas marinhos</t>
  </si>
  <si>
    <t>Mitigação de riscos de poluição do solo ou uso eficiente do solo para fins agrícolas</t>
  </si>
  <si>
    <t>Descontaminação do solo</t>
  </si>
  <si>
    <t>Mitigação de riscos de poluição atmosférica</t>
  </si>
  <si>
    <t>Uso eficiente de matéria-prima</t>
  </si>
  <si>
    <t>Gestão adequada de resíduos sólidos (prevenção de poluição)</t>
  </si>
  <si>
    <t>A Brasilseg contém em seu portfólio o: "serviço Descarte Inteligente oferecido pelos seguros Empresarial, Residencial e Vida Empresa Flex permite a retirada e a disposição ecológica de móveis, eletrodomésticos, eletroeletrônicos e equipamentos, sob responsabilidade de empresas de assistência controladas pela Brasilseg. Em 2023, o Descarte Inteligente alcançou a marca de 106 toneladas de resíduos destinadas à reciclagem. Além de colaboradores da empresa, a estrutura de atendimento envolve profissionais de dez empresas destinadoras e mais de 30 microempreendedores. Produtores que utilizam os seguros agrícolas e patrimoniais recebem um Manual de Gestão de Resíduos, que aborda de forma didática e objetiva as boas práticas na disposição de materiais no caso de um sinistro."; não apresenta o percentual que representa no portfólio.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</si>
  <si>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</si>
  <si>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</si>
  <si>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</si>
  <si>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</si>
  <si>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</si>
  <si>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 xml:space="preserve">Mitigação de riscos ou criação de oportunidades para  comunidades tradicionais </t>
  </si>
  <si>
    <t>Saúde e segurança de comunidades de baixa renda</t>
  </si>
  <si>
    <t>Saúde e segurança do consumidor</t>
  </si>
  <si>
    <t>Desenvolvimento local (inclui turismo sustentável)/ apoio a MPMEs</t>
  </si>
  <si>
    <t>Promoção da equidade de gênero</t>
  </si>
  <si>
    <t>Promoção da equidade étnica</t>
  </si>
  <si>
    <t>Infraestrutura para integração de pessoas com deficiência</t>
  </si>
  <si>
    <t>Proteção do patrimônio culturaL</t>
  </si>
  <si>
    <t>Habitação para população de baixa renda</t>
  </si>
  <si>
    <t>Água e esgoto para comunidades periféricas</t>
  </si>
  <si>
    <t>Coleta de lixo para comunidades periféricas</t>
  </si>
  <si>
    <t>Percentual no portfólio</t>
  </si>
  <si>
    <t>Categoria da atividade econômica receptora de investimento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</si>
  <si>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</si>
  <si>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</si>
  <si>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</si>
  <si>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</si>
  <si>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 xml:space="preserve">Setores econômicos de alto risco </t>
  </si>
  <si>
    <t xml:space="preserve">Setores econômicos de risco médio </t>
  </si>
  <si>
    <t>Setores econômicos de risco baixo ou nenhum</t>
  </si>
  <si>
    <t>Máximo de 8</t>
  </si>
  <si>
    <t>CATEGORIA DA EMPRESA FINANCIADA E DE SUA CADEIA DE PRODUÇÃO</t>
  </si>
  <si>
    <t>Informação completa (georreferenciada ou microbacia hidrográfica) - 7 pontos</t>
  </si>
  <si>
    <t>Município/bioma - 3 pontos</t>
  </si>
  <si>
    <t>Ausente (informação apenas sobre a sede no caso de empresas com múltiplos estabelecimentos) - 0 pontos</t>
  </si>
  <si>
    <t>Alto risco</t>
  </si>
  <si>
    <t>Risco médio</t>
  </si>
  <si>
    <t>Risco baixo ou nenhum risco</t>
  </si>
  <si>
    <t>PERCENTUAL NO PORTFÓLIO</t>
  </si>
  <si>
    <t>Categoria da empresa receptora de investimento e de sua cadeia de produção</t>
  </si>
  <si>
    <t>Percentual baixo (até 20%) no portfólio</t>
  </si>
  <si>
    <t>Alto risco socioambiental</t>
  </si>
  <si>
    <t>Risco socioambiental médio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</si>
  <si>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</si>
  <si>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</si>
  <si>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</si>
  <si>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</si>
  <si>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</si>
  <si>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</si>
  <si>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Integração de fatores ASG - um critério</t>
  </si>
  <si>
    <t>Integração de fatores ASG - dois a quatro critérios</t>
  </si>
  <si>
    <t>Integração de fatores ASG - cinco ou mais critérios</t>
  </si>
  <si>
    <t>Impacto positivo baixo</t>
  </si>
  <si>
    <t>Impacto positivo médio</t>
  </si>
  <si>
    <t>Impacto positivo alto</t>
  </si>
  <si>
    <t xml:space="preserve">Máximo de 5 </t>
  </si>
  <si>
    <t>SITUAÇÃO NA IF</t>
  </si>
  <si>
    <t>Deficiente – 0 ou 1 ponto</t>
  </si>
  <si>
    <t>Médio – 2 a 6 pontos</t>
  </si>
  <si>
    <t>Bom/ótimo – 7 a 10 pontos</t>
  </si>
  <si>
    <t>Tema tratado em Diretoria de área-fim</t>
  </si>
  <si>
    <t>"Na Brasilseg, responsabilidades relacionadas ao clima são atribuídas a diversos cargos de gerência e comitês. O Conselho de Administração, o Comitê de Riscos, a Diretoria, e o diretor responsável por Controles Internos desempenham papéis fundamentais na gestão e supervisão de riscos relacionados à sustentabilidade, incluindo questões climáticas. Esses órgãos são encarregados de aprovar políticas relevantes, revisar planos de negócios e avaliar reportes periódicos sobre riscos de sustentabilidade, destacando a integração de questões climáticas nas rotinas de reuniões dos comitês e comissões não estatutárias." (Relatório de Sustentabilidade, pg. 32)</t>
  </si>
  <si>
    <t>Participação feminina na Diretoria</t>
  </si>
  <si>
    <t>A participação feminina na Diretoria é de 33,33% (Relatório de Sustentabilidade, pg. 75).</t>
  </si>
  <si>
    <t>Participação negra na Diretoria</t>
  </si>
  <si>
    <t>A participação negra na Diretoria é de 3,03% (Relatório de Sustentabilidade, pg. 76).</t>
  </si>
  <si>
    <t>Dimensão da área de Sustentabilidade (proporcionalidade em relação ao quadro de empregados da área de risco)</t>
  </si>
  <si>
    <t>Dimensão da área de Sustentabilidade (proporcionalidade em relação ao quadro de empregados das áreas de negócios)</t>
  </si>
  <si>
    <t>Treinamentos em sustentabilidade para áreas-fim (média por empregado)</t>
  </si>
  <si>
    <t>Há menção a treinamento ASG para áreas corporativas e unidades de negócio da Brasilseg, visando a capacitação de lideranças e profissionais em suas diversas áreas de atuação, porém não é informada a média de horas por empregado (Política Corporativa de Sustentabilidade, pg. 3).</t>
  </si>
  <si>
    <t>Integração de fatores de sustentabilidade na remuneração da Diretoria</t>
  </si>
  <si>
    <t>Consta no Relatório de Sustentabilidade, pg. 49, que: "Os executivos sêniores (superintendente executivo) têm remuneração fixa definida com base em metodologia atrelada à análise de impacto, comunicação, inovação e conhecimento. As metas de remuneração variável para órgão de governança e executivos sêniores são baseadas no desempenho da economia, do meio ambiente e das pessoas."</t>
  </si>
  <si>
    <t>Integração de fatores de sustentabilidade na remuneração de gerentes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</si>
  <si>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</si>
  <si>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Relatório de Sustentabilidade, pg. 6: "Os grupos de stakeholders consultados incluem acionistas clientes e consumidores, colaboradores próprios e terceirizados, fornecedores, parceiros de negócios e reguladores"; Não há informação acerca da frequência de atualização de Políticas.</t>
  </si>
  <si>
    <t>Canal específico para recebimento de reclamações quanto a impactos socioambientais de empreendimentos financiados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</si>
  <si>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</si>
  <si>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</si>
  <si>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</si>
  <si>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</si>
  <si>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</si>
  <si>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</si>
  <si>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Ministério Público Federal (inquéritos civis, TACs e ACPs)</t>
  </si>
  <si>
    <t>Ministério Público Estadual (inquéritos civis, TACs e ACPs)</t>
  </si>
  <si>
    <t>CVM e SUSEP</t>
  </si>
  <si>
    <t>Não há registros de processos sancionadores junto à CVM ou à SUSEP.</t>
  </si>
  <si>
    <t>Consumidor.gov</t>
  </si>
  <si>
    <t>No Consumidor.gov, apresentou desempenho superior à média em relação ao Índice de Solução e mediano na satisfação do cliente.</t>
  </si>
  <si>
    <t>SINDEC (base de dados dos PROCONs)</t>
  </si>
  <si>
    <t>Imprensa tradicional</t>
  </si>
  <si>
    <t>Forneceu seguros para lavouras em fazendas com áreas embargadas por desmatamento ilegal https://climainfo.org.br/2024/02/14/dinheiro-publico-pagou-seguro-para-lavouras-em-fazendas-desmatadas-ilegalmente/</t>
  </si>
  <si>
    <t>ONGs socioambientais e canal para recebimento de denúncias da SIS no que diz respeito ao descumprimento de Políticas e compromissos voluntários</t>
  </si>
  <si>
    <t>Mínimo de 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</si>
</sst>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0.000"/>
  </numFmts>
  <fonts count="1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theme="1"/>
      <name val="Calibri"/>
      <family val="2"/>
      <charset val="1"/>
    </font>
    <font>
      <b/>
      <sz val="12"/>
      <color theme="1"/>
      <name val="Calibri"/>
    </font>
    <font>
      <sz val="12"/>
      <color theme="1"/>
      <name val="Calibri"/>
    </font>
    <font>
      <sz val="12"/>
      <color rgb="FFF2F2F2"/>
      <name val="Calibri"/>
    </font>
    <font>
      <sz val="12"/>
      <color rgb="FFE7E6E6"/>
      <name val="Calibri"/>
    </font>
  </fonts>
  <fills count="2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CE4D6"/>
        <bgColor rgb="FFFCE4D6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theme="8"/>
        <bgColor theme="8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0" fontId="0" fillId="0" borderId="0" xfId="0" applyAlignment="1">
      <alignment horizontal="fill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11" borderId="2" xfId="0" applyFill="1" applyBorder="1" applyAlignment="1">
      <alignment horizontal="center"/>
    </xf>
    <xf numFmtId="0" fontId="8" fillId="14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1" borderId="2" xfId="0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/>
    </xf>
    <xf numFmtId="0" fontId="0" fillId="11" borderId="4" xfId="0" applyFill="1" applyBorder="1" applyAlignment="1">
      <alignment horizontal="center" vertical="center"/>
    </xf>
    <xf numFmtId="9" fontId="0" fillId="11" borderId="2" xfId="0" applyNumberFormat="1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0" fillId="13" borderId="8" xfId="0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1" borderId="8" xfId="0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9" fontId="0" fillId="7" borderId="2" xfId="0" applyNumberForma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9" fontId="0" fillId="7" borderId="2" xfId="0" applyNumberForma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/>
    </xf>
    <xf numFmtId="9" fontId="0" fillId="7" borderId="0" xfId="0" applyNumberFormat="1" applyFill="1" applyAlignment="1">
      <alignment horizontal="center" vertical="center"/>
    </xf>
    <xf numFmtId="9" fontId="4" fillId="16" borderId="2" xfId="2" applyFont="1" applyFill="1" applyBorder="1" applyAlignment="1">
      <alignment horizontal="center" vertical="center" wrapText="1"/>
    </xf>
    <xf numFmtId="9" fontId="0" fillId="7" borderId="2" xfId="2" applyFont="1" applyFill="1" applyBorder="1" applyAlignment="1">
      <alignment horizontal="center" vertical="center"/>
    </xf>
    <xf numFmtId="2" fontId="0" fillId="11" borderId="2" xfId="1" applyNumberFormat="1" applyFont="1" applyFill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 vertical="center"/>
    </xf>
    <xf numFmtId="9" fontId="0" fillId="7" borderId="9" xfId="0" applyNumberFormat="1" applyFill="1" applyBorder="1" applyAlignment="1">
      <alignment horizontal="center" vertical="center"/>
    </xf>
    <xf numFmtId="9" fontId="0" fillId="7" borderId="2" xfId="0" applyNumberForma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10" fontId="0" fillId="7" borderId="2" xfId="0" applyNumberFormat="1" applyFill="1" applyBorder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0" fillId="18" borderId="9" xfId="0" applyFill="1" applyBorder="1" applyAlignment="1">
      <alignment horizontal="center" vertical="center"/>
    </xf>
    <xf numFmtId="0" fontId="0" fillId="18" borderId="4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0" fillId="18" borderId="0" xfId="2" applyNumberFormat="1" applyFont="1" applyFill="1" applyAlignment="1">
      <alignment horizontal="center" vertical="center"/>
    </xf>
    <xf numFmtId="2" fontId="0" fillId="18" borderId="19" xfId="0" applyNumberFormat="1" applyFill="1" applyBorder="1" applyAlignment="1">
      <alignment horizontal="center" vertical="center"/>
    </xf>
    <xf numFmtId="0" fontId="0" fillId="11" borderId="2" xfId="2" applyNumberFormat="1" applyFont="1" applyFill="1" applyBorder="1" applyAlignment="1">
      <alignment horizontal="center" vertical="center"/>
    </xf>
    <xf numFmtId="0" fontId="0" fillId="11" borderId="2" xfId="2" applyNumberFormat="1" applyFont="1" applyFill="1" applyBorder="1" applyAlignment="1">
      <alignment horizontal="center" vertical="center" wrapText="1"/>
    </xf>
    <xf numFmtId="0" fontId="0" fillId="8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5" borderId="4" xfId="0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 vertical="center" wrapText="1"/>
      <protection locked="0"/>
    </xf>
    <xf numFmtId="0" fontId="0" fillId="15" borderId="2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8" xfId="0" applyBorder="1" applyAlignment="1">
      <alignment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19" borderId="20" xfId="0" applyFill="1" applyBorder="1" applyAlignment="1">
      <alignment horizontal="center" vertical="center"/>
    </xf>
    <xf numFmtId="0" fontId="0" fillId="19" borderId="0" xfId="0" applyFill="1" applyAlignment="1">
      <alignment horizontal="center" vertical="center"/>
    </xf>
    <xf numFmtId="165" fontId="0" fillId="7" borderId="2" xfId="0" applyNumberFormat="1" applyFill="1" applyBorder="1" applyAlignment="1">
      <alignment horizontal="center" vertical="center" wrapText="1"/>
    </xf>
    <xf numFmtId="1" fontId="0" fillId="11" borderId="2" xfId="1" applyNumberFormat="1" applyFont="1" applyFill="1" applyBorder="1" applyAlignment="1">
      <alignment horizontal="center" vertical="center"/>
    </xf>
    <xf numFmtId="166" fontId="0" fillId="18" borderId="4" xfId="0" applyNumberForma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left"/>
    </xf>
    <xf numFmtId="0" fontId="4" fillId="10" borderId="2" xfId="0" applyFont="1" applyFill="1" applyBorder="1" applyAlignment="1">
      <alignment horizontal="left" wrapText="1"/>
    </xf>
    <xf numFmtId="2" fontId="0" fillId="18" borderId="0" xfId="0" applyNumberFormat="1" applyFill="1" applyAlignment="1">
      <alignment horizontal="center"/>
    </xf>
    <xf numFmtId="0" fontId="4" fillId="10" borderId="0" xfId="0" applyFont="1" applyFill="1" applyAlignment="1">
      <alignment horizontal="left"/>
    </xf>
    <xf numFmtId="0" fontId="0" fillId="18" borderId="0" xfId="0" applyFill="1" applyAlignment="1">
      <alignment horizontal="center"/>
    </xf>
    <xf numFmtId="0" fontId="8" fillId="20" borderId="21" xfId="0" applyFont="1" applyFill="1" applyBorder="1" applyAlignment="1">
      <alignment horizontal="center" vertical="center" wrapText="1"/>
    </xf>
    <xf numFmtId="0" fontId="12" fillId="21" borderId="2" xfId="0" applyFont="1" applyFill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0" fontId="13" fillId="8" borderId="2" xfId="0" applyFont="1" applyFill="1" applyBorder="1" applyAlignment="1" applyProtection="1">
      <alignment horizontal="center" vertical="center" wrapText="1"/>
      <protection locked="0"/>
    </xf>
    <xf numFmtId="0" fontId="14" fillId="15" borderId="4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>
      <alignment horizontal="center" vertical="center" wrapText="1"/>
    </xf>
    <xf numFmtId="0" fontId="15" fillId="22" borderId="21" xfId="0" applyFont="1" applyFill="1" applyBorder="1" applyAlignment="1">
      <alignment horizontal="center" vertical="center" wrapText="1"/>
    </xf>
    <xf numFmtId="0" fontId="16" fillId="22" borderId="21" xfId="0" applyFont="1" applyFill="1" applyBorder="1" applyAlignment="1">
      <alignment horizontal="center" vertical="center" wrapText="1"/>
    </xf>
    <xf numFmtId="0" fontId="16" fillId="23" borderId="21" xfId="0" applyFont="1" applyFill="1" applyBorder="1" applyAlignment="1">
      <alignment horizontal="center" vertical="center" wrapText="1"/>
    </xf>
    <xf numFmtId="0" fontId="17" fillId="23" borderId="21" xfId="0" applyFont="1" applyFill="1" applyBorder="1" applyAlignment="1">
      <alignment horizontal="center" vertical="center" wrapText="1"/>
    </xf>
    <xf numFmtId="0" fontId="16" fillId="24" borderId="21" xfId="0" applyFont="1" applyFill="1" applyBorder="1" applyAlignment="1">
      <alignment horizontal="center" vertical="center" wrapText="1"/>
    </xf>
    <xf numFmtId="9" fontId="16" fillId="25" borderId="21" xfId="0" applyNumberFormat="1" applyFont="1" applyFill="1" applyBorder="1" applyAlignment="1">
      <alignment horizontal="center" vertical="center"/>
    </xf>
    <xf numFmtId="9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22" borderId="21" xfId="0" applyFont="1" applyFill="1" applyBorder="1" applyAlignment="1">
      <alignment horizontal="center" vertical="center" wrapText="1"/>
    </xf>
    <xf numFmtId="0" fontId="16" fillId="26" borderId="21" xfId="0" applyFont="1" applyFill="1" applyBorder="1" applyAlignment="1">
      <alignment horizontal="center" vertical="center"/>
    </xf>
    <xf numFmtId="165" fontId="16" fillId="27" borderId="22" xfId="0" applyNumberFormat="1" applyFont="1" applyFill="1" applyBorder="1" applyAlignment="1">
      <alignment horizontal="center" vertical="center"/>
    </xf>
    <xf numFmtId="0" fontId="16" fillId="27" borderId="22" xfId="0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28" borderId="23" xfId="0" applyFont="1" applyFill="1" applyBorder="1" applyAlignment="1">
      <alignment horizontal="center" wrapText="1"/>
    </xf>
    <xf numFmtId="0" fontId="12" fillId="28" borderId="23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28" borderId="2" xfId="0" applyFont="1" applyFill="1" applyBorder="1" applyAlignment="1">
      <alignment horizontal="center" wrapText="1"/>
    </xf>
    <xf numFmtId="0" fontId="8" fillId="8" borderId="23" xfId="0" applyFont="1" applyFill="1" applyBorder="1" applyAlignment="1">
      <alignment horizontal="center" wrapText="1"/>
    </xf>
    <xf numFmtId="167" fontId="0" fillId="3" borderId="10" xfId="0" applyNumberFormat="1" applyFill="1" applyBorder="1" applyAlignment="1">
      <alignment horizontal="center" vertical="center"/>
    </xf>
    <xf numFmtId="0" fontId="0" fillId="8" borderId="2" xfId="0" applyFill="1" applyBorder="1" applyAlignment="1" applyProtection="1">
      <alignment horizontal="left" vertical="center" wrapText="1"/>
      <protection locked="0"/>
    </xf>
    <xf numFmtId="0" fontId="12" fillId="21" borderId="2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5" borderId="2" xfId="0" applyFill="1" applyBorder="1" applyAlignment="1" applyProtection="1">
      <alignment horizontal="left" vertical="center" wrapText="1"/>
      <protection locked="0"/>
    </xf>
    <xf numFmtId="0" fontId="16" fillId="22" borderId="21" xfId="0" applyFont="1" applyFill="1" applyBorder="1" applyAlignment="1">
      <alignment horizontal="left" vertical="center" wrapText="1"/>
    </xf>
    <xf numFmtId="0" fontId="16" fillId="23" borderId="21" xfId="0" applyFont="1" applyFill="1" applyBorder="1" applyAlignment="1">
      <alignment horizontal="left" vertical="center" wrapText="1"/>
    </xf>
    <xf numFmtId="0" fontId="0" fillId="15" borderId="2" xfId="0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/>
    </xf>
    <xf numFmtId="0" fontId="7" fillId="13" borderId="14" xfId="0" applyFont="1" applyFill="1" applyBorder="1" applyAlignment="1">
      <alignment horizontal="center" vertical="center"/>
    </xf>
    <xf numFmtId="0" fontId="7" fillId="13" borderId="15" xfId="0" applyFont="1" applyFill="1" applyBorder="1" applyAlignment="1">
      <alignment horizontal="center" vertical="center"/>
    </xf>
    <xf numFmtId="0" fontId="7" fillId="13" borderId="16" xfId="0" applyFont="1" applyFill="1" applyBorder="1" applyAlignment="1">
      <alignment horizontal="center" vertical="center"/>
    </xf>
    <xf numFmtId="0" fontId="7" fillId="13" borderId="17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</cellXfs>
  <cellStyles count="4">
    <cellStyle name="Komma 2" xfId="3" xr:uid="{19D53BAF-5F57-441D-8A82-4FF11912334A}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P70"/>
  <sheetViews>
    <sheetView tabSelected="1" topLeftCell="J1" zoomScale="70" zoomScaleNormal="70" workbookViewId="0">
      <selection activeCell="E9" sqref="E9"/>
    </sheetView>
  </sheetViews>
  <sheetFormatPr defaultColWidth="8.625" defaultRowHeight="15.6"/>
  <cols>
    <col min="2" max="16" width="16.625" customWidth="1"/>
  </cols>
  <sheetData>
    <row r="2" spans="1:16" ht="21">
      <c r="B2" s="49" t="s">
        <v>0</v>
      </c>
      <c r="C2" s="49"/>
    </row>
    <row r="7" spans="1:16">
      <c r="A7" s="4"/>
      <c r="B7" s="1"/>
      <c r="C7" s="1"/>
    </row>
    <row r="8" spans="1:16" ht="45.6" customHeight="1">
      <c r="A8" s="1"/>
      <c r="B8" s="1"/>
      <c r="C8" s="1"/>
      <c r="D8" s="47" t="s">
        <v>1</v>
      </c>
      <c r="E8" s="47" t="s">
        <v>2</v>
      </c>
      <c r="F8" s="47" t="s">
        <v>3</v>
      </c>
      <c r="G8" s="47" t="s">
        <v>4</v>
      </c>
      <c r="H8" s="47" t="s">
        <v>5</v>
      </c>
      <c r="I8" s="47" t="s">
        <v>6</v>
      </c>
      <c r="J8" s="47" t="s">
        <v>7</v>
      </c>
      <c r="K8" s="47" t="s">
        <v>8</v>
      </c>
      <c r="L8" s="47" t="s">
        <v>9</v>
      </c>
      <c r="M8" s="47" t="s">
        <v>10</v>
      </c>
      <c r="N8" s="47" t="s">
        <v>11</v>
      </c>
      <c r="O8" s="47" t="s">
        <v>12</v>
      </c>
      <c r="P8" s="47" t="s">
        <v>13</v>
      </c>
    </row>
    <row r="9" spans="1:16">
      <c r="A9" s="1"/>
      <c r="B9" s="154" t="s">
        <v>14</v>
      </c>
      <c r="C9" s="154"/>
      <c r="D9" s="132">
        <f>'Temas nas políticas gerais'!D58</f>
        <v>0.86999999999999988</v>
      </c>
      <c r="E9" s="131">
        <f>'Temas nas políticas setoriais'!D58</f>
        <v>7.5000000000000011E-2</v>
      </c>
      <c r="F9" s="32">
        <f>'Bases de dados'!H88</f>
        <v>0.93</v>
      </c>
      <c r="G9" s="32">
        <f>'Monitoramento de riscos'!E15</f>
        <v>1.5</v>
      </c>
      <c r="H9" s="32">
        <f>'Relevância processo decisório'!B13</f>
        <v>0</v>
      </c>
      <c r="I9" s="131">
        <f>'Ações de mitigação de riscos'!G16</f>
        <v>0</v>
      </c>
      <c r="J9" s="32">
        <f>'Prod fin imp positivo'!F70</f>
        <v>0.15500000000000003</v>
      </c>
      <c r="K9" s="32">
        <f>'Portfólio (setor)'!F9</f>
        <v>0</v>
      </c>
      <c r="L9" s="32">
        <f>'Portfólio (localização)'!F9</f>
        <v>0</v>
      </c>
      <c r="M9" s="32">
        <f>'Portfólio (empresa)'!H19</f>
        <v>0</v>
      </c>
      <c r="N9" s="32">
        <f>'Peso fatores ASG portfólio'!H15</f>
        <v>0</v>
      </c>
      <c r="O9" s="32">
        <f>Governança!G22</f>
        <v>2.2124999999999999</v>
      </c>
      <c r="P9" s="32">
        <f>' Controvérsias socioambientais'!G19</f>
        <v>-0.4</v>
      </c>
    </row>
    <row r="10" spans="1:16">
      <c r="A10" s="1"/>
      <c r="B10" s="154" t="s">
        <v>15</v>
      </c>
      <c r="C10" s="154"/>
      <c r="D10" s="52">
        <v>3</v>
      </c>
      <c r="E10" s="51">
        <v>7</v>
      </c>
      <c r="F10" s="51">
        <v>10</v>
      </c>
      <c r="G10" s="51">
        <v>10</v>
      </c>
      <c r="H10" s="51">
        <v>15</v>
      </c>
      <c r="I10" s="51">
        <v>10</v>
      </c>
      <c r="J10" s="51">
        <v>10</v>
      </c>
      <c r="K10" s="51">
        <v>8</v>
      </c>
      <c r="L10" s="51">
        <v>7</v>
      </c>
      <c r="M10" s="51">
        <v>5</v>
      </c>
      <c r="N10" s="51">
        <v>5</v>
      </c>
      <c r="O10" s="51">
        <v>10</v>
      </c>
      <c r="P10" s="51">
        <v>0</v>
      </c>
    </row>
    <row r="11" spans="1:16">
      <c r="A11" s="1"/>
      <c r="B11" s="1"/>
    </row>
    <row r="12" spans="1:16">
      <c r="A12" s="1"/>
      <c r="B12" s="1"/>
      <c r="C12" s="1"/>
    </row>
    <row r="13" spans="1:16">
      <c r="A13" s="1"/>
      <c r="B13" s="155" t="s">
        <v>16</v>
      </c>
      <c r="C13" s="156"/>
      <c r="D13" s="159">
        <f>SUM(D9:P9)</f>
        <v>5.3424999999999994</v>
      </c>
    </row>
    <row r="14" spans="1:16">
      <c r="A14" s="1"/>
      <c r="B14" s="157"/>
      <c r="C14" s="158"/>
      <c r="D14" s="160"/>
    </row>
    <row r="15" spans="1:16">
      <c r="A15" s="1"/>
      <c r="B15" s="1"/>
      <c r="C15" s="1"/>
    </row>
    <row r="16" spans="1:16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600000000000001">
      <c r="A63" s="6"/>
      <c r="B63" s="6"/>
      <c r="C63" s="6"/>
    </row>
    <row r="64" spans="1:3" ht="18.600000000000001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77.45">
      <c r="A70" s="9" t="s">
        <v>17</v>
      </c>
      <c r="B70" s="9" t="s">
        <v>18</v>
      </c>
      <c r="C70" s="9"/>
    </row>
  </sheetData>
  <sheetProtection sheet="1" objects="1" scenarios="1"/>
  <mergeCells count="4">
    <mergeCell ref="B9:C9"/>
    <mergeCell ref="B10:C10"/>
    <mergeCell ref="B13:C14"/>
    <mergeCell ref="D13:D14"/>
  </mergeCells>
  <conditionalFormatting sqref="D9">
    <cfRule type="colorScale" priority="9">
      <colorScale>
        <cfvo type="num" val="0"/>
        <cfvo type="num" val="3"/>
        <color rgb="FFFFCCCC"/>
        <color theme="9" tint="0.79998168889431442"/>
      </colorScale>
    </cfRule>
  </conditionalFormatting>
  <conditionalFormatting sqref="D13:D14">
    <cfRule type="colorScale" priority="1">
      <colorScale>
        <cfvo type="num" val="0"/>
        <cfvo type="num" val="100"/>
        <color rgb="FFFFCCCC"/>
        <color theme="9" tint="0.79998168889431442"/>
      </colorScale>
    </cfRule>
  </conditionalFormatting>
  <conditionalFormatting sqref="E9">
    <cfRule type="colorScale" priority="10">
      <colorScale>
        <cfvo type="num" val="0"/>
        <cfvo type="num" val="7"/>
        <color rgb="FFFFCCCC"/>
        <color theme="9" tint="0.79998168889431442"/>
      </colorScale>
    </cfRule>
  </conditionalFormatting>
  <conditionalFormatting sqref="F9">
    <cfRule type="colorScale" priority="8">
      <colorScale>
        <cfvo type="num" val="0"/>
        <cfvo type="num" val="20"/>
        <color rgb="FFFFCCCC"/>
        <color theme="9" tint="0.79998168889431442"/>
      </colorScale>
    </cfRule>
  </conditionalFormatting>
  <conditionalFormatting sqref="G9">
    <cfRule type="colorScale" priority="7">
      <colorScale>
        <cfvo type="num" val="0"/>
        <cfvo type="num" val="10"/>
        <color rgb="FFFFCCCC"/>
        <color theme="9" tint="0.79998168889431442"/>
      </colorScale>
    </cfRule>
  </conditionalFormatting>
  <conditionalFormatting sqref="H9:L9">
    <cfRule type="colorScale" priority="6">
      <colorScale>
        <cfvo type="num" val="0"/>
        <cfvo type="num" val="7"/>
        <color rgb="FFFFCCCC"/>
        <color theme="9" tint="0.79998168889431442"/>
      </colorScale>
    </cfRule>
  </conditionalFormatting>
  <conditionalFormatting sqref="M9:N9">
    <cfRule type="colorScale" priority="3">
      <colorScale>
        <cfvo type="num" val="0"/>
        <cfvo type="num" val="5"/>
        <color rgb="FFFFCCCC"/>
        <color theme="9" tint="0.79998168889431442"/>
      </colorScale>
    </cfRule>
  </conditionalFormatting>
  <conditionalFormatting sqref="O9">
    <cfRule type="colorScale" priority="5">
      <colorScale>
        <cfvo type="num" val="0"/>
        <cfvo type="num" val="10"/>
        <color rgb="FFFFCCCC"/>
        <color theme="9" tint="0.79998168889431442"/>
      </colorScale>
    </cfRule>
  </conditionalFormatting>
  <conditionalFormatting sqref="P9">
    <cfRule type="colorScale" priority="2">
      <colorScale>
        <cfvo type="num" val="-5"/>
        <cfvo type="num" val="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22"/>
  <sheetViews>
    <sheetView zoomScale="70" zoomScaleNormal="70" workbookViewId="0">
      <pane xSplit="1" ySplit="2" topLeftCell="B8" activePane="bottomRight" state="frozen"/>
      <selection pane="bottomRight" activeCell="B8" sqref="B8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89" customWidth="1"/>
    <col min="6" max="6" width="15" style="89" customWidth="1"/>
    <col min="7" max="7" width="17" style="89" customWidth="1"/>
    <col min="8" max="16384" width="10.875" style="1"/>
  </cols>
  <sheetData>
    <row r="1" spans="1:7" ht="15.95" customHeight="1">
      <c r="A1" s="59"/>
      <c r="B1" s="167" t="s">
        <v>208</v>
      </c>
      <c r="C1" s="167"/>
      <c r="D1" s="167"/>
      <c r="E1" s="167"/>
      <c r="F1" s="150" t="s">
        <v>65</v>
      </c>
      <c r="G1" s="28"/>
    </row>
    <row r="2" spans="1:7" ht="30.95">
      <c r="A2" s="30" t="s">
        <v>209</v>
      </c>
      <c r="B2" s="20" t="s">
        <v>210</v>
      </c>
      <c r="C2" s="20" t="s">
        <v>211</v>
      </c>
      <c r="D2" s="20" t="s">
        <v>212</v>
      </c>
      <c r="E2" s="20" t="s">
        <v>213</v>
      </c>
      <c r="F2" s="150"/>
      <c r="G2" s="1"/>
    </row>
    <row r="3" spans="1:7">
      <c r="A3" s="17" t="s">
        <v>214</v>
      </c>
      <c r="B3" s="88"/>
      <c r="C3" s="88">
        <v>0</v>
      </c>
      <c r="D3" s="88">
        <v>0</v>
      </c>
      <c r="E3" s="88">
        <v>0</v>
      </c>
      <c r="F3" s="36">
        <f>SUM(B3:E3)</f>
        <v>0</v>
      </c>
      <c r="G3" s="1"/>
    </row>
    <row r="4" spans="1:7">
      <c r="A4" s="17"/>
      <c r="B4" s="88"/>
      <c r="C4" s="88"/>
      <c r="D4" s="88"/>
      <c r="E4" s="88"/>
      <c r="F4" s="36"/>
      <c r="G4" s="1"/>
    </row>
    <row r="5" spans="1:7">
      <c r="A5" s="17" t="s">
        <v>215</v>
      </c>
      <c r="B5" s="78">
        <v>0</v>
      </c>
      <c r="C5" s="78">
        <v>0</v>
      </c>
      <c r="D5" s="78">
        <v>0</v>
      </c>
      <c r="E5" s="78">
        <v>0</v>
      </c>
      <c r="F5" s="36">
        <f>SUM(B5:E5)</f>
        <v>0</v>
      </c>
      <c r="G5" s="1"/>
    </row>
    <row r="6" spans="1:7">
      <c r="A6" s="17"/>
      <c r="B6" s="78"/>
      <c r="C6" s="78"/>
      <c r="D6" s="78"/>
      <c r="E6" s="78"/>
      <c r="F6" s="36"/>
      <c r="G6" s="1"/>
    </row>
    <row r="7" spans="1:7" ht="32.25">
      <c r="A7" s="56" t="s">
        <v>216</v>
      </c>
      <c r="B7" s="88">
        <v>0</v>
      </c>
      <c r="C7" s="88">
        <v>0</v>
      </c>
      <c r="D7" s="88">
        <v>0</v>
      </c>
      <c r="E7" s="88">
        <v>0</v>
      </c>
      <c r="F7" s="36">
        <f>SUM(B7:E7)</f>
        <v>0</v>
      </c>
      <c r="G7" s="1"/>
    </row>
    <row r="8" spans="1:7" ht="14.45" customHeight="1">
      <c r="A8" s="17"/>
      <c r="B8" s="88"/>
      <c r="C8" s="88"/>
      <c r="D8" s="88"/>
      <c r="E8" s="88"/>
      <c r="F8" s="36"/>
      <c r="G8" s="1"/>
    </row>
    <row r="9" spans="1:7">
      <c r="A9" s="30" t="s">
        <v>65</v>
      </c>
      <c r="B9" s="40">
        <f>SUM(B3:B7)</f>
        <v>0</v>
      </c>
      <c r="C9" s="40">
        <f t="shared" ref="C9:E9" si="0">SUM(C3:C7)</f>
        <v>0</v>
      </c>
      <c r="D9" s="40">
        <f t="shared" si="0"/>
        <v>0</v>
      </c>
      <c r="E9" s="40">
        <f t="shared" si="0"/>
        <v>0</v>
      </c>
      <c r="F9" s="77">
        <f>MIN(SUM(F3:F8),8)</f>
        <v>0</v>
      </c>
      <c r="G9" s="152" t="s">
        <v>217</v>
      </c>
    </row>
    <row r="10" spans="1:7">
      <c r="A10" s="96"/>
      <c r="B10" s="96"/>
      <c r="C10" s="94"/>
      <c r="D10" s="94"/>
      <c r="E10" s="94"/>
      <c r="F10" s="94"/>
      <c r="G10" s="94"/>
    </row>
    <row r="11" spans="1:7">
      <c r="A11" s="96" t="s">
        <v>35</v>
      </c>
      <c r="B11" s="94"/>
      <c r="C11" s="101"/>
      <c r="D11" s="94"/>
      <c r="E11" s="94"/>
      <c r="F11" s="94"/>
      <c r="G11" s="94"/>
    </row>
    <row r="12" spans="1:7" ht="13.5" customHeight="1">
      <c r="A12" s="94"/>
      <c r="B12" s="94"/>
      <c r="C12" s="101"/>
      <c r="D12" s="94"/>
      <c r="E12" s="94"/>
      <c r="F12" s="94"/>
      <c r="G12" s="94"/>
    </row>
    <row r="13" spans="1:7">
      <c r="A13" s="94"/>
      <c r="B13" s="94"/>
      <c r="C13" s="100"/>
      <c r="D13" s="94"/>
      <c r="E13" s="94"/>
      <c r="F13" s="148"/>
      <c r="G13" s="148"/>
    </row>
    <row r="14" spans="1:7">
      <c r="A14" s="94"/>
      <c r="B14" s="94"/>
      <c r="C14" s="94"/>
      <c r="D14" s="94"/>
      <c r="E14" s="94"/>
      <c r="F14" s="94"/>
      <c r="G14" s="94"/>
    </row>
    <row r="15" spans="1:7">
      <c r="A15" s="94"/>
      <c r="B15" s="94"/>
      <c r="C15" s="94"/>
      <c r="D15" s="94"/>
      <c r="E15" s="94"/>
      <c r="F15" s="94"/>
      <c r="G15" s="94"/>
    </row>
    <row r="16" spans="1:7">
      <c r="A16" s="94"/>
      <c r="B16" s="94"/>
      <c r="C16" s="94"/>
      <c r="D16" s="94"/>
      <c r="E16" s="94"/>
      <c r="F16" s="94"/>
      <c r="G16" s="94"/>
    </row>
    <row r="17" spans="1:7">
      <c r="A17" s="94"/>
      <c r="B17" s="94"/>
      <c r="C17" s="94"/>
      <c r="D17" s="94"/>
      <c r="E17" s="94"/>
      <c r="F17" s="94"/>
      <c r="G17" s="94"/>
    </row>
    <row r="18" spans="1:7">
      <c r="A18" s="94"/>
      <c r="B18" s="94"/>
      <c r="C18" s="94"/>
      <c r="D18" s="94"/>
      <c r="E18" s="94"/>
      <c r="F18" s="94"/>
      <c r="G18" s="94"/>
    </row>
    <row r="19" spans="1:7">
      <c r="A19" s="94"/>
      <c r="B19" s="94"/>
      <c r="C19" s="94"/>
      <c r="D19" s="94"/>
      <c r="E19" s="94"/>
      <c r="F19" s="94"/>
      <c r="G19" s="94"/>
    </row>
    <row r="20" spans="1:7">
      <c r="A20" s="94"/>
      <c r="B20" s="94"/>
      <c r="C20" s="94"/>
      <c r="D20" s="94"/>
      <c r="E20" s="94"/>
      <c r="F20" s="94"/>
      <c r="G20" s="94"/>
    </row>
    <row r="21" spans="1:7">
      <c r="A21" s="94"/>
      <c r="B21" s="94"/>
      <c r="C21" s="94"/>
      <c r="D21" s="94"/>
      <c r="E21" s="94"/>
      <c r="F21" s="94"/>
      <c r="G21" s="94"/>
    </row>
    <row r="22" spans="1:7">
      <c r="A22" s="94"/>
      <c r="B22" s="94"/>
      <c r="C22" s="94"/>
      <c r="D22" s="94"/>
      <c r="E22" s="94"/>
      <c r="F22" s="94"/>
      <c r="G22" s="94"/>
    </row>
  </sheetData>
  <sheetProtection algorithmName="SHA-512" hashValue="bN2DSyk/94s3aQFfnfxACAi9+D0nkQJrMN6wu9hk3zP//68XRLAkQB0rrydhJDxMGejnE4saGHQ/M9XLoTAO/w==" saltValue="R4bvdwKZEBV9S91qbEUO2A==" spinCount="100000" sheet="1" formatRows="0"/>
  <mergeCells count="1">
    <mergeCell ref="B1:E1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8"/>
  <sheetViews>
    <sheetView zoomScale="70" zoomScaleNormal="70" workbookViewId="0">
      <pane xSplit="1" ySplit="2" topLeftCell="B11" activePane="bottomRight" state="frozen"/>
      <selection pane="bottomRight" activeCell="A11" sqref="A11"/>
      <selection pane="bottomLeft" activeCell="A3" sqref="A3"/>
      <selection pane="topRight" activeCell="B1" sqref="B1"/>
    </sheetView>
  </sheetViews>
  <sheetFormatPr defaultColWidth="10.875" defaultRowHeight="15.6"/>
  <cols>
    <col min="1" max="4" width="32.625" style="89" customWidth="1"/>
    <col min="5" max="5" width="15" style="89" customWidth="1"/>
    <col min="6" max="6" width="12.5" style="89" customWidth="1"/>
    <col min="7" max="7" width="15" style="89" customWidth="1"/>
    <col min="8" max="16384" width="10.875" style="1"/>
  </cols>
  <sheetData>
    <row r="1" spans="1:7">
      <c r="A1" s="2"/>
      <c r="B1" s="168" t="s">
        <v>208</v>
      </c>
      <c r="C1" s="168"/>
      <c r="D1" s="168"/>
      <c r="E1" s="2"/>
      <c r="F1" s="2"/>
      <c r="G1" s="1"/>
    </row>
    <row r="2" spans="1:7" ht="89.1" customHeight="1">
      <c r="A2" s="27" t="s">
        <v>218</v>
      </c>
      <c r="B2" s="38" t="s">
        <v>219</v>
      </c>
      <c r="C2" s="38" t="s">
        <v>220</v>
      </c>
      <c r="D2" s="38" t="s">
        <v>221</v>
      </c>
      <c r="E2" s="16" t="s">
        <v>24</v>
      </c>
      <c r="F2" s="16" t="s">
        <v>65</v>
      </c>
      <c r="G2" s="28"/>
    </row>
    <row r="3" spans="1:7" ht="15.95" customHeight="1">
      <c r="A3" s="11" t="s">
        <v>222</v>
      </c>
      <c r="B3" s="84"/>
      <c r="C3" s="84"/>
      <c r="D3" s="84"/>
      <c r="E3" s="64">
        <v>0.45</v>
      </c>
      <c r="F3" s="42">
        <f>SUM(B3:D3)*E3</f>
        <v>0</v>
      </c>
      <c r="G3" s="1"/>
    </row>
    <row r="4" spans="1:7" ht="15.95" customHeight="1">
      <c r="A4" s="11"/>
      <c r="B4" s="84"/>
      <c r="C4" s="84"/>
      <c r="D4" s="84"/>
      <c r="E4" s="34"/>
      <c r="F4" s="42"/>
      <c r="G4" s="1"/>
    </row>
    <row r="5" spans="1:7" ht="15.95" customHeight="1">
      <c r="A5" s="11" t="s">
        <v>223</v>
      </c>
      <c r="B5" s="86"/>
      <c r="C5" s="86"/>
      <c r="D5" s="86"/>
      <c r="E5" s="64">
        <v>0.3</v>
      </c>
      <c r="F5" s="42">
        <f>SUM(B5:D5)*E5</f>
        <v>0</v>
      </c>
      <c r="G5" s="1"/>
    </row>
    <row r="6" spans="1:7">
      <c r="A6" s="11"/>
      <c r="B6" s="86"/>
      <c r="C6" s="86"/>
      <c r="D6" s="86"/>
      <c r="E6" s="34"/>
      <c r="F6" s="42"/>
      <c r="G6" s="1"/>
    </row>
    <row r="7" spans="1:7" ht="15.95" customHeight="1">
      <c r="A7" s="12" t="s">
        <v>224</v>
      </c>
      <c r="B7" s="84"/>
      <c r="C7" s="84"/>
      <c r="D7" s="84"/>
      <c r="E7" s="64">
        <v>0.25</v>
      </c>
      <c r="F7" s="42">
        <f>SUM(B7:D7)*E7</f>
        <v>0</v>
      </c>
      <c r="G7" s="1"/>
    </row>
    <row r="8" spans="1:7" ht="15.95" customHeight="1">
      <c r="A8" s="11"/>
      <c r="B8" s="84"/>
      <c r="C8" s="84"/>
      <c r="D8" s="84"/>
      <c r="E8" s="34"/>
      <c r="F8" s="42"/>
      <c r="G8" s="1"/>
    </row>
    <row r="9" spans="1:7" ht="15.95" customHeight="1">
      <c r="A9" s="27" t="s">
        <v>135</v>
      </c>
      <c r="B9" s="33">
        <f>SUM(B3:B8)</f>
        <v>0</v>
      </c>
      <c r="C9" s="33">
        <f t="shared" ref="C9:D9" si="0">SUM(C3:C8)</f>
        <v>0</v>
      </c>
      <c r="D9" s="33">
        <f t="shared" si="0"/>
        <v>0</v>
      </c>
      <c r="E9" s="33"/>
      <c r="F9" s="76">
        <f>MIN(SUM(F3:F8),7)</f>
        <v>0</v>
      </c>
      <c r="G9" s="152" t="s">
        <v>69</v>
      </c>
    </row>
    <row r="10" spans="1:7">
      <c r="A10" s="98"/>
      <c r="B10" s="98"/>
      <c r="C10" s="57"/>
      <c r="D10" s="57"/>
      <c r="E10" s="57"/>
      <c r="F10" s="57"/>
      <c r="G10" s="1"/>
    </row>
    <row r="11" spans="1:7">
      <c r="A11" s="94" t="s">
        <v>35</v>
      </c>
      <c r="B11" s="94"/>
      <c r="C11" s="94"/>
      <c r="D11" s="94"/>
      <c r="E11" s="94"/>
      <c r="F11" s="94"/>
    </row>
    <row r="12" spans="1:7">
      <c r="A12" s="94"/>
      <c r="B12" s="94"/>
      <c r="C12" s="94"/>
      <c r="D12" s="94"/>
      <c r="E12" s="94"/>
      <c r="F12" s="94"/>
    </row>
    <row r="13" spans="1:7" ht="17.100000000000001" customHeight="1">
      <c r="A13" s="94"/>
      <c r="B13" s="94"/>
      <c r="C13" s="100"/>
      <c r="D13" s="94"/>
      <c r="E13" s="148"/>
      <c r="F13" s="148"/>
    </row>
    <row r="14" spans="1:7">
      <c r="A14" s="94"/>
      <c r="B14" s="94"/>
      <c r="C14" s="94"/>
      <c r="D14" s="94"/>
      <c r="E14" s="94"/>
      <c r="F14" s="94"/>
    </row>
    <row r="15" spans="1:7">
      <c r="A15" s="94"/>
      <c r="B15" s="94"/>
      <c r="C15" s="94"/>
      <c r="D15" s="94"/>
      <c r="E15" s="94"/>
      <c r="F15" s="94"/>
    </row>
    <row r="16" spans="1:7">
      <c r="A16" s="94"/>
      <c r="B16" s="94"/>
      <c r="C16" s="94"/>
      <c r="D16" s="94"/>
      <c r="E16" s="94"/>
      <c r="F16" s="94"/>
    </row>
    <row r="17" spans="1:6">
      <c r="A17" s="94"/>
      <c r="B17" s="94"/>
      <c r="C17" s="94"/>
      <c r="D17" s="94"/>
      <c r="E17" s="94"/>
      <c r="F17" s="94"/>
    </row>
    <row r="18" spans="1:6">
      <c r="A18" s="94"/>
      <c r="B18" s="94"/>
      <c r="C18" s="94"/>
      <c r="D18" s="94"/>
      <c r="E18" s="94"/>
      <c r="F18" s="94"/>
    </row>
  </sheetData>
  <sheetProtection algorithmName="SHA-512" hashValue="eMIJ/AwFp51SuxSC6Y2gUrOI22Uz8h3zQYKKeNm0nJpVuh0n5f2U3dG+/nZ7HZQjpFmgOHGNVFWGD/5EGg+MxA==" saltValue="unrjz44hVV0nVFzbzY8Bb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60" zoomScaleNormal="60" workbookViewId="0">
      <pane xSplit="1" ySplit="2" topLeftCell="F13" activePane="bottomRight" state="frozen"/>
      <selection pane="bottomRight" activeCell="F22" sqref="F22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89" customWidth="1"/>
    <col min="6" max="6" width="29.5" style="89" customWidth="1"/>
    <col min="7" max="7" width="15" style="89" customWidth="1"/>
    <col min="8" max="8" width="17" style="89" customWidth="1"/>
    <col min="9" max="9" width="16.5" style="89" customWidth="1"/>
    <col min="10" max="16384" width="10.875" style="1"/>
  </cols>
  <sheetData>
    <row r="1" spans="1:9">
      <c r="A1" s="27"/>
      <c r="B1" s="170" t="s">
        <v>225</v>
      </c>
      <c r="C1" s="171"/>
      <c r="D1" s="171"/>
      <c r="E1" s="172"/>
      <c r="F1" s="27"/>
      <c r="G1" s="27"/>
      <c r="H1" s="27"/>
      <c r="I1" s="1"/>
    </row>
    <row r="2" spans="1:9" ht="92.45" customHeight="1">
      <c r="A2" s="27" t="s">
        <v>226</v>
      </c>
      <c r="B2" s="38" t="s">
        <v>210</v>
      </c>
      <c r="C2" s="38" t="s">
        <v>211</v>
      </c>
      <c r="D2" s="38" t="s">
        <v>227</v>
      </c>
      <c r="E2" s="38" t="s">
        <v>213</v>
      </c>
      <c r="F2" s="27" t="s">
        <v>135</v>
      </c>
      <c r="G2" s="27" t="s">
        <v>24</v>
      </c>
      <c r="H2" s="27" t="s">
        <v>25</v>
      </c>
      <c r="I2" s="28"/>
    </row>
    <row r="3" spans="1:9" ht="32.1" customHeight="1">
      <c r="A3" s="29" t="s">
        <v>228</v>
      </c>
      <c r="B3" s="84"/>
      <c r="C3" s="84"/>
      <c r="D3" s="84"/>
      <c r="E3" s="84"/>
      <c r="F3" s="42">
        <f>SUM(B3:E3)</f>
        <v>0</v>
      </c>
      <c r="G3" s="69">
        <v>0.2</v>
      </c>
      <c r="H3" s="42">
        <f>SUM(B3:E3)*G3</f>
        <v>0</v>
      </c>
      <c r="I3" s="1"/>
    </row>
    <row r="4" spans="1:9" ht="32.1" customHeight="1">
      <c r="A4" s="29"/>
      <c r="B4" s="84"/>
      <c r="C4" s="84"/>
      <c r="D4" s="84"/>
      <c r="E4" s="84"/>
      <c r="F4" s="42"/>
      <c r="G4" s="33"/>
      <c r="H4" s="42"/>
      <c r="I4" s="1"/>
    </row>
    <row r="5" spans="1:9" ht="32.1" customHeight="1">
      <c r="A5" s="29" t="s">
        <v>229</v>
      </c>
      <c r="B5" s="85"/>
      <c r="C5" s="85"/>
      <c r="D5" s="85"/>
      <c r="E5" s="85"/>
      <c r="F5" s="42">
        <f t="shared" ref="F5:F17" si="0">SUM(B5:E5)</f>
        <v>0</v>
      </c>
      <c r="G5" s="69">
        <v>0.1</v>
      </c>
      <c r="H5" s="42">
        <f t="shared" ref="H5:H17" si="1">SUM(B5:E5)*G5</f>
        <v>0</v>
      </c>
      <c r="I5" s="1"/>
    </row>
    <row r="6" spans="1:9" ht="32.1" customHeight="1">
      <c r="A6" s="11"/>
      <c r="B6" s="85"/>
      <c r="C6" s="85"/>
      <c r="D6" s="85"/>
      <c r="E6" s="85"/>
      <c r="F6" s="42"/>
      <c r="G6" s="33"/>
      <c r="H6" s="42"/>
      <c r="I6" s="1"/>
    </row>
    <row r="7" spans="1:9" ht="32.1" customHeight="1">
      <c r="A7" s="12" t="s">
        <v>230</v>
      </c>
      <c r="B7" s="84"/>
      <c r="C7" s="84"/>
      <c r="D7" s="84"/>
      <c r="E7" s="84"/>
      <c r="F7" s="42">
        <f t="shared" si="0"/>
        <v>0</v>
      </c>
      <c r="G7" s="69">
        <v>0.05</v>
      </c>
      <c r="H7" s="42">
        <f t="shared" si="1"/>
        <v>0</v>
      </c>
      <c r="I7" s="1"/>
    </row>
    <row r="8" spans="1:9" ht="32.1" customHeight="1">
      <c r="A8" s="11"/>
      <c r="B8" s="84"/>
      <c r="C8" s="84"/>
      <c r="D8" s="84"/>
      <c r="E8" s="84"/>
      <c r="F8" s="42"/>
      <c r="G8" s="33"/>
      <c r="H8" s="42"/>
      <c r="I8" s="1"/>
    </row>
    <row r="9" spans="1:9" ht="32.1" customHeight="1">
      <c r="A9" s="12" t="s">
        <v>231</v>
      </c>
      <c r="B9" s="85"/>
      <c r="C9" s="85"/>
      <c r="D9" s="85"/>
      <c r="E9" s="85"/>
      <c r="F9" s="42">
        <f t="shared" si="0"/>
        <v>0</v>
      </c>
      <c r="G9" s="69">
        <v>0.25</v>
      </c>
      <c r="H9" s="42">
        <f t="shared" si="1"/>
        <v>0</v>
      </c>
      <c r="I9" s="1"/>
    </row>
    <row r="10" spans="1:9" ht="32.1" customHeight="1">
      <c r="A10" s="11"/>
      <c r="B10" s="85"/>
      <c r="C10" s="85"/>
      <c r="D10" s="85"/>
      <c r="E10" s="85"/>
      <c r="F10" s="42"/>
      <c r="G10" s="33"/>
      <c r="H10" s="42"/>
      <c r="I10" s="1"/>
    </row>
    <row r="11" spans="1:9" ht="32.1" customHeight="1">
      <c r="A11" s="29" t="s">
        <v>232</v>
      </c>
      <c r="B11" s="84"/>
      <c r="C11" s="84"/>
      <c r="D11" s="84"/>
      <c r="E11" s="84"/>
      <c r="F11" s="42">
        <f t="shared" si="0"/>
        <v>0</v>
      </c>
      <c r="G11" s="69">
        <v>0.1</v>
      </c>
      <c r="H11" s="42">
        <f t="shared" si="1"/>
        <v>0</v>
      </c>
      <c r="I11" s="1"/>
    </row>
    <row r="12" spans="1:9" ht="32.1" customHeight="1">
      <c r="A12" s="11"/>
      <c r="B12" s="84"/>
      <c r="C12" s="84"/>
      <c r="D12" s="84"/>
      <c r="E12" s="84"/>
      <c r="F12" s="42"/>
      <c r="G12" s="33"/>
      <c r="H12" s="42"/>
      <c r="I12" s="1"/>
    </row>
    <row r="13" spans="1:9" ht="32.1" customHeight="1">
      <c r="A13" s="12" t="s">
        <v>233</v>
      </c>
      <c r="B13" s="85"/>
      <c r="C13" s="85"/>
      <c r="D13" s="85"/>
      <c r="E13" s="85"/>
      <c r="F13" s="42">
        <f t="shared" si="0"/>
        <v>0</v>
      </c>
      <c r="G13" s="69">
        <v>0.05</v>
      </c>
      <c r="H13" s="42">
        <f t="shared" si="1"/>
        <v>0</v>
      </c>
      <c r="I13" s="1"/>
    </row>
    <row r="14" spans="1:9" ht="32.1" customHeight="1">
      <c r="A14" s="11"/>
      <c r="B14" s="85"/>
      <c r="C14" s="85"/>
      <c r="D14" s="85"/>
      <c r="E14" s="85"/>
      <c r="F14" s="42"/>
      <c r="G14" s="33"/>
      <c r="H14" s="42"/>
      <c r="I14" s="1"/>
    </row>
    <row r="15" spans="1:9" ht="66" customHeight="1">
      <c r="A15" s="12" t="s">
        <v>234</v>
      </c>
      <c r="B15" s="84"/>
      <c r="C15" s="84"/>
      <c r="D15" s="84"/>
      <c r="E15" s="84"/>
      <c r="F15" s="42">
        <f t="shared" si="0"/>
        <v>0</v>
      </c>
      <c r="G15" s="69">
        <v>0.1</v>
      </c>
      <c r="H15" s="42">
        <f t="shared" si="1"/>
        <v>0</v>
      </c>
      <c r="I15" s="1"/>
    </row>
    <row r="16" spans="1:9" ht="32.1" customHeight="1">
      <c r="A16" s="11"/>
      <c r="B16" s="84"/>
      <c r="C16" s="84"/>
      <c r="D16" s="84"/>
      <c r="E16" s="84"/>
      <c r="F16" s="42"/>
      <c r="G16" s="33"/>
      <c r="H16" s="42"/>
      <c r="I16" s="1"/>
    </row>
    <row r="17" spans="1:9" ht="48.6" customHeight="1">
      <c r="A17" s="12" t="s">
        <v>235</v>
      </c>
      <c r="B17" s="85"/>
      <c r="C17" s="85"/>
      <c r="D17" s="85"/>
      <c r="E17" s="85"/>
      <c r="F17" s="42">
        <f t="shared" si="0"/>
        <v>0</v>
      </c>
      <c r="G17" s="69">
        <v>0.15</v>
      </c>
      <c r="H17" s="42">
        <f t="shared" si="1"/>
        <v>0</v>
      </c>
      <c r="I17" s="1"/>
    </row>
    <row r="18" spans="1:9" ht="48.6" customHeight="1">
      <c r="A18" s="12"/>
      <c r="B18" s="85"/>
      <c r="C18" s="85"/>
      <c r="D18" s="85"/>
      <c r="E18" s="85"/>
      <c r="F18" s="42"/>
      <c r="G18" s="69"/>
      <c r="H18" s="42"/>
      <c r="I18" s="1"/>
    </row>
    <row r="19" spans="1:9" ht="26.1" customHeight="1">
      <c r="A19" s="169"/>
      <c r="B19" s="169"/>
      <c r="C19" s="10"/>
      <c r="D19" s="10"/>
      <c r="E19" s="10"/>
      <c r="F19" s="35" t="s">
        <v>65</v>
      </c>
      <c r="G19" s="70">
        <f>SUM(G3:G17)</f>
        <v>1</v>
      </c>
      <c r="H19" s="75">
        <f>SUM(H3:H17)</f>
        <v>0</v>
      </c>
      <c r="I19" s="152" t="s">
        <v>147</v>
      </c>
    </row>
    <row r="20" spans="1:9">
      <c r="A20" s="148" t="s">
        <v>35</v>
      </c>
      <c r="B20" s="148"/>
      <c r="C20" s="148"/>
      <c r="D20" s="148"/>
      <c r="E20" s="148"/>
      <c r="F20" s="148"/>
      <c r="G20" s="148"/>
      <c r="H20" s="148"/>
    </row>
    <row r="21" spans="1:9" ht="15.75">
      <c r="A21" s="148"/>
      <c r="B21" s="148"/>
      <c r="C21" s="148"/>
      <c r="D21" s="100"/>
      <c r="E21" s="148"/>
      <c r="F21" s="148"/>
      <c r="G21" s="148"/>
      <c r="H21" s="148"/>
    </row>
    <row r="22" spans="1:9">
      <c r="A22" s="148"/>
      <c r="B22" s="148"/>
      <c r="C22" s="99"/>
      <c r="D22" s="148"/>
      <c r="E22" s="148"/>
      <c r="F22" s="148"/>
      <c r="G22" s="148"/>
      <c r="H22" s="148"/>
    </row>
    <row r="23" spans="1:9">
      <c r="A23" s="148"/>
      <c r="B23" s="148"/>
      <c r="C23" s="148"/>
      <c r="D23" s="148"/>
      <c r="E23" s="148"/>
      <c r="F23" s="148"/>
      <c r="G23" s="148"/>
      <c r="H23" s="148"/>
    </row>
    <row r="24" spans="1:9">
      <c r="A24" s="148"/>
      <c r="B24" s="148"/>
      <c r="C24" s="148"/>
      <c r="D24" s="148"/>
      <c r="E24" s="148"/>
      <c r="F24" s="148"/>
      <c r="G24" s="148"/>
      <c r="H24" s="148"/>
    </row>
    <row r="25" spans="1:9">
      <c r="A25" s="148"/>
      <c r="B25" s="148"/>
      <c r="C25" s="148"/>
      <c r="D25" s="148"/>
      <c r="E25" s="148"/>
      <c r="F25" s="148"/>
      <c r="G25" s="148"/>
      <c r="H25" s="148"/>
    </row>
    <row r="26" spans="1:9">
      <c r="A26" s="148"/>
      <c r="B26" s="148"/>
      <c r="C26" s="148"/>
      <c r="D26" s="148"/>
      <c r="E26" s="148"/>
      <c r="F26" s="148"/>
      <c r="G26" s="148"/>
      <c r="H26" s="148"/>
    </row>
    <row r="27" spans="1:9">
      <c r="A27" s="148"/>
      <c r="B27" s="148"/>
      <c r="C27" s="148"/>
      <c r="D27" s="148"/>
      <c r="E27" s="148"/>
      <c r="F27" s="148"/>
      <c r="G27" s="148"/>
      <c r="H27" s="148"/>
    </row>
    <row r="28" spans="1:9">
      <c r="A28" s="148"/>
      <c r="B28" s="148"/>
      <c r="C28" s="148"/>
      <c r="D28" s="148"/>
      <c r="E28" s="148"/>
      <c r="F28" s="148"/>
      <c r="G28" s="148"/>
      <c r="H28" s="148"/>
    </row>
  </sheetData>
  <sheetProtection algorithmName="SHA-512" hashValue="CPYdjUEK8bYHnD0G7AdP32qi/m22f4iHATNwgLrShMb1FIEzLZwBwEWz3yRvavw0U7/oS0THUlfGGlxwbDhjbQ==" saltValue="2CdGDBLBZj6hIh7j3pVxMw==" spinCount="100000" sheet="1" formatRows="0"/>
  <mergeCells count="2">
    <mergeCell ref="A19:B19"/>
    <mergeCell ref="B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0F1AE-0DD8-44DD-A9E0-04CC5B7BB236}">
  <dimension ref="A1:I25"/>
  <sheetViews>
    <sheetView zoomScale="60" zoomScaleNormal="60" workbookViewId="0">
      <pane xSplit="1" ySplit="2" topLeftCell="D12" activePane="bottomRight" state="frozen"/>
      <selection pane="bottomRight" activeCell="A16" sqref="A16"/>
      <selection pane="bottomLeft" activeCell="A3" sqref="A3"/>
      <selection pane="topRight" activeCell="B1" sqref="B1"/>
    </sheetView>
  </sheetViews>
  <sheetFormatPr defaultColWidth="10.875" defaultRowHeight="15.6"/>
  <cols>
    <col min="1" max="1" width="48.625" style="89" customWidth="1"/>
    <col min="2" max="5" width="32.625" style="89" customWidth="1"/>
    <col min="6" max="6" width="29.5" style="89" customWidth="1"/>
    <col min="7" max="7" width="15" style="89" customWidth="1"/>
    <col min="8" max="8" width="17" style="89" customWidth="1"/>
    <col min="9" max="9" width="16.5" style="89" customWidth="1"/>
    <col min="10" max="16384" width="10.875" style="1"/>
  </cols>
  <sheetData>
    <row r="1" spans="1:9">
      <c r="A1" s="27"/>
      <c r="B1" s="170" t="s">
        <v>225</v>
      </c>
      <c r="C1" s="171"/>
      <c r="D1" s="171"/>
      <c r="E1" s="172"/>
      <c r="F1" s="27"/>
      <c r="G1" s="27"/>
      <c r="H1" s="27"/>
      <c r="I1" s="1"/>
    </row>
    <row r="2" spans="1:9" ht="92.45" customHeight="1">
      <c r="A2" s="27" t="s">
        <v>218</v>
      </c>
      <c r="B2" s="38" t="s">
        <v>210</v>
      </c>
      <c r="C2" s="38" t="s">
        <v>211</v>
      </c>
      <c r="D2" s="38" t="s">
        <v>227</v>
      </c>
      <c r="E2" s="38" t="s">
        <v>213</v>
      </c>
      <c r="F2" s="27" t="s">
        <v>135</v>
      </c>
      <c r="G2" s="27" t="s">
        <v>24</v>
      </c>
      <c r="H2" s="27" t="s">
        <v>25</v>
      </c>
      <c r="I2" s="28"/>
    </row>
    <row r="3" spans="1:9" ht="32.1" customHeight="1">
      <c r="A3" s="53" t="s">
        <v>236</v>
      </c>
      <c r="B3" s="84"/>
      <c r="C3" s="84"/>
      <c r="D3" s="84"/>
      <c r="E3" s="84"/>
      <c r="F3" s="42">
        <f>SUM(B3:E3)</f>
        <v>0</v>
      </c>
      <c r="G3" s="69">
        <v>0.05</v>
      </c>
      <c r="H3" s="43">
        <f>SUM(B3:E3)*G3</f>
        <v>0</v>
      </c>
      <c r="I3" s="1"/>
    </row>
    <row r="4" spans="1:9" ht="32.1" customHeight="1">
      <c r="A4" s="53"/>
      <c r="B4" s="84"/>
      <c r="C4" s="84"/>
      <c r="D4" s="84"/>
      <c r="E4" s="84"/>
      <c r="F4" s="42"/>
      <c r="G4" s="33"/>
      <c r="H4" s="43"/>
      <c r="I4" s="1"/>
    </row>
    <row r="5" spans="1:9" ht="32.1" customHeight="1">
      <c r="A5" s="53" t="s">
        <v>237</v>
      </c>
      <c r="B5" s="85"/>
      <c r="C5" s="85"/>
      <c r="D5" s="85"/>
      <c r="E5" s="85"/>
      <c r="F5" s="42">
        <f t="shared" ref="F5:F13" si="0">SUM(B5:E5)</f>
        <v>0</v>
      </c>
      <c r="G5" s="69">
        <v>0.1</v>
      </c>
      <c r="H5" s="43">
        <f>SUM(B5:E5)*G5</f>
        <v>0</v>
      </c>
      <c r="I5" s="1"/>
    </row>
    <row r="6" spans="1:9" ht="32.1" customHeight="1">
      <c r="A6" s="53"/>
      <c r="B6" s="85"/>
      <c r="C6" s="85"/>
      <c r="D6" s="85"/>
      <c r="E6" s="85"/>
      <c r="F6" s="42"/>
      <c r="G6" s="33"/>
      <c r="H6" s="43"/>
      <c r="I6" s="1"/>
    </row>
    <row r="7" spans="1:9" ht="32.1" customHeight="1">
      <c r="A7" s="54" t="s">
        <v>238</v>
      </c>
      <c r="B7" s="84"/>
      <c r="C7" s="84"/>
      <c r="D7" s="84"/>
      <c r="E7" s="84"/>
      <c r="F7" s="42">
        <f t="shared" si="0"/>
        <v>0</v>
      </c>
      <c r="G7" s="69">
        <v>0.15</v>
      </c>
      <c r="H7" s="43">
        <f>SUM(B7:E7)*G7</f>
        <v>0</v>
      </c>
      <c r="I7" s="1"/>
    </row>
    <row r="8" spans="1:9" ht="32.1" customHeight="1">
      <c r="A8" s="53"/>
      <c r="B8" s="84"/>
      <c r="C8" s="84"/>
      <c r="D8" s="84"/>
      <c r="E8" s="84"/>
      <c r="F8" s="42"/>
      <c r="G8" s="33"/>
      <c r="H8" s="43"/>
      <c r="I8" s="1"/>
    </row>
    <row r="9" spans="1:9" ht="32.1" customHeight="1">
      <c r="A9" s="153" t="s">
        <v>239</v>
      </c>
      <c r="B9" s="85"/>
      <c r="C9" s="85"/>
      <c r="D9" s="85"/>
      <c r="E9" s="85"/>
      <c r="F9" s="42">
        <f t="shared" si="0"/>
        <v>0</v>
      </c>
      <c r="G9" s="69">
        <v>0.15</v>
      </c>
      <c r="H9" s="43">
        <f t="shared" ref="H9:H13" si="1">SUM(B9:E9)*G9</f>
        <v>0</v>
      </c>
      <c r="I9" s="1"/>
    </row>
    <row r="10" spans="1:9" ht="32.1" customHeight="1">
      <c r="A10" s="53"/>
      <c r="B10" s="85"/>
      <c r="C10" s="85"/>
      <c r="D10" s="85"/>
      <c r="E10" s="85"/>
      <c r="F10" s="42"/>
      <c r="G10" s="33"/>
      <c r="H10" s="43"/>
      <c r="I10" s="1"/>
    </row>
    <row r="11" spans="1:9" ht="32.1" customHeight="1">
      <c r="A11" s="58" t="s">
        <v>240</v>
      </c>
      <c r="B11" s="84"/>
      <c r="C11" s="84"/>
      <c r="D11" s="84"/>
      <c r="E11" s="84"/>
      <c r="F11" s="42">
        <f t="shared" si="0"/>
        <v>0</v>
      </c>
      <c r="G11" s="69">
        <v>0.25</v>
      </c>
      <c r="H11" s="43">
        <f t="shared" si="1"/>
        <v>0</v>
      </c>
      <c r="I11" s="1"/>
    </row>
    <row r="12" spans="1:9" ht="32.1" customHeight="1">
      <c r="A12" s="53"/>
      <c r="B12" s="84"/>
      <c r="C12" s="84"/>
      <c r="D12" s="84"/>
      <c r="E12" s="84"/>
      <c r="F12" s="42"/>
      <c r="G12" s="33"/>
      <c r="H12" s="43"/>
      <c r="I12" s="1"/>
    </row>
    <row r="13" spans="1:9" ht="32.1" customHeight="1">
      <c r="A13" s="153" t="s">
        <v>241</v>
      </c>
      <c r="B13" s="85"/>
      <c r="C13" s="85"/>
      <c r="D13" s="85"/>
      <c r="E13" s="85"/>
      <c r="F13" s="42">
        <f t="shared" si="0"/>
        <v>0</v>
      </c>
      <c r="G13" s="69">
        <v>0.3</v>
      </c>
      <c r="H13" s="43">
        <f t="shared" si="1"/>
        <v>0</v>
      </c>
      <c r="I13" s="1"/>
    </row>
    <row r="14" spans="1:9" ht="32.1" customHeight="1">
      <c r="A14" s="12"/>
      <c r="B14" s="85"/>
      <c r="C14" s="85"/>
      <c r="D14" s="85"/>
      <c r="E14" s="85"/>
      <c r="F14" s="42"/>
      <c r="G14" s="69"/>
      <c r="H14" s="42"/>
      <c r="I14" s="1"/>
    </row>
    <row r="15" spans="1:9" ht="26.1" customHeight="1">
      <c r="A15" s="152"/>
      <c r="B15" s="10"/>
      <c r="C15" s="10"/>
      <c r="D15" s="10"/>
      <c r="E15" s="10"/>
      <c r="F15" s="35" t="s">
        <v>65</v>
      </c>
      <c r="G15" s="70">
        <f>SUM(G3:G13)</f>
        <v>1</v>
      </c>
      <c r="H15" s="75">
        <f>SUM(H3:H14)</f>
        <v>0</v>
      </c>
      <c r="I15" s="152" t="s">
        <v>242</v>
      </c>
    </row>
    <row r="16" spans="1:9">
      <c r="A16" s="148" t="s">
        <v>35</v>
      </c>
      <c r="B16" s="148"/>
      <c r="C16" s="148"/>
      <c r="D16" s="148"/>
      <c r="E16" s="148"/>
      <c r="F16" s="148"/>
      <c r="G16" s="148"/>
      <c r="H16" s="148"/>
    </row>
    <row r="17" spans="1:8">
      <c r="A17" s="148"/>
      <c r="B17" s="148"/>
      <c r="C17" s="148"/>
      <c r="D17" s="148"/>
      <c r="E17" s="148"/>
      <c r="F17" s="148"/>
      <c r="G17" s="148"/>
      <c r="H17" s="148"/>
    </row>
    <row r="18" spans="1:8">
      <c r="A18" s="148"/>
      <c r="B18" s="148"/>
      <c r="C18" s="99"/>
      <c r="D18" s="148"/>
      <c r="E18" s="148"/>
      <c r="F18" s="148"/>
      <c r="G18" s="148"/>
      <c r="H18" s="148"/>
    </row>
    <row r="19" spans="1:8">
      <c r="A19" s="148"/>
      <c r="B19" s="148"/>
      <c r="C19" s="148"/>
      <c r="D19" s="148"/>
      <c r="E19" s="148"/>
      <c r="F19" s="148"/>
      <c r="G19" s="148"/>
      <c r="H19" s="148"/>
    </row>
    <row r="20" spans="1:8">
      <c r="A20" s="148"/>
      <c r="B20" s="148"/>
      <c r="C20" s="148"/>
      <c r="D20" s="148"/>
      <c r="E20" s="148"/>
      <c r="F20" s="148"/>
      <c r="G20" s="148"/>
      <c r="H20" s="148"/>
    </row>
    <row r="21" spans="1:8">
      <c r="A21" s="148"/>
      <c r="B21" s="148"/>
      <c r="C21" s="100"/>
      <c r="D21" s="148"/>
      <c r="E21" s="148"/>
      <c r="F21" s="148"/>
      <c r="G21" s="148"/>
      <c r="H21" s="148"/>
    </row>
    <row r="22" spans="1:8">
      <c r="A22" s="148"/>
      <c r="B22" s="148"/>
      <c r="C22" s="148"/>
      <c r="D22" s="148"/>
      <c r="E22" s="148"/>
      <c r="F22" s="148"/>
      <c r="G22" s="148"/>
      <c r="H22" s="148"/>
    </row>
    <row r="23" spans="1:8">
      <c r="A23" s="148"/>
      <c r="B23" s="148"/>
      <c r="C23" s="148"/>
      <c r="D23" s="148"/>
      <c r="E23" s="148"/>
      <c r="F23" s="148"/>
      <c r="G23" s="148"/>
      <c r="H23" s="148"/>
    </row>
    <row r="24" spans="1:8">
      <c r="A24" s="148"/>
      <c r="B24" s="148"/>
      <c r="C24" s="148"/>
      <c r="D24" s="148"/>
      <c r="E24" s="148"/>
      <c r="F24" s="148"/>
      <c r="G24" s="148"/>
      <c r="H24" s="148"/>
    </row>
    <row r="25" spans="1:8">
      <c r="A25" s="148"/>
      <c r="B25" s="148"/>
      <c r="C25" s="148"/>
      <c r="D25" s="148"/>
      <c r="E25" s="148"/>
      <c r="F25" s="148"/>
      <c r="G25" s="148"/>
      <c r="H25" s="148"/>
    </row>
  </sheetData>
  <sheetProtection algorithmName="SHA-512" hashValue="2dTLPGWG7eVz/Y0tvtKuv3LI/6/fERIIy77ZXDSryQwoPBGZjcRdz6+bnTVfUikeJQDSeZFabZJ3UR066t8DvQ==" saltValue="Cauy0e3bWOcbv1eE4koOMw==" spinCount="100000" sheet="1" formatRows="0"/>
  <mergeCells count="1"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2"/>
  <sheetViews>
    <sheetView zoomScale="70" zoomScaleNormal="70" workbookViewId="0">
      <pane xSplit="1" ySplit="1" topLeftCell="E15" activePane="bottomRight" state="frozen"/>
      <selection pane="bottomRight" activeCell="C20" sqref="C20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91" customWidth="1"/>
    <col min="2" max="4" width="32.625" style="91" customWidth="1"/>
    <col min="5" max="5" width="21.5" style="91" customWidth="1"/>
    <col min="6" max="6" width="15.375" style="91" customWidth="1"/>
    <col min="7" max="7" width="15.5" style="91" customWidth="1"/>
    <col min="8" max="8" width="21.875" style="91" customWidth="1"/>
    <col min="9" max="16384" width="10.875" style="7"/>
  </cols>
  <sheetData>
    <row r="1" spans="1:7" s="7" customFormat="1" ht="67.5" customHeight="1">
      <c r="A1" s="150" t="s">
        <v>243</v>
      </c>
      <c r="B1" s="20" t="s">
        <v>244</v>
      </c>
      <c r="C1" s="20" t="s">
        <v>245</v>
      </c>
      <c r="D1" s="20" t="s">
        <v>246</v>
      </c>
      <c r="E1" s="30" t="s">
        <v>135</v>
      </c>
      <c r="F1" s="30" t="s">
        <v>24</v>
      </c>
      <c r="G1" s="30" t="s">
        <v>25</v>
      </c>
    </row>
    <row r="2" spans="1:7" s="7" customFormat="1" ht="35.25" customHeight="1">
      <c r="A2" s="19" t="s">
        <v>247</v>
      </c>
      <c r="B2" s="83"/>
      <c r="C2" s="83">
        <v>6</v>
      </c>
      <c r="D2" s="83"/>
      <c r="E2" s="81">
        <f>SUM(B2:D2)</f>
        <v>6</v>
      </c>
      <c r="F2" s="62">
        <v>0.15</v>
      </c>
      <c r="G2" s="40">
        <f>(B2*F2)+(C2*F2)+(D2*F2)</f>
        <v>0.89999999999999991</v>
      </c>
    </row>
    <row r="3" spans="1:7" s="7" customFormat="1" ht="331.5" customHeight="1">
      <c r="A3" s="19"/>
      <c r="B3" s="83"/>
      <c r="C3" s="83" t="s">
        <v>248</v>
      </c>
      <c r="D3" s="83"/>
      <c r="E3" s="81"/>
      <c r="F3" s="31"/>
      <c r="G3" s="40"/>
    </row>
    <row r="4" spans="1:7" s="7" customFormat="1" ht="32.1" customHeight="1">
      <c r="A4" s="19" t="s">
        <v>249</v>
      </c>
      <c r="B4" s="78"/>
      <c r="C4" s="78">
        <v>5</v>
      </c>
      <c r="D4" s="78"/>
      <c r="E4" s="81">
        <f t="shared" ref="E4:E20" si="0">SUM(B4:D4)</f>
        <v>5</v>
      </c>
      <c r="F4" s="73">
        <v>7.4999999999999997E-2</v>
      </c>
      <c r="G4" s="40">
        <f>(B4*F4)+(C4*F4)+(D4*F4)</f>
        <v>0.375</v>
      </c>
    </row>
    <row r="5" spans="1:7" s="7" customFormat="1" ht="63.75" customHeight="1">
      <c r="A5" s="19"/>
      <c r="B5" s="78"/>
      <c r="C5" s="114" t="s">
        <v>250</v>
      </c>
      <c r="D5" s="78"/>
      <c r="E5" s="81"/>
      <c r="F5" s="31"/>
      <c r="G5" s="40"/>
    </row>
    <row r="6" spans="1:7" s="7" customFormat="1" ht="32.1" customHeight="1">
      <c r="A6" s="19" t="s">
        <v>251</v>
      </c>
      <c r="B6" s="83">
        <v>0.5</v>
      </c>
      <c r="C6" s="83"/>
      <c r="D6" s="83"/>
      <c r="E6" s="81">
        <f t="shared" si="0"/>
        <v>0.5</v>
      </c>
      <c r="F6" s="73">
        <v>7.4999999999999997E-2</v>
      </c>
      <c r="G6" s="40">
        <f>(B6*F6)+(C6*F6)+(D6*F6)</f>
        <v>3.7499999999999999E-2</v>
      </c>
    </row>
    <row r="7" spans="1:7" s="7" customFormat="1" ht="72.75" customHeight="1">
      <c r="A7" s="19"/>
      <c r="B7" s="115" t="s">
        <v>252</v>
      </c>
      <c r="C7" s="83"/>
      <c r="D7" s="83"/>
      <c r="E7" s="81"/>
      <c r="F7" s="31"/>
      <c r="G7" s="40"/>
    </row>
    <row r="8" spans="1:7" s="7" customFormat="1" ht="53.1" customHeight="1">
      <c r="A8" s="20" t="s">
        <v>253</v>
      </c>
      <c r="B8" s="78">
        <v>0</v>
      </c>
      <c r="C8" s="78"/>
      <c r="D8" s="78"/>
      <c r="E8" s="82">
        <f t="shared" si="0"/>
        <v>0</v>
      </c>
      <c r="F8" s="71">
        <v>0.15</v>
      </c>
      <c r="G8" s="40">
        <f>(B8*F8)+(C8*F8)+(D8*F8)</f>
        <v>0</v>
      </c>
    </row>
    <row r="9" spans="1:7" s="7" customFormat="1" ht="32.1" customHeight="1">
      <c r="A9" s="20"/>
      <c r="B9" s="78" t="s">
        <v>166</v>
      </c>
      <c r="C9" s="78"/>
      <c r="D9" s="78"/>
      <c r="E9" s="82"/>
      <c r="F9" s="72"/>
      <c r="G9" s="40"/>
    </row>
    <row r="10" spans="1:7" s="7" customFormat="1" ht="47.1" customHeight="1">
      <c r="A10" s="20" t="s">
        <v>254</v>
      </c>
      <c r="B10" s="83">
        <v>0</v>
      </c>
      <c r="C10" s="83"/>
      <c r="D10" s="83"/>
      <c r="E10" s="82">
        <f t="shared" si="0"/>
        <v>0</v>
      </c>
      <c r="F10" s="71">
        <v>0.1</v>
      </c>
      <c r="G10" s="40">
        <f>(B10*F10)+(C10*F10)+(D10*F10)</f>
        <v>0</v>
      </c>
    </row>
    <row r="11" spans="1:7" s="7" customFormat="1" ht="32.1" customHeight="1">
      <c r="A11" s="20"/>
      <c r="B11" s="115" t="s">
        <v>166</v>
      </c>
      <c r="C11" s="83"/>
      <c r="D11" s="83"/>
      <c r="E11" s="82"/>
      <c r="F11" s="72"/>
      <c r="G11" s="40"/>
    </row>
    <row r="12" spans="1:7" s="7" customFormat="1" ht="32.1" customHeight="1">
      <c r="A12" s="20" t="s">
        <v>255</v>
      </c>
      <c r="B12" s="78"/>
      <c r="C12" s="78">
        <v>2</v>
      </c>
      <c r="D12" s="78"/>
      <c r="E12" s="82">
        <f t="shared" si="0"/>
        <v>2</v>
      </c>
      <c r="F12" s="71">
        <v>0.1</v>
      </c>
      <c r="G12" s="40">
        <f>(B12*F12)+(C12*F12)+(D12*F12)</f>
        <v>0.2</v>
      </c>
    </row>
    <row r="13" spans="1:7" s="7" customFormat="1" ht="171.75" customHeight="1">
      <c r="A13" s="20"/>
      <c r="B13" s="78"/>
      <c r="C13" s="78" t="s">
        <v>256</v>
      </c>
      <c r="D13" s="78"/>
      <c r="E13" s="82"/>
      <c r="F13" s="72"/>
      <c r="G13" s="40"/>
    </row>
    <row r="14" spans="1:7" s="7" customFormat="1" ht="32.1" customHeight="1">
      <c r="A14" s="20" t="s">
        <v>257</v>
      </c>
      <c r="B14" s="83"/>
      <c r="C14" s="83">
        <v>3</v>
      </c>
      <c r="D14" s="83"/>
      <c r="E14" s="82">
        <f t="shared" si="0"/>
        <v>3</v>
      </c>
      <c r="F14" s="71">
        <v>0.1</v>
      </c>
      <c r="G14" s="40">
        <f>(B14*F14)+(C14*F14)+(D14*F14)</f>
        <v>0.30000000000000004</v>
      </c>
    </row>
    <row r="15" spans="1:7" s="7" customFormat="1" ht="223.5" customHeight="1">
      <c r="A15" s="19"/>
      <c r="B15" s="83"/>
      <c r="C15" s="83" t="s">
        <v>258</v>
      </c>
      <c r="D15" s="83"/>
      <c r="E15" s="81"/>
      <c r="F15" s="31"/>
      <c r="G15" s="40"/>
    </row>
    <row r="16" spans="1:7" s="7" customFormat="1" ht="32.1" customHeight="1">
      <c r="A16" s="20" t="s">
        <v>259</v>
      </c>
      <c r="B16" s="78">
        <v>0</v>
      </c>
      <c r="C16" s="78"/>
      <c r="D16" s="78"/>
      <c r="E16" s="82">
        <f t="shared" si="0"/>
        <v>0</v>
      </c>
      <c r="F16" s="71">
        <v>0.1</v>
      </c>
      <c r="G16" s="40">
        <f>(B16*F16)+(C16*F16)+(D16*F16)</f>
        <v>0</v>
      </c>
    </row>
    <row r="17" spans="1:8" ht="32.1" customHeight="1">
      <c r="A17" s="19"/>
      <c r="B17" s="78" t="s">
        <v>166</v>
      </c>
      <c r="C17" s="78"/>
      <c r="D17" s="78"/>
      <c r="E17" s="81"/>
      <c r="F17" s="31"/>
      <c r="G17" s="40"/>
      <c r="H17" s="7"/>
    </row>
    <row r="18" spans="1:8" ht="57.6" customHeight="1">
      <c r="A18" s="25" t="s">
        <v>260</v>
      </c>
      <c r="B18" s="83"/>
      <c r="C18" s="83">
        <v>5</v>
      </c>
      <c r="D18" s="83"/>
      <c r="E18" s="82">
        <f t="shared" si="0"/>
        <v>5</v>
      </c>
      <c r="F18" s="71">
        <v>0.08</v>
      </c>
      <c r="G18" s="40">
        <f>(B18*F18)+(C18*F18)+(D18*F18)</f>
        <v>0.4</v>
      </c>
      <c r="H18" s="7"/>
    </row>
    <row r="19" spans="1:8" ht="155.25" customHeight="1">
      <c r="A19" s="19"/>
      <c r="B19" s="83"/>
      <c r="C19" s="83" t="s">
        <v>261</v>
      </c>
      <c r="D19" s="83"/>
      <c r="E19" s="81"/>
      <c r="F19" s="31"/>
      <c r="G19" s="40"/>
      <c r="H19" s="7"/>
    </row>
    <row r="20" spans="1:8" ht="54.6" customHeight="1">
      <c r="A20" s="20" t="s">
        <v>262</v>
      </c>
      <c r="B20" s="78">
        <v>0</v>
      </c>
      <c r="C20" s="78"/>
      <c r="D20" s="78"/>
      <c r="E20" s="82">
        <f t="shared" si="0"/>
        <v>0</v>
      </c>
      <c r="F20" s="71">
        <v>7.0000000000000007E-2</v>
      </c>
      <c r="G20" s="40">
        <f>(B20*F20)+(C20*F20)+(D20*F20)</f>
        <v>0</v>
      </c>
      <c r="H20" s="7"/>
    </row>
    <row r="21" spans="1:8" ht="32.1" customHeight="1">
      <c r="A21" s="19"/>
      <c r="B21" s="78" t="s">
        <v>166</v>
      </c>
      <c r="C21" s="78"/>
      <c r="D21" s="78"/>
      <c r="E21" s="81"/>
      <c r="F21" s="62"/>
      <c r="G21" s="40"/>
      <c r="H21" s="7"/>
    </row>
    <row r="22" spans="1:8">
      <c r="A22" s="7"/>
      <c r="B22" s="7"/>
      <c r="C22" s="7"/>
      <c r="D22" s="7"/>
      <c r="E22" s="35" t="s">
        <v>65</v>
      </c>
      <c r="F22" s="62"/>
      <c r="G22" s="74">
        <f>SUM(G2:G21)</f>
        <v>2.2124999999999999</v>
      </c>
      <c r="H22" s="152" t="s">
        <v>136</v>
      </c>
    </row>
    <row r="23" spans="1:8">
      <c r="A23" s="148"/>
      <c r="B23" s="148"/>
      <c r="C23" s="148"/>
      <c r="D23" s="148"/>
      <c r="E23" s="148"/>
      <c r="F23" s="148"/>
      <c r="G23" s="148"/>
    </row>
    <row r="24" spans="1:8">
      <c r="A24" s="148"/>
      <c r="B24" s="148"/>
      <c r="C24" s="148"/>
      <c r="D24" s="148"/>
      <c r="E24" s="148"/>
      <c r="F24" s="148"/>
      <c r="G24" s="148"/>
    </row>
    <row r="25" spans="1:8">
      <c r="A25" s="148"/>
      <c r="B25" s="148"/>
      <c r="C25" s="148"/>
      <c r="D25" s="148"/>
      <c r="E25" s="148"/>
      <c r="F25" s="148"/>
      <c r="G25" s="148"/>
    </row>
    <row r="26" spans="1:8">
      <c r="A26" s="148"/>
      <c r="B26" s="148"/>
      <c r="C26" s="100"/>
      <c r="D26" s="148"/>
      <c r="E26" s="148"/>
      <c r="F26" s="148"/>
      <c r="G26" s="148"/>
    </row>
    <row r="27" spans="1:8">
      <c r="A27" s="148"/>
      <c r="B27" s="148"/>
      <c r="C27" s="148"/>
      <c r="D27" s="148"/>
      <c r="E27" s="148"/>
      <c r="F27" s="148"/>
      <c r="G27" s="148"/>
    </row>
    <row r="28" spans="1:8">
      <c r="A28" s="148"/>
      <c r="B28" s="148"/>
      <c r="C28" s="148"/>
      <c r="D28" s="148"/>
      <c r="E28" s="148"/>
      <c r="F28" s="148"/>
      <c r="G28" s="148"/>
    </row>
    <row r="29" spans="1:8">
      <c r="A29" s="148"/>
      <c r="B29" s="148"/>
      <c r="C29" s="148"/>
      <c r="D29" s="148"/>
      <c r="E29" s="148"/>
      <c r="F29" s="148"/>
      <c r="G29" s="148"/>
    </row>
    <row r="30" spans="1:8">
      <c r="A30" s="148"/>
      <c r="B30" s="148"/>
      <c r="C30" s="148"/>
      <c r="D30" s="148"/>
      <c r="E30" s="148"/>
      <c r="F30" s="148"/>
      <c r="G30" s="148"/>
    </row>
    <row r="31" spans="1:8">
      <c r="A31" s="148"/>
      <c r="B31" s="148"/>
      <c r="C31" s="148"/>
      <c r="D31" s="148"/>
      <c r="E31" s="148"/>
      <c r="F31" s="148"/>
      <c r="G31" s="148"/>
    </row>
    <row r="32" spans="1:8">
      <c r="A32" s="148"/>
      <c r="B32" s="148"/>
      <c r="C32" s="148"/>
      <c r="D32" s="148"/>
      <c r="E32" s="148"/>
      <c r="F32" s="148"/>
      <c r="G32" s="148"/>
    </row>
  </sheetData>
  <sheetProtection algorithmName="SHA-512" hashValue="sgi3PAdBrnkgDiWe4zPvN9Qdcco0N67cqg1/g6Pr6UWlu9EVXEHOGFsFeATtjsYasfagmXh8AkwECuwc1umzXQ==" saltValue="aVi1EyDJexgZ/y2ZZ/w7Kw==" spinCount="100000" sheet="1" formatRows="0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T22"/>
  <sheetViews>
    <sheetView zoomScale="70" zoomScaleNormal="70" workbookViewId="0">
      <pane xSplit="1" ySplit="2" topLeftCell="F13" activePane="bottomRight" state="frozen"/>
      <selection pane="bottomRight" activeCell="F3" sqref="F3"/>
      <selection pane="bottomLeft" activeCell="A3" sqref="A3"/>
      <selection pane="topRight" activeCell="B1" sqref="B1"/>
    </sheetView>
  </sheetViews>
  <sheetFormatPr defaultColWidth="10.875" defaultRowHeight="15.6"/>
  <cols>
    <col min="1" max="1" width="64.625" style="91" customWidth="1"/>
    <col min="2" max="4" width="25" style="91" customWidth="1"/>
    <col min="5" max="7" width="16.625" style="91" customWidth="1"/>
    <col min="8" max="8" width="16.5" style="91" customWidth="1"/>
    <col min="9" max="16384" width="10.875" style="7"/>
  </cols>
  <sheetData>
    <row r="1" spans="1:20">
      <c r="A1" s="151"/>
      <c r="B1" s="173" t="s">
        <v>263</v>
      </c>
      <c r="C1" s="173"/>
      <c r="D1" s="173"/>
      <c r="E1" s="151"/>
      <c r="F1" s="151"/>
      <c r="G1" s="151"/>
      <c r="H1" s="7"/>
    </row>
    <row r="2" spans="1:20" ht="111.95" customHeight="1">
      <c r="A2" s="150" t="s">
        <v>264</v>
      </c>
      <c r="B2" s="20" t="s">
        <v>265</v>
      </c>
      <c r="C2" s="20" t="s">
        <v>266</v>
      </c>
      <c r="D2" s="20" t="s">
        <v>267</v>
      </c>
      <c r="E2" s="30" t="s">
        <v>135</v>
      </c>
      <c r="F2" s="30" t="s">
        <v>24</v>
      </c>
      <c r="G2" s="30" t="s">
        <v>25</v>
      </c>
      <c r="H2" s="7"/>
    </row>
    <row r="3" spans="1:20" ht="32.1" customHeight="1">
      <c r="A3" s="19" t="s">
        <v>268</v>
      </c>
      <c r="B3" s="83">
        <v>0</v>
      </c>
      <c r="C3" s="83"/>
      <c r="D3" s="83"/>
      <c r="E3" s="45">
        <f>SUM(B3:D3)</f>
        <v>0</v>
      </c>
      <c r="F3" s="62">
        <v>-0.15</v>
      </c>
      <c r="G3" s="45">
        <f>(B3*F3)+(C3*F3)+(D3*F3)</f>
        <v>0</v>
      </c>
      <c r="H3" s="7"/>
      <c r="T3" s="7">
        <v>-2</v>
      </c>
    </row>
    <row r="4" spans="1:20" ht="32.1" customHeight="1">
      <c r="A4" s="19"/>
      <c r="B4" s="83"/>
      <c r="C4" s="83"/>
      <c r="D4" s="83"/>
      <c r="E4" s="45"/>
      <c r="F4" s="62"/>
      <c r="G4" s="45"/>
      <c r="H4" s="7"/>
    </row>
    <row r="5" spans="1:20" ht="32.1" customHeight="1">
      <c r="A5" s="19" t="s">
        <v>269</v>
      </c>
      <c r="B5" s="87">
        <v>0</v>
      </c>
      <c r="C5" s="87"/>
      <c r="D5" s="87"/>
      <c r="E5" s="45">
        <f t="shared" ref="E5:E17" si="0">SUM(B5:D5)</f>
        <v>0</v>
      </c>
      <c r="F5" s="62">
        <v>-0.2</v>
      </c>
      <c r="G5" s="45">
        <f>(B5*F5)+(C5*F5)+(D5*F5)</f>
        <v>0</v>
      </c>
      <c r="H5" s="7"/>
    </row>
    <row r="6" spans="1:20" ht="32.1" customHeight="1">
      <c r="A6" s="19"/>
      <c r="B6" s="87"/>
      <c r="C6" s="87"/>
      <c r="D6" s="87"/>
      <c r="E6" s="45"/>
      <c r="F6" s="62"/>
      <c r="G6" s="45"/>
      <c r="H6" s="7"/>
    </row>
    <row r="7" spans="1:20" ht="32.1" customHeight="1">
      <c r="A7" s="20" t="s">
        <v>270</v>
      </c>
      <c r="B7" s="83">
        <v>0</v>
      </c>
      <c r="C7" s="83"/>
      <c r="D7" s="83"/>
      <c r="E7" s="45">
        <f t="shared" si="0"/>
        <v>0</v>
      </c>
      <c r="F7" s="62">
        <v>-0.2</v>
      </c>
      <c r="G7" s="45">
        <f>(B7*F7)+(C7*F7)+(D7*F7)</f>
        <v>0</v>
      </c>
      <c r="H7" s="7"/>
    </row>
    <row r="8" spans="1:20" ht="32.1" customHeight="1">
      <c r="A8" s="19"/>
      <c r="B8" s="83"/>
      <c r="C8" s="83"/>
      <c r="D8" s="83"/>
      <c r="E8" s="45"/>
      <c r="F8" s="62"/>
      <c r="G8" s="45"/>
      <c r="H8" s="7"/>
    </row>
    <row r="9" spans="1:20" ht="32.1" customHeight="1">
      <c r="A9" s="20" t="s">
        <v>271</v>
      </c>
      <c r="B9" s="87">
        <v>0</v>
      </c>
      <c r="C9" s="87"/>
      <c r="D9" s="87"/>
      <c r="E9" s="45">
        <f t="shared" si="0"/>
        <v>0</v>
      </c>
      <c r="F9" s="71">
        <v>-0.1</v>
      </c>
      <c r="G9" s="45">
        <f>(B9*F9)+(C9*F9)+(D9*F9)</f>
        <v>0</v>
      </c>
      <c r="H9" s="7"/>
    </row>
    <row r="10" spans="1:20" ht="60" customHeight="1">
      <c r="A10" s="20"/>
      <c r="B10" s="87" t="s">
        <v>272</v>
      </c>
      <c r="C10" s="87"/>
      <c r="D10" s="87"/>
      <c r="E10" s="45"/>
      <c r="F10" s="71"/>
      <c r="G10" s="45"/>
      <c r="H10" s="7"/>
    </row>
    <row r="11" spans="1:20" ht="32.1" customHeight="1">
      <c r="A11" s="20" t="s">
        <v>273</v>
      </c>
      <c r="B11" s="83"/>
      <c r="C11" s="83"/>
      <c r="D11" s="83"/>
      <c r="E11" s="45">
        <f t="shared" si="0"/>
        <v>0</v>
      </c>
      <c r="F11" s="71">
        <f>-10%</f>
        <v>-0.1</v>
      </c>
      <c r="G11" s="45">
        <f t="shared" ref="G11:G13" si="1">(B11*F11)+(C11*F11)+(D11*F11)</f>
        <v>0</v>
      </c>
      <c r="H11" s="7"/>
    </row>
    <row r="12" spans="1:20" ht="96" customHeight="1">
      <c r="A12" s="20"/>
      <c r="B12" s="83" t="s">
        <v>274</v>
      </c>
      <c r="C12" s="140"/>
      <c r="D12" s="83"/>
      <c r="E12" s="45"/>
      <c r="F12" s="71"/>
      <c r="G12" s="45"/>
      <c r="H12" s="7"/>
    </row>
    <row r="13" spans="1:20" ht="32.1" customHeight="1">
      <c r="A13" s="20" t="s">
        <v>275</v>
      </c>
      <c r="B13" s="87">
        <v>0</v>
      </c>
      <c r="C13" s="87"/>
      <c r="D13" s="87"/>
      <c r="E13" s="45">
        <f t="shared" si="0"/>
        <v>0</v>
      </c>
      <c r="F13" s="71">
        <f>-10%</f>
        <v>-0.1</v>
      </c>
      <c r="G13" s="45">
        <f t="shared" si="1"/>
        <v>0</v>
      </c>
      <c r="H13" s="7"/>
    </row>
    <row r="14" spans="1:20" ht="32.1" customHeight="1">
      <c r="A14" s="20"/>
      <c r="B14" s="87"/>
      <c r="C14" s="87"/>
      <c r="D14" s="87"/>
      <c r="E14" s="45"/>
      <c r="F14" s="71"/>
      <c r="G14" s="45"/>
      <c r="H14" s="7"/>
    </row>
    <row r="15" spans="1:20">
      <c r="A15" s="20" t="s">
        <v>276</v>
      </c>
      <c r="B15" s="83"/>
      <c r="C15" s="83"/>
      <c r="D15" s="83">
        <v>4</v>
      </c>
      <c r="E15" s="45">
        <f t="shared" si="0"/>
        <v>4</v>
      </c>
      <c r="F15" s="71">
        <v>-0.1</v>
      </c>
      <c r="G15" s="45">
        <f>(B15*F15)+(C15*F15)+(D15*F15)</f>
        <v>-0.4</v>
      </c>
      <c r="H15" s="7"/>
    </row>
    <row r="16" spans="1:20" ht="139.5">
      <c r="A16" s="19"/>
      <c r="B16" s="83"/>
      <c r="C16" s="83"/>
      <c r="D16" s="140" t="s">
        <v>277</v>
      </c>
      <c r="E16" s="45"/>
      <c r="F16" s="62"/>
      <c r="G16" s="45"/>
      <c r="H16" s="7"/>
    </row>
    <row r="17" spans="1:8" ht="30.95">
      <c r="A17" s="20" t="s">
        <v>278</v>
      </c>
      <c r="B17" s="87"/>
      <c r="C17" s="87"/>
      <c r="D17" s="87"/>
      <c r="E17" s="45">
        <f t="shared" si="0"/>
        <v>0</v>
      </c>
      <c r="F17" s="71">
        <v>-0.05</v>
      </c>
      <c r="G17" s="45">
        <f>(B17*F17)+(C17*F17)+(D17*F17)</f>
        <v>0</v>
      </c>
      <c r="H17" s="7"/>
    </row>
    <row r="18" spans="1:8">
      <c r="A18" s="19"/>
      <c r="B18" s="87"/>
      <c r="C18" s="87"/>
      <c r="D18" s="87"/>
      <c r="E18" s="45"/>
      <c r="F18" s="62"/>
      <c r="G18" s="45"/>
      <c r="H18" s="7"/>
    </row>
    <row r="19" spans="1:8">
      <c r="A19" s="7"/>
      <c r="B19" s="7"/>
      <c r="C19" s="7"/>
      <c r="D19" s="7"/>
      <c r="E19" s="35" t="s">
        <v>65</v>
      </c>
      <c r="F19" s="62">
        <f>SUM(F3:F18)</f>
        <v>-1</v>
      </c>
      <c r="G19" s="139">
        <f>SUM(G3:G18)</f>
        <v>-0.4</v>
      </c>
      <c r="H19" s="152" t="s">
        <v>279</v>
      </c>
    </row>
    <row r="20" spans="1:8">
      <c r="A20" s="148"/>
      <c r="B20" s="148"/>
      <c r="C20" s="148"/>
      <c r="D20" s="148"/>
      <c r="E20" s="148"/>
      <c r="F20" s="93"/>
      <c r="G20" s="148"/>
    </row>
    <row r="21" spans="1:8">
      <c r="A21" s="148"/>
      <c r="B21" s="148"/>
      <c r="C21" s="148"/>
      <c r="D21" s="148"/>
      <c r="E21" s="148"/>
      <c r="F21" s="148"/>
      <c r="G21" s="148"/>
    </row>
    <row r="22" spans="1:8">
      <c r="A22" s="148"/>
      <c r="B22" s="148"/>
      <c r="C22" s="148"/>
      <c r="D22" s="148"/>
      <c r="E22" s="148"/>
      <c r="F22" s="148"/>
      <c r="G22" s="148"/>
    </row>
  </sheetData>
  <sheetProtection algorithmName="SHA-512" hashValue="mfPLd6kbx813gq7trwm3Uu919XehFfIUpYd4I0RCa4RzVB2KY/b8ZlcPVZQb0yt1qWEwdkxNzBtqFzhAy3FnQw==" saltValue="BS6caPAZShL10XDgWKcV0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48" t="s">
        <v>19</v>
      </c>
      <c r="C2" s="48" t="s">
        <v>20</v>
      </c>
      <c r="D2" s="48"/>
    </row>
    <row r="3" spans="2:4">
      <c r="B3" s="1" t="s">
        <v>21</v>
      </c>
      <c r="C3" s="55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2A2FE-5E13-423C-B3AE-CEA120CAE67D}">
  <dimension ref="A1:E58"/>
  <sheetViews>
    <sheetView zoomScale="70" zoomScaleNormal="70" workbookViewId="0">
      <pane xSplit="1" ySplit="1" topLeftCell="B23" activePane="bottomRight" state="frozen"/>
      <selection pane="bottomRight" activeCell="D2" sqref="D2"/>
      <selection pane="bottomLeft" activeCell="A2" sqref="A2"/>
      <selection pane="topRight" activeCell="B1" sqref="B1"/>
    </sheetView>
  </sheetViews>
  <sheetFormatPr defaultColWidth="10.5" defaultRowHeight="15.6"/>
  <cols>
    <col min="1" max="1" width="48.625" customWidth="1"/>
    <col min="2" max="2" width="64.625" style="9" customWidth="1"/>
    <col min="3" max="4" width="16.625" customWidth="1"/>
    <col min="5" max="5" width="12.375" customWidth="1"/>
  </cols>
  <sheetData>
    <row r="1" spans="1:4" ht="34.5" customHeight="1">
      <c r="A1" s="41" t="s">
        <v>22</v>
      </c>
      <c r="B1" s="117" t="s">
        <v>23</v>
      </c>
      <c r="C1" s="41" t="s">
        <v>24</v>
      </c>
      <c r="D1" s="41" t="s">
        <v>25</v>
      </c>
    </row>
    <row r="2" spans="1:4">
      <c r="A2" s="107" t="s">
        <v>26</v>
      </c>
      <c r="B2" s="83">
        <v>3</v>
      </c>
      <c r="C2" s="60">
        <v>0.05</v>
      </c>
      <c r="D2" s="36">
        <f>B2*C2</f>
        <v>0.15000000000000002</v>
      </c>
    </row>
    <row r="3" spans="1:4" ht="263.45">
      <c r="A3" s="107"/>
      <c r="B3" s="140" t="s">
        <v>27</v>
      </c>
      <c r="C3" s="60"/>
      <c r="D3" s="36"/>
    </row>
    <row r="4" spans="1:4" ht="22.5" customHeight="1">
      <c r="A4" s="107" t="s">
        <v>28</v>
      </c>
      <c r="B4" s="83">
        <v>2.5</v>
      </c>
      <c r="C4" s="60">
        <v>0.05</v>
      </c>
      <c r="D4" s="36">
        <f>B4*C4</f>
        <v>0.125</v>
      </c>
    </row>
    <row r="5" spans="1:4" ht="231.75" customHeight="1">
      <c r="A5" s="107"/>
      <c r="B5" s="141" t="s">
        <v>29</v>
      </c>
      <c r="C5" s="60"/>
      <c r="D5" s="36"/>
    </row>
    <row r="6" spans="1:4">
      <c r="A6" s="107" t="s">
        <v>30</v>
      </c>
      <c r="B6" s="83">
        <v>1</v>
      </c>
      <c r="C6" s="60">
        <v>0.05</v>
      </c>
      <c r="D6" s="36">
        <f>B6*C6</f>
        <v>0.05</v>
      </c>
    </row>
    <row r="7" spans="1:4" ht="108.6">
      <c r="A7" s="107"/>
      <c r="B7" s="143" t="s">
        <v>31</v>
      </c>
      <c r="C7" s="60"/>
      <c r="D7" s="36"/>
    </row>
    <row r="8" spans="1:4">
      <c r="A8" s="107" t="s">
        <v>32</v>
      </c>
      <c r="B8" s="83">
        <v>2</v>
      </c>
      <c r="C8" s="60">
        <v>0.05</v>
      </c>
      <c r="D8" s="36">
        <f>B8*C8</f>
        <v>0.1</v>
      </c>
    </row>
    <row r="9" spans="1:4" ht="93">
      <c r="A9" s="107"/>
      <c r="B9" s="140" t="s">
        <v>33</v>
      </c>
      <c r="C9" s="60"/>
      <c r="D9" s="36"/>
    </row>
    <row r="10" spans="1:4">
      <c r="A10" s="107" t="s">
        <v>34</v>
      </c>
      <c r="B10" s="134">
        <v>0</v>
      </c>
      <c r="C10" s="60">
        <v>0.05</v>
      </c>
      <c r="D10" s="36">
        <f>B10*C10</f>
        <v>0</v>
      </c>
    </row>
    <row r="11" spans="1:4">
      <c r="A11" s="107"/>
      <c r="B11" s="135" t="s">
        <v>35</v>
      </c>
      <c r="C11" s="60"/>
      <c r="D11" s="36"/>
    </row>
    <row r="12" spans="1:4">
      <c r="A12" s="107" t="s">
        <v>36</v>
      </c>
      <c r="B12" s="134">
        <v>2</v>
      </c>
      <c r="C12" s="60">
        <v>0.05</v>
      </c>
      <c r="D12" s="36">
        <f>B12*C12</f>
        <v>0.1</v>
      </c>
    </row>
    <row r="13" spans="1:4" ht="77.45">
      <c r="A13" s="107"/>
      <c r="B13" s="143" t="s">
        <v>37</v>
      </c>
      <c r="C13" s="60"/>
      <c r="D13" s="36"/>
    </row>
    <row r="14" spans="1:4">
      <c r="A14" s="107" t="s">
        <v>38</v>
      </c>
      <c r="B14" s="134">
        <v>0</v>
      </c>
      <c r="C14" s="60">
        <v>0.05</v>
      </c>
      <c r="D14" s="36">
        <f>B14*C14</f>
        <v>0</v>
      </c>
    </row>
    <row r="15" spans="1:4">
      <c r="A15" s="107"/>
      <c r="B15" s="135" t="s">
        <v>35</v>
      </c>
      <c r="C15" s="60"/>
      <c r="D15" s="36"/>
    </row>
    <row r="16" spans="1:4">
      <c r="A16" s="107" t="s">
        <v>39</v>
      </c>
      <c r="B16" s="134">
        <v>0</v>
      </c>
      <c r="C16" s="60">
        <v>0.03</v>
      </c>
      <c r="D16" s="36">
        <f>B16*C16</f>
        <v>0</v>
      </c>
    </row>
    <row r="17" spans="1:4">
      <c r="A17" s="107"/>
      <c r="B17" s="135" t="s">
        <v>35</v>
      </c>
      <c r="C17" s="60"/>
      <c r="D17" s="36"/>
    </row>
    <row r="18" spans="1:4">
      <c r="A18" s="107" t="s">
        <v>40</v>
      </c>
      <c r="B18" s="134">
        <v>0</v>
      </c>
      <c r="C18" s="60">
        <v>0.02</v>
      </c>
      <c r="D18" s="36">
        <f>B18*C18</f>
        <v>0</v>
      </c>
    </row>
    <row r="19" spans="1:4">
      <c r="A19" s="107"/>
      <c r="B19" s="135" t="s">
        <v>35</v>
      </c>
      <c r="C19" s="60"/>
      <c r="D19" s="36"/>
    </row>
    <row r="20" spans="1:4">
      <c r="A20" s="107" t="s">
        <v>41</v>
      </c>
      <c r="B20" s="134">
        <v>0</v>
      </c>
      <c r="C20" s="60">
        <v>0.03</v>
      </c>
      <c r="D20" s="36">
        <f>B20*C20</f>
        <v>0</v>
      </c>
    </row>
    <row r="21" spans="1:4">
      <c r="A21" s="107"/>
      <c r="B21" s="135" t="s">
        <v>35</v>
      </c>
      <c r="C21" s="60"/>
      <c r="D21" s="36"/>
    </row>
    <row r="22" spans="1:4">
      <c r="A22" s="107" t="s">
        <v>42</v>
      </c>
      <c r="B22" s="83">
        <v>2.5</v>
      </c>
      <c r="C22" s="60">
        <v>0.03</v>
      </c>
      <c r="D22" s="36">
        <f>B22*C22</f>
        <v>7.4999999999999997E-2</v>
      </c>
    </row>
    <row r="23" spans="1:4" ht="201.6">
      <c r="A23" s="107"/>
      <c r="B23" s="140" t="s">
        <v>43</v>
      </c>
      <c r="C23" s="60"/>
      <c r="D23" s="36"/>
    </row>
    <row r="24" spans="1:4" ht="30.95">
      <c r="A24" s="108" t="s">
        <v>44</v>
      </c>
      <c r="B24" s="83">
        <v>0</v>
      </c>
      <c r="C24" s="60">
        <v>0.03</v>
      </c>
      <c r="D24" s="36">
        <f>B24*C24</f>
        <v>0</v>
      </c>
    </row>
    <row r="25" spans="1:4">
      <c r="A25" s="107"/>
      <c r="B25" s="9" t="s">
        <v>35</v>
      </c>
      <c r="C25" s="60"/>
      <c r="D25" s="36"/>
    </row>
    <row r="26" spans="1:4">
      <c r="A26" s="107" t="s">
        <v>45</v>
      </c>
      <c r="B26" s="83">
        <v>2</v>
      </c>
      <c r="C26" s="60">
        <v>0.04</v>
      </c>
      <c r="D26" s="36">
        <f>B26*C26</f>
        <v>0.08</v>
      </c>
    </row>
    <row r="27" spans="1:4" ht="77.45">
      <c r="A27" s="107"/>
      <c r="B27" s="142" t="s">
        <v>46</v>
      </c>
      <c r="C27" s="60"/>
      <c r="D27" s="36"/>
    </row>
    <row r="28" spans="1:4">
      <c r="A28" s="107" t="s">
        <v>47</v>
      </c>
      <c r="B28" s="134">
        <v>0</v>
      </c>
      <c r="C28" s="60">
        <v>0.03</v>
      </c>
      <c r="D28" s="36">
        <f>B28*C28</f>
        <v>0</v>
      </c>
    </row>
    <row r="29" spans="1:4">
      <c r="A29" s="107"/>
      <c r="B29" s="135" t="s">
        <v>35</v>
      </c>
      <c r="C29" s="60"/>
      <c r="D29" s="36"/>
    </row>
    <row r="30" spans="1:4">
      <c r="A30" s="107" t="s">
        <v>48</v>
      </c>
      <c r="B30" s="134">
        <v>0</v>
      </c>
      <c r="C30" s="60">
        <v>0.04</v>
      </c>
      <c r="D30" s="36">
        <f>B30*C30</f>
        <v>0</v>
      </c>
    </row>
    <row r="31" spans="1:4">
      <c r="A31" s="107"/>
      <c r="B31" s="135" t="s">
        <v>35</v>
      </c>
      <c r="C31" s="60"/>
      <c r="D31" s="36"/>
    </row>
    <row r="32" spans="1:4">
      <c r="A32" s="107" t="s">
        <v>49</v>
      </c>
      <c r="B32" s="134">
        <v>0</v>
      </c>
      <c r="C32" s="60">
        <v>0.04</v>
      </c>
      <c r="D32" s="36">
        <f>B32*C32</f>
        <v>0</v>
      </c>
    </row>
    <row r="33" spans="1:4">
      <c r="A33" s="107"/>
      <c r="B33" s="135" t="s">
        <v>35</v>
      </c>
      <c r="C33" s="60"/>
      <c r="D33" s="36"/>
    </row>
    <row r="34" spans="1:4">
      <c r="A34" s="107" t="s">
        <v>50</v>
      </c>
      <c r="B34" s="134">
        <v>0</v>
      </c>
      <c r="C34" s="60">
        <v>0.03</v>
      </c>
      <c r="D34" s="36">
        <f>B34*C34</f>
        <v>0</v>
      </c>
    </row>
    <row r="35" spans="1:4">
      <c r="A35" s="107"/>
      <c r="B35" s="135" t="s">
        <v>35</v>
      </c>
      <c r="C35" s="60"/>
      <c r="D35" s="36"/>
    </row>
    <row r="36" spans="1:4">
      <c r="A36" s="107" t="s">
        <v>51</v>
      </c>
      <c r="B36" s="134">
        <v>0</v>
      </c>
      <c r="C36" s="60">
        <v>0.05</v>
      </c>
      <c r="D36" s="36">
        <f>B36*C36</f>
        <v>0</v>
      </c>
    </row>
    <row r="37" spans="1:4">
      <c r="A37" s="107"/>
      <c r="B37" s="135" t="s">
        <v>35</v>
      </c>
      <c r="C37" s="60"/>
      <c r="D37" s="36"/>
    </row>
    <row r="38" spans="1:4">
      <c r="A38" s="107" t="s">
        <v>52</v>
      </c>
      <c r="B38" s="83">
        <v>2</v>
      </c>
      <c r="C38" s="60">
        <v>0.05</v>
      </c>
      <c r="D38" s="36">
        <f>B38*C38</f>
        <v>0.1</v>
      </c>
    </row>
    <row r="39" spans="1:4" ht="77.45">
      <c r="A39" s="107"/>
      <c r="B39" s="140" t="s">
        <v>53</v>
      </c>
      <c r="C39" s="60"/>
      <c r="D39" s="36"/>
    </row>
    <row r="40" spans="1:4">
      <c r="A40" s="108" t="s">
        <v>54</v>
      </c>
      <c r="B40" s="134">
        <v>0</v>
      </c>
      <c r="C40" s="60">
        <v>0.04</v>
      </c>
      <c r="D40" s="36">
        <f>B40*C40</f>
        <v>0</v>
      </c>
    </row>
    <row r="41" spans="1:4">
      <c r="A41" s="107"/>
      <c r="B41" s="135" t="s">
        <v>35</v>
      </c>
      <c r="C41" s="60"/>
      <c r="D41" s="36"/>
    </row>
    <row r="42" spans="1:4">
      <c r="A42" s="107" t="s">
        <v>55</v>
      </c>
      <c r="B42" s="134">
        <v>0</v>
      </c>
      <c r="C42" s="60">
        <v>0.02</v>
      </c>
      <c r="D42" s="36">
        <f>B42*C42</f>
        <v>0</v>
      </c>
    </row>
    <row r="43" spans="1:4">
      <c r="A43" s="107"/>
      <c r="B43" s="135" t="s">
        <v>35</v>
      </c>
      <c r="C43" s="60"/>
      <c r="D43" s="36"/>
    </row>
    <row r="44" spans="1:4">
      <c r="A44" s="107" t="s">
        <v>56</v>
      </c>
      <c r="B44" s="83">
        <v>0</v>
      </c>
      <c r="C44" s="60">
        <v>0.03</v>
      </c>
      <c r="D44" s="36">
        <f>B44*C44</f>
        <v>0</v>
      </c>
    </row>
    <row r="45" spans="1:4">
      <c r="A45" s="107"/>
      <c r="B45" s="113" t="s">
        <v>57</v>
      </c>
      <c r="C45" s="60"/>
      <c r="D45" s="36"/>
    </row>
    <row r="46" spans="1:4">
      <c r="A46" s="107" t="s">
        <v>58</v>
      </c>
      <c r="B46" s="83">
        <v>0</v>
      </c>
      <c r="C46" s="60">
        <v>0.03</v>
      </c>
      <c r="D46" s="36">
        <f>B46*C46</f>
        <v>0</v>
      </c>
    </row>
    <row r="47" spans="1:4">
      <c r="A47" s="107"/>
      <c r="B47" s="113" t="s">
        <v>57</v>
      </c>
      <c r="C47" s="60"/>
      <c r="D47" s="36"/>
    </row>
    <row r="48" spans="1:4">
      <c r="A48" s="107" t="s">
        <v>59</v>
      </c>
      <c r="B48" s="134">
        <v>0</v>
      </c>
      <c r="C48" s="60">
        <v>0.02</v>
      </c>
      <c r="D48" s="36">
        <f>B48*C48</f>
        <v>0</v>
      </c>
    </row>
    <row r="49" spans="1:5">
      <c r="A49" s="107"/>
      <c r="B49" s="135" t="s">
        <v>35</v>
      </c>
      <c r="C49" s="60"/>
      <c r="D49" s="36"/>
    </row>
    <row r="50" spans="1:5">
      <c r="A50" s="107" t="s">
        <v>60</v>
      </c>
      <c r="B50" s="134">
        <v>0</v>
      </c>
      <c r="C50" s="60">
        <v>0.02</v>
      </c>
      <c r="D50" s="36">
        <f>B50*C50</f>
        <v>0</v>
      </c>
    </row>
    <row r="51" spans="1:5">
      <c r="A51" s="107"/>
      <c r="B51" s="135" t="s">
        <v>35</v>
      </c>
      <c r="C51" s="60"/>
      <c r="D51" s="36"/>
    </row>
    <row r="52" spans="1:5">
      <c r="A52" s="107" t="s">
        <v>61</v>
      </c>
      <c r="B52" s="134">
        <v>0</v>
      </c>
      <c r="C52" s="60">
        <v>0.02</v>
      </c>
      <c r="D52" s="36">
        <f>B52*C52</f>
        <v>0</v>
      </c>
    </row>
    <row r="53" spans="1:5">
      <c r="A53" s="107"/>
      <c r="B53" s="135" t="s">
        <v>35</v>
      </c>
      <c r="C53" s="60"/>
      <c r="D53" s="36"/>
    </row>
    <row r="54" spans="1:5">
      <c r="A54" s="107" t="s">
        <v>62</v>
      </c>
      <c r="B54" s="134">
        <v>0</v>
      </c>
      <c r="C54" s="60">
        <v>0.02</v>
      </c>
      <c r="D54" s="36">
        <f>B54*C54</f>
        <v>0</v>
      </c>
    </row>
    <row r="55" spans="1:5">
      <c r="A55" s="107"/>
      <c r="B55" s="135" t="s">
        <v>35</v>
      </c>
      <c r="C55" s="60"/>
      <c r="D55" s="36"/>
    </row>
    <row r="56" spans="1:5">
      <c r="A56" s="107" t="s">
        <v>63</v>
      </c>
      <c r="B56" s="83">
        <v>3</v>
      </c>
      <c r="C56" s="60">
        <v>0.03</v>
      </c>
      <c r="D56" s="36">
        <f>B56*C56</f>
        <v>0.09</v>
      </c>
    </row>
    <row r="57" spans="1:5" ht="123.95">
      <c r="A57" s="23"/>
      <c r="B57" s="83" t="s">
        <v>64</v>
      </c>
      <c r="C57" s="60"/>
      <c r="D57" s="36"/>
    </row>
    <row r="58" spans="1:5">
      <c r="B58" s="136" t="s">
        <v>65</v>
      </c>
      <c r="C58" s="60">
        <f>SUM(C2:C57)</f>
        <v>1.0000000000000004</v>
      </c>
      <c r="D58" s="109">
        <f>SUM(D2:D57)</f>
        <v>0.86999999999999988</v>
      </c>
      <c r="E58" s="50" t="s">
        <v>66</v>
      </c>
    </row>
  </sheetData>
  <sheetProtection formatRows="0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06A90-B657-47F9-8438-CBC7B1962B0B}">
  <dimension ref="A1:E69"/>
  <sheetViews>
    <sheetView zoomScale="70" zoomScaleNormal="70" workbookViewId="0">
      <pane xSplit="1" ySplit="1" topLeftCell="B45" activePane="bottomRight" state="frozen"/>
      <selection pane="bottomRight" activeCell="B8" sqref="B8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" customWidth="1"/>
    <col min="2" max="2" width="64.625" style="7" customWidth="1"/>
    <col min="3" max="4" width="16.625" style="1" customWidth="1"/>
    <col min="5" max="5" width="15.375" style="1" customWidth="1"/>
    <col min="6" max="16384" width="10.875" style="1"/>
  </cols>
  <sheetData>
    <row r="1" spans="1:4" ht="32.1" customHeight="1">
      <c r="A1" s="150" t="s">
        <v>22</v>
      </c>
      <c r="B1" s="30" t="s">
        <v>67</v>
      </c>
      <c r="C1" s="150" t="s">
        <v>24</v>
      </c>
      <c r="D1" s="150" t="s">
        <v>25</v>
      </c>
    </row>
    <row r="2" spans="1:4">
      <c r="A2" s="107" t="s">
        <v>26</v>
      </c>
      <c r="B2" s="137">
        <v>0</v>
      </c>
      <c r="C2" s="60">
        <v>0.05</v>
      </c>
      <c r="D2" s="36">
        <f>B2*C2</f>
        <v>0</v>
      </c>
    </row>
    <row r="3" spans="1:4">
      <c r="A3" s="107"/>
      <c r="B3" s="135" t="s">
        <v>35</v>
      </c>
      <c r="C3" s="60"/>
      <c r="D3" s="36"/>
    </row>
    <row r="4" spans="1:4">
      <c r="A4" s="107" t="s">
        <v>28</v>
      </c>
      <c r="B4" s="134">
        <v>0</v>
      </c>
      <c r="C4" s="60">
        <v>0.05</v>
      </c>
      <c r="D4" s="36">
        <f>B4*C4</f>
        <v>0</v>
      </c>
    </row>
    <row r="5" spans="1:4">
      <c r="A5" s="107"/>
      <c r="B5" s="135" t="s">
        <v>35</v>
      </c>
      <c r="C5" s="60"/>
      <c r="D5" s="36"/>
    </row>
    <row r="6" spans="1:4">
      <c r="A6" s="107" t="s">
        <v>30</v>
      </c>
      <c r="B6" s="137">
        <v>0</v>
      </c>
      <c r="C6" s="60">
        <v>0.05</v>
      </c>
      <c r="D6" s="36">
        <f>B6*C6</f>
        <v>0</v>
      </c>
    </row>
    <row r="7" spans="1:4">
      <c r="A7" s="107"/>
      <c r="B7" s="135" t="s">
        <v>35</v>
      </c>
      <c r="C7" s="60"/>
      <c r="D7" s="36"/>
    </row>
    <row r="8" spans="1:4">
      <c r="A8" s="107" t="s">
        <v>32</v>
      </c>
      <c r="B8" s="134">
        <v>0</v>
      </c>
      <c r="C8" s="60">
        <v>0.05</v>
      </c>
      <c r="D8" s="36">
        <f>B8*C8</f>
        <v>0</v>
      </c>
    </row>
    <row r="9" spans="1:4">
      <c r="A9" s="107"/>
      <c r="B9" s="135" t="s">
        <v>35</v>
      </c>
      <c r="C9" s="60"/>
      <c r="D9" s="36"/>
    </row>
    <row r="10" spans="1:4">
      <c r="A10" s="107" t="s">
        <v>34</v>
      </c>
      <c r="B10" s="137">
        <v>0</v>
      </c>
      <c r="C10" s="60">
        <v>0.05</v>
      </c>
      <c r="D10" s="36">
        <f>B10*C10</f>
        <v>0</v>
      </c>
    </row>
    <row r="11" spans="1:4">
      <c r="A11" s="107"/>
      <c r="B11" s="135" t="s">
        <v>35</v>
      </c>
      <c r="C11" s="60"/>
      <c r="D11" s="36"/>
    </row>
    <row r="12" spans="1:4">
      <c r="A12" s="107" t="s">
        <v>36</v>
      </c>
      <c r="B12" s="134">
        <v>0</v>
      </c>
      <c r="C12" s="60">
        <v>0.05</v>
      </c>
      <c r="D12" s="36">
        <f>B12*C12</f>
        <v>0</v>
      </c>
    </row>
    <row r="13" spans="1:4">
      <c r="A13" s="107"/>
      <c r="B13" s="135" t="s">
        <v>35</v>
      </c>
      <c r="C13" s="60"/>
      <c r="D13" s="36"/>
    </row>
    <row r="14" spans="1:4">
      <c r="A14" s="107" t="s">
        <v>38</v>
      </c>
      <c r="B14" s="137">
        <v>0</v>
      </c>
      <c r="C14" s="60">
        <v>0.05</v>
      </c>
      <c r="D14" s="36">
        <f>B14*C14</f>
        <v>0</v>
      </c>
    </row>
    <row r="15" spans="1:4">
      <c r="A15" s="107"/>
      <c r="B15" s="135" t="s">
        <v>35</v>
      </c>
      <c r="C15" s="60"/>
      <c r="D15" s="36"/>
    </row>
    <row r="16" spans="1:4">
      <c r="A16" s="107" t="s">
        <v>39</v>
      </c>
      <c r="B16" s="134">
        <v>0</v>
      </c>
      <c r="C16" s="60">
        <v>0.03</v>
      </c>
      <c r="D16" s="36">
        <f>B16*C16</f>
        <v>0</v>
      </c>
    </row>
    <row r="17" spans="1:4">
      <c r="A17" s="107"/>
      <c r="B17" s="135" t="s">
        <v>35</v>
      </c>
      <c r="C17" s="60"/>
      <c r="D17" s="36"/>
    </row>
    <row r="18" spans="1:4">
      <c r="A18" s="107" t="s">
        <v>40</v>
      </c>
      <c r="B18" s="137">
        <v>0</v>
      </c>
      <c r="C18" s="60">
        <v>0.02</v>
      </c>
      <c r="D18" s="36">
        <f>B18*C18</f>
        <v>0</v>
      </c>
    </row>
    <row r="19" spans="1:4">
      <c r="A19" s="107"/>
      <c r="B19" s="135" t="s">
        <v>35</v>
      </c>
      <c r="C19" s="60"/>
      <c r="D19" s="36"/>
    </row>
    <row r="20" spans="1:4">
      <c r="A20" s="107" t="s">
        <v>41</v>
      </c>
      <c r="B20" s="134">
        <v>0</v>
      </c>
      <c r="C20" s="60">
        <v>0.03</v>
      </c>
      <c r="D20" s="36">
        <f>B20*C20</f>
        <v>0</v>
      </c>
    </row>
    <row r="21" spans="1:4">
      <c r="A21" s="107"/>
      <c r="B21" s="135" t="s">
        <v>35</v>
      </c>
      <c r="C21" s="60"/>
      <c r="D21" s="36"/>
    </row>
    <row r="22" spans="1:4">
      <c r="A22" s="107" t="s">
        <v>42</v>
      </c>
      <c r="B22" s="137">
        <v>0</v>
      </c>
      <c r="C22" s="60">
        <v>0.03</v>
      </c>
      <c r="D22" s="36">
        <f>B22*C22</f>
        <v>0</v>
      </c>
    </row>
    <row r="23" spans="1:4">
      <c r="A23" s="107"/>
      <c r="B23" s="135" t="s">
        <v>35</v>
      </c>
      <c r="C23" s="60"/>
      <c r="D23" s="36"/>
    </row>
    <row r="24" spans="1:4" ht="28.5" customHeight="1">
      <c r="A24" s="108" t="s">
        <v>44</v>
      </c>
      <c r="B24" s="134">
        <v>0</v>
      </c>
      <c r="C24" s="60">
        <v>0.03</v>
      </c>
      <c r="D24" s="36">
        <f>B24*C24</f>
        <v>0</v>
      </c>
    </row>
    <row r="25" spans="1:4">
      <c r="A25" s="107"/>
      <c r="B25" s="135" t="s">
        <v>35</v>
      </c>
      <c r="C25" s="60"/>
      <c r="D25" s="36"/>
    </row>
    <row r="26" spans="1:4">
      <c r="A26" s="107" t="s">
        <v>45</v>
      </c>
      <c r="B26" s="137">
        <v>0</v>
      </c>
      <c r="C26" s="60">
        <v>0.04</v>
      </c>
      <c r="D26" s="36">
        <f>B26*C26</f>
        <v>0</v>
      </c>
    </row>
    <row r="27" spans="1:4">
      <c r="A27" s="107"/>
      <c r="B27" s="135" t="s">
        <v>35</v>
      </c>
      <c r="C27" s="60"/>
      <c r="D27" s="36"/>
    </row>
    <row r="28" spans="1:4">
      <c r="A28" s="107" t="s">
        <v>47</v>
      </c>
      <c r="B28" s="134">
        <v>0</v>
      </c>
      <c r="C28" s="60">
        <v>0.03</v>
      </c>
      <c r="D28" s="36">
        <f>B28*C28</f>
        <v>0</v>
      </c>
    </row>
    <row r="29" spans="1:4">
      <c r="A29" s="107"/>
      <c r="B29" s="135" t="s">
        <v>35</v>
      </c>
      <c r="C29" s="60"/>
      <c r="D29" s="36"/>
    </row>
    <row r="30" spans="1:4">
      <c r="A30" s="107" t="s">
        <v>48</v>
      </c>
      <c r="B30" s="137">
        <v>0</v>
      </c>
      <c r="C30" s="60">
        <v>0.04</v>
      </c>
      <c r="D30" s="36">
        <f>B30*C30</f>
        <v>0</v>
      </c>
    </row>
    <row r="31" spans="1:4">
      <c r="A31" s="107"/>
      <c r="B31" s="135" t="s">
        <v>35</v>
      </c>
      <c r="C31" s="60"/>
      <c r="D31" s="36"/>
    </row>
    <row r="32" spans="1:4">
      <c r="A32" s="107" t="s">
        <v>49</v>
      </c>
      <c r="B32" s="134">
        <v>0</v>
      </c>
      <c r="C32" s="60">
        <v>0.04</v>
      </c>
      <c r="D32" s="36">
        <f>B32*C32</f>
        <v>0</v>
      </c>
    </row>
    <row r="33" spans="1:4">
      <c r="A33" s="107"/>
      <c r="B33" s="135" t="s">
        <v>35</v>
      </c>
      <c r="C33" s="60"/>
      <c r="D33" s="36"/>
    </row>
    <row r="34" spans="1:4">
      <c r="A34" s="107" t="s">
        <v>50</v>
      </c>
      <c r="B34" s="134">
        <v>0</v>
      </c>
      <c r="C34" s="60">
        <v>0.03</v>
      </c>
      <c r="D34" s="36">
        <f>B34*C34</f>
        <v>0</v>
      </c>
    </row>
    <row r="35" spans="1:4">
      <c r="A35" s="107"/>
      <c r="B35" s="135" t="s">
        <v>35</v>
      </c>
      <c r="C35" s="60"/>
      <c r="D35" s="36"/>
    </row>
    <row r="36" spans="1:4">
      <c r="A36" s="107" t="s">
        <v>51</v>
      </c>
      <c r="B36" s="134">
        <v>0</v>
      </c>
      <c r="C36" s="60">
        <v>0.05</v>
      </c>
      <c r="D36" s="36">
        <f>B36*C36</f>
        <v>0</v>
      </c>
    </row>
    <row r="37" spans="1:4">
      <c r="A37" s="107"/>
      <c r="B37" s="135" t="s">
        <v>35</v>
      </c>
      <c r="C37" s="60"/>
      <c r="D37" s="36"/>
    </row>
    <row r="38" spans="1:4">
      <c r="A38" s="107" t="s">
        <v>52</v>
      </c>
      <c r="B38" s="83">
        <v>1.5</v>
      </c>
      <c r="C38" s="60">
        <v>0.05</v>
      </c>
      <c r="D38" s="36">
        <f>B38*C38</f>
        <v>7.5000000000000011E-2</v>
      </c>
    </row>
    <row r="39" spans="1:4" ht="70.5" customHeight="1">
      <c r="A39" s="107"/>
      <c r="B39" s="142" t="s">
        <v>68</v>
      </c>
      <c r="C39" s="60"/>
      <c r="D39" s="36"/>
    </row>
    <row r="40" spans="1:4" s="57" customFormat="1" ht="30.6" customHeight="1">
      <c r="A40" s="108" t="s">
        <v>54</v>
      </c>
      <c r="B40" s="138">
        <v>0</v>
      </c>
      <c r="C40" s="60">
        <v>0.04</v>
      </c>
      <c r="D40" s="61">
        <f>B40*C40</f>
        <v>0</v>
      </c>
    </row>
    <row r="41" spans="1:4">
      <c r="A41" s="107"/>
      <c r="B41" s="135" t="s">
        <v>35</v>
      </c>
      <c r="C41" s="60"/>
      <c r="D41" s="36"/>
    </row>
    <row r="42" spans="1:4">
      <c r="A42" s="107" t="s">
        <v>55</v>
      </c>
      <c r="B42" s="134">
        <v>0</v>
      </c>
      <c r="C42" s="60">
        <v>0.02</v>
      </c>
      <c r="D42" s="36">
        <f>B42*C42</f>
        <v>0</v>
      </c>
    </row>
    <row r="43" spans="1:4">
      <c r="A43" s="107"/>
      <c r="B43" s="135" t="s">
        <v>35</v>
      </c>
      <c r="C43" s="60"/>
      <c r="D43" s="36"/>
    </row>
    <row r="44" spans="1:4">
      <c r="A44" s="107" t="s">
        <v>56</v>
      </c>
      <c r="B44" s="134">
        <v>0</v>
      </c>
      <c r="C44" s="60">
        <v>0.03</v>
      </c>
      <c r="D44" s="36">
        <f>B44*C44</f>
        <v>0</v>
      </c>
    </row>
    <row r="45" spans="1:4">
      <c r="A45" s="107"/>
      <c r="B45" s="135" t="s">
        <v>35</v>
      </c>
      <c r="C45" s="60"/>
      <c r="D45" s="36"/>
    </row>
    <row r="46" spans="1:4">
      <c r="A46" s="107" t="s">
        <v>58</v>
      </c>
      <c r="B46" s="134">
        <v>0</v>
      </c>
      <c r="C46" s="60">
        <v>0.03</v>
      </c>
      <c r="D46" s="36">
        <f>B46*C46</f>
        <v>0</v>
      </c>
    </row>
    <row r="47" spans="1:4">
      <c r="A47" s="107"/>
      <c r="B47" s="135" t="s">
        <v>35</v>
      </c>
      <c r="C47" s="60"/>
      <c r="D47" s="36"/>
    </row>
    <row r="48" spans="1:4">
      <c r="A48" s="107" t="s">
        <v>59</v>
      </c>
      <c r="B48" s="134">
        <v>0</v>
      </c>
      <c r="C48" s="60">
        <v>0.02</v>
      </c>
      <c r="D48" s="36">
        <f>B48*C48</f>
        <v>0</v>
      </c>
    </row>
    <row r="49" spans="1:5">
      <c r="A49" s="107"/>
      <c r="B49" s="135" t="s">
        <v>35</v>
      </c>
      <c r="C49" s="60"/>
      <c r="D49" s="36"/>
    </row>
    <row r="50" spans="1:5">
      <c r="A50" s="107" t="s">
        <v>60</v>
      </c>
      <c r="B50" s="134">
        <v>0</v>
      </c>
      <c r="C50" s="60">
        <v>0.02</v>
      </c>
      <c r="D50" s="36">
        <f>B50*C50</f>
        <v>0</v>
      </c>
    </row>
    <row r="51" spans="1:5">
      <c r="A51" s="107"/>
      <c r="B51" s="135" t="s">
        <v>35</v>
      </c>
      <c r="C51" s="60"/>
      <c r="D51" s="36"/>
    </row>
    <row r="52" spans="1:5">
      <c r="A52" s="107" t="s">
        <v>61</v>
      </c>
      <c r="B52" s="134">
        <v>0</v>
      </c>
      <c r="C52" s="60">
        <v>0.02</v>
      </c>
      <c r="D52" s="36">
        <f>B52*C52</f>
        <v>0</v>
      </c>
    </row>
    <row r="53" spans="1:5">
      <c r="A53" s="107"/>
      <c r="B53" s="135" t="s">
        <v>35</v>
      </c>
      <c r="C53" s="60"/>
      <c r="D53" s="36"/>
    </row>
    <row r="54" spans="1:5">
      <c r="A54" s="107" t="s">
        <v>62</v>
      </c>
      <c r="B54" s="134">
        <v>0</v>
      </c>
      <c r="C54" s="60">
        <v>0.02</v>
      </c>
      <c r="D54" s="36">
        <f>B54*C54</f>
        <v>0</v>
      </c>
    </row>
    <row r="55" spans="1:5">
      <c r="A55" s="107"/>
      <c r="B55" s="135" t="s">
        <v>35</v>
      </c>
      <c r="C55" s="60"/>
      <c r="D55" s="36"/>
    </row>
    <row r="56" spans="1:5">
      <c r="A56" s="107" t="s">
        <v>63</v>
      </c>
      <c r="B56" s="134">
        <v>0</v>
      </c>
      <c r="C56" s="60">
        <v>0.03</v>
      </c>
      <c r="D56" s="36">
        <f>B56*C56</f>
        <v>0</v>
      </c>
    </row>
    <row r="57" spans="1:5">
      <c r="A57" s="110"/>
      <c r="B57" s="135" t="s">
        <v>35</v>
      </c>
      <c r="C57" s="60"/>
      <c r="D57" s="36"/>
    </row>
    <row r="58" spans="1:5">
      <c r="B58" s="1" t="s">
        <v>65</v>
      </c>
      <c r="C58" s="60">
        <f>SUM(C2:C57)</f>
        <v>1.0000000000000004</v>
      </c>
      <c r="D58" s="111">
        <f>SUM(D2:D57)</f>
        <v>7.5000000000000011E-2</v>
      </c>
      <c r="E58" s="50" t="s">
        <v>69</v>
      </c>
    </row>
    <row r="59" spans="1:5">
      <c r="B59" s="1"/>
    </row>
    <row r="60" spans="1:5">
      <c r="B60" s="1"/>
    </row>
    <row r="61" spans="1:5">
      <c r="B61" s="1"/>
    </row>
    <row r="62" spans="1:5">
      <c r="B62" s="1"/>
    </row>
    <row r="63" spans="1:5">
      <c r="B63" s="1"/>
    </row>
    <row r="64" spans="1:5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</sheetData>
  <sheetProtection formatRows="0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38B44-4323-4698-AC4B-6F04803644A4}">
  <dimension ref="A1:I131"/>
  <sheetViews>
    <sheetView zoomScale="50" zoomScaleNormal="50" workbookViewId="0">
      <pane xSplit="1" ySplit="1" topLeftCell="B4" activePane="bottomRight" state="frozen"/>
      <selection pane="bottomRight" activeCell="C72" sqref="C72"/>
      <selection pane="bottomLeft" activeCell="A2" sqref="A2"/>
      <selection pane="topRight" activeCell="B1" sqref="B1"/>
    </sheetView>
  </sheetViews>
  <sheetFormatPr defaultColWidth="10.875" defaultRowHeight="15.6"/>
  <cols>
    <col min="1" max="1" width="80.625" style="7" customWidth="1"/>
    <col min="2" max="2" width="64.625" style="7" customWidth="1"/>
    <col min="3" max="3" width="8.625" style="7" customWidth="1"/>
    <col min="4" max="4" width="64.625" style="7" customWidth="1"/>
    <col min="5" max="5" width="8.625" style="7" customWidth="1"/>
    <col min="6" max="6" width="64.625" style="7" customWidth="1"/>
    <col min="7" max="7" width="8.625" style="7" customWidth="1"/>
    <col min="8" max="8" width="9.875" style="7" customWidth="1"/>
    <col min="9" max="9" width="15.375" style="7" customWidth="1"/>
    <col min="10" max="10" width="15.5" style="7" customWidth="1"/>
    <col min="11" max="16384" width="10.875" style="7"/>
  </cols>
  <sheetData>
    <row r="1" spans="1:9" ht="108" customHeight="1">
      <c r="A1" s="151" t="s">
        <v>70</v>
      </c>
      <c r="B1" s="20" t="s">
        <v>71</v>
      </c>
      <c r="C1" s="30" t="s">
        <v>72</v>
      </c>
      <c r="D1" s="20" t="s">
        <v>73</v>
      </c>
      <c r="E1" s="30" t="s">
        <v>74</v>
      </c>
      <c r="F1" s="20" t="s">
        <v>75</v>
      </c>
      <c r="G1" s="30" t="s">
        <v>72</v>
      </c>
      <c r="H1" s="37" t="s">
        <v>25</v>
      </c>
      <c r="I1" s="9"/>
    </row>
    <row r="2" spans="1:9" ht="15.95" customHeight="1">
      <c r="A2" s="22" t="s">
        <v>76</v>
      </c>
      <c r="B2" s="83"/>
      <c r="C2" s="104">
        <v>0.05</v>
      </c>
      <c r="D2" s="83"/>
      <c r="E2" s="104">
        <v>0.04</v>
      </c>
      <c r="F2" s="83"/>
      <c r="G2" s="104">
        <v>0.04</v>
      </c>
      <c r="H2" s="63">
        <f>B2*C2+D2*E2+F2*G2</f>
        <v>0</v>
      </c>
    </row>
    <row r="3" spans="1:9" s="13" customFormat="1" ht="15.95" customHeight="1">
      <c r="A3" s="26"/>
      <c r="B3" s="83"/>
      <c r="C3" s="104"/>
      <c r="D3" s="83"/>
      <c r="E3" s="104"/>
      <c r="F3" s="83"/>
      <c r="G3" s="104"/>
      <c r="H3" s="63"/>
    </row>
    <row r="4" spans="1:9" ht="15.95" customHeight="1">
      <c r="A4" s="22" t="s">
        <v>77</v>
      </c>
      <c r="B4" s="78"/>
      <c r="C4" s="104">
        <v>0.03</v>
      </c>
      <c r="D4" s="78"/>
      <c r="E4" s="104">
        <v>3.5000000000000003E-2</v>
      </c>
      <c r="F4" s="78"/>
      <c r="G4" s="104">
        <v>3.5000000000000003E-2</v>
      </c>
      <c r="H4" s="63">
        <f>B4*C4+D4*E4+F4*G4</f>
        <v>0</v>
      </c>
    </row>
    <row r="5" spans="1:9">
      <c r="A5" s="21"/>
      <c r="B5" s="78"/>
      <c r="C5" s="104"/>
      <c r="D5" s="78"/>
      <c r="E5" s="104"/>
      <c r="F5" s="78"/>
      <c r="G5" s="104"/>
      <c r="H5" s="63"/>
    </row>
    <row r="6" spans="1:9">
      <c r="A6" s="22" t="s">
        <v>78</v>
      </c>
      <c r="B6" s="83"/>
      <c r="C6" s="104">
        <v>0.04</v>
      </c>
      <c r="D6" s="83"/>
      <c r="E6" s="104">
        <v>0.04</v>
      </c>
      <c r="F6" s="83"/>
      <c r="G6" s="104">
        <v>0.04</v>
      </c>
      <c r="H6" s="63">
        <f t="shared" ref="H6" si="0">B6*C6+D6*E6+F6*G6</f>
        <v>0</v>
      </c>
    </row>
    <row r="7" spans="1:9" ht="15.95" customHeight="1">
      <c r="A7" s="21"/>
      <c r="B7" s="83"/>
      <c r="C7" s="104"/>
      <c r="D7" s="83"/>
      <c r="E7" s="104"/>
      <c r="F7" s="83"/>
      <c r="G7" s="104"/>
      <c r="H7" s="63"/>
    </row>
    <row r="8" spans="1:9" ht="15.95" customHeight="1">
      <c r="A8" s="22" t="s">
        <v>79</v>
      </c>
      <c r="B8" s="78"/>
      <c r="C8" s="104">
        <v>0.04</v>
      </c>
      <c r="D8" s="78"/>
      <c r="E8" s="104">
        <v>0.04</v>
      </c>
      <c r="F8" s="78"/>
      <c r="G8" s="104">
        <v>0.04</v>
      </c>
      <c r="H8" s="63">
        <f t="shared" ref="H8:H14" si="1">B8*C8+D8*E8+F8*G8</f>
        <v>0</v>
      </c>
    </row>
    <row r="9" spans="1:9" ht="15.95" customHeight="1">
      <c r="A9" s="22"/>
      <c r="B9" s="78"/>
      <c r="C9" s="104"/>
      <c r="D9" s="78"/>
      <c r="E9" s="104"/>
      <c r="F9" s="78"/>
      <c r="G9" s="104"/>
      <c r="H9" s="63"/>
    </row>
    <row r="10" spans="1:9" ht="15.95" customHeight="1">
      <c r="A10" s="22" t="s">
        <v>80</v>
      </c>
      <c r="B10" s="78"/>
      <c r="C10" s="104">
        <v>0.05</v>
      </c>
      <c r="D10" s="78"/>
      <c r="E10" s="104">
        <v>0.05</v>
      </c>
      <c r="F10" s="78"/>
      <c r="G10" s="104">
        <v>0.05</v>
      </c>
      <c r="H10" s="63">
        <f t="shared" si="1"/>
        <v>0</v>
      </c>
    </row>
    <row r="11" spans="1:9" ht="15.95" customHeight="1">
      <c r="A11" s="22"/>
      <c r="B11" s="78"/>
      <c r="C11" s="104"/>
      <c r="D11" s="78"/>
      <c r="E11" s="104"/>
      <c r="F11" s="78"/>
      <c r="G11" s="104"/>
      <c r="H11" s="63"/>
    </row>
    <row r="12" spans="1:9" ht="15.95" customHeight="1">
      <c r="A12" s="22" t="s">
        <v>81</v>
      </c>
      <c r="B12" s="78"/>
      <c r="C12" s="104">
        <v>0.04</v>
      </c>
      <c r="D12" s="78"/>
      <c r="E12" s="104">
        <v>3.5000000000000003E-2</v>
      </c>
      <c r="F12" s="78"/>
      <c r="G12" s="104">
        <v>3.5000000000000003E-2</v>
      </c>
      <c r="H12" s="63">
        <f t="shared" si="1"/>
        <v>0</v>
      </c>
    </row>
    <row r="13" spans="1:9" ht="15.95" customHeight="1">
      <c r="A13" s="22"/>
      <c r="B13" s="78"/>
      <c r="C13" s="104"/>
      <c r="D13" s="78"/>
      <c r="E13" s="104"/>
      <c r="F13" s="78"/>
      <c r="G13" s="104"/>
      <c r="H13" s="63"/>
    </row>
    <row r="14" spans="1:9" ht="15.95" customHeight="1">
      <c r="A14" s="22" t="s">
        <v>82</v>
      </c>
      <c r="B14" s="78"/>
      <c r="C14" s="104">
        <v>0.03</v>
      </c>
      <c r="D14" s="78"/>
      <c r="E14" s="104">
        <v>0.03</v>
      </c>
      <c r="F14" s="78"/>
      <c r="G14" s="104">
        <v>0.03</v>
      </c>
      <c r="H14" s="63">
        <f t="shared" si="1"/>
        <v>0</v>
      </c>
    </row>
    <row r="15" spans="1:9" ht="15.95" customHeight="1">
      <c r="A15" s="22"/>
      <c r="B15" s="78"/>
      <c r="C15" s="104"/>
      <c r="D15" s="78"/>
      <c r="E15" s="104"/>
      <c r="F15" s="78"/>
      <c r="G15" s="104"/>
      <c r="H15" s="63"/>
    </row>
    <row r="16" spans="1:9" ht="15.95" customHeight="1">
      <c r="A16" s="20" t="s">
        <v>83</v>
      </c>
      <c r="B16" s="83"/>
      <c r="C16" s="104">
        <v>0.03</v>
      </c>
      <c r="D16" s="83">
        <v>6</v>
      </c>
      <c r="E16" s="104">
        <v>0.03</v>
      </c>
      <c r="F16" s="83"/>
      <c r="G16" s="104">
        <v>0.03</v>
      </c>
      <c r="H16" s="63">
        <f t="shared" ref="H16" si="2">B16*C16+D16*E16+F16*G16</f>
        <v>0.18</v>
      </c>
    </row>
    <row r="17" spans="1:8" ht="51" customHeight="1">
      <c r="A17" s="21"/>
      <c r="B17" s="83"/>
      <c r="C17" s="104"/>
      <c r="D17" s="140" t="s">
        <v>84</v>
      </c>
      <c r="E17" s="104"/>
      <c r="F17" s="83"/>
      <c r="G17" s="104"/>
      <c r="H17" s="63"/>
    </row>
    <row r="18" spans="1:8" ht="15.95" customHeight="1">
      <c r="A18" s="20" t="s">
        <v>85</v>
      </c>
      <c r="B18" s="78"/>
      <c r="C18" s="104">
        <v>0.03</v>
      </c>
      <c r="D18" s="78">
        <v>6</v>
      </c>
      <c r="E18" s="104">
        <v>2.5000000000000001E-2</v>
      </c>
      <c r="F18" s="78"/>
      <c r="G18" s="104">
        <v>2.5000000000000001E-2</v>
      </c>
      <c r="H18" s="63">
        <f t="shared" ref="H18" si="3">B18*C18+D18*E18+F18*G18</f>
        <v>0.15000000000000002</v>
      </c>
    </row>
    <row r="19" spans="1:8" ht="44.1" customHeight="1">
      <c r="A19" s="19"/>
      <c r="B19" s="78"/>
      <c r="C19" s="104"/>
      <c r="D19" s="144" t="s">
        <v>84</v>
      </c>
      <c r="E19" s="104"/>
      <c r="F19" s="78"/>
      <c r="G19" s="104"/>
      <c r="H19" s="63"/>
    </row>
    <row r="20" spans="1:8">
      <c r="A20" s="20" t="s">
        <v>86</v>
      </c>
      <c r="B20" s="83"/>
      <c r="C20" s="104">
        <v>0.03</v>
      </c>
      <c r="D20" s="83">
        <v>6</v>
      </c>
      <c r="E20" s="104">
        <v>3.5000000000000003E-2</v>
      </c>
      <c r="F20" s="83"/>
      <c r="G20" s="104">
        <v>3.5000000000000003E-2</v>
      </c>
      <c r="H20" s="63">
        <f t="shared" ref="H20" si="4">B20*C20+D20*E20+F20*G20</f>
        <v>0.21000000000000002</v>
      </c>
    </row>
    <row r="21" spans="1:8" ht="48" customHeight="1">
      <c r="A21" s="19"/>
      <c r="B21" s="83"/>
      <c r="C21" s="104"/>
      <c r="D21" s="140" t="s">
        <v>84</v>
      </c>
      <c r="E21" s="104"/>
      <c r="F21" s="83"/>
      <c r="G21" s="104"/>
      <c r="H21" s="63"/>
    </row>
    <row r="22" spans="1:8" ht="15.95" customHeight="1">
      <c r="A22" s="19" t="s">
        <v>87</v>
      </c>
      <c r="B22" s="78"/>
      <c r="C22" s="104">
        <v>0.03</v>
      </c>
      <c r="D22" s="78">
        <v>6</v>
      </c>
      <c r="E22" s="104">
        <v>3.5000000000000003E-2</v>
      </c>
      <c r="F22" s="78"/>
      <c r="G22" s="104">
        <v>3.5000000000000003E-2</v>
      </c>
      <c r="H22" s="63">
        <f t="shared" ref="H22" si="5">B22*C22+D22*E22+F22*G22</f>
        <v>0.21000000000000002</v>
      </c>
    </row>
    <row r="23" spans="1:8" ht="56.1" customHeight="1">
      <c r="A23" s="19"/>
      <c r="B23" s="78"/>
      <c r="C23" s="104"/>
      <c r="D23" s="144" t="s">
        <v>84</v>
      </c>
      <c r="E23" s="104"/>
      <c r="F23" s="78"/>
      <c r="G23" s="104"/>
      <c r="H23" s="63"/>
    </row>
    <row r="24" spans="1:8" ht="15.95" customHeight="1">
      <c r="A24" s="20" t="s">
        <v>88</v>
      </c>
      <c r="B24" s="83"/>
      <c r="C24" s="104">
        <v>0.02</v>
      </c>
      <c r="D24" s="83">
        <v>4</v>
      </c>
      <c r="E24" s="104">
        <v>1.4999999999999999E-2</v>
      </c>
      <c r="F24" s="83"/>
      <c r="G24" s="104">
        <v>1.4999999999999999E-2</v>
      </c>
      <c r="H24" s="63">
        <f t="shared" ref="H24" si="6">B24*C24+D24*E24+F24*G24</f>
        <v>0.06</v>
      </c>
    </row>
    <row r="25" spans="1:8" ht="62.1">
      <c r="A25" s="19"/>
      <c r="B25" s="83"/>
      <c r="C25" s="104"/>
      <c r="D25" s="140" t="s">
        <v>89</v>
      </c>
      <c r="E25" s="104"/>
      <c r="F25" s="83"/>
      <c r="G25" s="104"/>
      <c r="H25" s="63"/>
    </row>
    <row r="26" spans="1:8" ht="15.95" customHeight="1">
      <c r="A26" s="20" t="s">
        <v>90</v>
      </c>
      <c r="B26" s="78"/>
      <c r="C26" s="104">
        <v>0.02</v>
      </c>
      <c r="D26" s="78"/>
      <c r="E26" s="104">
        <v>0.02</v>
      </c>
      <c r="F26" s="78"/>
      <c r="G26" s="104">
        <v>0.02</v>
      </c>
      <c r="H26" s="63">
        <f t="shared" ref="H26" si="7">B26*C26+D26*E26+F26*G26</f>
        <v>0</v>
      </c>
    </row>
    <row r="27" spans="1:8" ht="15.95" customHeight="1">
      <c r="A27" s="19"/>
      <c r="B27" s="78"/>
      <c r="C27" s="104"/>
      <c r="D27" s="78"/>
      <c r="E27" s="104"/>
      <c r="F27" s="78"/>
      <c r="G27" s="104"/>
      <c r="H27" s="63"/>
    </row>
    <row r="28" spans="1:8" ht="15.95" customHeight="1">
      <c r="A28" s="20" t="s">
        <v>91</v>
      </c>
      <c r="B28" s="83"/>
      <c r="C28" s="104">
        <v>0.03</v>
      </c>
      <c r="D28" s="83"/>
      <c r="E28" s="104">
        <v>0.02</v>
      </c>
      <c r="F28" s="83"/>
      <c r="G28" s="104">
        <v>2.5000000000000001E-2</v>
      </c>
      <c r="H28" s="63">
        <f t="shared" ref="H28" si="8">B28*C28+D28*E28+F28*G28</f>
        <v>0</v>
      </c>
    </row>
    <row r="29" spans="1:8" ht="15.95" customHeight="1">
      <c r="A29" s="19"/>
      <c r="B29" s="83"/>
      <c r="C29" s="104"/>
      <c r="D29" s="83"/>
      <c r="E29" s="104"/>
      <c r="F29" s="83"/>
      <c r="G29" s="104"/>
      <c r="H29" s="63"/>
    </row>
    <row r="30" spans="1:8" ht="15.95" customHeight="1">
      <c r="A30" s="19" t="s">
        <v>92</v>
      </c>
      <c r="B30" s="78"/>
      <c r="C30" s="104">
        <v>0.03</v>
      </c>
      <c r="D30" s="78"/>
      <c r="E30" s="104">
        <v>0.02</v>
      </c>
      <c r="F30" s="78"/>
      <c r="G30" s="104">
        <v>0.02</v>
      </c>
      <c r="H30" s="63">
        <f t="shared" ref="H30" si="9">B30*C30+D30*E30+F30*G30</f>
        <v>0</v>
      </c>
    </row>
    <row r="31" spans="1:8" ht="15.95" customHeight="1">
      <c r="A31" s="19"/>
      <c r="B31" s="78"/>
      <c r="C31" s="104"/>
      <c r="D31" s="78"/>
      <c r="E31" s="104"/>
      <c r="F31" s="78"/>
      <c r="G31" s="104"/>
      <c r="H31" s="63"/>
    </row>
    <row r="32" spans="1:8" ht="15.95" customHeight="1">
      <c r="A32" s="20" t="s">
        <v>93</v>
      </c>
      <c r="B32" s="83"/>
      <c r="C32" s="104">
        <v>0.03</v>
      </c>
      <c r="D32" s="83">
        <v>6</v>
      </c>
      <c r="E32" s="104">
        <v>0.02</v>
      </c>
      <c r="F32" s="83"/>
      <c r="G32" s="104">
        <v>0.02</v>
      </c>
      <c r="H32" s="63">
        <f t="shared" ref="H32" si="10">B32*C32+D32*E32+F32*G32</f>
        <v>0.12</v>
      </c>
    </row>
    <row r="33" spans="1:8" ht="47.1" customHeight="1">
      <c r="A33" s="19"/>
      <c r="B33" s="83"/>
      <c r="C33" s="104"/>
      <c r="D33" s="83" t="s">
        <v>84</v>
      </c>
      <c r="E33" s="104"/>
      <c r="F33" s="83"/>
      <c r="G33" s="104"/>
      <c r="H33" s="63"/>
    </row>
    <row r="34" spans="1:8" ht="15.95" customHeight="1">
      <c r="A34" s="20" t="s">
        <v>94</v>
      </c>
      <c r="B34" s="78"/>
      <c r="C34" s="104">
        <v>0.04</v>
      </c>
      <c r="D34" s="78"/>
      <c r="E34" s="104">
        <v>0.04</v>
      </c>
      <c r="F34" s="78"/>
      <c r="G34" s="104">
        <v>0.04</v>
      </c>
      <c r="H34" s="63">
        <f t="shared" ref="H34" si="11">B34*C34+D34*E34+F34*G34</f>
        <v>0</v>
      </c>
    </row>
    <row r="35" spans="1:8" ht="15.95" customHeight="1">
      <c r="A35" s="19"/>
      <c r="B35" s="78"/>
      <c r="C35" s="104"/>
      <c r="D35" s="78"/>
      <c r="E35" s="104"/>
      <c r="F35" s="78"/>
      <c r="G35" s="104"/>
      <c r="H35" s="63"/>
    </row>
    <row r="36" spans="1:8" ht="15.95" customHeight="1">
      <c r="A36" s="20" t="s">
        <v>95</v>
      </c>
      <c r="B36" s="83"/>
      <c r="C36" s="104">
        <v>0.03</v>
      </c>
      <c r="D36" s="83"/>
      <c r="E36" s="104">
        <v>2.5000000000000001E-2</v>
      </c>
      <c r="F36" s="83"/>
      <c r="G36" s="104">
        <v>2.5000000000000001E-2</v>
      </c>
      <c r="H36" s="63">
        <f t="shared" ref="H36" si="12">B36*C36+D36*E36+F36*G36</f>
        <v>0</v>
      </c>
    </row>
    <row r="37" spans="1:8" ht="15.95" customHeight="1">
      <c r="A37" s="19"/>
      <c r="B37" s="83"/>
      <c r="C37" s="104"/>
      <c r="D37" s="83"/>
      <c r="E37" s="104"/>
      <c r="F37" s="83"/>
      <c r="G37" s="104"/>
      <c r="H37" s="63"/>
    </row>
    <row r="38" spans="1:8" ht="15.95" customHeight="1">
      <c r="A38" s="20" t="s">
        <v>96</v>
      </c>
      <c r="B38" s="78"/>
      <c r="C38" s="104">
        <v>0.02</v>
      </c>
      <c r="D38" s="78"/>
      <c r="E38" s="104">
        <v>0.02</v>
      </c>
      <c r="F38" s="78"/>
      <c r="G38" s="104">
        <v>0.02</v>
      </c>
      <c r="H38" s="63">
        <f t="shared" ref="H38" si="13">B38*C38+D38*E38+F38*G38</f>
        <v>0</v>
      </c>
    </row>
    <row r="39" spans="1:8" ht="15.95" customHeight="1">
      <c r="A39" s="19"/>
      <c r="B39" s="78"/>
      <c r="C39" s="104"/>
      <c r="D39" s="78"/>
      <c r="E39" s="104"/>
      <c r="F39" s="78"/>
      <c r="G39" s="104"/>
      <c r="H39" s="63"/>
    </row>
    <row r="40" spans="1:8" ht="15.95" customHeight="1">
      <c r="A40" s="20" t="s">
        <v>97</v>
      </c>
      <c r="B40" s="83"/>
      <c r="C40" s="104">
        <v>0.02</v>
      </c>
      <c r="D40" s="83"/>
      <c r="E40" s="104">
        <v>0.02</v>
      </c>
      <c r="F40" s="83"/>
      <c r="G40" s="104">
        <v>0.02</v>
      </c>
      <c r="H40" s="63">
        <f t="shared" ref="H40" si="14">B40*C40+D40*E40+F40*G40</f>
        <v>0</v>
      </c>
    </row>
    <row r="41" spans="1:8" ht="15.95" customHeight="1">
      <c r="A41" s="19"/>
      <c r="B41" s="83"/>
      <c r="C41" s="104"/>
      <c r="D41" s="83"/>
      <c r="E41" s="104"/>
      <c r="F41" s="83"/>
      <c r="G41" s="104"/>
      <c r="H41" s="63"/>
    </row>
    <row r="42" spans="1:8" ht="15.95" customHeight="1">
      <c r="A42" s="20" t="s">
        <v>98</v>
      </c>
      <c r="B42" s="78"/>
      <c r="C42" s="104">
        <v>0.02</v>
      </c>
      <c r="D42" s="78"/>
      <c r="E42" s="104">
        <v>0.02</v>
      </c>
      <c r="F42" s="78"/>
      <c r="G42" s="104">
        <v>0.02</v>
      </c>
      <c r="H42" s="63">
        <f t="shared" ref="H42" si="15">B42*C42+D42*E42+F42*G42</f>
        <v>0</v>
      </c>
    </row>
    <row r="43" spans="1:8" ht="15.95" customHeight="1">
      <c r="A43" s="19"/>
      <c r="B43" s="78"/>
      <c r="C43" s="104"/>
      <c r="D43" s="78"/>
      <c r="E43" s="104"/>
      <c r="F43" s="78"/>
      <c r="G43" s="104"/>
      <c r="H43" s="63"/>
    </row>
    <row r="44" spans="1:8" ht="15.95" customHeight="1">
      <c r="A44" s="20" t="s">
        <v>99</v>
      </c>
      <c r="B44" s="83"/>
      <c r="C44" s="104">
        <v>0.02</v>
      </c>
      <c r="D44" s="83"/>
      <c r="E44" s="104">
        <v>0.02</v>
      </c>
      <c r="F44" s="83"/>
      <c r="G44" s="104">
        <v>0.02</v>
      </c>
      <c r="H44" s="63">
        <f t="shared" ref="H44" si="16">B44*C44+D44*E44+F44*G44</f>
        <v>0</v>
      </c>
    </row>
    <row r="45" spans="1:8" ht="15.95" customHeight="1">
      <c r="A45" s="20"/>
      <c r="B45" s="83"/>
      <c r="C45" s="104"/>
      <c r="D45" s="83"/>
      <c r="E45" s="104"/>
      <c r="F45" s="83"/>
      <c r="G45" s="104"/>
      <c r="H45" s="63"/>
    </row>
    <row r="46" spans="1:8" ht="15.95" customHeight="1">
      <c r="A46" s="20" t="s">
        <v>100</v>
      </c>
      <c r="B46" s="78"/>
      <c r="C46" s="104">
        <v>0.02</v>
      </c>
      <c r="D46" s="78"/>
      <c r="E46" s="104">
        <v>0.02</v>
      </c>
      <c r="F46" s="78"/>
      <c r="G46" s="104">
        <v>0.02</v>
      </c>
      <c r="H46" s="63">
        <f t="shared" ref="H46" si="17">B46*C46+D46*E46+F46*G46</f>
        <v>0</v>
      </c>
    </row>
    <row r="47" spans="1:8" ht="15.95" customHeight="1">
      <c r="A47" s="19"/>
      <c r="B47" s="78"/>
      <c r="C47" s="104"/>
      <c r="D47" s="78"/>
      <c r="E47" s="104"/>
      <c r="F47" s="78"/>
      <c r="G47" s="104"/>
      <c r="H47" s="63"/>
    </row>
    <row r="48" spans="1:8" ht="15.95" customHeight="1">
      <c r="A48" s="20" t="s">
        <v>101</v>
      </c>
      <c r="B48" s="83"/>
      <c r="C48" s="104">
        <v>0.02</v>
      </c>
      <c r="D48" s="83"/>
      <c r="E48" s="104">
        <v>0.02</v>
      </c>
      <c r="F48" s="83"/>
      <c r="G48" s="104">
        <v>0.02</v>
      </c>
      <c r="H48" s="63">
        <f t="shared" ref="H48" si="18">B48*C48+D48*E48+F48*G48</f>
        <v>0</v>
      </c>
    </row>
    <row r="49" spans="1:8" ht="15.95" customHeight="1">
      <c r="A49" s="19"/>
      <c r="B49" s="83"/>
      <c r="C49" s="104"/>
      <c r="D49" s="83"/>
      <c r="E49" s="104"/>
      <c r="F49" s="83"/>
      <c r="G49" s="104"/>
      <c r="H49" s="63"/>
    </row>
    <row r="50" spans="1:8" ht="15.95" customHeight="1">
      <c r="A50" s="20" t="s">
        <v>102</v>
      </c>
      <c r="B50" s="78"/>
      <c r="C50" s="104">
        <v>0.02</v>
      </c>
      <c r="D50" s="78"/>
      <c r="E50" s="104">
        <v>0.02</v>
      </c>
      <c r="F50" s="78"/>
      <c r="G50" s="104">
        <v>0.02</v>
      </c>
      <c r="H50" s="63">
        <f t="shared" ref="H50" si="19">B50*C50+D50*E50+F50*G50</f>
        <v>0</v>
      </c>
    </row>
    <row r="51" spans="1:8" ht="15.95" customHeight="1">
      <c r="A51" s="19"/>
      <c r="B51" s="78"/>
      <c r="C51" s="104"/>
      <c r="D51" s="78"/>
      <c r="E51" s="104"/>
      <c r="F51" s="78"/>
      <c r="G51" s="104"/>
      <c r="H51" s="63"/>
    </row>
    <row r="52" spans="1:8" ht="15.95" customHeight="1">
      <c r="A52" s="20" t="s">
        <v>103</v>
      </c>
      <c r="B52" s="78"/>
      <c r="C52" s="104">
        <v>0.02</v>
      </c>
      <c r="D52" s="78"/>
      <c r="E52" s="104">
        <v>0.02</v>
      </c>
      <c r="F52" s="78"/>
      <c r="G52" s="104">
        <v>0.02</v>
      </c>
      <c r="H52" s="63">
        <f t="shared" ref="H52" si="20">B52*C52+D52*E52+F52*G52</f>
        <v>0</v>
      </c>
    </row>
    <row r="53" spans="1:8" ht="15.95" customHeight="1">
      <c r="A53" s="19"/>
      <c r="B53" s="78"/>
      <c r="C53" s="104"/>
      <c r="D53" s="78"/>
      <c r="E53" s="104"/>
      <c r="F53" s="78"/>
      <c r="G53" s="104"/>
      <c r="H53" s="63"/>
    </row>
    <row r="54" spans="1:8" ht="15.95" customHeight="1">
      <c r="A54" s="20" t="s">
        <v>104</v>
      </c>
      <c r="B54" s="83"/>
      <c r="C54" s="104">
        <v>0.02</v>
      </c>
      <c r="D54" s="83"/>
      <c r="E54" s="104">
        <v>2.5000000000000001E-2</v>
      </c>
      <c r="F54" s="83"/>
      <c r="G54" s="104">
        <v>2.5000000000000001E-2</v>
      </c>
      <c r="H54" s="63">
        <f t="shared" ref="H54" si="21">B54*C54+D54*E54+F54*G54</f>
        <v>0</v>
      </c>
    </row>
    <row r="55" spans="1:8" ht="15.95" customHeight="1">
      <c r="A55" s="19"/>
      <c r="B55" s="83"/>
      <c r="C55" s="104"/>
      <c r="D55" s="83"/>
      <c r="E55" s="104"/>
      <c r="F55" s="83"/>
      <c r="G55" s="104"/>
      <c r="H55" s="63"/>
    </row>
    <row r="56" spans="1:8" ht="15.95" customHeight="1">
      <c r="A56" s="20" t="s">
        <v>105</v>
      </c>
      <c r="B56" s="78"/>
      <c r="C56" s="104">
        <v>0.02</v>
      </c>
      <c r="D56" s="78"/>
      <c r="E56" s="104">
        <v>1.4999999999999999E-2</v>
      </c>
      <c r="F56" s="78"/>
      <c r="G56" s="104">
        <v>1.4999999999999999E-2</v>
      </c>
      <c r="H56" s="63">
        <f t="shared" ref="H56" si="22">B56*C56+D56*E56+F56*G56</f>
        <v>0</v>
      </c>
    </row>
    <row r="57" spans="1:8" ht="15.95" customHeight="1">
      <c r="A57" s="19"/>
      <c r="B57" s="78"/>
      <c r="C57" s="104"/>
      <c r="D57" s="78"/>
      <c r="E57" s="104"/>
      <c r="F57" s="78"/>
      <c r="G57" s="104"/>
      <c r="H57" s="63"/>
    </row>
    <row r="58" spans="1:8" ht="15.95" customHeight="1">
      <c r="A58" s="20" t="s">
        <v>106</v>
      </c>
      <c r="B58" s="83"/>
      <c r="C58" s="104">
        <v>0.02</v>
      </c>
      <c r="D58" s="83"/>
      <c r="E58" s="104">
        <v>0.02</v>
      </c>
      <c r="F58" s="83"/>
      <c r="G58" s="104">
        <v>0.02</v>
      </c>
      <c r="H58" s="63">
        <f t="shared" ref="H58" si="23">B58*C58+D58*E58+F58*G58</f>
        <v>0</v>
      </c>
    </row>
    <row r="59" spans="1:8" ht="15.95" customHeight="1">
      <c r="A59" s="19"/>
      <c r="B59" s="83"/>
      <c r="C59" s="104"/>
      <c r="D59" s="83"/>
      <c r="E59" s="104"/>
      <c r="F59" s="83"/>
      <c r="G59" s="104"/>
      <c r="H59" s="63"/>
    </row>
    <row r="60" spans="1:8" ht="15.95" customHeight="1">
      <c r="A60" s="20" t="s">
        <v>107</v>
      </c>
      <c r="B60" s="78"/>
      <c r="C60" s="104">
        <v>0.02</v>
      </c>
      <c r="D60" s="78"/>
      <c r="E60" s="104">
        <v>0.02</v>
      </c>
      <c r="F60" s="78"/>
      <c r="G60" s="104">
        <v>0.02</v>
      </c>
      <c r="H60" s="63">
        <f t="shared" ref="H60" si="24">B60*C60+D60*E60+F60*G60</f>
        <v>0</v>
      </c>
    </row>
    <row r="61" spans="1:8" ht="15.95" customHeight="1">
      <c r="A61" s="19"/>
      <c r="B61" s="78"/>
      <c r="C61" s="104"/>
      <c r="D61" s="78"/>
      <c r="E61" s="104"/>
      <c r="F61" s="78"/>
      <c r="G61" s="104"/>
      <c r="H61" s="63"/>
    </row>
    <row r="62" spans="1:8" ht="15.95" customHeight="1">
      <c r="A62" s="19" t="s">
        <v>108</v>
      </c>
      <c r="B62" s="83"/>
      <c r="C62" s="104">
        <v>0.02</v>
      </c>
      <c r="D62" s="83"/>
      <c r="E62" s="104">
        <v>1.4999999999999999E-2</v>
      </c>
      <c r="F62" s="83"/>
      <c r="G62" s="104">
        <v>1.4999999999999999E-2</v>
      </c>
      <c r="H62" s="63">
        <f t="shared" ref="H62" si="25">B62*C62+D62*E62+F62*G62</f>
        <v>0</v>
      </c>
    </row>
    <row r="63" spans="1:8" ht="15.95" customHeight="1">
      <c r="A63" s="19"/>
      <c r="B63" s="83"/>
      <c r="C63" s="104"/>
      <c r="D63" s="83"/>
      <c r="E63" s="104"/>
      <c r="F63" s="83"/>
      <c r="G63" s="104"/>
      <c r="H63" s="63"/>
    </row>
    <row r="64" spans="1:8" ht="15.95" customHeight="1">
      <c r="A64" s="19" t="s">
        <v>109</v>
      </c>
      <c r="B64" s="78"/>
      <c r="C64" s="104">
        <v>0.02</v>
      </c>
      <c r="D64" s="78"/>
      <c r="E64" s="104">
        <v>1.4999999999999999E-2</v>
      </c>
      <c r="F64" s="78"/>
      <c r="G64" s="104">
        <v>1.4999999999999999E-2</v>
      </c>
      <c r="H64" s="63">
        <f t="shared" ref="H64" si="26">B64*C64+D64*E64+F64*G64</f>
        <v>0</v>
      </c>
    </row>
    <row r="65" spans="1:8" ht="15.95" customHeight="1">
      <c r="A65" s="19"/>
      <c r="B65" s="78"/>
      <c r="C65" s="104"/>
      <c r="D65" s="78"/>
      <c r="E65" s="104"/>
      <c r="F65" s="78"/>
      <c r="G65" s="104"/>
      <c r="H65" s="63"/>
    </row>
    <row r="66" spans="1:8" ht="36.950000000000003" customHeight="1">
      <c r="A66" s="20" t="s">
        <v>110</v>
      </c>
      <c r="B66" s="83"/>
      <c r="C66" s="104">
        <v>0.03</v>
      </c>
      <c r="D66" s="83"/>
      <c r="E66" s="104">
        <v>2.5000000000000001E-2</v>
      </c>
      <c r="F66" s="83"/>
      <c r="G66" s="104">
        <v>1.4999999999999999E-2</v>
      </c>
      <c r="H66" s="63">
        <f t="shared" ref="H66" si="27">B66*C66+D66*E66+F66*G66</f>
        <v>0</v>
      </c>
    </row>
    <row r="67" spans="1:8" ht="15.95" customHeight="1">
      <c r="A67" s="19"/>
      <c r="B67" s="83"/>
      <c r="C67" s="104"/>
      <c r="D67" s="83"/>
      <c r="E67" s="104"/>
      <c r="F67" s="83"/>
      <c r="G67" s="104"/>
      <c r="H67" s="63"/>
    </row>
    <row r="68" spans="1:8" ht="15.95" customHeight="1">
      <c r="A68" s="20" t="s">
        <v>111</v>
      </c>
      <c r="B68" s="78"/>
      <c r="C68" s="104">
        <v>1.4999999999999999E-2</v>
      </c>
      <c r="D68" s="78"/>
      <c r="E68" s="104">
        <v>0.01</v>
      </c>
      <c r="F68" s="78"/>
      <c r="G68" s="104">
        <v>0.01</v>
      </c>
      <c r="H68" s="63">
        <f t="shared" ref="H68" si="28">B68*C68+D68*E68+F68*G68</f>
        <v>0</v>
      </c>
    </row>
    <row r="69" spans="1:8" ht="15.95" customHeight="1">
      <c r="A69" s="19"/>
      <c r="B69" s="78"/>
      <c r="C69" s="104"/>
      <c r="D69" s="78"/>
      <c r="E69" s="104"/>
      <c r="F69" s="78"/>
      <c r="G69" s="104"/>
      <c r="H69" s="63"/>
    </row>
    <row r="70" spans="1:8" ht="15.95" customHeight="1">
      <c r="A70" s="20" t="s">
        <v>112</v>
      </c>
      <c r="B70" s="83"/>
      <c r="C70" s="104">
        <v>0.02</v>
      </c>
      <c r="D70" s="83"/>
      <c r="E70" s="104">
        <v>1.4999999999999999E-2</v>
      </c>
      <c r="F70" s="83"/>
      <c r="G70" s="104">
        <v>1.4999999999999999E-2</v>
      </c>
      <c r="H70" s="63">
        <f t="shared" ref="H70" si="29">B70*C70+D70*E70+F70*G70</f>
        <v>0</v>
      </c>
    </row>
    <row r="71" spans="1:8" ht="15.95" customHeight="1">
      <c r="A71" s="19"/>
      <c r="B71" s="83"/>
      <c r="C71" s="104"/>
      <c r="D71" s="83"/>
      <c r="E71" s="104"/>
      <c r="F71" s="83"/>
      <c r="G71" s="104"/>
      <c r="H71" s="63"/>
    </row>
    <row r="72" spans="1:8" ht="15.95" customHeight="1">
      <c r="A72" s="20" t="s">
        <v>113</v>
      </c>
      <c r="B72" s="83"/>
      <c r="C72" s="104">
        <v>0.01</v>
      </c>
      <c r="D72" s="83"/>
      <c r="E72" s="104">
        <v>0.02</v>
      </c>
      <c r="F72" s="83"/>
      <c r="G72" s="104">
        <v>0.02</v>
      </c>
      <c r="H72" s="63">
        <f t="shared" ref="H72" si="30">B72*C72+D72*E72+F72*G72</f>
        <v>0</v>
      </c>
    </row>
    <row r="73" spans="1:8" ht="15.95" customHeight="1">
      <c r="A73" s="19"/>
      <c r="B73" s="83"/>
      <c r="C73" s="104"/>
      <c r="D73" s="83"/>
      <c r="E73" s="104"/>
      <c r="F73" s="83"/>
      <c r="G73" s="104"/>
      <c r="H73" s="63"/>
    </row>
    <row r="74" spans="1:8" ht="15.95" customHeight="1">
      <c r="A74" s="19" t="s">
        <v>114</v>
      </c>
      <c r="B74" s="83"/>
      <c r="C74" s="104">
        <v>1.4999999999999999E-2</v>
      </c>
      <c r="D74" s="83"/>
      <c r="E74" s="104">
        <v>0.02</v>
      </c>
      <c r="F74" s="83"/>
      <c r="G74" s="104">
        <v>0.02</v>
      </c>
      <c r="H74" s="63"/>
    </row>
    <row r="75" spans="1:8" ht="15.95" customHeight="1">
      <c r="A75" s="19"/>
      <c r="B75" s="83"/>
      <c r="C75" s="104"/>
      <c r="D75" s="83"/>
      <c r="E75" s="104"/>
      <c r="F75" s="83"/>
      <c r="G75" s="104"/>
      <c r="H75" s="63"/>
    </row>
    <row r="76" spans="1:8" ht="15.95" customHeight="1">
      <c r="A76" s="19" t="s">
        <v>115</v>
      </c>
      <c r="B76" s="83"/>
      <c r="C76" s="104">
        <v>0</v>
      </c>
      <c r="D76" s="83"/>
      <c r="E76" s="104">
        <v>0.02</v>
      </c>
      <c r="F76" s="83"/>
      <c r="G76" s="104">
        <v>0.02</v>
      </c>
      <c r="H76" s="63">
        <f t="shared" ref="H76" si="31">B76*C76+D76*E76+F76*G76</f>
        <v>0</v>
      </c>
    </row>
    <row r="77" spans="1:8" ht="15.95" customHeight="1">
      <c r="A77" s="19"/>
      <c r="B77" s="78"/>
      <c r="C77" s="104"/>
      <c r="D77" s="78"/>
      <c r="E77" s="104"/>
      <c r="F77" s="78"/>
      <c r="G77" s="104"/>
      <c r="H77" s="63"/>
    </row>
    <row r="78" spans="1:8" ht="15.95" customHeight="1">
      <c r="A78" s="20" t="s">
        <v>116</v>
      </c>
      <c r="B78" s="78"/>
      <c r="C78" s="104">
        <v>0.01</v>
      </c>
      <c r="D78" s="78"/>
      <c r="E78" s="104">
        <v>0.01</v>
      </c>
      <c r="F78" s="78"/>
      <c r="G78" s="104">
        <v>0.01</v>
      </c>
      <c r="H78" s="63">
        <f t="shared" ref="H78" si="32">B78*C78+D78*E78+F78*G78</f>
        <v>0</v>
      </c>
    </row>
    <row r="79" spans="1:8" ht="15.95" customHeight="1">
      <c r="A79" s="19"/>
      <c r="B79" s="83"/>
      <c r="C79" s="104"/>
      <c r="D79" s="83"/>
      <c r="E79" s="104"/>
      <c r="F79" s="83"/>
      <c r="G79" s="104"/>
      <c r="H79" s="63"/>
    </row>
    <row r="80" spans="1:8" ht="15.95" customHeight="1">
      <c r="A80" s="20" t="s">
        <v>117</v>
      </c>
      <c r="B80" s="83"/>
      <c r="C80" s="104">
        <v>0</v>
      </c>
      <c r="D80" s="83"/>
      <c r="E80" s="104">
        <v>0.01</v>
      </c>
      <c r="F80" s="83"/>
      <c r="G80" s="104">
        <v>0.01</v>
      </c>
      <c r="H80" s="63">
        <f t="shared" ref="H80:H86" si="33">B80*C80+D80*E80+F80*G80</f>
        <v>0</v>
      </c>
    </row>
    <row r="81" spans="1:9" ht="15.95" customHeight="1">
      <c r="A81" s="19"/>
      <c r="B81" s="78"/>
      <c r="C81" s="104"/>
      <c r="D81" s="78"/>
      <c r="E81" s="104"/>
      <c r="F81" s="78"/>
      <c r="G81" s="104"/>
      <c r="H81" s="63"/>
    </row>
    <row r="82" spans="1:9" ht="15.95" customHeight="1">
      <c r="A82" s="20" t="s">
        <v>118</v>
      </c>
      <c r="B82" s="78"/>
      <c r="C82" s="104">
        <v>0.02</v>
      </c>
      <c r="D82" s="78"/>
      <c r="E82" s="104">
        <v>0.01</v>
      </c>
      <c r="F82" s="78"/>
      <c r="G82" s="104">
        <v>1.4999999999999999E-2</v>
      </c>
      <c r="H82" s="63">
        <f t="shared" si="33"/>
        <v>0</v>
      </c>
    </row>
    <row r="83" spans="1:9" ht="15.95" customHeight="1">
      <c r="A83" s="19"/>
      <c r="B83" s="83"/>
      <c r="C83" s="104"/>
      <c r="D83" s="83"/>
      <c r="E83" s="104"/>
      <c r="F83" s="83"/>
      <c r="G83" s="104"/>
      <c r="H83" s="63"/>
    </row>
    <row r="84" spans="1:9" ht="15.95" customHeight="1">
      <c r="A84" s="19" t="s">
        <v>119</v>
      </c>
      <c r="B84" s="83"/>
      <c r="C84" s="104">
        <v>0</v>
      </c>
      <c r="D84" s="83"/>
      <c r="E84" s="104">
        <v>0.02</v>
      </c>
      <c r="F84" s="83"/>
      <c r="G84" s="104">
        <v>0.02</v>
      </c>
      <c r="H84" s="63">
        <f t="shared" si="33"/>
        <v>0</v>
      </c>
      <c r="I84" s="152"/>
    </row>
    <row r="85" spans="1:9" ht="32.25" customHeight="1">
      <c r="A85" s="19"/>
      <c r="B85" s="83"/>
      <c r="C85" s="104"/>
      <c r="D85" s="83"/>
      <c r="E85" s="104"/>
      <c r="F85" s="83"/>
      <c r="G85" s="104"/>
      <c r="H85" s="63"/>
    </row>
    <row r="86" spans="1:9">
      <c r="A86" s="22" t="s">
        <v>120</v>
      </c>
      <c r="B86" s="78"/>
      <c r="C86" s="104">
        <v>0</v>
      </c>
      <c r="D86" s="78"/>
      <c r="E86" s="104">
        <v>1.4999999999999999E-2</v>
      </c>
      <c r="F86" s="78"/>
      <c r="G86" s="104">
        <v>1.4999999999999999E-2</v>
      </c>
      <c r="H86" s="63">
        <f t="shared" si="33"/>
        <v>0</v>
      </c>
    </row>
    <row r="87" spans="1:9">
      <c r="A87" s="39"/>
      <c r="B87" s="78"/>
      <c r="C87" s="104"/>
      <c r="D87" s="78"/>
      <c r="E87" s="104"/>
      <c r="F87" s="78"/>
      <c r="G87" s="104"/>
      <c r="H87" s="63"/>
    </row>
    <row r="88" spans="1:9">
      <c r="A88" s="151" t="s">
        <v>121</v>
      </c>
      <c r="B88" s="40">
        <f>SUMPRODUCT(B2:B87,C2:C87)</f>
        <v>0</v>
      </c>
      <c r="C88" s="62">
        <f>SUM(C2:C86)</f>
        <v>1.0000000000000007</v>
      </c>
      <c r="D88" s="44">
        <f>SUMPRODUCT(D2:D87,E2:E87)</f>
        <v>0.93</v>
      </c>
      <c r="E88" s="62">
        <f>SUM(E2:E86)</f>
        <v>1.0000000000000007</v>
      </c>
      <c r="F88" s="44">
        <f>SUMPRODUCT(F2:F87,G2:G87)</f>
        <v>0</v>
      </c>
      <c r="G88" s="62">
        <f>SUM(G2:G86)</f>
        <v>1.0000000000000007</v>
      </c>
      <c r="H88" s="63">
        <f>SUM(H2:H86)</f>
        <v>0.93</v>
      </c>
      <c r="I88" s="152" t="s">
        <v>122</v>
      </c>
    </row>
    <row r="89" spans="1:9" ht="12.75" customHeight="1">
      <c r="A89" s="8"/>
      <c r="B89" s="8"/>
      <c r="C89" s="8"/>
    </row>
    <row r="90" spans="1:9" ht="105.95" customHeight="1">
      <c r="A90" s="95" t="s">
        <v>123</v>
      </c>
      <c r="B90" s="8"/>
      <c r="C90" s="8"/>
    </row>
    <row r="91" spans="1:9">
      <c r="A91" s="8"/>
      <c r="B91" s="8"/>
      <c r="C91" s="8"/>
    </row>
    <row r="92" spans="1:9">
      <c r="A92" s="8"/>
      <c r="B92" s="8"/>
      <c r="C92" s="8"/>
    </row>
    <row r="93" spans="1:9">
      <c r="A93" s="8"/>
      <c r="B93" s="8"/>
      <c r="C93" s="8"/>
    </row>
    <row r="94" spans="1:9">
      <c r="A94" s="8"/>
      <c r="B94" s="8"/>
      <c r="C94" s="8"/>
    </row>
    <row r="95" spans="1:9">
      <c r="A95" s="8"/>
      <c r="B95" s="8"/>
      <c r="C95" s="8"/>
    </row>
    <row r="96" spans="1:9">
      <c r="A96" s="8"/>
      <c r="B96" s="8"/>
      <c r="C96" s="8"/>
    </row>
    <row r="97" spans="1:3">
      <c r="A97" s="8"/>
      <c r="B97" s="8"/>
      <c r="C97" s="8"/>
    </row>
    <row r="98" spans="1:3">
      <c r="A98" s="8"/>
      <c r="B98" s="8"/>
      <c r="C98" s="8"/>
    </row>
    <row r="99" spans="1:3">
      <c r="A99" s="8"/>
      <c r="B99" s="8"/>
      <c r="C99" s="8"/>
    </row>
    <row r="100" spans="1:3">
      <c r="A100" s="8"/>
      <c r="B100" s="8"/>
      <c r="C100" s="8"/>
    </row>
    <row r="101" spans="1:3">
      <c r="A101" s="8"/>
      <c r="B101" s="8"/>
      <c r="C101" s="8"/>
    </row>
    <row r="102" spans="1:3">
      <c r="A102" s="8"/>
      <c r="B102" s="8"/>
      <c r="C102" s="8"/>
    </row>
    <row r="103" spans="1:3">
      <c r="A103" s="8"/>
      <c r="B103" s="8"/>
      <c r="C103" s="8"/>
    </row>
    <row r="104" spans="1:3">
      <c r="A104" s="8"/>
      <c r="B104" s="8"/>
      <c r="C104" s="8"/>
    </row>
    <row r="105" spans="1:3">
      <c r="A105" s="8"/>
      <c r="B105" s="8"/>
      <c r="C105" s="8"/>
    </row>
    <row r="106" spans="1:3">
      <c r="A106" s="8"/>
      <c r="B106" s="8"/>
      <c r="C106" s="8"/>
    </row>
    <row r="107" spans="1:3">
      <c r="A107" s="8"/>
      <c r="B107" s="8"/>
      <c r="C107" s="8"/>
    </row>
    <row r="108" spans="1:3">
      <c r="A108" s="8"/>
      <c r="B108" s="8"/>
      <c r="C108" s="8"/>
    </row>
    <row r="109" spans="1:3">
      <c r="A109" s="8"/>
      <c r="B109" s="8"/>
      <c r="C109" s="8"/>
    </row>
    <row r="110" spans="1:3">
      <c r="A110" s="8"/>
      <c r="B110" s="8"/>
      <c r="C110" s="8"/>
    </row>
    <row r="111" spans="1:3">
      <c r="A111" s="8"/>
      <c r="B111" s="8"/>
      <c r="C111" s="8"/>
    </row>
    <row r="112" spans="1:3">
      <c r="A112" s="8"/>
      <c r="B112" s="8"/>
      <c r="C112" s="8"/>
    </row>
    <row r="113" spans="1:3">
      <c r="A113" s="8"/>
      <c r="B113" s="8"/>
      <c r="C113" s="8"/>
    </row>
    <row r="114" spans="1:3">
      <c r="A114" s="8"/>
      <c r="B114" s="8"/>
      <c r="C114" s="8"/>
    </row>
    <row r="115" spans="1:3">
      <c r="A115" s="8"/>
      <c r="B115" s="8"/>
      <c r="C115" s="8"/>
    </row>
    <row r="116" spans="1:3">
      <c r="A116" s="8"/>
      <c r="B116" s="8"/>
      <c r="C116" s="8"/>
    </row>
    <row r="117" spans="1:3">
      <c r="A117" s="8"/>
      <c r="B117" s="8"/>
      <c r="C117" s="8"/>
    </row>
    <row r="118" spans="1:3">
      <c r="A118" s="8"/>
      <c r="B118" s="8"/>
      <c r="C118" s="8"/>
    </row>
    <row r="119" spans="1:3">
      <c r="A119" s="8"/>
      <c r="B119" s="8"/>
      <c r="C119" s="8"/>
    </row>
    <row r="120" spans="1:3">
      <c r="A120" s="8"/>
      <c r="B120" s="8"/>
      <c r="C120" s="8"/>
    </row>
    <row r="121" spans="1:3">
      <c r="A121" s="8"/>
      <c r="B121" s="8"/>
      <c r="C121" s="8"/>
    </row>
    <row r="122" spans="1:3">
      <c r="A122" s="8"/>
      <c r="B122" s="8"/>
      <c r="C122" s="8"/>
    </row>
    <row r="123" spans="1:3">
      <c r="A123" s="8"/>
      <c r="B123" s="8"/>
      <c r="C123" s="8"/>
    </row>
    <row r="124" spans="1:3">
      <c r="A124" s="8"/>
      <c r="B124" s="8"/>
      <c r="C124" s="8"/>
    </row>
    <row r="125" spans="1:3">
      <c r="A125" s="8"/>
      <c r="B125" s="8"/>
      <c r="C125" s="8"/>
    </row>
    <row r="126" spans="1:3">
      <c r="A126" s="8"/>
      <c r="B126" s="8"/>
      <c r="C126" s="8"/>
    </row>
    <row r="127" spans="1:3">
      <c r="A127" s="8"/>
      <c r="B127" s="8"/>
      <c r="C127" s="8"/>
    </row>
    <row r="128" spans="1:3">
      <c r="A128" s="8"/>
      <c r="B128" s="8"/>
      <c r="C128" s="8"/>
    </row>
    <row r="129" spans="1:3">
      <c r="A129" s="8"/>
      <c r="B129" s="8"/>
      <c r="C129" s="8"/>
    </row>
    <row r="130" spans="1:3">
      <c r="A130" s="8"/>
      <c r="B130" s="8"/>
      <c r="C130" s="8"/>
    </row>
    <row r="131" spans="1:3">
      <c r="A131" s="8"/>
      <c r="B131" s="8"/>
      <c r="C131" s="8"/>
    </row>
  </sheetData>
  <sheetProtection formatRows="0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7"/>
  <sheetViews>
    <sheetView zoomScale="80" zoomScaleNormal="80" workbookViewId="0">
      <pane xSplit="1" ySplit="2" topLeftCell="C11" activePane="bottomRight" state="frozen"/>
      <selection pane="bottomRight" activeCell="C11" sqref="C11"/>
      <selection pane="bottomLeft" activeCell="A3" sqref="A3"/>
      <selection pane="topRight" activeCell="B1" sqref="B1"/>
    </sheetView>
  </sheetViews>
  <sheetFormatPr defaultColWidth="10.875" defaultRowHeight="15.6"/>
  <cols>
    <col min="1" max="1" width="32.375" style="89" customWidth="1"/>
    <col min="2" max="4" width="48.625" style="89" customWidth="1"/>
    <col min="5" max="5" width="13.375" style="89" customWidth="1"/>
    <col min="6" max="6" width="14.875" style="1" customWidth="1"/>
    <col min="7" max="16384" width="10.875" style="1"/>
  </cols>
  <sheetData>
    <row r="1" spans="1:6">
      <c r="A1" s="2"/>
      <c r="B1" s="162" t="s">
        <v>124</v>
      </c>
      <c r="C1" s="162"/>
      <c r="D1" s="162"/>
      <c r="E1" s="1"/>
    </row>
    <row r="2" spans="1:6" ht="66" customHeight="1">
      <c r="A2" s="18" t="s">
        <v>125</v>
      </c>
      <c r="B2" s="38" t="s">
        <v>126</v>
      </c>
      <c r="C2" s="38" t="s">
        <v>127</v>
      </c>
      <c r="D2" s="38" t="s">
        <v>128</v>
      </c>
      <c r="E2" s="28"/>
      <c r="F2" s="10"/>
    </row>
    <row r="3" spans="1:6" ht="15.95" customHeight="1">
      <c r="A3" s="11" t="s">
        <v>129</v>
      </c>
      <c r="B3" s="84"/>
      <c r="C3" s="84"/>
      <c r="D3" s="84"/>
      <c r="E3" s="1"/>
    </row>
    <row r="4" spans="1:6" ht="15.95" customHeight="1">
      <c r="A4" s="11"/>
      <c r="B4" s="84"/>
      <c r="C4" s="84"/>
      <c r="D4" s="84"/>
      <c r="E4" s="1"/>
    </row>
    <row r="5" spans="1:6" ht="15.95" customHeight="1">
      <c r="A5" s="11" t="s">
        <v>130</v>
      </c>
      <c r="B5" s="85"/>
      <c r="C5" s="85"/>
      <c r="D5" s="85"/>
      <c r="E5" s="1"/>
    </row>
    <row r="6" spans="1:6" ht="15.95" customHeight="1">
      <c r="A6" s="11"/>
      <c r="B6" s="85"/>
      <c r="C6" s="85"/>
      <c r="D6" s="85"/>
      <c r="E6" s="1"/>
    </row>
    <row r="7" spans="1:6" ht="15.95" customHeight="1">
      <c r="A7" s="11" t="s">
        <v>131</v>
      </c>
      <c r="B7" s="84"/>
      <c r="C7" s="84"/>
      <c r="D7" s="84"/>
      <c r="E7" s="1"/>
    </row>
    <row r="8" spans="1:6" ht="15.95" customHeight="1">
      <c r="A8" s="11"/>
      <c r="B8" s="84"/>
      <c r="C8" s="84"/>
      <c r="D8" s="84"/>
      <c r="E8" s="1"/>
    </row>
    <row r="9" spans="1:6" ht="50.1" customHeight="1">
      <c r="A9" s="12" t="s">
        <v>132</v>
      </c>
      <c r="B9" s="85"/>
      <c r="C9" s="85">
        <v>3</v>
      </c>
      <c r="D9" s="85"/>
      <c r="E9" s="1"/>
    </row>
    <row r="10" spans="1:6" ht="248.1">
      <c r="A10" s="11"/>
      <c r="B10" s="85"/>
      <c r="C10" s="116" t="s">
        <v>133</v>
      </c>
      <c r="D10" s="85"/>
      <c r="E10" s="1"/>
    </row>
    <row r="11" spans="1:6" ht="15.95" customHeight="1">
      <c r="A11" s="11" t="s">
        <v>134</v>
      </c>
      <c r="B11" s="84"/>
      <c r="C11" s="84"/>
      <c r="D11" s="84"/>
      <c r="E11" s="1"/>
    </row>
    <row r="12" spans="1:6" ht="15.95" customHeight="1">
      <c r="A12" s="11"/>
      <c r="B12" s="84"/>
      <c r="C12" s="84"/>
      <c r="D12" s="84"/>
      <c r="E12" s="1"/>
    </row>
    <row r="13" spans="1:6" ht="15.95" customHeight="1">
      <c r="A13" s="149" t="s">
        <v>135</v>
      </c>
      <c r="B13" s="46">
        <f>SUM(B3:B12)</f>
        <v>0</v>
      </c>
      <c r="C13" s="46">
        <f>C3+C5+C7+C9+C11</f>
        <v>3</v>
      </c>
      <c r="D13" s="46">
        <f>D3+D5+D7+D9+D11</f>
        <v>0</v>
      </c>
      <c r="E13" s="1" t="s">
        <v>65</v>
      </c>
    </row>
    <row r="14" spans="1:6" ht="15.95" customHeight="1">
      <c r="A14" s="149" t="s">
        <v>24</v>
      </c>
      <c r="B14" s="64">
        <v>0.3</v>
      </c>
      <c r="C14" s="64">
        <v>0.5</v>
      </c>
      <c r="D14" s="64">
        <v>0.2</v>
      </c>
      <c r="E14" s="65">
        <f>SUM(B14:D14)</f>
        <v>1</v>
      </c>
    </row>
    <row r="15" spans="1:6" ht="15.95" customHeight="1">
      <c r="A15" s="16" t="s">
        <v>25</v>
      </c>
      <c r="B15" s="43">
        <f>B13*B14</f>
        <v>0</v>
      </c>
      <c r="C15" s="43">
        <f>C13*C14</f>
        <v>1.5</v>
      </c>
      <c r="D15" s="43">
        <f t="shared" ref="D15" si="0">D13*D14</f>
        <v>0</v>
      </c>
      <c r="E15" s="79">
        <f>SUM(B15:D15)</f>
        <v>1.5</v>
      </c>
      <c r="F15" s="152" t="s">
        <v>136</v>
      </c>
    </row>
    <row r="16" spans="1:6">
      <c r="A16" s="97"/>
      <c r="B16" s="163"/>
      <c r="C16" s="163"/>
      <c r="D16" s="163"/>
      <c r="E16" s="94"/>
    </row>
    <row r="17" spans="1:5" ht="64.5" customHeight="1">
      <c r="A17" s="92"/>
      <c r="B17" s="161" t="s">
        <v>137</v>
      </c>
      <c r="C17" s="161"/>
      <c r="D17" s="161"/>
      <c r="E17" s="94"/>
    </row>
    <row r="18" spans="1:5" ht="108.75" customHeight="1">
      <c r="A18" s="94"/>
      <c r="B18" s="161" t="s">
        <v>138</v>
      </c>
      <c r="C18" s="161"/>
      <c r="D18" s="161"/>
      <c r="E18" s="94"/>
    </row>
    <row r="19" spans="1:5">
      <c r="A19" s="94"/>
      <c r="B19" s="161"/>
      <c r="C19" s="161"/>
      <c r="D19" s="161"/>
      <c r="E19" s="94"/>
    </row>
    <row r="20" spans="1:5">
      <c r="A20" s="94"/>
      <c r="B20" s="161"/>
      <c r="C20" s="161"/>
      <c r="D20" s="161"/>
      <c r="E20" s="94"/>
    </row>
    <row r="21" spans="1:5">
      <c r="A21" s="94"/>
      <c r="B21" s="148"/>
      <c r="C21" s="148"/>
      <c r="D21" s="148"/>
      <c r="E21" s="94"/>
    </row>
    <row r="22" spans="1:5">
      <c r="A22" s="94"/>
      <c r="B22" s="148"/>
      <c r="C22" s="148"/>
      <c r="D22" s="148"/>
      <c r="E22" s="94"/>
    </row>
    <row r="23" spans="1:5">
      <c r="A23" s="94"/>
      <c r="B23" s="148"/>
      <c r="C23" s="148"/>
      <c r="D23" s="148"/>
      <c r="E23" s="94"/>
    </row>
    <row r="24" spans="1:5">
      <c r="A24" s="94"/>
      <c r="B24" s="148"/>
      <c r="C24" s="148"/>
      <c r="D24" s="148"/>
      <c r="E24" s="94"/>
    </row>
    <row r="25" spans="1:5">
      <c r="A25" s="94"/>
      <c r="B25" s="148"/>
      <c r="C25" s="148"/>
      <c r="D25" s="148"/>
      <c r="E25" s="94"/>
    </row>
    <row r="26" spans="1:5">
      <c r="A26" s="94"/>
      <c r="B26" s="148"/>
      <c r="C26" s="148"/>
      <c r="D26" s="148"/>
      <c r="E26" s="94"/>
    </row>
    <row r="27" spans="1:5">
      <c r="A27" s="94"/>
      <c r="B27" s="94"/>
      <c r="C27" s="94"/>
      <c r="D27" s="94"/>
      <c r="E27" s="94"/>
    </row>
  </sheetData>
  <sheetProtection algorithmName="SHA-512" hashValue="q8dXcrWQTLbjJD/WP6mvymT+KKhlBUB0wDl6F8FqNyKSIRBrLou8JM7wRDNLx6cdxOWaI2Fc8OgJMsBjrOHC9g==" saltValue="VYGTFb/ka7BKV+Cxgljysw==" spinCount="100000" sheet="1" formatRows="0"/>
  <mergeCells count="6">
    <mergeCell ref="B20:D20"/>
    <mergeCell ref="B1:D1"/>
    <mergeCell ref="B16:D16"/>
    <mergeCell ref="B17:D17"/>
    <mergeCell ref="B18:D18"/>
    <mergeCell ref="B19:D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A98F0-1992-4E5B-B1A9-32FE3BABD406}">
  <dimension ref="A1:F13"/>
  <sheetViews>
    <sheetView topLeftCell="A2" workbookViewId="0">
      <selection activeCell="B15" sqref="B15"/>
    </sheetView>
  </sheetViews>
  <sheetFormatPr defaultColWidth="10.875" defaultRowHeight="15.6"/>
  <cols>
    <col min="1" max="1" width="39" style="89" customWidth="1"/>
    <col min="2" max="2" width="16" style="89" customWidth="1"/>
    <col min="3" max="4" width="16.625" style="89" customWidth="1"/>
    <col min="5" max="5" width="10.875" style="89" customWidth="1"/>
    <col min="6" max="6" width="14" style="89" customWidth="1"/>
    <col min="7" max="7" width="10.875" style="1" customWidth="1"/>
    <col min="8" max="16384" width="10.875" style="1"/>
  </cols>
  <sheetData>
    <row r="1" spans="1:6" ht="15.6" customHeight="1">
      <c r="A1" s="27"/>
      <c r="B1" s="164" t="s">
        <v>139</v>
      </c>
      <c r="C1" s="165"/>
      <c r="D1" s="166"/>
      <c r="E1" s="7"/>
      <c r="F1" s="7"/>
    </row>
    <row r="2" spans="1:6" ht="80.099999999999994" customHeight="1">
      <c r="A2" s="27" t="s">
        <v>140</v>
      </c>
      <c r="B2" s="38" t="s">
        <v>141</v>
      </c>
      <c r="C2" s="38" t="s">
        <v>142</v>
      </c>
      <c r="D2" s="38" t="s">
        <v>143</v>
      </c>
      <c r="E2" s="9"/>
      <c r="F2" s="24"/>
    </row>
    <row r="3" spans="1:6" ht="15.95" customHeight="1">
      <c r="A3" s="29" t="s">
        <v>144</v>
      </c>
      <c r="B3" s="84"/>
      <c r="C3" s="38"/>
      <c r="D3" s="38"/>
      <c r="E3" s="9"/>
      <c r="F3" s="7"/>
    </row>
    <row r="4" spans="1:6" ht="15.95" customHeight="1">
      <c r="A4" s="29" t="s">
        <v>145</v>
      </c>
      <c r="B4" s="38"/>
      <c r="C4" s="84"/>
      <c r="D4" s="38"/>
      <c r="E4" s="9" t="s">
        <v>65</v>
      </c>
      <c r="F4" s="7"/>
    </row>
    <row r="5" spans="1:6" ht="15.95" customHeight="1">
      <c r="A5" s="29" t="s">
        <v>146</v>
      </c>
      <c r="B5" s="38"/>
      <c r="C5" s="38"/>
      <c r="D5" s="84"/>
      <c r="E5" s="105">
        <f>B3+C4+D5</f>
        <v>0</v>
      </c>
      <c r="F5" s="152" t="s">
        <v>147</v>
      </c>
    </row>
    <row r="6" spans="1:6">
      <c r="A6" s="163" t="s">
        <v>148</v>
      </c>
      <c r="B6" s="163"/>
      <c r="C6" s="163"/>
      <c r="D6" s="163"/>
      <c r="E6" s="94"/>
    </row>
    <row r="7" spans="1:6" ht="17.45" customHeight="1">
      <c r="A7" s="27"/>
      <c r="B7" s="164" t="s">
        <v>139</v>
      </c>
      <c r="C7" s="165"/>
      <c r="D7" s="166"/>
      <c r="E7" s="7"/>
      <c r="F7" s="7"/>
    </row>
    <row r="8" spans="1:6" ht="108.6">
      <c r="A8" s="27" t="s">
        <v>149</v>
      </c>
      <c r="B8" s="38" t="s">
        <v>150</v>
      </c>
      <c r="C8" s="38" t="s">
        <v>151</v>
      </c>
      <c r="D8" s="38" t="s">
        <v>152</v>
      </c>
      <c r="E8" s="9"/>
      <c r="F8" s="24"/>
    </row>
    <row r="9" spans="1:6" ht="14.1" customHeight="1">
      <c r="A9" s="29" t="s">
        <v>144</v>
      </c>
      <c r="B9" s="84"/>
      <c r="C9" s="38"/>
      <c r="D9" s="38"/>
      <c r="E9" s="9"/>
      <c r="F9" s="7"/>
    </row>
    <row r="10" spans="1:6">
      <c r="A10" s="29" t="s">
        <v>145</v>
      </c>
      <c r="B10" s="38"/>
      <c r="C10" s="84"/>
      <c r="D10" s="38"/>
      <c r="E10" s="9" t="s">
        <v>65</v>
      </c>
      <c r="F10" s="7"/>
    </row>
    <row r="11" spans="1:6" ht="16.5" customHeight="1">
      <c r="A11" s="29" t="s">
        <v>146</v>
      </c>
      <c r="B11" s="38"/>
      <c r="C11" s="38"/>
      <c r="D11" s="84"/>
      <c r="E11" s="105">
        <f>B9+C10+D11</f>
        <v>0</v>
      </c>
      <c r="F11" s="152" t="s">
        <v>136</v>
      </c>
    </row>
    <row r="12" spans="1:6">
      <c r="A12" s="161"/>
      <c r="B12" s="161"/>
      <c r="C12" s="161"/>
      <c r="D12" s="161"/>
      <c r="E12" s="94"/>
    </row>
    <row r="13" spans="1:6" ht="30.95">
      <c r="A13" s="94" t="s">
        <v>153</v>
      </c>
      <c r="B13" s="106">
        <f>E5+E11</f>
        <v>0</v>
      </c>
      <c r="C13" s="94"/>
      <c r="D13" s="94"/>
      <c r="E13" s="94"/>
    </row>
  </sheetData>
  <sheetProtection formatRows="0"/>
  <mergeCells count="4">
    <mergeCell ref="B1:D1"/>
    <mergeCell ref="A6:D6"/>
    <mergeCell ref="B7:D7"/>
    <mergeCell ref="A12:D12"/>
  </mergeCells>
  <phoneticPr fontId="2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J61"/>
  <sheetViews>
    <sheetView zoomScale="60" zoomScaleNormal="60" workbookViewId="0">
      <pane xSplit="1" ySplit="1" topLeftCell="F2" activePane="bottomRight" state="frozen"/>
      <selection pane="bottomRight" activeCell="A21" sqref="A21"/>
      <selection pane="bottomLeft" activeCell="A2" sqref="A2"/>
      <selection pane="topRight" activeCell="B1" sqref="B1"/>
    </sheetView>
  </sheetViews>
  <sheetFormatPr defaultColWidth="10.5" defaultRowHeight="15.6"/>
  <cols>
    <col min="1" max="1" width="80.625" style="90" customWidth="1"/>
    <col min="2" max="5" width="32.625" style="90" customWidth="1"/>
    <col min="6" max="7" width="26.625" style="90" customWidth="1"/>
    <col min="8" max="8" width="15.5" style="90" customWidth="1"/>
    <col min="9" max="9" width="21.875" customWidth="1"/>
  </cols>
  <sheetData>
    <row r="1" spans="1:10" ht="80.099999999999994" customHeight="1">
      <c r="A1" s="150" t="s">
        <v>154</v>
      </c>
      <c r="B1" s="20" t="s">
        <v>155</v>
      </c>
      <c r="C1" s="20" t="s">
        <v>156</v>
      </c>
      <c r="D1" s="20" t="s">
        <v>157</v>
      </c>
      <c r="E1" s="19" t="s">
        <v>158</v>
      </c>
      <c r="F1" s="30" t="s">
        <v>74</v>
      </c>
      <c r="G1" s="30" t="s">
        <v>25</v>
      </c>
      <c r="H1" s="9"/>
      <c r="I1" s="7"/>
    </row>
    <row r="2" spans="1:10" ht="32.1" customHeight="1">
      <c r="A2" s="102" t="s">
        <v>159</v>
      </c>
      <c r="B2" s="83"/>
      <c r="C2" s="83"/>
      <c r="D2" s="83"/>
      <c r="E2" s="83"/>
      <c r="F2" s="66">
        <v>0.3</v>
      </c>
      <c r="G2" s="68">
        <f>(SUM(B2:E2)*F2)</f>
        <v>0</v>
      </c>
      <c r="H2" s="15"/>
      <c r="I2" s="15"/>
      <c r="J2" s="14"/>
    </row>
    <row r="3" spans="1:10" ht="32.1" customHeight="1">
      <c r="A3" s="103"/>
      <c r="B3" s="83"/>
      <c r="C3" s="83"/>
      <c r="D3" s="83"/>
      <c r="E3" s="83"/>
      <c r="F3" s="66"/>
      <c r="G3" s="68"/>
      <c r="H3" s="15"/>
      <c r="I3" s="15"/>
      <c r="J3" s="14"/>
    </row>
    <row r="4" spans="1:10" ht="32.1" customHeight="1">
      <c r="A4" s="22" t="s">
        <v>160</v>
      </c>
      <c r="B4" s="78"/>
      <c r="C4" s="78"/>
      <c r="D4" s="78"/>
      <c r="E4" s="78"/>
      <c r="F4" s="67">
        <v>0.1</v>
      </c>
      <c r="G4" s="68">
        <f>(SUM(B4:E4)*F4)</f>
        <v>0</v>
      </c>
      <c r="H4" s="7"/>
      <c r="I4" s="7"/>
    </row>
    <row r="5" spans="1:10" ht="32.1" customHeight="1">
      <c r="A5" s="21"/>
      <c r="B5" s="78"/>
      <c r="C5" s="78"/>
      <c r="D5" s="78"/>
      <c r="E5" s="78"/>
      <c r="F5" s="67"/>
      <c r="G5" s="68"/>
      <c r="H5" s="7"/>
      <c r="I5" s="7"/>
    </row>
    <row r="6" spans="1:10" ht="32.1" customHeight="1">
      <c r="A6" s="22" t="s">
        <v>161</v>
      </c>
      <c r="B6" s="83"/>
      <c r="C6" s="83"/>
      <c r="D6" s="83"/>
      <c r="E6" s="83"/>
      <c r="F6" s="67">
        <v>0.15</v>
      </c>
      <c r="G6" s="68">
        <f>(SUM(B6:E6)*F6)</f>
        <v>0</v>
      </c>
      <c r="H6" s="7"/>
      <c r="I6" s="7"/>
    </row>
    <row r="7" spans="1:10" ht="32.1" customHeight="1">
      <c r="A7" s="21"/>
      <c r="B7" s="83"/>
      <c r="C7" s="83"/>
      <c r="D7" s="83"/>
      <c r="E7" s="83"/>
      <c r="F7" s="67"/>
      <c r="G7" s="68"/>
      <c r="H7" s="7"/>
      <c r="I7" s="7"/>
    </row>
    <row r="8" spans="1:10" ht="32.1" customHeight="1">
      <c r="A8" s="22" t="s">
        <v>162</v>
      </c>
      <c r="B8" s="78"/>
      <c r="C8" s="78"/>
      <c r="D8" s="78"/>
      <c r="E8" s="78"/>
      <c r="F8" s="67">
        <v>0.15</v>
      </c>
      <c r="G8" s="68">
        <f>(SUM(B8:E8)*F8)</f>
        <v>0</v>
      </c>
      <c r="H8" s="7"/>
      <c r="I8" s="7"/>
    </row>
    <row r="9" spans="1:10" ht="32.1" customHeight="1">
      <c r="A9" s="21"/>
      <c r="B9" s="78"/>
      <c r="C9" s="78"/>
      <c r="D9" s="78"/>
      <c r="E9" s="78"/>
      <c r="F9" s="67"/>
      <c r="G9" s="68"/>
      <c r="H9" s="7"/>
      <c r="I9" s="7"/>
    </row>
    <row r="10" spans="1:10" ht="32.1" customHeight="1">
      <c r="A10" s="22" t="s">
        <v>163</v>
      </c>
      <c r="B10" s="83"/>
      <c r="C10" s="83"/>
      <c r="D10" s="83"/>
      <c r="E10" s="83"/>
      <c r="F10" s="67">
        <v>0.1</v>
      </c>
      <c r="G10" s="68">
        <f>(SUM(B10:E10)*F10)</f>
        <v>0</v>
      </c>
      <c r="H10" s="7"/>
      <c r="I10" s="7"/>
    </row>
    <row r="11" spans="1:10" ht="32.1" customHeight="1">
      <c r="A11" s="22"/>
      <c r="B11" s="83"/>
      <c r="C11" s="83"/>
      <c r="D11" s="83"/>
      <c r="E11" s="83"/>
      <c r="F11" s="31"/>
      <c r="G11" s="68"/>
      <c r="H11" s="7"/>
      <c r="I11" s="7"/>
    </row>
    <row r="12" spans="1:10" ht="32.1" customHeight="1">
      <c r="A12" s="22" t="s">
        <v>164</v>
      </c>
      <c r="B12" s="78"/>
      <c r="C12" s="78"/>
      <c r="D12" s="78"/>
      <c r="E12" s="78"/>
      <c r="F12" s="67">
        <v>0.15</v>
      </c>
      <c r="G12" s="68">
        <f>(SUM(B12:E12)*F12)</f>
        <v>0</v>
      </c>
      <c r="H12" s="7"/>
      <c r="I12" s="7"/>
    </row>
    <row r="13" spans="1:10" ht="32.1" customHeight="1">
      <c r="A13" s="22"/>
      <c r="B13" s="78"/>
      <c r="C13" s="78"/>
      <c r="D13" s="78"/>
      <c r="E13" s="78"/>
      <c r="F13" s="67"/>
      <c r="G13" s="68"/>
      <c r="H13" s="7"/>
      <c r="I13" s="7"/>
    </row>
    <row r="14" spans="1:10" ht="32.1" customHeight="1">
      <c r="A14" s="22" t="s">
        <v>165</v>
      </c>
      <c r="B14" s="83"/>
      <c r="C14" s="83"/>
      <c r="D14" s="83"/>
      <c r="E14" s="83"/>
      <c r="F14" s="67">
        <v>0.05</v>
      </c>
      <c r="G14" s="68">
        <f>(SUM(B14:E14)*F14)</f>
        <v>0</v>
      </c>
      <c r="H14" s="7"/>
      <c r="I14" s="7"/>
    </row>
    <row r="15" spans="1:10" ht="32.1" customHeight="1">
      <c r="A15" s="22"/>
      <c r="B15" s="83"/>
      <c r="C15" s="83"/>
      <c r="D15" s="83"/>
      <c r="E15" s="83"/>
      <c r="F15" s="31"/>
      <c r="G15" s="68"/>
      <c r="H15" s="7"/>
      <c r="I15" s="7"/>
    </row>
    <row r="16" spans="1:10" ht="33" customHeight="1">
      <c r="A16"/>
      <c r="B16"/>
      <c r="C16"/>
      <c r="D16"/>
      <c r="E16" s="35" t="s">
        <v>65</v>
      </c>
      <c r="F16" s="8">
        <f>SUM(F2:F14)</f>
        <v>1</v>
      </c>
      <c r="G16" s="80">
        <f>SUM(G2:G15)</f>
        <v>0</v>
      </c>
      <c r="H16" s="152" t="s">
        <v>136</v>
      </c>
      <c r="I16" s="7"/>
    </row>
    <row r="17" spans="1:9">
      <c r="A17" s="133" t="s">
        <v>166</v>
      </c>
      <c r="B17" s="148"/>
      <c r="C17" s="148"/>
      <c r="D17" s="148"/>
      <c r="E17" s="148"/>
      <c r="F17" s="148"/>
      <c r="G17" s="148"/>
      <c r="H17" s="91"/>
      <c r="I17" s="7"/>
    </row>
    <row r="18" spans="1:9">
      <c r="A18" s="148"/>
      <c r="B18" s="148"/>
      <c r="C18" s="148"/>
      <c r="D18" s="148"/>
      <c r="E18" s="148"/>
      <c r="F18" s="148"/>
      <c r="G18" s="93"/>
      <c r="H18" s="91"/>
      <c r="I18" s="7"/>
    </row>
    <row r="19" spans="1:9">
      <c r="A19" s="148"/>
      <c r="B19" s="148"/>
      <c r="C19" s="148"/>
      <c r="D19" s="148"/>
      <c r="E19" s="148"/>
      <c r="F19" s="148"/>
      <c r="G19" s="148"/>
      <c r="H19" s="91"/>
      <c r="I19" s="7"/>
    </row>
    <row r="20" spans="1:9">
      <c r="A20" s="148"/>
      <c r="B20" s="148"/>
      <c r="C20" s="148"/>
      <c r="D20" s="148"/>
      <c r="E20" s="148"/>
      <c r="F20" s="148"/>
      <c r="G20" s="93"/>
      <c r="H20" s="91"/>
      <c r="I20" s="7"/>
    </row>
    <row r="21" spans="1:9">
      <c r="A21" s="148"/>
      <c r="B21" s="148"/>
      <c r="C21" s="148"/>
      <c r="D21" s="148"/>
      <c r="E21" s="148"/>
      <c r="F21" s="93"/>
      <c r="G21" s="148"/>
      <c r="H21" s="91"/>
      <c r="I21" s="7"/>
    </row>
    <row r="22" spans="1:9">
      <c r="A22" s="148"/>
      <c r="B22" s="148"/>
      <c r="C22" s="148"/>
      <c r="D22" s="148"/>
      <c r="E22" s="148"/>
      <c r="F22" s="148"/>
      <c r="G22" s="93"/>
      <c r="H22" s="91"/>
      <c r="I22" s="7"/>
    </row>
    <row r="23" spans="1:9">
      <c r="A23" s="148"/>
      <c r="B23" s="148"/>
      <c r="C23" s="148"/>
      <c r="D23" s="148"/>
      <c r="E23" s="148"/>
      <c r="F23" s="93"/>
      <c r="G23" s="93"/>
      <c r="H23" s="91"/>
      <c r="I23" s="7"/>
    </row>
    <row r="24" spans="1:9">
      <c r="A24" s="148"/>
      <c r="B24" s="148"/>
      <c r="C24" s="148"/>
      <c r="D24" s="148"/>
      <c r="E24" s="148"/>
      <c r="F24" s="93"/>
      <c r="G24" s="148"/>
      <c r="H24" s="91"/>
      <c r="I24" s="7"/>
    </row>
    <row r="25" spans="1:9">
      <c r="A25" s="148"/>
      <c r="B25" s="148"/>
      <c r="C25" s="148"/>
      <c r="D25" s="148"/>
      <c r="E25" s="148"/>
      <c r="F25" s="148"/>
      <c r="G25" s="96"/>
    </row>
    <row r="26" spans="1:9">
      <c r="A26" s="148"/>
      <c r="B26" s="148"/>
      <c r="C26" s="148"/>
      <c r="D26" s="148"/>
      <c r="E26" s="148"/>
      <c r="F26" s="96"/>
      <c r="G26" s="96"/>
    </row>
    <row r="27" spans="1:9">
      <c r="A27" s="148"/>
      <c r="B27" s="148"/>
      <c r="C27" s="148"/>
      <c r="D27" s="148"/>
      <c r="E27" s="148"/>
      <c r="F27" s="96"/>
      <c r="G27" s="96"/>
    </row>
    <row r="28" spans="1:9">
      <c r="A28" s="148"/>
      <c r="B28" s="148"/>
      <c r="C28" s="148"/>
      <c r="D28" s="148"/>
      <c r="E28" s="148"/>
      <c r="F28" s="96"/>
      <c r="G28" s="96"/>
    </row>
    <row r="29" spans="1:9">
      <c r="A29" s="148"/>
      <c r="B29" s="148"/>
      <c r="C29" s="96"/>
      <c r="D29" s="96"/>
      <c r="E29" s="96"/>
      <c r="F29" s="96"/>
      <c r="G29" s="96"/>
    </row>
    <row r="30" spans="1:9">
      <c r="A30" s="148"/>
      <c r="B30" s="148"/>
      <c r="C30" s="96"/>
      <c r="D30" s="96"/>
      <c r="E30" s="96"/>
      <c r="F30" s="96"/>
      <c r="G30" s="96"/>
    </row>
    <row r="31" spans="1:9">
      <c r="A31" s="91"/>
      <c r="B31" s="91"/>
    </row>
    <row r="32" spans="1:9">
      <c r="A32" s="91"/>
      <c r="B32" s="91"/>
    </row>
    <row r="33" spans="1:2">
      <c r="A33" s="91"/>
      <c r="B33" s="91"/>
    </row>
    <row r="34" spans="1:2">
      <c r="B34" s="91"/>
    </row>
    <row r="35" spans="1:2">
      <c r="B35" s="91"/>
    </row>
    <row r="36" spans="1:2">
      <c r="B36" s="91"/>
    </row>
    <row r="37" spans="1:2">
      <c r="B37" s="91"/>
    </row>
    <row r="38" spans="1:2">
      <c r="B38" s="91"/>
    </row>
    <row r="39" spans="1:2">
      <c r="B39" s="91"/>
    </row>
    <row r="40" spans="1:2">
      <c r="B40" s="91"/>
    </row>
    <row r="41" spans="1:2">
      <c r="B41" s="91"/>
    </row>
    <row r="42" spans="1:2">
      <c r="B42" s="91"/>
    </row>
    <row r="43" spans="1:2">
      <c r="B43" s="91"/>
    </row>
    <row r="44" spans="1:2">
      <c r="B44" s="91"/>
    </row>
    <row r="45" spans="1:2">
      <c r="B45" s="91"/>
    </row>
    <row r="46" spans="1:2">
      <c r="B46" s="91"/>
    </row>
    <row r="47" spans="1:2">
      <c r="B47" s="91"/>
    </row>
    <row r="48" spans="1:2">
      <c r="B48" s="91"/>
    </row>
    <row r="49" spans="2:2">
      <c r="B49" s="91"/>
    </row>
    <row r="50" spans="2:2">
      <c r="B50" s="91"/>
    </row>
    <row r="51" spans="2:2">
      <c r="B51" s="91"/>
    </row>
    <row r="52" spans="2:2">
      <c r="B52" s="91"/>
    </row>
    <row r="53" spans="2:2">
      <c r="B53" s="91"/>
    </row>
    <row r="54" spans="2:2">
      <c r="B54" s="91"/>
    </row>
    <row r="55" spans="2:2">
      <c r="B55" s="91"/>
    </row>
    <row r="56" spans="2:2">
      <c r="B56" s="91"/>
    </row>
    <row r="57" spans="2:2">
      <c r="B57" s="91"/>
    </row>
    <row r="58" spans="2:2">
      <c r="B58" s="91"/>
    </row>
    <row r="59" spans="2:2">
      <c r="B59" s="91"/>
    </row>
    <row r="60" spans="2:2">
      <c r="B60" s="91"/>
    </row>
    <row r="61" spans="2:2">
      <c r="B61" s="91"/>
    </row>
  </sheetData>
  <sheetProtection algorithmName="SHA-512" hashValue="YINp/zpooQofdeLv0vjQmWOGoju7UDfI4l1g8z28vQiYnsmEf4FvMO0pJ8KkpE+rb+tPxcr0XKQsx3KXjfoA4w==" saltValue="Ep0ZLd6uSsIWyD3qMqIHfA==" spinCount="100000" sheet="1" formatRow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5650B-EE3B-461B-9287-A4DE2E2F7931}">
  <dimension ref="A1:G83"/>
  <sheetViews>
    <sheetView zoomScale="50" zoomScaleNormal="50" workbookViewId="0">
      <pane xSplit="1" ySplit="1" topLeftCell="E69" activePane="bottomRight" state="frozen"/>
      <selection pane="bottomRight" activeCell="F72" sqref="F72"/>
      <selection pane="bottomLeft" activeCell="A2" sqref="A2"/>
      <selection pane="topRight" activeCell="B1" sqref="B1"/>
    </sheetView>
  </sheetViews>
  <sheetFormatPr defaultColWidth="10.875" defaultRowHeight="15.75" customHeight="1"/>
  <cols>
    <col min="1" max="1" width="64.625" style="9" customWidth="1"/>
    <col min="2" max="4" width="65" style="7" customWidth="1"/>
    <col min="5" max="5" width="16.625" style="7" customWidth="1"/>
    <col min="6" max="6" width="18.5" style="7" customWidth="1"/>
    <col min="7" max="16384" width="10.875" style="7"/>
  </cols>
  <sheetData>
    <row r="1" spans="1:7" ht="32.1" customHeight="1">
      <c r="A1" s="30" t="s">
        <v>22</v>
      </c>
      <c r="B1" s="20" t="s">
        <v>167</v>
      </c>
      <c r="C1" s="19" t="s">
        <v>168</v>
      </c>
      <c r="D1" s="19" t="s">
        <v>169</v>
      </c>
      <c r="E1" s="30" t="s">
        <v>24</v>
      </c>
      <c r="F1" s="30" t="s">
        <v>25</v>
      </c>
    </row>
    <row r="2" spans="1:7" ht="32.1" customHeight="1">
      <c r="A2" s="20" t="s">
        <v>170</v>
      </c>
      <c r="B2" s="83"/>
      <c r="C2" s="83"/>
      <c r="D2" s="83"/>
      <c r="E2" s="67">
        <v>0.03</v>
      </c>
      <c r="F2" s="40">
        <f>SUM(B2:D2)*E2</f>
        <v>0</v>
      </c>
      <c r="G2" s="8"/>
    </row>
    <row r="3" spans="1:7" ht="32.1" customHeight="1">
      <c r="A3" s="20"/>
      <c r="B3" s="83"/>
      <c r="C3" s="83"/>
      <c r="D3" s="83"/>
      <c r="E3" s="67"/>
      <c r="F3" s="40"/>
      <c r="G3" s="8"/>
    </row>
    <row r="4" spans="1:7" ht="32.1" customHeight="1">
      <c r="A4" s="20" t="s">
        <v>171</v>
      </c>
      <c r="B4" s="87"/>
      <c r="C4" s="87"/>
      <c r="D4" s="87">
        <v>1</v>
      </c>
      <c r="E4" s="67">
        <v>0.03</v>
      </c>
      <c r="F4" s="40">
        <f t="shared" ref="F4:F52" si="0">SUM(B4:D4)*E4</f>
        <v>0.03</v>
      </c>
    </row>
    <row r="5" spans="1:7" ht="93.75" customHeight="1">
      <c r="A5" s="20"/>
      <c r="B5" s="87"/>
      <c r="C5" s="87"/>
      <c r="D5" s="147" t="s">
        <v>172</v>
      </c>
      <c r="E5" s="67"/>
      <c r="F5" s="40"/>
    </row>
    <row r="6" spans="1:7" ht="32.1" customHeight="1">
      <c r="A6" s="20" t="s">
        <v>173</v>
      </c>
      <c r="B6" s="83"/>
      <c r="C6" s="83"/>
      <c r="D6" s="83">
        <v>1</v>
      </c>
      <c r="E6" s="62">
        <v>0.04</v>
      </c>
      <c r="F6" s="40">
        <f>SUM(B6:D6)*E6</f>
        <v>0.04</v>
      </c>
    </row>
    <row r="7" spans="1:7" ht="30.95">
      <c r="A7" s="20"/>
      <c r="B7" s="83"/>
      <c r="C7" s="83"/>
      <c r="D7" s="146" t="s">
        <v>174</v>
      </c>
      <c r="E7" s="62"/>
      <c r="F7" s="40"/>
    </row>
    <row r="8" spans="1:7" ht="32.1" customHeight="1">
      <c r="A8" s="20" t="s">
        <v>175</v>
      </c>
      <c r="B8" s="118"/>
      <c r="C8" s="118"/>
      <c r="D8" s="87"/>
      <c r="E8" s="62">
        <v>0.03</v>
      </c>
      <c r="F8" s="40">
        <f t="shared" si="0"/>
        <v>0</v>
      </c>
    </row>
    <row r="9" spans="1:7" ht="32.1" customHeight="1">
      <c r="A9" s="20"/>
      <c r="B9" s="119"/>
      <c r="C9" s="119"/>
      <c r="D9" s="87"/>
      <c r="E9" s="62"/>
      <c r="F9" s="40"/>
    </row>
    <row r="10" spans="1:7" ht="32.1" customHeight="1">
      <c r="A10" s="112" t="s">
        <v>176</v>
      </c>
      <c r="B10" s="120"/>
      <c r="C10" s="120"/>
      <c r="D10" s="120"/>
      <c r="E10" s="62">
        <v>0.03</v>
      </c>
      <c r="F10" s="40">
        <f t="shared" si="0"/>
        <v>0</v>
      </c>
    </row>
    <row r="11" spans="1:7" ht="32.1" customHeight="1">
      <c r="A11" s="20"/>
      <c r="B11" s="120"/>
      <c r="C11" s="120"/>
      <c r="D11" s="120"/>
      <c r="E11" s="62"/>
      <c r="F11" s="40"/>
    </row>
    <row r="12" spans="1:7" ht="32.1" customHeight="1">
      <c r="A12" s="20" t="s">
        <v>177</v>
      </c>
      <c r="B12" s="119"/>
      <c r="C12" s="119"/>
      <c r="D12" s="119"/>
      <c r="E12" s="62">
        <v>0.02</v>
      </c>
      <c r="F12" s="40">
        <f t="shared" si="0"/>
        <v>0</v>
      </c>
    </row>
    <row r="13" spans="1:7" ht="32.1" customHeight="1">
      <c r="A13" s="20"/>
      <c r="B13" s="119"/>
      <c r="C13" s="119"/>
      <c r="D13" s="119"/>
      <c r="E13" s="62"/>
      <c r="F13" s="40"/>
    </row>
    <row r="14" spans="1:7" ht="32.1" customHeight="1">
      <c r="A14" s="20" t="s">
        <v>178</v>
      </c>
      <c r="B14" s="121"/>
      <c r="C14" s="121"/>
      <c r="D14" s="120"/>
      <c r="E14" s="62">
        <v>0.04</v>
      </c>
      <c r="F14" s="40">
        <f t="shared" si="0"/>
        <v>0</v>
      </c>
    </row>
    <row r="15" spans="1:7" ht="32.1" customHeight="1">
      <c r="A15" s="20"/>
      <c r="B15" s="121"/>
      <c r="C15" s="121"/>
      <c r="D15" s="120"/>
      <c r="E15" s="62"/>
      <c r="F15" s="40"/>
    </row>
    <row r="16" spans="1:7" ht="32.1" customHeight="1">
      <c r="A16" s="20" t="s">
        <v>179</v>
      </c>
      <c r="B16" s="119"/>
      <c r="C16" s="119"/>
      <c r="D16" s="119"/>
      <c r="E16" s="62">
        <v>0.04</v>
      </c>
      <c r="F16" s="40">
        <f t="shared" si="0"/>
        <v>0</v>
      </c>
    </row>
    <row r="17" spans="1:7" ht="32.1" customHeight="1">
      <c r="A17" s="20"/>
      <c r="B17" s="119"/>
      <c r="C17" s="119"/>
      <c r="D17" s="119"/>
      <c r="E17" s="62"/>
      <c r="F17" s="40"/>
    </row>
    <row r="18" spans="1:7" ht="32.1" customHeight="1">
      <c r="A18" s="20" t="s">
        <v>180</v>
      </c>
      <c r="B18" s="120"/>
      <c r="C18" s="120"/>
      <c r="D18" s="120">
        <v>1</v>
      </c>
      <c r="E18" s="62">
        <v>0.04</v>
      </c>
      <c r="F18" s="40">
        <f t="shared" si="0"/>
        <v>0.04</v>
      </c>
    </row>
    <row r="19" spans="1:7" ht="98.1" customHeight="1">
      <c r="A19" s="20"/>
      <c r="B19" s="120"/>
      <c r="C19" s="120"/>
      <c r="D19" s="146" t="s">
        <v>181</v>
      </c>
      <c r="E19" s="62"/>
      <c r="F19" s="40"/>
    </row>
    <row r="20" spans="1:7" ht="32.1" customHeight="1">
      <c r="A20" s="20" t="s">
        <v>182</v>
      </c>
      <c r="B20" s="118"/>
      <c r="C20" s="118"/>
      <c r="D20" s="87"/>
      <c r="E20" s="62">
        <v>0.04</v>
      </c>
      <c r="F20" s="40">
        <f t="shared" si="0"/>
        <v>0</v>
      </c>
    </row>
    <row r="21" spans="1:7" ht="32.1" customHeight="1">
      <c r="A21" s="20"/>
      <c r="B21" s="119"/>
      <c r="C21" s="119"/>
      <c r="D21" s="87"/>
      <c r="E21" s="62"/>
      <c r="F21" s="40"/>
    </row>
    <row r="22" spans="1:7" ht="32.1" customHeight="1">
      <c r="A22" s="20" t="s">
        <v>183</v>
      </c>
      <c r="B22" s="120"/>
      <c r="C22" s="120"/>
      <c r="D22" s="120"/>
      <c r="E22" s="62">
        <v>0.04</v>
      </c>
      <c r="F22" s="40">
        <f t="shared" si="0"/>
        <v>0</v>
      </c>
    </row>
    <row r="23" spans="1:7" ht="32.1" customHeight="1">
      <c r="A23" s="20"/>
      <c r="B23" s="120"/>
      <c r="C23" s="120"/>
      <c r="D23" s="120"/>
      <c r="E23" s="62"/>
      <c r="F23" s="40"/>
    </row>
    <row r="24" spans="1:7" ht="32.1" customHeight="1">
      <c r="A24" s="20" t="s">
        <v>184</v>
      </c>
      <c r="B24" s="119"/>
      <c r="C24" s="119"/>
      <c r="D24" s="119"/>
      <c r="E24" s="62">
        <v>0.04</v>
      </c>
      <c r="F24" s="40">
        <f t="shared" si="0"/>
        <v>0</v>
      </c>
    </row>
    <row r="25" spans="1:7" ht="32.1" customHeight="1">
      <c r="A25" s="20"/>
      <c r="B25" s="119"/>
      <c r="C25" s="119"/>
      <c r="D25" s="119"/>
      <c r="E25" s="62"/>
      <c r="F25" s="40"/>
    </row>
    <row r="26" spans="1:7" ht="32.1" customHeight="1">
      <c r="A26" s="20" t="s">
        <v>185</v>
      </c>
      <c r="B26" s="121"/>
      <c r="C26" s="121"/>
      <c r="D26" s="120"/>
      <c r="E26" s="62">
        <v>0.04</v>
      </c>
      <c r="F26" s="40">
        <f t="shared" si="0"/>
        <v>0</v>
      </c>
    </row>
    <row r="27" spans="1:7" ht="32.1" customHeight="1">
      <c r="A27" s="20"/>
      <c r="B27" s="121"/>
      <c r="C27" s="121"/>
      <c r="D27" s="120"/>
      <c r="E27" s="62"/>
      <c r="F27" s="40"/>
    </row>
    <row r="28" spans="1:7" ht="32.1" customHeight="1">
      <c r="A28" s="20" t="s">
        <v>186</v>
      </c>
      <c r="B28" s="119"/>
      <c r="C28" s="119"/>
      <c r="D28" s="119"/>
      <c r="E28" s="62">
        <v>0.02</v>
      </c>
      <c r="F28" s="40">
        <f t="shared" si="0"/>
        <v>0</v>
      </c>
      <c r="G28" s="8"/>
    </row>
    <row r="29" spans="1:7" ht="32.1" customHeight="1">
      <c r="A29" s="20"/>
      <c r="B29" s="119"/>
      <c r="C29" s="119"/>
      <c r="D29" s="119"/>
      <c r="E29" s="62"/>
      <c r="F29" s="40"/>
      <c r="G29" s="8"/>
    </row>
    <row r="30" spans="1:7" ht="32.1" customHeight="1">
      <c r="A30" s="20" t="s">
        <v>187</v>
      </c>
      <c r="B30" s="120"/>
      <c r="C30" s="120"/>
      <c r="D30" s="120"/>
      <c r="E30" s="62">
        <v>0.02</v>
      </c>
      <c r="F30" s="40">
        <f t="shared" si="0"/>
        <v>0</v>
      </c>
      <c r="G30" s="8"/>
    </row>
    <row r="31" spans="1:7" ht="32.1" customHeight="1">
      <c r="A31" s="20"/>
      <c r="B31" s="120"/>
      <c r="C31" s="120"/>
      <c r="D31" s="120"/>
      <c r="E31" s="62"/>
      <c r="F31" s="40"/>
      <c r="G31" s="8"/>
    </row>
    <row r="32" spans="1:7" ht="32.1" customHeight="1">
      <c r="A32" s="20" t="s">
        <v>188</v>
      </c>
      <c r="B32" s="118"/>
      <c r="C32" s="118"/>
      <c r="D32" s="87"/>
      <c r="E32" s="62">
        <v>0.03</v>
      </c>
      <c r="F32" s="40">
        <f t="shared" si="0"/>
        <v>0</v>
      </c>
      <c r="G32" s="8"/>
    </row>
    <row r="33" spans="1:7" ht="32.1" customHeight="1">
      <c r="A33" s="20"/>
      <c r="B33" s="119"/>
      <c r="C33" s="119"/>
      <c r="D33" s="87"/>
      <c r="E33" s="62"/>
      <c r="F33" s="40"/>
      <c r="G33" s="8"/>
    </row>
    <row r="34" spans="1:7" ht="32.1" customHeight="1">
      <c r="A34" s="20" t="s">
        <v>189</v>
      </c>
      <c r="B34" s="120"/>
      <c r="C34" s="120"/>
      <c r="D34" s="120"/>
      <c r="E34" s="62">
        <v>0.02</v>
      </c>
      <c r="F34" s="40">
        <f t="shared" si="0"/>
        <v>0</v>
      </c>
      <c r="G34" s="8"/>
    </row>
    <row r="35" spans="1:7" ht="32.1" customHeight="1">
      <c r="A35" s="20"/>
      <c r="B35" s="120"/>
      <c r="C35" s="120"/>
      <c r="D35" s="120"/>
      <c r="E35" s="62"/>
      <c r="F35" s="40"/>
      <c r="G35" s="8"/>
    </row>
    <row r="36" spans="1:7" ht="32.1" customHeight="1">
      <c r="A36" s="20" t="s">
        <v>190</v>
      </c>
      <c r="B36" s="119"/>
      <c r="C36" s="119"/>
      <c r="D36" s="119">
        <v>1.5</v>
      </c>
      <c r="E36" s="62">
        <v>0.03</v>
      </c>
      <c r="F36" s="40">
        <f t="shared" si="0"/>
        <v>4.4999999999999998E-2</v>
      </c>
      <c r="G36" s="8"/>
    </row>
    <row r="37" spans="1:7" ht="201.6">
      <c r="A37" s="20"/>
      <c r="B37" s="119"/>
      <c r="C37" s="119"/>
      <c r="D37" s="145" t="s">
        <v>191</v>
      </c>
      <c r="E37" s="62"/>
      <c r="F37" s="40"/>
      <c r="G37" s="8"/>
    </row>
    <row r="38" spans="1:7" ht="32.1" customHeight="1">
      <c r="A38" s="20" t="s">
        <v>192</v>
      </c>
      <c r="B38" s="121"/>
      <c r="C38" s="121"/>
      <c r="D38" s="120"/>
      <c r="E38" s="62">
        <v>0.02</v>
      </c>
      <c r="F38" s="40">
        <f t="shared" si="0"/>
        <v>0</v>
      </c>
      <c r="G38" s="8"/>
    </row>
    <row r="39" spans="1:7" ht="32.1" customHeight="1">
      <c r="A39" s="20"/>
      <c r="B39" s="121"/>
      <c r="C39" s="121"/>
      <c r="D39" s="120"/>
      <c r="E39" s="62"/>
      <c r="F39" s="40"/>
      <c r="G39" s="8"/>
    </row>
    <row r="40" spans="1:7" ht="32.1" customHeight="1">
      <c r="A40" s="20" t="s">
        <v>193</v>
      </c>
      <c r="B40" s="119"/>
      <c r="C40" s="119"/>
      <c r="D40" s="119"/>
      <c r="E40" s="62">
        <v>0.03</v>
      </c>
      <c r="F40" s="40">
        <f t="shared" si="0"/>
        <v>0</v>
      </c>
      <c r="G40" s="8"/>
    </row>
    <row r="41" spans="1:7" ht="32.1" customHeight="1">
      <c r="A41" s="20"/>
      <c r="B41" s="119"/>
      <c r="C41" s="119"/>
      <c r="D41" s="119"/>
      <c r="E41" s="62"/>
      <c r="F41" s="40"/>
      <c r="G41" s="8"/>
    </row>
    <row r="42" spans="1:7" ht="32.1" customHeight="1">
      <c r="A42" s="20" t="s">
        <v>194</v>
      </c>
      <c r="B42" s="120"/>
      <c r="C42" s="120"/>
      <c r="D42" s="120"/>
      <c r="E42" s="62">
        <v>0.03</v>
      </c>
      <c r="F42" s="40">
        <f t="shared" si="0"/>
        <v>0</v>
      </c>
      <c r="G42" s="8"/>
    </row>
    <row r="43" spans="1:7" ht="32.1" customHeight="1">
      <c r="A43" s="20"/>
      <c r="B43" s="120"/>
      <c r="C43" s="120"/>
      <c r="D43" s="120"/>
      <c r="E43" s="62"/>
      <c r="F43" s="40"/>
      <c r="G43" s="8"/>
    </row>
    <row r="44" spans="1:7" ht="32.1" customHeight="1">
      <c r="A44" s="20" t="s">
        <v>195</v>
      </c>
      <c r="B44" s="118"/>
      <c r="C44" s="118"/>
      <c r="D44" s="87"/>
      <c r="E44" s="62">
        <v>0.02</v>
      </c>
      <c r="F44" s="40">
        <f t="shared" si="0"/>
        <v>0</v>
      </c>
      <c r="G44" s="8"/>
    </row>
    <row r="45" spans="1:7" ht="32.1" customHeight="1">
      <c r="A45" s="20"/>
      <c r="B45" s="119"/>
      <c r="C45" s="119"/>
      <c r="D45" s="87"/>
      <c r="E45" s="62"/>
      <c r="F45" s="40"/>
      <c r="G45" s="8"/>
    </row>
    <row r="46" spans="1:7" ht="32.1" customHeight="1">
      <c r="A46" s="20" t="s">
        <v>196</v>
      </c>
      <c r="B46" s="120"/>
      <c r="C46" s="120"/>
      <c r="D46" s="120"/>
      <c r="E46" s="62">
        <v>0.03</v>
      </c>
      <c r="F46" s="40">
        <f t="shared" si="0"/>
        <v>0</v>
      </c>
      <c r="G46" s="8"/>
    </row>
    <row r="47" spans="1:7" ht="32.1" customHeight="1">
      <c r="A47" s="20"/>
      <c r="B47" s="120"/>
      <c r="C47" s="120"/>
      <c r="D47" s="120"/>
      <c r="E47" s="62"/>
      <c r="F47" s="40"/>
      <c r="G47" s="8"/>
    </row>
    <row r="48" spans="1:7" ht="32.1" customHeight="1">
      <c r="A48" s="20" t="s">
        <v>197</v>
      </c>
      <c r="B48" s="119"/>
      <c r="C48" s="119"/>
      <c r="D48" s="119"/>
      <c r="E48" s="62">
        <v>0.02</v>
      </c>
      <c r="F48" s="40">
        <f t="shared" si="0"/>
        <v>0</v>
      </c>
      <c r="G48" s="8"/>
    </row>
    <row r="49" spans="1:7" ht="32.1" customHeight="1">
      <c r="A49" s="20"/>
      <c r="B49" s="119"/>
      <c r="C49" s="119"/>
      <c r="D49" s="119"/>
      <c r="E49" s="62"/>
      <c r="F49" s="40"/>
      <c r="G49" s="8"/>
    </row>
    <row r="50" spans="1:7" ht="32.1" customHeight="1">
      <c r="A50" s="20" t="s">
        <v>198</v>
      </c>
      <c r="B50" s="121"/>
      <c r="C50" s="121"/>
      <c r="D50" s="120"/>
      <c r="E50" s="62">
        <v>0.03</v>
      </c>
      <c r="F50" s="40">
        <f t="shared" si="0"/>
        <v>0</v>
      </c>
      <c r="G50" s="8"/>
    </row>
    <row r="51" spans="1:7" ht="32.1" customHeight="1">
      <c r="A51" s="20"/>
      <c r="B51" s="121"/>
      <c r="C51" s="121"/>
      <c r="D51" s="120"/>
      <c r="E51" s="62"/>
      <c r="F51" s="40"/>
      <c r="G51" s="8"/>
    </row>
    <row r="52" spans="1:7" ht="32.1" customHeight="1">
      <c r="A52" s="20" t="s">
        <v>199</v>
      </c>
      <c r="B52" s="119"/>
      <c r="C52" s="119"/>
      <c r="D52" s="119"/>
      <c r="E52" s="62">
        <v>0.03</v>
      </c>
      <c r="F52" s="40">
        <f t="shared" si="0"/>
        <v>0</v>
      </c>
      <c r="G52" s="8"/>
    </row>
    <row r="53" spans="1:7" ht="32.1" customHeight="1">
      <c r="A53" s="20"/>
      <c r="B53" s="119"/>
      <c r="C53" s="119"/>
      <c r="D53" s="119"/>
      <c r="E53" s="62"/>
      <c r="F53" s="40"/>
      <c r="G53" s="8"/>
    </row>
    <row r="54" spans="1:7" ht="32.1" customHeight="1">
      <c r="A54" s="20" t="s">
        <v>200</v>
      </c>
      <c r="B54" s="120"/>
      <c r="C54" s="120"/>
      <c r="D54" s="120"/>
      <c r="E54" s="62">
        <v>0.03</v>
      </c>
      <c r="F54" s="40">
        <f>SUM(B54:D54)*E54</f>
        <v>0</v>
      </c>
      <c r="G54" s="8"/>
    </row>
    <row r="55" spans="1:7" ht="32.1" customHeight="1">
      <c r="A55" s="20"/>
      <c r="B55" s="120"/>
      <c r="C55" s="120"/>
      <c r="D55" s="120"/>
      <c r="E55" s="62"/>
      <c r="F55" s="40"/>
      <c r="G55" s="8"/>
    </row>
    <row r="56" spans="1:7" ht="32.1" customHeight="1">
      <c r="A56" s="122" t="s">
        <v>201</v>
      </c>
      <c r="B56" s="118"/>
      <c r="C56" s="118"/>
      <c r="D56" s="87"/>
      <c r="E56" s="123">
        <v>0.03</v>
      </c>
      <c r="F56" s="40">
        <f t="shared" ref="F56:F68" si="1">SUM(B56:D56)*E56</f>
        <v>0</v>
      </c>
      <c r="G56" s="124"/>
    </row>
    <row r="57" spans="1:7" ht="32.1" customHeight="1">
      <c r="A57" s="122"/>
      <c r="B57" s="119"/>
      <c r="C57" s="119"/>
      <c r="D57" s="87"/>
      <c r="E57" s="123"/>
      <c r="F57" s="40"/>
      <c r="G57" s="124"/>
    </row>
    <row r="58" spans="1:7" ht="32.1" customHeight="1">
      <c r="A58" s="122" t="s">
        <v>202</v>
      </c>
      <c r="B58" s="120"/>
      <c r="C58" s="120"/>
      <c r="D58" s="120"/>
      <c r="E58" s="123">
        <v>0.03</v>
      </c>
      <c r="F58" s="40">
        <f t="shared" si="1"/>
        <v>0</v>
      </c>
      <c r="G58" s="124"/>
    </row>
    <row r="59" spans="1:7" ht="32.1" customHeight="1">
      <c r="A59" s="122"/>
      <c r="B59" s="120"/>
      <c r="C59" s="120"/>
      <c r="D59" s="120"/>
      <c r="E59" s="123"/>
      <c r="F59" s="40"/>
      <c r="G59" s="124"/>
    </row>
    <row r="60" spans="1:7" ht="32.1" customHeight="1">
      <c r="A60" s="122" t="s">
        <v>203</v>
      </c>
      <c r="B60" s="119"/>
      <c r="C60" s="119"/>
      <c r="D60" s="119"/>
      <c r="E60" s="123">
        <v>0.02</v>
      </c>
      <c r="F60" s="40">
        <f t="shared" si="1"/>
        <v>0</v>
      </c>
      <c r="G60" s="124"/>
    </row>
    <row r="61" spans="1:7" ht="32.1" customHeight="1">
      <c r="A61" s="122"/>
      <c r="B61" s="119"/>
      <c r="C61" s="119"/>
      <c r="D61" s="119"/>
      <c r="E61" s="123"/>
      <c r="F61" s="40"/>
      <c r="G61" s="124"/>
    </row>
    <row r="62" spans="1:7" ht="32.1" customHeight="1">
      <c r="A62" s="122" t="s">
        <v>204</v>
      </c>
      <c r="B62" s="121"/>
      <c r="C62" s="121"/>
      <c r="D62" s="120"/>
      <c r="E62" s="123">
        <v>0.02</v>
      </c>
      <c r="F62" s="40">
        <f t="shared" si="1"/>
        <v>0</v>
      </c>
      <c r="G62" s="124"/>
    </row>
    <row r="63" spans="1:7" ht="15.6">
      <c r="A63" s="122"/>
      <c r="B63" s="121"/>
      <c r="C63" s="121"/>
      <c r="D63" s="120"/>
      <c r="E63" s="123"/>
      <c r="F63" s="40"/>
      <c r="G63" s="125"/>
    </row>
    <row r="64" spans="1:7" ht="15.6">
      <c r="A64" s="122" t="s">
        <v>205</v>
      </c>
      <c r="B64" s="119"/>
      <c r="C64" s="119"/>
      <c r="D64" s="119"/>
      <c r="E64" s="123">
        <v>0.03</v>
      </c>
      <c r="F64" s="40">
        <f t="shared" si="1"/>
        <v>0</v>
      </c>
      <c r="G64" s="126"/>
    </row>
    <row r="65" spans="1:7" ht="15.6">
      <c r="A65" s="122"/>
      <c r="B65" s="119"/>
      <c r="C65" s="119"/>
      <c r="D65" s="119"/>
      <c r="E65" s="123"/>
      <c r="F65" s="40"/>
      <c r="G65" s="125"/>
    </row>
    <row r="66" spans="1:7" ht="94.5" customHeight="1">
      <c r="A66" s="122" t="s">
        <v>206</v>
      </c>
      <c r="B66" s="120"/>
      <c r="C66" s="120"/>
      <c r="D66" s="120"/>
      <c r="E66" s="123">
        <v>0.03</v>
      </c>
      <c r="F66" s="40">
        <f>SUM(B66:D66)*E66</f>
        <v>0</v>
      </c>
      <c r="G66" s="125"/>
    </row>
    <row r="67" spans="1:7" ht="84" customHeight="1">
      <c r="A67" s="122"/>
      <c r="B67" s="120"/>
      <c r="C67" s="120"/>
      <c r="D67" s="120"/>
      <c r="E67" s="123"/>
      <c r="F67" s="40"/>
      <c r="G67" s="125"/>
    </row>
    <row r="68" spans="1:7" ht="15.6">
      <c r="A68" s="122" t="s">
        <v>207</v>
      </c>
      <c r="B68" s="127"/>
      <c r="C68" s="127"/>
      <c r="D68" s="127"/>
      <c r="E68" s="123">
        <v>0.02</v>
      </c>
      <c r="F68" s="40">
        <f t="shared" si="1"/>
        <v>0</v>
      </c>
      <c r="G68" s="125"/>
    </row>
    <row r="69" spans="1:7" ht="84" customHeight="1">
      <c r="A69" s="122"/>
      <c r="B69" s="127"/>
      <c r="C69" s="127"/>
      <c r="D69" s="127"/>
      <c r="E69" s="128"/>
      <c r="F69" s="40"/>
      <c r="G69" s="125"/>
    </row>
    <row r="70" spans="1:7" ht="15.6">
      <c r="A70" s="125"/>
      <c r="B70" s="125"/>
      <c r="C70" s="125"/>
      <c r="D70" s="125"/>
      <c r="E70" s="129">
        <f>SUM(E2:E69)</f>
        <v>1.0000000000000002</v>
      </c>
      <c r="F70" s="130">
        <f>SUM(F2:F69)</f>
        <v>0.15500000000000003</v>
      </c>
      <c r="G70" s="126" t="s">
        <v>136</v>
      </c>
    </row>
    <row r="71" spans="1:7">
      <c r="A71" s="148"/>
      <c r="B71" s="148"/>
      <c r="C71" s="148"/>
      <c r="D71" s="148"/>
      <c r="E71" s="148"/>
      <c r="F71" s="148"/>
      <c r="G71" s="91"/>
    </row>
    <row r="72" spans="1:7" ht="15.6">
      <c r="A72" s="7"/>
    </row>
    <row r="73" spans="1:7" ht="15.6">
      <c r="A73" s="7"/>
    </row>
    <row r="74" spans="1:7" ht="15.6">
      <c r="A74" s="7"/>
    </row>
    <row r="75" spans="1:7" ht="15.6">
      <c r="A75" s="7"/>
    </row>
    <row r="76" spans="1:7" ht="15.6">
      <c r="A76" s="7"/>
    </row>
    <row r="77" spans="1:7" ht="15.6">
      <c r="A77" s="7"/>
      <c r="D77" s="9"/>
    </row>
    <row r="78" spans="1:7" ht="15.6">
      <c r="A78" s="7"/>
    </row>
    <row r="79" spans="1:7" ht="15.6">
      <c r="A79" s="7"/>
    </row>
    <row r="80" spans="1:7" ht="15.6">
      <c r="A80" s="7"/>
    </row>
    <row r="81" spans="1:1" ht="15.6">
      <c r="A81" s="7"/>
    </row>
    <row r="82" spans="1:1" ht="15.6">
      <c r="A82" s="7"/>
    </row>
    <row r="83" spans="1:1" ht="15.6">
      <c r="A83" s="7"/>
    </row>
  </sheetData>
  <sheetProtection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Cecília Ribeiro</cp:lastModifiedBy>
  <cp:revision/>
  <dcterms:created xsi:type="dcterms:W3CDTF">2022-10-09T23:08:45Z</dcterms:created>
  <dcterms:modified xsi:type="dcterms:W3CDTF">2025-05-06T19:24:54Z</dcterms:modified>
  <cp:category/>
  <cp:contentStatus/>
</cp:coreProperties>
</file>