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66925"/>
  <mc:AlternateContent xmlns:mc="http://schemas.openxmlformats.org/markup-compatibility/2006">
    <mc:Choice Requires="x15">
      <x15ac:absPath xmlns:x15ac="http://schemas.microsoft.com/office/spreadsheetml/2010/11/ac" url="https://d.docs.live.net/9172af7691c491fc/Associação SIS - RASA/6o. ciclo - seguradoras - 2025/Mapfre/"/>
    </mc:Choice>
  </mc:AlternateContent>
  <xr:revisionPtr revIDLastSave="196" documentId="13_ncr:1_{AB0CEAAF-9B28-472B-9AD7-966197F68CE9}" xr6:coauthVersionLast="47" xr6:coauthVersionMax="47" xr10:uidLastSave="{5C58B52F-F5F7-432B-8FE3-4F23A228404F}"/>
  <bookViews>
    <workbookView xWindow="-110" yWindow="-110" windowWidth="19420" windowHeight="11500" firstSheet="14" activeTab="13" xr2:uid="{033D211D-4D1B-C74C-B933-05804CD3EC4A}"/>
  </bookViews>
  <sheets>
    <sheet name="Nota final" sheetId="20" r:id="rId1"/>
    <sheet name="Informações da planilha" sheetId="21" state="hidden" r:id="rId2"/>
    <sheet name="Temas nas políticas gerais" sheetId="27" r:id="rId3"/>
    <sheet name="Temas nas políticas setoriais" sheetId="28" r:id="rId4"/>
    <sheet name="Bases de dados" sheetId="29" r:id="rId5"/>
    <sheet name="Monitoramento de riscos" sheetId="10" r:id="rId6"/>
    <sheet name="Relevância processo decisório" sheetId="32" r:id="rId7"/>
    <sheet name="Ações de mitigação de riscos" sheetId="11" r:id="rId8"/>
    <sheet name="Prod fin imp positivo" sheetId="30" r:id="rId9"/>
    <sheet name="Portfólio (setor)" sheetId="12" r:id="rId10"/>
    <sheet name="Portfólio (localização)" sheetId="15" r:id="rId11"/>
    <sheet name="Portfólio (empresa)" sheetId="16" r:id="rId12"/>
    <sheet name="Peso fatores ASG portfólio" sheetId="19" r:id="rId13"/>
    <sheet name="Governança" sheetId="2" r:id="rId14"/>
    <sheet name=" Controvérsias socioambientais" sheetId="5"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5" l="1"/>
  <c r="E17" i="5"/>
  <c r="G15" i="5"/>
  <c r="E15" i="5"/>
  <c r="F13" i="5"/>
  <c r="G13" i="5" s="1"/>
  <c r="E13" i="5"/>
  <c r="F11" i="5"/>
  <c r="E11" i="5"/>
  <c r="G9" i="5"/>
  <c r="E9" i="5"/>
  <c r="G7" i="5"/>
  <c r="E7" i="5"/>
  <c r="G5" i="5"/>
  <c r="E5" i="5"/>
  <c r="G3" i="5"/>
  <c r="E3" i="5"/>
  <c r="J9" i="20"/>
  <c r="H9" i="20"/>
  <c r="F9" i="20"/>
  <c r="E9" i="20"/>
  <c r="E11" i="32"/>
  <c r="E5" i="32"/>
  <c r="B13" i="32" s="1"/>
  <c r="E70" i="30"/>
  <c r="F68" i="30"/>
  <c r="F66" i="30"/>
  <c r="F64" i="30"/>
  <c r="F62" i="30"/>
  <c r="F60" i="30"/>
  <c r="F58" i="30"/>
  <c r="F56" i="30"/>
  <c r="F54" i="30"/>
  <c r="F52" i="30"/>
  <c r="F50" i="30"/>
  <c r="F48" i="30"/>
  <c r="F46" i="30"/>
  <c r="F44" i="30"/>
  <c r="F42" i="30"/>
  <c r="F40" i="30"/>
  <c r="F38" i="30"/>
  <c r="F36" i="30"/>
  <c r="F34" i="30"/>
  <c r="F32" i="30"/>
  <c r="F30" i="30"/>
  <c r="F28" i="30"/>
  <c r="F26" i="30"/>
  <c r="F24" i="30"/>
  <c r="F22" i="30"/>
  <c r="F20" i="30"/>
  <c r="F18" i="30"/>
  <c r="F16" i="30"/>
  <c r="F14" i="30"/>
  <c r="F12" i="30"/>
  <c r="F10" i="30"/>
  <c r="F8" i="30"/>
  <c r="F6" i="30"/>
  <c r="F4" i="30"/>
  <c r="F2" i="30"/>
  <c r="G88" i="29"/>
  <c r="F88" i="29"/>
  <c r="E88" i="29"/>
  <c r="D88" i="29"/>
  <c r="C88" i="29"/>
  <c r="B88" i="29"/>
  <c r="H86" i="29"/>
  <c r="H84" i="29"/>
  <c r="H82" i="29"/>
  <c r="H80" i="29"/>
  <c r="H78" i="29"/>
  <c r="H76" i="29"/>
  <c r="H72" i="29"/>
  <c r="H70" i="29"/>
  <c r="H68" i="29"/>
  <c r="H66" i="29"/>
  <c r="H64" i="29"/>
  <c r="H62" i="29"/>
  <c r="H60" i="29"/>
  <c r="H58" i="29"/>
  <c r="H56" i="29"/>
  <c r="H54" i="29"/>
  <c r="H52" i="29"/>
  <c r="H50" i="29"/>
  <c r="H48" i="29"/>
  <c r="H46" i="29"/>
  <c r="H44" i="29"/>
  <c r="H42" i="29"/>
  <c r="H40" i="29"/>
  <c r="H38" i="29"/>
  <c r="H36" i="29"/>
  <c r="H34" i="29"/>
  <c r="H32" i="29"/>
  <c r="H30" i="29"/>
  <c r="H28" i="29"/>
  <c r="H26" i="29"/>
  <c r="H24" i="29"/>
  <c r="H22" i="29"/>
  <c r="H20" i="29"/>
  <c r="H18" i="29"/>
  <c r="H16" i="29"/>
  <c r="H14" i="29"/>
  <c r="H12" i="29"/>
  <c r="H10" i="29"/>
  <c r="H8" i="29"/>
  <c r="H6" i="29"/>
  <c r="H4" i="29"/>
  <c r="H2" i="29"/>
  <c r="C58" i="28"/>
  <c r="D56" i="28"/>
  <c r="D54" i="28"/>
  <c r="D52" i="28"/>
  <c r="D50" i="28"/>
  <c r="D48" i="28"/>
  <c r="D46" i="28"/>
  <c r="D44" i="28"/>
  <c r="D42" i="28"/>
  <c r="D40" i="28"/>
  <c r="D38" i="28"/>
  <c r="D36" i="28"/>
  <c r="D34" i="28"/>
  <c r="D32" i="28"/>
  <c r="D30" i="28"/>
  <c r="D28" i="28"/>
  <c r="D26" i="28"/>
  <c r="D24" i="28"/>
  <c r="D22" i="28"/>
  <c r="D20" i="28"/>
  <c r="D18" i="28"/>
  <c r="D16" i="28"/>
  <c r="D14" i="28"/>
  <c r="D12" i="28"/>
  <c r="D10" i="28"/>
  <c r="D8" i="28"/>
  <c r="D6" i="28"/>
  <c r="D4" i="28"/>
  <c r="D2" i="28"/>
  <c r="C58" i="27"/>
  <c r="D56" i="27"/>
  <c r="D54" i="27"/>
  <c r="D52" i="27"/>
  <c r="D50" i="27"/>
  <c r="D48" i="27"/>
  <c r="D46" i="27"/>
  <c r="D44" i="27"/>
  <c r="D42" i="27"/>
  <c r="D40" i="27"/>
  <c r="D38" i="27"/>
  <c r="D36" i="27"/>
  <c r="D34" i="27"/>
  <c r="D32" i="27"/>
  <c r="D30" i="27"/>
  <c r="D28" i="27"/>
  <c r="D26" i="27"/>
  <c r="D24" i="27"/>
  <c r="D22" i="27"/>
  <c r="D20" i="27"/>
  <c r="D18" i="27"/>
  <c r="D16" i="27"/>
  <c r="D14" i="27"/>
  <c r="D12" i="27"/>
  <c r="D10" i="27"/>
  <c r="D8" i="27"/>
  <c r="D6" i="27"/>
  <c r="D4" i="27"/>
  <c r="D2" i="27"/>
  <c r="F19" i="5" l="1"/>
  <c r="G11" i="5"/>
  <c r="G19" i="5" s="1"/>
  <c r="P9" i="20" s="1"/>
  <c r="D58" i="27"/>
  <c r="D9" i="20" s="1"/>
  <c r="H88" i="29"/>
  <c r="F70" i="30"/>
  <c r="D58" i="28"/>
  <c r="K9" i="20"/>
  <c r="B13" i="10" l="1"/>
  <c r="B15" i="10" s="1"/>
  <c r="D13" i="10"/>
  <c r="C13" i="10"/>
  <c r="C15" i="10" s="1"/>
  <c r="H7" i="19" l="1"/>
  <c r="H5" i="19"/>
  <c r="H3" i="19"/>
  <c r="G15" i="19"/>
  <c r="H13" i="19"/>
  <c r="F13" i="19"/>
  <c r="H11" i="19"/>
  <c r="F11" i="19"/>
  <c r="H9" i="19"/>
  <c r="F9" i="19"/>
  <c r="F7" i="19"/>
  <c r="F5" i="19"/>
  <c r="F3" i="19"/>
  <c r="H15" i="19" l="1"/>
  <c r="N9" i="20" s="1"/>
  <c r="F3" i="15"/>
  <c r="D15" i="10"/>
  <c r="E4" i="2"/>
  <c r="E6" i="2"/>
  <c r="E8" i="2"/>
  <c r="E10" i="2"/>
  <c r="E12" i="2"/>
  <c r="E14" i="2"/>
  <c r="E16" i="2"/>
  <c r="E18" i="2"/>
  <c r="E20" i="2"/>
  <c r="E2" i="2"/>
  <c r="G19" i="16"/>
  <c r="F5" i="16"/>
  <c r="F7" i="16"/>
  <c r="F9" i="16"/>
  <c r="F11" i="16"/>
  <c r="F13" i="16"/>
  <c r="F15" i="16"/>
  <c r="F17" i="16"/>
  <c r="F3" i="16"/>
  <c r="G2" i="2"/>
  <c r="E14" i="10"/>
  <c r="F16" i="11"/>
  <c r="G2" i="11"/>
  <c r="G4" i="11"/>
  <c r="G20" i="2"/>
  <c r="C9" i="15"/>
  <c r="D9" i="15"/>
  <c r="B9" i="15"/>
  <c r="C9" i="12"/>
  <c r="D9" i="12"/>
  <c r="E9" i="12"/>
  <c r="B9" i="12"/>
  <c r="E15" i="10" l="1"/>
  <c r="G9" i="20" s="1"/>
  <c r="G18" i="2"/>
  <c r="G16" i="2"/>
  <c r="G14" i="2"/>
  <c r="G12" i="2"/>
  <c r="G10" i="2"/>
  <c r="G8" i="2"/>
  <c r="G6" i="2"/>
  <c r="G4" i="2"/>
  <c r="G22" i="2" l="1"/>
  <c r="O9" i="20" s="1"/>
  <c r="H5" i="16"/>
  <c r="H7" i="16"/>
  <c r="H9" i="16"/>
  <c r="H11" i="16"/>
  <c r="H13" i="16"/>
  <c r="H15" i="16"/>
  <c r="H17" i="16"/>
  <c r="H3" i="16"/>
  <c r="F5" i="15"/>
  <c r="F7" i="15"/>
  <c r="F5" i="12"/>
  <c r="F7" i="12"/>
  <c r="F3" i="12"/>
  <c r="F9" i="12" s="1"/>
  <c r="G6" i="11"/>
  <c r="G8" i="11"/>
  <c r="G10" i="11"/>
  <c r="G12" i="11"/>
  <c r="G14" i="11"/>
  <c r="F9" i="15" l="1"/>
  <c r="L9" i="20" s="1"/>
  <c r="G16" i="11"/>
  <c r="I9" i="20" s="1"/>
  <c r="H19" i="16"/>
  <c r="M9" i="20" s="1"/>
  <c r="D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P10" authorId="0" shapeId="0" xr:uid="{AA637240-0564-433E-B731-09F9E37AD4B4}">
      <text>
        <r>
          <rPr>
            <sz val="9"/>
            <color indexed="81"/>
            <rFont val="Segoe UI"/>
            <family val="2"/>
          </rPr>
          <t xml:space="preserve">Nota mínima = -5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0F64471C-9105-4E21-A618-521A8730FC96}">
      <text>
        <r>
          <rPr>
            <sz val="9"/>
            <color indexed="81"/>
            <rFont val="Segoe UI"/>
            <family val="2"/>
          </rPr>
          <t>Se a instituição acumular mais de 8 pontos, a nota será 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F9" authorId="0" shapeId="0" xr:uid="{D8DA679F-60CE-4724-8F35-5A555EB309CD}">
      <text>
        <r>
          <rPr>
            <sz val="9"/>
            <color indexed="81"/>
            <rFont val="Segoe UI"/>
            <family val="2"/>
          </rPr>
          <t>Se a instituição acumular mais de 7 pontos, a nota será 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Bruno Schiavo</author>
  </authors>
  <commentList>
    <comment ref="H15" authorId="0" shapeId="0" xr:uid="{C196B353-4DB1-4EA1-ACC4-062C854DED92}">
      <text>
        <r>
          <rPr>
            <sz val="9"/>
            <color indexed="81"/>
            <rFont val="Segoe UI"/>
            <family val="2"/>
          </rPr>
          <t xml:space="preserve">Menor nota, mais controvérsias
</t>
        </r>
      </text>
    </comment>
  </commentList>
</comments>
</file>

<file path=xl/sharedStrings.xml><?xml version="1.0" encoding="utf-8"?>
<sst xmlns="http://schemas.openxmlformats.org/spreadsheetml/2006/main" count="413" uniqueCount="278">
  <si>
    <t>RASA -  Ranking de Atuação Socioambiental de Instituições Financeiras</t>
  </si>
  <si>
    <t>Temas nas políticas gerais</t>
  </si>
  <si>
    <t>Temas nas políticas setoriais</t>
  </si>
  <si>
    <t>Bases de dados</t>
  </si>
  <si>
    <t>Monitoramento de riscos</t>
  </si>
  <si>
    <t>Relevância no processo decisório</t>
  </si>
  <si>
    <t>Ações de mitigação de riscos</t>
  </si>
  <si>
    <t>Produtos financeiros com impacto positivo</t>
  </si>
  <si>
    <t>Portfólio (setores econômicos)</t>
  </si>
  <si>
    <t>Portfólio (localização das atividades)</t>
  </si>
  <si>
    <t>Portfólio (risco socioambiental das empresas)</t>
  </si>
  <si>
    <t>Portfólio (produtos financeiros)</t>
  </si>
  <si>
    <t>Governança</t>
  </si>
  <si>
    <t>Controvérsias socioambientais</t>
  </si>
  <si>
    <t>Nota no item</t>
  </si>
  <si>
    <t>Nota máxima possível</t>
  </si>
  <si>
    <t>Nota final</t>
  </si>
  <si>
    <t>Soma das notas finais de todas as abas</t>
  </si>
  <si>
    <t>(no caso da última aba, a nota é subtraída)</t>
  </si>
  <si>
    <t>Versão da planilha</t>
  </si>
  <si>
    <t>Data</t>
  </si>
  <si>
    <t>1.0</t>
  </si>
  <si>
    <t>TEMAS</t>
  </si>
  <si>
    <t>Presença nas Políticas/diretrizes ou adesão a compromisso voluntário (0 a 3)</t>
  </si>
  <si>
    <t>Peso do tema</t>
  </si>
  <si>
    <t>Nota ponderada</t>
  </si>
  <si>
    <t xml:space="preserve">1. Adaptação às mudanças climáticas </t>
  </si>
  <si>
    <t>"O conceito de resiliência climática implica que as organizações desenvolvam uma capacidade de adaptação para responder ao desafio das alterações climáticas, gerindo melhor os riscos associados e aproveitando as oportunidades. O mercado segurador tem um papel importante a desempenhar na adaptação às mudanças climáticas como ferramenta de gestão de riscos que permite à sociedade mitigar as perdas causadas pela ocorrência de eventos climáticos extremos. Nesse sentido, trabalhamos 
para medir o impacto de diferentes cenários em nossa estratégia e negócios, excluindo certos riscos de nossas carteiras de investimentos e subscrição e promovendo a criação de produtos e serviços ambientais. " (Relatório de Sustentabilidade, pg. 35).</t>
  </si>
  <si>
    <t>2. Matriz energética</t>
  </si>
  <si>
    <t>"A MAPFRE definiu a sustentabilidade como uma de suas prioridades estratégicas, com foco especial contra  as mudanças climáticas e pela transição para uma economia de baixo carbono. Nesse sentido, trabalhamos  para medir o impacto de diferentes cenários em nossa estratégia e negócios, excluindo certos riscos de  nossas carteiras de investimentos e subscrição e promovendo a criação de produtos e serviços ambientais."  (Relatório de Sustentabilidade, pg. 35); "Integrar critérios ambientais nos processos decisórios empresariais: análise de riscos e oportunidades, assinatura, investimento, fusões e aquisições, na gestão da cadeia de fornecimento e provedores, na gestão de imóveis e em outros processos que possam exercer impactos sobre o capital natural, a economia circular e a mudança climática (...) Desenvolver produtos e serviços destinados à criação de valor sustentável e com perspectiva de longo prazo que signifiquem uma oportunidade para negócio, uma melhora da gestão do risco ambiental, o impulso da economia circular e um mecanismo para a redução e mitigação das emissões de gases de efeito estufa." (Política Corporativa de Meio Ambiente e Eficiência Energética, pg. 2-3).</t>
  </si>
  <si>
    <t>3. Eficiência energética</t>
  </si>
  <si>
    <t>"A presente Política concretiza e desenvolve a contribuição da MAPFRE para o meio ambiente, da qual fazem parte todos os que, tanto da Direção Executiva como de qualquer nível da empresa, participam de sua gestão, através de um firme compromisso de proteção do meio ambiente, como a prevenção da poluição, a preservação da biodiversidade e a gestão do capital natural, a promoção da eficiência energética, da economia circular e de ações contra as mudanças climáticas." (Política Corporativa de Meio Ambiente e Eficiência Energética, pg. 2) - Menção genérica ao tema.</t>
  </si>
  <si>
    <t>4. Impactos na biodiversidade terrestre</t>
  </si>
  <si>
    <t>"A presente Política concretiza e desenvolve a contribuição da MAPFRE para o meio ambiente, da qual fazem parte todos os que, tanto da Direção Executiva como de qualquer nível da empresa, participam de sua gestão, através de um firme compromisso de proteção do meio ambiente, como a prevenção da poluição, a preservação da biodiversidade e a gestão do capital natural, a promoção da eficiência energética, da economia circular e de ações contra as mudanças climáticas." - Menção genérica ao tema.</t>
  </si>
  <si>
    <t>5. Poluição água doce</t>
  </si>
  <si>
    <t>6. Eficiência hídrica</t>
  </si>
  <si>
    <t>Nada consta</t>
  </si>
  <si>
    <t>7. Poluição marítima</t>
  </si>
  <si>
    <t>8. Poluição do solo</t>
  </si>
  <si>
    <t>9. Uso eficiente do solo para fins agrícolas</t>
  </si>
  <si>
    <t>Não há informação.</t>
  </si>
  <si>
    <t>10. Poluição atmosférica</t>
  </si>
  <si>
    <t>11. Gestão adequada de resíduos sólidos</t>
  </si>
  <si>
    <t>" Integrar critérios ambientais nos processos decisórios empresariais: análise de riscos e oportunidades, assinatura, investimento, fusões e aquisições, na gestão da cadeia de fornecimento e provedores, na gestão de imóveis e em outros processos que possam exercer impactos sobre o capital natural, a economia circular e a mudança climática (...) Desenvolver produtos e serviços destinados à criação de valor sustentável e com perspectiva de longo prazo que signifiquem uma oportunidade para negócio, uma melhora da gestão do risco ambiental, o impulso da economia circular e um mecanismo para a redução e mitigação das emissões de gases de efeito estufa." (Política Corporativa de Meio Ambiente e Eficiência Energética, pg. 2-3)-  Menção genérica ao tema.</t>
  </si>
  <si>
    <t>12. Uso eficiente de matéria-prima poluente ou sujeita a provável escassez</t>
  </si>
  <si>
    <t>13. Trabalho análogo ao escravo</t>
  </si>
  <si>
    <t xml:space="preserve">O tema é citado no doc. Análise de Investimentos e Metodologia Integração ASG (pg. 7), item 5.7 Monitoramento de risco, como informação para relatórios de monitoramento do portfólio de investimentos apresentados na Reunião de Caixa (momento de avaliar sobre a permanência do ativo nos fundos e carteiras): “Monitorar por meio de sistemas disponíveis no mercado situações suspeitas ou indícios de notícias desabonadoras relacionadas à matriz ASG (Ambiental, Social e de Governança), tais como: (...) trabalho escravo“. </t>
  </si>
  <si>
    <t>14. Trabalho infantil irregular</t>
  </si>
  <si>
    <t xml:space="preserve">O tema é citado no doc. Análise de Investimentos e Metodologia Integração ASG (pg. 7), item 5.7 Monitoramento de risco, como informação para relatórios de monitoramento do portfólio de investimentos apresentados na Reunião de Caixa (momento de avaliar sobre a permanência do ativo nos fundos e carteiras): “Monitorar por meio de sistemas disponíveis no mercado situações suspeitas ou indícios de notícias desabonadoras relacionadas à matriz ASG (Ambiental, Social e de Governança), tais como: (...) trabalho infantil“. </t>
  </si>
  <si>
    <t>15. Gestão da saúde no trabalho</t>
  </si>
  <si>
    <t>16. Gestão da segurança no trabalho</t>
  </si>
  <si>
    <t xml:space="preserve">17. Nível de desigualdade salarial </t>
  </si>
  <si>
    <t>18. Saúde, segurança e outros direitos do consumidor</t>
  </si>
  <si>
    <t>A MAPFRE possui um sistema de classificação de risco de debêntures, em que uma série de questão são levantadas. Dentre elas, é citado no doc. Avaliação de Investimentos e Metodologia ASG (pg. 11): “os produtos ou serviços da empresa estão livres de riscos à saúde ou à segurança do consumidor?“.</t>
  </si>
  <si>
    <t>19. Impactos em comunidades tradicionais</t>
  </si>
  <si>
    <t>20. Riscos à saúde e segurança da comunidade em geral</t>
  </si>
  <si>
    <t>21. Riscos e impactos no desenvolvimento local</t>
  </si>
  <si>
    <t>22. Discriminação de gênero</t>
  </si>
  <si>
    <t>Menção genérica ao tema: "Acreditamos que a mudança é possível. Queremos fazer parte dessa transformação e construir uma sociedade mais justa, diversa e inclusiva, que garante a igualdade de oportunidades. Por isso, adotamos compromissos exigentes com os quais queremos gerar impactos social e ambiental positivos por meio de nossa atuação como seguradores, investidores e gestores de recursos." (Relatório de Sustentabilidade, pg. 18); Integra os Princípios ONU de Mulheres e Normas de Comportamento LGBTI.</t>
  </si>
  <si>
    <t>23. Discriminação étnica ou sexual</t>
  </si>
  <si>
    <t>24. Inclusão de pessoas com deficiência</t>
  </si>
  <si>
    <t>25. Riscos para o patrimônio cultural</t>
  </si>
  <si>
    <t>26. Questões concorrenciais</t>
  </si>
  <si>
    <t>27. Responsabilidade tributária</t>
  </si>
  <si>
    <t xml:space="preserve">O tema é citado no doc. Análise de Investimentos e Metodologia Integração ASG (pg. 7), item 5.7 Monitoramento de risco, como informação coletada para relatórios de monitoramento do portfólio de investimentos apresentados na Reunião de Caixa (momento de avaliar sobre a permanência do ativo nos fundos e carteiras): “Monitorar por meio de sistemas disponíveis no mercado situações suspeitas ou indícios de notícias desabonadoras relacionadas à matriz ASG (Ambiental, Social e de Governança), tais como: (...) crimes contra ordem tributária e econômica, sonegação fiscal“. </t>
  </si>
  <si>
    <t>28. Prevenção e combate à corrupção</t>
  </si>
  <si>
    <t xml:space="preserve">O tema é citado no doc. Análise de Investimentos e Metodologia Integração ASG (pg. 7), item 5.7 Monitoramento de risco, como informação para relatórios de monitoramento do portfólio de investimentos apresentados na Reunião de Caixa (momento de avaliar sobre a permanência do ativo nos fundos e carteiras): “Monitorar por meio de sistemas disponíveis no mercado situações suspeitas ou indícios de notícias desabonadoras relacionadas à matriz ASG (Ambiental, Social e de Governança), tais como: (...) corrupção ativa, corrupção passiva“. </t>
  </si>
  <si>
    <t>TOTAL</t>
  </si>
  <si>
    <t>Máximo de 3</t>
  </si>
  <si>
    <t>Inclusão em política setorial ou em política temática (0 a 7)</t>
  </si>
  <si>
    <t xml:space="preserve">A Mapfre apresenta na seção "Gerencionamento de riscos e oportunidades de mudanças climáticas" do Relatório TCFD 2023, pg. 38, aspectos essenciais das diretrizes para a temática: "MAPFRE’s internal control processes and Risk Management System are based on the continual, integrated management of all business processes and on adapting the risk level to its strategic objectives. Climate change risk management essentially focuses on increasing our understanding of the greater catastrophic hazards derived from climate change and improving our management of exposures through: 1. The integration of climate change into decision-making for our sales strategy. 2. Detailed knowledge of the insured risks (such as their geolocation and the characteristics of their assets), in order to provide appropriate coverage and catastrophic protection. 3. Suitable accumulation control and management to optimize the use of capital. 4. Collaboration and transparency between the insured party and the insurer to guarantee the best assessment and pricing. 5. The provision of reinsurance coverage. 6. Establishing a process for identifying material risks of climate change and application of scenarios for  country/exposure/line of business/hazard combinations that are material". </t>
  </si>
  <si>
    <t>"To calculate the carbon footprint of its investment portfolio, MAPFRE AM uses its own methodology based on the Partnership for Carbon Accounting Financials (PCAF) methodology, measuring the emissions of the portfolio of equities, corporate debt, and government fixed income. In this way, the company identifies the risks and opportunities that its investments may entail in relation to the sustainable development of the business." (Relatório TCFD 2023, pg. 42);  "MAPFRE’s investment portfolio is aligned with the Paris Agreement, targeting investments that allow global warming to be limited to around 1.5°C through commitments not to invest in certain companies that contribute to global warming";  Não se trata de uma política detalhada pro setor de Energia, mas aborda alguns aspectos essenciais.</t>
  </si>
  <si>
    <t>Máximo de 7</t>
  </si>
  <si>
    <t>BASE DE DADOS OU DILIGÊNCIA</t>
  </si>
  <si>
    <t>Todos os setores econômicos sujeitos a licenciamento ambiental - até 20 pontos</t>
  </si>
  <si>
    <t xml:space="preserve">Peso </t>
  </si>
  <si>
    <t>Apenas setores econômicos com maior risco socioambiental
(médio ou alto) - até 15 pontos</t>
  </si>
  <si>
    <t>Peso</t>
  </si>
  <si>
    <t>Apenas operações ou clientes/investimentos acima de certo patamar financeiro (nesse caso, será considerado o percentual, dentre as operações com setores sujeitos a licenciamento ambiental, para o qual ocorre a consulta) - até 8 pontos</t>
  </si>
  <si>
    <t>Licenciamento ambiental vigente</t>
  </si>
  <si>
    <t>Relatórios ambientais anuais de empresas inscritas no Cadastro Técnico Federal de Atividades Potencialmente Poluidoras</t>
  </si>
  <si>
    <t>Verificação junto à empresa do cumprimento das condicionantes do licenciamento ambiental</t>
  </si>
  <si>
    <t>Prática de infrações – órgão ambiental estadual</t>
  </si>
  <si>
    <t>Áreas embargadas – órgão ambiental estadual/DF</t>
  </si>
  <si>
    <t>Verificação de desmatamento e solicitação de autorizações para supressão de vegetação (sempre que apurado desmatamento recente) – órgãos ambientais estaduais OU municipais</t>
  </si>
  <si>
    <t>Prática de infrações – órgãos ambientais federais</t>
  </si>
  <si>
    <t>Áreas embargadas pelo IBAMA ou ICMBio</t>
  </si>
  <si>
    <t>Limites de unidades de conservação (federais, estaduais e municipais)</t>
  </si>
  <si>
    <t>Limites de terras indígenas</t>
  </si>
  <si>
    <t>Limites de territórios quilombolas</t>
  </si>
  <si>
    <t>IPHAN e órgãos estaduais e municipais de proteção do patrimônio cultural</t>
  </si>
  <si>
    <t>Outros conflitos fundiários ou comunitários</t>
  </si>
  <si>
    <t>Bases de dados do Ministério Público Federal</t>
  </si>
  <si>
    <t>Bases de dados do Ministério Público Estadual</t>
  </si>
  <si>
    <t>“Lista suja” do trabalho escravo</t>
  </si>
  <si>
    <t>Infrações em matéria de saúde e segurança do trabalho (inclusive trabalho infantil)</t>
  </si>
  <si>
    <t>Bases de dados do Ministério Público em matéria trabalhista</t>
  </si>
  <si>
    <t>Bases de dados do Judiciário em matéria trabalhista</t>
  </si>
  <si>
    <t>Percentual de acidentes do trabalho à luz da média do setor econômico</t>
  </si>
  <si>
    <t>Percentual de doenças ocupacionais à luz da média do setor econômico</t>
  </si>
  <si>
    <t>Bases de dados do Poder Judiciário Federal</t>
  </si>
  <si>
    <t>Bases de dados do Poder Judiciário Estadual</t>
  </si>
  <si>
    <t>Dados da própria empresa relativos à matriz energética</t>
  </si>
  <si>
    <t>Dados da própria empresa relativos à eficiência energética</t>
  </si>
  <si>
    <t>Dados da própria empresa relativos à eficiência hídrica</t>
  </si>
  <si>
    <t>Dados da própria empresa relativos à gestão de resíduos e efluentes</t>
  </si>
  <si>
    <t>Dados da própria empresa relativos ao uso de matéria-prima e insumos</t>
  </si>
  <si>
    <t>Dados da própria empresa relativos a riscos ambientais na cadeia de produção/valor</t>
  </si>
  <si>
    <t>Dados da própria empresa relativos a riscos sociais na cadeia de produção/valor</t>
  </si>
  <si>
    <t>Certificações ambientais</t>
  </si>
  <si>
    <t>A MAPFRE possui um sistema de classificação de risco de debêntures, em que dados são levantados através de uma série de questões, dentre as quais, está: “A empresa e/ou suas subsidiárias possuem alguma certificação para seus programas e/ou processos de gestão? (ex: ISO 9001, ISO14001, ISO26000, OHSAS 8000, SA8000, AA 1000 entre outras)“ (Avaliação de Investimentos e Metodologia Integração ASG, pg. 10).</t>
  </si>
  <si>
    <t>Certificações sociais</t>
  </si>
  <si>
    <t>PROCONs ou bases de dados do Ministério da Justiça em matéria de consumo (para empresas que operam no varejo)</t>
  </si>
  <si>
    <t>Bases de dados do CADE (concorrência)</t>
  </si>
  <si>
    <t>Entes encarregados de zelar pela sanidade animal ou vegetal (para setores relevantes)</t>
  </si>
  <si>
    <t>Vigilância sanitária (para setores relevantes)</t>
  </si>
  <si>
    <t>Bases de dados da Controladoria-Geral da União, Tribunais de Contas e afins sobre corrupção</t>
  </si>
  <si>
    <t>Imprensa</t>
  </si>
  <si>
    <t>Mídias online em geral</t>
  </si>
  <si>
    <t>Organizações da sociedade civil relevantes</t>
  </si>
  <si>
    <t>Mecanismo de recebimento de queixas</t>
  </si>
  <si>
    <t>Inspeções no local</t>
  </si>
  <si>
    <t>Contratação de auditoria socioambiental</t>
  </si>
  <si>
    <t>TOTAL PONDERADO DA COLUNA</t>
  </si>
  <si>
    <t>Máximo de 20</t>
  </si>
  <si>
    <t xml:space="preserve">"MAPFRE AM shall pay special attention to the agenda item on non-financial reporting and diversity, where companies explain their performance on environmental, social, workforce, provider, and community matters, as well as other stakeholder matters." (Relatório TCFD 2023, pg. 42) </t>
  </si>
  <si>
    <t>UNIVERSO DE OPERAÇÕES OU EMPRESAS</t>
  </si>
  <si>
    <t>FREQUÊNCIA</t>
  </si>
  <si>
    <t>Todos os setores econômicos sujeitos a licenciamento ambiental</t>
  </si>
  <si>
    <t>Setores econômicos com risco médio ou alto</t>
  </si>
  <si>
    <t>Apenas operações ou clientes/investimentos acima de um certo patamar financeiro</t>
  </si>
  <si>
    <t>Semestral ou menor</t>
  </si>
  <si>
    <t>Conforme consta no doc. Análise de Investimentos e Metodologia Integração ASG (pg. 7), item 5.7 Monitoramento de risco, é realizado um Relatório de Monitoramento do portfólio de investimentos a cada semestre e apresentado na Reunião de Caixa. As informações contidas são oriundas de atividades como: “Monitorar por meio de sistemas disponíveis no mercado situações suspeitas ou indícios de notícias desabonadoras relacionadas à matriz ASG (Ambiental, Social e de Governança), tais como: lavagem de dinheiro, financiamento do terrorismo e fraude, denúncias relacionadas, infração ambiental, trabalho escravo, ocupação ilegal de terras, trabalho infantil, exploração sexual, corrupção ativa, corrupção passiva, crime eleitoral, crimes cibernéticos, crimes contra administração pública, crimes contra economia popular, crimes contra fé pública, crimes contra ordem tributárias e econômica, extorsão, falsidade ideológica, terrorismo, suborno, sonegação fiscal, tráfico a seres humanos - entre outros temas“ (Análise de Investimentos e Metodologia Integração ASG, pg. 7).</t>
  </si>
  <si>
    <t>Anual</t>
  </si>
  <si>
    <t>Bienal</t>
  </si>
  <si>
    <t>Apenas quando tem conhecimento de fato novo relevante ou quando se refere a único ou poucos temas</t>
  </si>
  <si>
    <t>Não adota</t>
  </si>
  <si>
    <t>Total</t>
  </si>
  <si>
    <t>Máximo de 10</t>
  </si>
  <si>
    <t>GRAU DE RELEVÂNCIA</t>
  </si>
  <si>
    <t>Percentual de operações em que houve desinvestimentos ou negativa de investimentos tendo como razão principal o grau de riscos socioambientais nos últimos 2 anos</t>
  </si>
  <si>
    <t>Baixo - 0 a 1 ponto</t>
  </si>
  <si>
    <t>Médio - 2 a 3 pontos</t>
  </si>
  <si>
    <t>Alto - 4 a 5 pontos</t>
  </si>
  <si>
    <t>0 a 5%</t>
  </si>
  <si>
    <t>5 a 10%</t>
  </si>
  <si>
    <t>Maior que 10%</t>
  </si>
  <si>
    <t>Máximo de 5</t>
  </si>
  <si>
    <t>Não há informações.</t>
  </si>
  <si>
    <t>Percentual de operações em que houve negativa de subscrição de riscos tendo por
razão principal algum requisito de natureza socioambiental ou riscos socioambientais excessivos (relativos a cumprimento da legislação ou eficiência socioambiental ou climática) nos últimos 2 anos</t>
  </si>
  <si>
    <t>Baixo - 0 a 3 pontos</t>
  </si>
  <si>
    <t>Médio - 4 a 6 pontos</t>
  </si>
  <si>
    <t>Alto - 7 a 10 pontos</t>
  </si>
  <si>
    <t>Pontuação total: Relevância no processo decisório</t>
  </si>
  <si>
    <t>AÇÃO ADOTADA</t>
  </si>
  <si>
    <t>Todos os setores econômicos sujeitos a licenciamento ambiental - 8 a 10 pontos</t>
  </si>
  <si>
    <t>Apenas setores econômicos com maior risco socioambiental  - 6 ou 7 pontos</t>
  </si>
  <si>
    <t>Apenas operações ou clientes acima de certo patamar financeiro (nesse caso, indicar o percentual dentre os valores destinados a empresas de setores sujeitos a licenciamento) - até 5 pontos</t>
  </si>
  <si>
    <t>Não adota - 0 pontos</t>
  </si>
  <si>
    <t>Consideração do grau de risco nas condições (taxas ou prazos) do título</t>
  </si>
  <si>
    <t>Plano de ação ou outro compromisso  com prazos e metas claros para operações da própria empresa investida</t>
  </si>
  <si>
    <t>Plano de ação ou outro compromisso  com prazos e metas claros para cadeia de valor da empresa investida</t>
  </si>
  <si>
    <t>Transparência quanto ao voto em matérias ASG (presença + teor do voto)</t>
  </si>
  <si>
    <t>Proposições em matéria ASG em Assembleias-gerais</t>
  </si>
  <si>
    <t>Engajamento individual (Diretoria, Conselho de Administração, Depto. de Sustentabilidade)</t>
  </si>
  <si>
    <t>"Furthermore, progress is being made in establishing dialogue processes with portfolio companies as a mechanism to influence their performance in terms of sustainability. To this end, a work group has been created at MAPFRE AM where a procedure has been established to initiate dialog processes and work is being done on defining specific lines of action (...) MAPFRE AM pays special attention to voting on resolutions related to social and environmental aspects in products managed under sustainability criteria. With regard to voting, it aims to influence the company’s governance and help to promote greater transparency and better performance in terms of sustainability. With regard to dialogue, the objective is to access companies directly or collectively, also seeking to contribute to better sustainability performance." (Relatório TCFD 2023, pg. 29); não deixa claro a qual universo de operações se aplica a medida.</t>
  </si>
  <si>
    <t>Engajamento coletivo com outros investidores</t>
  </si>
  <si>
    <t>Existência de indicadores específicos para mensuração de impacto (indicando-se quais são)</t>
  </si>
  <si>
    <t>Percentual no portfólio de investimentos</t>
  </si>
  <si>
    <t>Seguros (oferta e percentual no portfólio) - 2,5 pontos</t>
  </si>
  <si>
    <t>Educação e/ou empregabilidade para população de baixa renda</t>
  </si>
  <si>
    <t xml:space="preserve">Adaptação a riscos climáticos físicos </t>
  </si>
  <si>
    <t xml:space="preserve">Produção, geração ou distribuição de energia elétrica de baixo carbono (exclui grandes hidrelétricas) </t>
  </si>
  <si>
    <t>Eficiência energética</t>
  </si>
  <si>
    <t>Produção de combustíveis de baixo carbono /aquisição de veículos de baixo carbono</t>
  </si>
  <si>
    <t>Infraestrutura de mobilidade urbana ativa</t>
  </si>
  <si>
    <t>Biodiversidade terrestre (mitigação de riscos)</t>
  </si>
  <si>
    <t>Biodiversidade terrestre (restauração)</t>
  </si>
  <si>
    <t>Preservação da biodiversidade e/ou mitigação de riscos de poluição de água doce</t>
  </si>
  <si>
    <t>Descontaminação de água doce</t>
  </si>
  <si>
    <t>Eficiência hídrica</t>
  </si>
  <si>
    <t>Preservação da biodiversidade e/ou mitigação de riscos de poluição marítima</t>
  </si>
  <si>
    <t>Restauração de ecossistemas marinhos</t>
  </si>
  <si>
    <t>Mitigação de riscos de poluição do solo ou uso eficiente do solo para fins agrícolas</t>
  </si>
  <si>
    <t>Descontaminação do solo</t>
  </si>
  <si>
    <t>Mitigação de riscos de poluição atmosférica</t>
  </si>
  <si>
    <t>Uso eficiente de matéria-prima</t>
  </si>
  <si>
    <t>Gestão adequada de resíduos sólidos (prevenção de poluição)</t>
  </si>
  <si>
    <t>Gestão eficiente de resíduos sólidos (economia circular)</t>
  </si>
  <si>
    <t>Mitigação de riscos de trabalho análogo ao escravo na cadeia de produção</t>
  </si>
  <si>
    <t>Mitigação de riscos de trabalho infantil irregular na cadeia de produção</t>
  </si>
  <si>
    <t>Mitigação de riscos à saúde no trabalho</t>
  </si>
  <si>
    <t>Mitigação de riscos à segurança no trabalho</t>
  </si>
  <si>
    <t xml:space="preserve">Mitigação de riscos ou criação de oportunidades para  comunidades tradicionais </t>
  </si>
  <si>
    <t>Saúde e segurança de comunidades de baixa renda</t>
  </si>
  <si>
    <t>MAPFRE na Favela apresenta 1 produto inserido na temática: "MAPFRE Minha Vida – seguro de decessos que oferece proteção para a família, com assistência funeral e, em contrapartida, benefícios de saúde para o segurado." (Relatório de Sustentabilidade, pg. 44).</t>
  </si>
  <si>
    <t>Saúde e segurança do consumidor</t>
  </si>
  <si>
    <t>Desenvolvimento local (inclui turismo sustentável)/ apoio a MPMEs</t>
  </si>
  <si>
    <t>MAPFRE na Favela apresenta 2 produtos inseridos na temática: "i) MAPFRE Meu Bem Protegido - produto de garantia que oferece proteção aos equipamentos utilizados na atividade comercial do segurado ou como fonte de renda, garantindo a continuidade e o bom funcionamento do negócio; e ii) MAPFRE Meu Trampo – produto empresarial que protege o local de trabalho e ainda oferece coberturas e assistências gratuitas para garantir a continuidade da atividade profissional."  (Relatório de Sustentabilidade, pg. 44).</t>
  </si>
  <si>
    <t>Promoção da equidade de gênero</t>
  </si>
  <si>
    <t>Promoção da equidade étnica</t>
  </si>
  <si>
    <t>Infraestrutura para integração de pessoas com deficiência</t>
  </si>
  <si>
    <t>Proteção do patrimônio cultural</t>
  </si>
  <si>
    <t>Habitação para população de baixa renda</t>
  </si>
  <si>
    <t>Água e esgoto para comunidades periféricas</t>
  </si>
  <si>
    <t>Coleta de lixo para comunidades periféricas</t>
  </si>
  <si>
    <t>Percentual no portfólio</t>
  </si>
  <si>
    <t>Categoria da atividade econômica receptora de investimento</t>
  </si>
  <si>
    <t>Percentual alto (mais de 40%) no portfólio</t>
  </si>
  <si>
    <t xml:space="preserve">Percentual médio (mais de 20 e até 40%) no portfólio </t>
  </si>
  <si>
    <t>Percentual baixo (0 a 20%) no portfólio</t>
  </si>
  <si>
    <t>Ausente no portfólio</t>
  </si>
  <si>
    <t xml:space="preserve">Setores econômicos de alto risco </t>
  </si>
  <si>
    <t xml:space="preserve">Setores econômicos de risco médio </t>
  </si>
  <si>
    <t>Setores econômicos de risco baixo ou nenhum</t>
  </si>
  <si>
    <t>Máximo de 8</t>
  </si>
  <si>
    <t xml:space="preserve">Não há informação. </t>
  </si>
  <si>
    <t>CATEGORIA DA EMPRESA FINANCIADA E DE SUA CADEIA DE PRODUÇÃO</t>
  </si>
  <si>
    <t>Informação completa (georreferenciada ou microbacia hidrográfica) - 7 pontos</t>
  </si>
  <si>
    <t>Município/bioma - 3 pontos</t>
  </si>
  <si>
    <t>Ausente (informação apenas sobre a sede no caso de empresas com múltiplos estabelecimentos) - 0 pontos</t>
  </si>
  <si>
    <t>Alto risco</t>
  </si>
  <si>
    <t>Risco médio</t>
  </si>
  <si>
    <t>Risco baixo ou nenhum risco</t>
  </si>
  <si>
    <t>PERCENTUAL NO PORTFÓLIO</t>
  </si>
  <si>
    <t>Categoria da empresa receptora de investimento e de sua cadeia de produção</t>
  </si>
  <si>
    <t>Percentual baixo (até 20%) no portfólio</t>
  </si>
  <si>
    <t>Alto risco socioambiental</t>
  </si>
  <si>
    <t>Risco socioambiental médio</t>
  </si>
  <si>
    <t>Risco socioambiental baixo ou nenhum</t>
  </si>
  <si>
    <t>Não avaliadas (dentre os setores sujeitos a licenciamento ambiental)</t>
  </si>
  <si>
    <t>Impacto socioambiental positivo</t>
  </si>
  <si>
    <t xml:space="preserve">Riscos socioambientais da cadeia de produção irrelevantes </t>
  </si>
  <si>
    <t xml:space="preserve">Riscos socioambientais da cadeia de produção médios e grau de suficiência do monitoramento </t>
  </si>
  <si>
    <t xml:space="preserve">Riscos socioambientais da cadeia de produção altos e grau de suficiência do monitoramento </t>
  </si>
  <si>
    <t>Integração de fatores ASG - um critério</t>
  </si>
  <si>
    <t>"Applying the commitments of the Sustainability Risk Integration Policy, at fiscal year-end, 96% of the investment portfolio managed by MAPFRE AM is analyzed with ESG parameters, corresponding to an investment of more than 33.9 billion euros. Of the total portfolio, more than 96% of the assets have an ESG rating, of which 91% have a high rating, above the minimum required threshold established by the company. In 2023, in fulfillment of the commitments established in the Sustainability Plan 2022–2024, portfolios in Brazil and the United States were analyzed, corresponding to an investment of more than 39.1 billion euros. Of this total volume, 96.6% have an ESG rating, 82.5% above the minimum mandatory threshold established by the company." (Relatório TCFD 2023, pg. 42).</t>
  </si>
  <si>
    <t>Integração de fatores ASG - dois a quatro critérios</t>
  </si>
  <si>
    <t>Integração de fatores ASG - cinco ou mais critérios</t>
  </si>
  <si>
    <t>Impacto positivo baixo</t>
  </si>
  <si>
    <t>Impacto positivo médio</t>
  </si>
  <si>
    <t>Impacto positivo alto</t>
  </si>
  <si>
    <t xml:space="preserve">Máximo de 5 </t>
  </si>
  <si>
    <t>SITUAÇÃO NA IF</t>
  </si>
  <si>
    <t>Deficiente – 0 ou 1 ponto</t>
  </si>
  <si>
    <t>Médio – 2 a 6 pontos</t>
  </si>
  <si>
    <t>Bom/ótimo – 7 a 10 pontos</t>
  </si>
  <si>
    <t>Tema tratado em Diretoria de área-fim</t>
  </si>
  <si>
    <t>Como informa no Relatório TCFD 2023, pg. 35: " As indicated above in the risk identification process, ESG risks are naturally integrated into traditional risk categories during the management and control processes, using the Risk Management System and a taxonomy that incorporates climate change risks. Specifically, within the annual process for identifying material risks faced by the Group over the time horizon of its business plan, as well as emerging risks that it may face in the longer term (5-10 years), the Corporate Risk Office considers, in the traditional risk categories, the following climate change risks: insurance risk, financial and credit risk, strategic and corporatve governance risks, operational risk".</t>
  </si>
  <si>
    <t>Participação feminina na Diretoria</t>
  </si>
  <si>
    <t>Consta no Relatório de Sustentabilidade (pg. 39) que 40,6% de “cargos de gestão“ são ocupados por mulheres; não especifica quais são ou não diretorias.</t>
  </si>
  <si>
    <t>Participação negra na Diretoria</t>
  </si>
  <si>
    <t>Dimensão da área de Sustentabilidade (proporcionalidade em relação ao quadro de empregados da área de risco)</t>
  </si>
  <si>
    <t>Dimensão da área de Sustentabilidade (proporcionalidade em relação ao quadro de empregados das áreas de negócios)</t>
  </si>
  <si>
    <t>Treinamentos em sustentabilidade para áreas-fim (média por empregado)</t>
  </si>
  <si>
    <t>Integração de fatores de sustentabilidade na remuneração da Diretoria</t>
  </si>
  <si>
    <t>Relatório TCFD, pg. 45: "Furthermore, the variable remuneration of MAPFRE’s senior management is linked to the fulfillment of ESG objectives, which include carbon neutrality in the MAPFRE Group’s main countries (approved in March 2022 at the Annual General Meeting)."</t>
  </si>
  <si>
    <t>Integração de fatores de sustentabilidade na remuneração de gerentes</t>
  </si>
  <si>
    <r>
      <t xml:space="preserve">Frequência de atualização de Políticas, Planos e Manuais de Procedimentos e abrangência do universo de </t>
    </r>
    <r>
      <rPr>
        <i/>
        <sz val="12"/>
        <color rgb="FF000000"/>
        <rFont val="Calibri"/>
        <family val="2"/>
      </rPr>
      <t>stakeholders</t>
    </r>
  </si>
  <si>
    <t>Não apresenta informações acerca da frequência de atualização das políticas; Relatório de Sustentabilidade, pg. 16: "stakeholders (alta direção, colaboradores, clientes, provedores de suporte e de negócio, corretores e agentes comerciais)".</t>
  </si>
  <si>
    <t>Canal específico para recebimento de reclamações quanto a impactos socioambientais de empreendimentos financiados</t>
  </si>
  <si>
    <t>NÚMERO DE CONTROVÉRSIAS NOS ÚLTIMOS 5 ANOS</t>
  </si>
  <si>
    <t>FONTE DA INFORMAÇÃO</t>
  </si>
  <si>
    <t>Abaixo da média de instituições financeiras de
mesmo porte - não perde pontos</t>
  </si>
  <si>
    <t>Média das instituições de
mesmo porte (até 5% acima ou abaixo) - 1 ponto a menos</t>
  </si>
  <si>
    <t>Acima da média das instituições de mesmo
porte - 2 a 5 pontos a menos</t>
  </si>
  <si>
    <t>Ministério Público do Trabalho (inquéritos civis, TACs e ACPs)</t>
  </si>
  <si>
    <t>Ministério Público Federal (inquéritos civis, TACs e ACPs)</t>
  </si>
  <si>
    <t>Ministério Público Estadual (inquéritos civis, TACs e ACPs)</t>
  </si>
  <si>
    <t>CVM e SUSEP</t>
  </si>
  <si>
    <t>Não há registros de processos sancionadores junto à CVM ou à SUSEP.</t>
  </si>
  <si>
    <t>Consumidor.gov</t>
  </si>
  <si>
    <t>No Consumidor.gov, obteve desempenho mediano a ligeiramente inferior tanto no Índice de Solução quanto na satisfação do cliente.</t>
  </si>
  <si>
    <t>SINDEC (base de dados dos PROCONs)</t>
  </si>
  <si>
    <t>Imprensa tradicional</t>
  </si>
  <si>
    <t>Forneceu seguros para lavouras em fazendas com áreas embargadas por desmatamento ilegal, com parte dos contratos subsidiados pelo governo federal. https://climainfo.org.br/2024/02/14/dinheiro-publico-pagou-seguro-para-lavouras-em-fazendas-desmatadas-ilegalmente</t>
  </si>
  <si>
    <t>ONGs socioambientais e canal para recebimento de denúncias da SIS no que diz respeito ao descumprimento de Políticas e compromissos voluntários</t>
  </si>
  <si>
    <t>Mínimo de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</si>
</sst>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0.0%"/>
    <numFmt numFmtId="166" formatCode="0.0"/>
    <numFmt numFmtId="167" formatCode="0.000"/>
  </numFmts>
  <fonts count="18">
    <font>
      <sz val="12"/>
      <color theme="1"/>
      <name val="Calibri"/>
      <family val="2"/>
      <scheme val="minor"/>
    </font>
    <font>
      <sz val="11"/>
      <color theme="1"/>
      <name val="Calibri"/>
      <family val="2"/>
      <scheme val="minor"/>
    </font>
    <font>
      <sz val="16"/>
      <color rgb="FFFF0000"/>
      <name val="Calibri"/>
      <family val="2"/>
      <scheme val="minor"/>
    </font>
    <font>
      <sz val="14"/>
      <color theme="1"/>
      <name val="Calibri"/>
      <family val="2"/>
      <scheme val="minor"/>
    </font>
    <font>
      <sz val="12"/>
      <color rgb="FF000000"/>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2"/>
      <color rgb="FF000000"/>
      <name val="Calibri"/>
      <family val="2"/>
    </font>
    <font>
      <i/>
      <sz val="12"/>
      <color rgb="FF000000"/>
      <name val="Calibri"/>
      <family val="2"/>
    </font>
    <font>
      <sz val="9"/>
      <color indexed="81"/>
      <name val="Segoe UI"/>
      <family val="2"/>
    </font>
    <font>
      <b/>
      <sz val="16"/>
      <color theme="1"/>
      <name val="Calibri"/>
      <family val="2"/>
      <scheme val="minor"/>
    </font>
    <font>
      <sz val="11"/>
      <color rgb="FF000000"/>
      <name val="Calibri"/>
      <family val="2"/>
      <charset val="1"/>
    </font>
    <font>
      <sz val="12"/>
      <color rgb="FF000000"/>
      <name val="Calibri"/>
      <scheme val="minor"/>
    </font>
    <font>
      <sz val="12"/>
      <color rgb="FFE7E6E6"/>
      <name val="Calibri"/>
      <scheme val="minor"/>
    </font>
    <font>
      <b/>
      <sz val="12"/>
      <color rgb="FF000000"/>
      <name val="Calibri"/>
      <scheme val="minor"/>
    </font>
    <font>
      <sz val="12"/>
      <color rgb="FFF2F2F2"/>
      <name val="Calibri"/>
      <scheme val="minor"/>
    </font>
    <font>
      <sz val="11"/>
      <color rgb="FF000000"/>
      <name val="Arial"/>
      <family val="2"/>
      <charset val="1"/>
    </font>
  </fonts>
  <fills count="25">
    <fill>
      <patternFill patternType="none"/>
    </fill>
    <fill>
      <patternFill patternType="gray125"/>
    </fill>
    <fill>
      <patternFill patternType="solid">
        <fgColor theme="5"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8CBAD"/>
        <bgColor rgb="FF000000"/>
      </patternFill>
    </fill>
    <fill>
      <patternFill patternType="solid">
        <fgColor rgb="FFFCE4D6"/>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2" tint="-9.9978637043366805E-2"/>
        <bgColor indexed="64"/>
      </patternFill>
    </fill>
    <fill>
      <patternFill patternType="solid">
        <fgColor theme="5" tint="0.59999389629810485"/>
        <bgColor rgb="FF000000"/>
      </patternFill>
    </fill>
    <fill>
      <patternFill patternType="solid">
        <fgColor theme="2"/>
        <bgColor indexed="64"/>
      </patternFill>
    </fill>
    <fill>
      <patternFill patternType="solid">
        <fgColor theme="9" tint="0.79998168889431442"/>
        <bgColor rgb="FF000000"/>
      </patternFill>
    </fill>
    <fill>
      <patternFill patternType="solid">
        <fgColor rgb="FFFFCCCC"/>
        <bgColor indexed="64"/>
      </patternFill>
    </fill>
    <fill>
      <patternFill patternType="solid">
        <fgColor theme="8"/>
        <bgColor indexed="64"/>
      </patternFill>
    </fill>
    <fill>
      <patternFill patternType="solid">
        <fgColor rgb="FFFCE4D6"/>
        <bgColor indexed="64"/>
      </patternFill>
    </fill>
    <fill>
      <patternFill patternType="solid">
        <fgColor rgb="FFFCE4D6"/>
        <bgColor rgb="FFFCE4D6"/>
      </patternFill>
    </fill>
    <fill>
      <patternFill patternType="solid">
        <fgColor rgb="FFFFFFFF"/>
        <bgColor rgb="FF000000"/>
      </patternFill>
    </fill>
    <fill>
      <patternFill patternType="solid">
        <fgColor rgb="FFE7E6E6"/>
        <bgColor rgb="FF000000"/>
      </patternFill>
    </fill>
    <fill>
      <patternFill patternType="solid">
        <fgColor rgb="FFE7E6E6"/>
        <bgColor rgb="FFE7E6E6"/>
      </patternFill>
    </fill>
    <fill>
      <patternFill patternType="solid">
        <fgColor rgb="FFFFFFFF"/>
        <bgColor rgb="FFFFFFFF"/>
      </patternFill>
    </fill>
  </fills>
  <borders count="24">
    <border>
      <left/>
      <right/>
      <top/>
      <bottom/>
      <diagonal/>
    </border>
    <border>
      <left style="thick">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right/>
      <top style="hair">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tted">
        <color rgb="FF000000"/>
      </left>
      <right/>
      <top style="dotted">
        <color rgb="FF000000"/>
      </top>
      <bottom style="dotted">
        <color rgb="FF000000"/>
      </bottom>
      <diagonal/>
    </border>
    <border>
      <left style="hair">
        <color rgb="FF000000"/>
      </left>
      <right style="hair">
        <color rgb="FF000000"/>
      </right>
      <top style="hair">
        <color rgb="FF000000"/>
      </top>
      <bottom style="hair">
        <color rgb="FF000000"/>
      </bottom>
      <diagonal/>
    </border>
    <border>
      <left/>
      <right style="dotted">
        <color rgb="FF000000"/>
      </right>
      <top style="dotted">
        <color indexed="64"/>
      </top>
      <bottom style="dotted">
        <color indexed="64"/>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67">
    <xf numFmtId="0" fontId="0" fillId="0" borderId="0" xfId="0"/>
    <xf numFmtId="0" fontId="0" fillId="0" borderId="0" xfId="0" applyAlignment="1">
      <alignment horizontal="center"/>
    </xf>
    <xf numFmtId="0" fontId="0" fillId="2" borderId="0" xfId="0" applyFill="1" applyAlignment="1">
      <alignment horizontal="center"/>
    </xf>
    <xf numFmtId="0" fontId="2" fillId="0" borderId="0" xfId="0" applyFont="1" applyAlignment="1">
      <alignment horizontal="center" vertical="center"/>
    </xf>
    <xf numFmtId="9" fontId="0" fillId="0" borderId="0" xfId="0" applyNumberFormat="1" applyAlignment="1">
      <alignment horizontal="center"/>
    </xf>
    <xf numFmtId="0" fontId="2" fillId="0" borderId="1" xfId="0" applyFont="1" applyBorder="1" applyAlignment="1">
      <alignment horizontal="center" vertical="center"/>
    </xf>
    <xf numFmtId="0" fontId="3" fillId="0" borderId="0" xfId="0" applyFont="1" applyAlignment="1">
      <alignment horizontal="center"/>
    </xf>
    <xf numFmtId="0" fontId="0" fillId="2" borderId="0" xfId="0" applyFill="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wrapText="1"/>
    </xf>
    <xf numFmtId="0" fontId="6" fillId="0" borderId="0" xfId="0" applyFont="1" applyAlignment="1">
      <alignment horizontal="left"/>
    </xf>
    <xf numFmtId="0" fontId="0" fillId="4" borderId="4" xfId="0" applyFill="1" applyBorder="1" applyAlignment="1">
      <alignment horizontal="center"/>
    </xf>
    <xf numFmtId="0" fontId="0" fillId="4" borderId="4" xfId="0" applyFill="1" applyBorder="1" applyAlignment="1">
      <alignment horizontal="center" wrapText="1"/>
    </xf>
    <xf numFmtId="0" fontId="0" fillId="0" borderId="0" xfId="0" applyAlignment="1">
      <alignment horizontal="left" vertical="center"/>
    </xf>
    <xf numFmtId="0" fontId="0" fillId="0" borderId="0" xfId="0" applyAlignment="1">
      <alignment horizontal="fill" vertical="center"/>
    </xf>
    <xf numFmtId="0" fontId="4" fillId="0" borderId="0" xfId="0" applyFont="1"/>
    <xf numFmtId="0" fontId="4" fillId="0" borderId="0" xfId="0" applyFont="1" applyAlignment="1">
      <alignment horizontal="center" vertic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4" borderId="2" xfId="0" applyFill="1" applyBorder="1" applyAlignment="1">
      <alignment horizontal="center"/>
    </xf>
    <xf numFmtId="0" fontId="0" fillId="2" borderId="0" xfId="0" applyFill="1" applyAlignment="1">
      <alignment horizontal="center" vertical="center" wrapText="1"/>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4" fillId="10" borderId="2" xfId="0" applyFont="1" applyFill="1" applyBorder="1" applyAlignment="1">
      <alignment horizontal="center"/>
    </xf>
    <xf numFmtId="0" fontId="6" fillId="0" borderId="0" xfId="0" applyFont="1" applyAlignment="1">
      <alignment horizontal="center" vertical="center"/>
    </xf>
    <xf numFmtId="0" fontId="8" fillId="4" borderId="2" xfId="0" applyFont="1" applyFill="1" applyBorder="1" applyAlignment="1">
      <alignment horizontal="center" vertical="center" wrapText="1"/>
    </xf>
    <xf numFmtId="0" fontId="0" fillId="4" borderId="3" xfId="0" applyFill="1" applyBorder="1" applyAlignment="1">
      <alignment horizontal="fill" vertical="center"/>
    </xf>
    <xf numFmtId="0" fontId="0" fillId="2" borderId="4" xfId="0" applyFill="1" applyBorder="1" applyAlignment="1">
      <alignment horizontal="center" vertical="center" wrapText="1"/>
    </xf>
    <xf numFmtId="0" fontId="6" fillId="0" borderId="0" xfId="0" applyFont="1" applyAlignment="1">
      <alignment horizontal="left" vertical="center"/>
    </xf>
    <xf numFmtId="0" fontId="0" fillId="4" borderId="4" xfId="0" applyFill="1" applyBorder="1" applyAlignment="1">
      <alignment horizontal="center" vertical="center"/>
    </xf>
    <xf numFmtId="0" fontId="0" fillId="2" borderId="2" xfId="0" applyFill="1" applyBorder="1" applyAlignment="1">
      <alignment horizontal="center" vertical="center" wrapText="1"/>
    </xf>
    <xf numFmtId="0" fontId="0" fillId="7" borderId="2" xfId="0" applyFill="1" applyBorder="1" applyAlignment="1">
      <alignment horizontal="center" vertical="center"/>
    </xf>
    <xf numFmtId="0" fontId="0" fillId="0" borderId="8" xfId="0" applyBorder="1" applyAlignment="1">
      <alignment horizontal="center"/>
    </xf>
    <xf numFmtId="0" fontId="0" fillId="7" borderId="4" xfId="0" applyFill="1" applyBorder="1" applyAlignment="1">
      <alignment horizontal="center" vertical="center"/>
    </xf>
    <xf numFmtId="0" fontId="0" fillId="7" borderId="4" xfId="0" applyFill="1" applyBorder="1" applyAlignment="1">
      <alignment horizontal="center"/>
    </xf>
    <xf numFmtId="0" fontId="0" fillId="0" borderId="0" xfId="0" applyAlignment="1">
      <alignment horizontal="right" vertical="center"/>
    </xf>
    <xf numFmtId="0" fontId="0" fillId="11" borderId="2" xfId="0" applyFill="1" applyBorder="1" applyAlignment="1">
      <alignment horizontal="center"/>
    </xf>
    <xf numFmtId="0" fontId="0" fillId="2" borderId="2" xfId="0" applyFill="1" applyBorder="1" applyAlignment="1">
      <alignment horizontal="center" vertical="center"/>
    </xf>
    <xf numFmtId="0" fontId="8" fillId="14" borderId="2" xfId="0" applyFont="1" applyFill="1" applyBorder="1" applyAlignment="1">
      <alignment horizontal="center" vertical="center" wrapText="1"/>
    </xf>
    <xf numFmtId="0" fontId="0" fillId="4" borderId="4" xfId="0" applyFill="1" applyBorder="1" applyAlignment="1">
      <alignment horizontal="center" vertical="center" wrapText="1"/>
    </xf>
    <xf numFmtId="0" fontId="0" fillId="4" borderId="0" xfId="0" applyFill="1" applyAlignment="1">
      <alignment horizontal="center" vertical="center" wrapText="1"/>
    </xf>
    <xf numFmtId="0" fontId="0" fillId="11" borderId="2" xfId="0" applyFill="1" applyBorder="1" applyAlignment="1">
      <alignment horizontal="center" vertical="center"/>
    </xf>
    <xf numFmtId="0" fontId="4" fillId="9" borderId="2" xfId="0" applyFont="1" applyFill="1" applyBorder="1" applyAlignment="1">
      <alignment horizontal="center" vertical="center"/>
    </xf>
    <xf numFmtId="0" fontId="0" fillId="11" borderId="4" xfId="0" applyFill="1" applyBorder="1" applyAlignment="1">
      <alignment horizontal="center"/>
    </xf>
    <xf numFmtId="0" fontId="0" fillId="11" borderId="4" xfId="0" applyFill="1" applyBorder="1" applyAlignment="1">
      <alignment horizontal="center" vertical="center"/>
    </xf>
    <xf numFmtId="9" fontId="0" fillId="11" borderId="2" xfId="0" applyNumberFormat="1" applyFill="1" applyBorder="1" applyAlignment="1">
      <alignment horizontal="center" vertical="center"/>
    </xf>
    <xf numFmtId="0" fontId="0" fillId="17" borderId="2" xfId="0" applyFill="1" applyBorder="1" applyAlignment="1">
      <alignment horizontal="center" vertical="center"/>
    </xf>
    <xf numFmtId="0" fontId="0" fillId="6" borderId="4" xfId="0" applyFill="1" applyBorder="1" applyAlignment="1">
      <alignment horizontal="center"/>
    </xf>
    <xf numFmtId="0" fontId="0" fillId="13" borderId="8" xfId="0" applyFill="1" applyBorder="1" applyAlignment="1">
      <alignment horizontal="center" vertical="center" wrapText="1"/>
    </xf>
    <xf numFmtId="0" fontId="7" fillId="0" borderId="0" xfId="0" applyFont="1" applyAlignment="1">
      <alignment horizontal="center"/>
    </xf>
    <xf numFmtId="0" fontId="11" fillId="0" borderId="0" xfId="0" applyFont="1" applyAlignment="1">
      <alignment vertical="center"/>
    </xf>
    <xf numFmtId="0" fontId="0" fillId="0" borderId="0" xfId="0" applyAlignment="1">
      <alignment horizontal="left"/>
    </xf>
    <xf numFmtId="0" fontId="0" fillId="11" borderId="8" xfId="0" applyFill="1" applyBorder="1" applyAlignment="1">
      <alignment horizontal="center"/>
    </xf>
    <xf numFmtId="0" fontId="0" fillId="11" borderId="13" xfId="0" applyFill="1" applyBorder="1" applyAlignment="1">
      <alignment horizontal="center"/>
    </xf>
    <xf numFmtId="0" fontId="0" fillId="4" borderId="5" xfId="0" applyFill="1" applyBorder="1" applyAlignment="1">
      <alignment horizontal="center"/>
    </xf>
    <xf numFmtId="0" fontId="0" fillId="4" borderId="5" xfId="0" applyFill="1" applyBorder="1" applyAlignment="1">
      <alignment horizontal="center" wrapText="1"/>
    </xf>
    <xf numFmtId="14" fontId="0" fillId="0" borderId="0" xfId="0" applyNumberFormat="1" applyAlignment="1">
      <alignment horizontal="center"/>
    </xf>
    <xf numFmtId="0" fontId="0" fillId="4" borderId="5" xfId="0" applyFill="1" applyBorder="1" applyAlignment="1">
      <alignment horizontal="center" vertical="center" wrapText="1"/>
    </xf>
    <xf numFmtId="0" fontId="0" fillId="4" borderId="2" xfId="0" applyFill="1" applyBorder="1" applyAlignment="1">
      <alignment horizontal="center" wrapText="1"/>
    </xf>
    <xf numFmtId="0" fontId="0" fillId="0" borderId="0" xfId="0" applyAlignment="1">
      <alignment horizontal="center" wrapText="1"/>
    </xf>
    <xf numFmtId="0" fontId="0" fillId="4" borderId="5" xfId="0" applyFill="1" applyBorder="1" applyAlignment="1">
      <alignment horizontal="center" vertical="center"/>
    </xf>
    <xf numFmtId="0" fontId="0" fillId="2" borderId="2" xfId="0" applyFill="1" applyBorder="1" applyAlignment="1">
      <alignment horizontal="center"/>
    </xf>
    <xf numFmtId="9" fontId="0" fillId="7" borderId="2" xfId="0" applyNumberFormat="1" applyFill="1" applyBorder="1" applyAlignment="1">
      <alignment horizontal="center"/>
    </xf>
    <xf numFmtId="0" fontId="0" fillId="11" borderId="2" xfId="0" applyFill="1" applyBorder="1" applyAlignment="1">
      <alignment horizontal="center" wrapText="1"/>
    </xf>
    <xf numFmtId="9" fontId="0" fillId="7" borderId="2" xfId="0" applyNumberFormat="1" applyFill="1" applyBorder="1" applyAlignment="1">
      <alignment horizontal="center" vertical="center"/>
    </xf>
    <xf numFmtId="0" fontId="8" fillId="12" borderId="2" xfId="0" applyFont="1" applyFill="1" applyBorder="1" applyAlignment="1">
      <alignment horizontal="center" vertical="center"/>
    </xf>
    <xf numFmtId="9" fontId="0" fillId="7" borderId="4" xfId="0" applyNumberFormat="1" applyFill="1" applyBorder="1" applyAlignment="1">
      <alignment horizontal="center"/>
    </xf>
    <xf numFmtId="9" fontId="0" fillId="7" borderId="0" xfId="0" applyNumberFormat="1" applyFill="1" applyAlignment="1">
      <alignment horizontal="center" vertical="center"/>
    </xf>
    <xf numFmtId="9" fontId="4" fillId="16" borderId="2" xfId="2" applyFont="1" applyFill="1" applyBorder="1" applyAlignment="1">
      <alignment horizontal="center" vertical="center" wrapText="1"/>
    </xf>
    <xf numFmtId="9" fontId="0" fillId="7" borderId="2" xfId="2" applyFont="1" applyFill="1" applyBorder="1" applyAlignment="1">
      <alignment horizontal="center" vertical="center"/>
    </xf>
    <xf numFmtId="2" fontId="0" fillId="11" borderId="2" xfId="1" applyNumberFormat="1" applyFont="1" applyFill="1" applyBorder="1" applyAlignment="1">
      <alignment horizontal="center" vertical="center"/>
    </xf>
    <xf numFmtId="9" fontId="0" fillId="7" borderId="4" xfId="0" applyNumberFormat="1" applyFill="1" applyBorder="1" applyAlignment="1">
      <alignment horizontal="center" vertical="center"/>
    </xf>
    <xf numFmtId="9" fontId="0" fillId="7" borderId="9" xfId="0" applyNumberFormat="1" applyFill="1" applyBorder="1" applyAlignment="1">
      <alignment horizontal="center" vertical="center"/>
    </xf>
    <xf numFmtId="9" fontId="0" fillId="7" borderId="2" xfId="0" applyNumberFormat="1" applyFill="1" applyBorder="1" applyAlignment="1">
      <alignment horizontal="center" vertical="center" wrapText="1"/>
    </xf>
    <xf numFmtId="0" fontId="0" fillId="7" borderId="2" xfId="0" applyFill="1" applyBorder="1" applyAlignment="1">
      <alignment horizontal="center" vertical="center" wrapText="1"/>
    </xf>
    <xf numFmtId="10" fontId="0" fillId="7" borderId="2" xfId="0" applyNumberFormat="1" applyFill="1" applyBorder="1" applyAlignment="1">
      <alignment horizontal="center" vertical="center"/>
    </xf>
    <xf numFmtId="0" fontId="0" fillId="18" borderId="0" xfId="0" applyFill="1" applyAlignment="1">
      <alignment horizontal="center" vertical="center"/>
    </xf>
    <xf numFmtId="0" fontId="0" fillId="18" borderId="9" xfId="0" applyFill="1" applyBorder="1" applyAlignment="1">
      <alignment horizontal="center" vertical="center"/>
    </xf>
    <xf numFmtId="0" fontId="0" fillId="18" borderId="4" xfId="0" applyFill="1" applyBorder="1" applyAlignment="1">
      <alignment horizontal="center" vertical="center"/>
    </xf>
    <xf numFmtId="0" fontId="0" fillId="18" borderId="2" xfId="0" applyFill="1" applyBorder="1" applyAlignment="1">
      <alignment horizontal="center" vertical="center"/>
    </xf>
    <xf numFmtId="0" fontId="0" fillId="5" borderId="2" xfId="0" applyFill="1" applyBorder="1" applyAlignment="1" applyProtection="1">
      <alignment horizontal="center" vertical="center" wrapText="1"/>
      <protection locked="0"/>
    </xf>
    <xf numFmtId="0" fontId="0" fillId="18" borderId="0" xfId="2" applyNumberFormat="1" applyFont="1" applyFill="1" applyAlignment="1">
      <alignment horizontal="center" vertical="center"/>
    </xf>
    <xf numFmtId="2" fontId="0" fillId="18" borderId="20" xfId="0" applyNumberFormat="1" applyFill="1" applyBorder="1" applyAlignment="1">
      <alignment horizontal="center" vertical="center"/>
    </xf>
    <xf numFmtId="0" fontId="0" fillId="11" borderId="2" xfId="2" applyNumberFormat="1" applyFont="1" applyFill="1" applyBorder="1" applyAlignment="1">
      <alignment horizontal="center" vertical="center"/>
    </xf>
    <xf numFmtId="0" fontId="0" fillId="11" borderId="2" xfId="2" applyNumberFormat="1" applyFont="1" applyFill="1" applyBorder="1" applyAlignment="1">
      <alignment horizontal="center" vertical="center" wrapText="1"/>
    </xf>
    <xf numFmtId="0" fontId="0" fillId="8" borderId="2" xfId="0"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15" borderId="4" xfId="0"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0" fillId="15"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Alignment="1" applyProtection="1">
      <alignment horizontal="center" vertical="center"/>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0" fillId="0" borderId="0" xfId="0" applyAlignment="1" applyProtection="1">
      <alignment horizontal="center" wrapText="1"/>
      <protection locked="0"/>
    </xf>
    <xf numFmtId="0" fontId="0" fillId="0" borderId="0" xfId="0" applyAlignment="1">
      <alignment wrapText="1"/>
    </xf>
    <xf numFmtId="0" fontId="0" fillId="0" borderId="0" xfId="0" applyAlignment="1" applyProtection="1">
      <alignment wrapText="1"/>
      <protection locked="0"/>
    </xf>
    <xf numFmtId="0" fontId="0" fillId="0" borderId="0" xfId="0" applyAlignment="1" applyProtection="1">
      <alignment horizontal="left" vertical="center" wrapText="1"/>
      <protection locked="0"/>
    </xf>
    <xf numFmtId="0" fontId="0" fillId="0" borderId="18" xfId="0" applyBorder="1" applyAlignment="1">
      <alignment wrapText="1"/>
    </xf>
    <xf numFmtId="0" fontId="6"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0" fontId="0" fillId="19" borderId="21" xfId="0" applyFill="1" applyBorder="1" applyAlignment="1">
      <alignment horizontal="center" vertical="center"/>
    </xf>
    <xf numFmtId="0" fontId="0" fillId="19" borderId="0" xfId="0" applyFill="1" applyAlignment="1">
      <alignment horizontal="center" vertical="center"/>
    </xf>
    <xf numFmtId="165" fontId="0" fillId="7" borderId="2" xfId="0" applyNumberFormat="1" applyFill="1" applyBorder="1" applyAlignment="1">
      <alignment horizontal="center" vertical="center" wrapText="1"/>
    </xf>
    <xf numFmtId="1" fontId="0" fillId="11" borderId="2" xfId="1" applyNumberFormat="1" applyFont="1" applyFill="1" applyBorder="1" applyAlignment="1">
      <alignment horizontal="center" vertical="center"/>
    </xf>
    <xf numFmtId="166" fontId="0" fillId="18" borderId="4" xfId="0" applyNumberFormat="1" applyFill="1" applyBorder="1" applyAlignment="1">
      <alignment horizontal="center" vertical="center" wrapText="1"/>
    </xf>
    <xf numFmtId="0" fontId="4" fillId="10" borderId="2" xfId="0" applyFont="1" applyFill="1" applyBorder="1" applyAlignment="1">
      <alignment horizontal="left"/>
    </xf>
    <xf numFmtId="0" fontId="0" fillId="8" borderId="2" xfId="0" applyFill="1" applyBorder="1" applyAlignment="1" applyProtection="1">
      <alignment horizontal="left" vertical="center" wrapText="1"/>
      <protection locked="0"/>
    </xf>
    <xf numFmtId="0" fontId="4" fillId="10" borderId="2" xfId="0" applyFont="1" applyFill="1" applyBorder="1" applyAlignment="1">
      <alignment horizontal="left" wrapText="1"/>
    </xf>
    <xf numFmtId="2" fontId="0" fillId="18" borderId="0" xfId="0" applyNumberFormat="1" applyFill="1" applyAlignment="1">
      <alignment horizontal="center"/>
    </xf>
    <xf numFmtId="0" fontId="4" fillId="10" borderId="0" xfId="0" applyFont="1" applyFill="1" applyAlignment="1">
      <alignment horizontal="left"/>
    </xf>
    <xf numFmtId="0" fontId="0" fillId="18" borderId="0" xfId="0" applyFill="1" applyAlignment="1">
      <alignment horizontal="center"/>
    </xf>
    <xf numFmtId="0" fontId="8" fillId="20" borderId="22" xfId="0" applyFont="1" applyFill="1" applyBorder="1" applyAlignment="1">
      <alignment horizontal="center" vertical="center" wrapText="1"/>
    </xf>
    <xf numFmtId="165" fontId="0" fillId="18" borderId="19" xfId="0" applyNumberFormat="1" applyFill="1" applyBorder="1" applyAlignment="1">
      <alignment horizontal="center" vertical="center"/>
    </xf>
    <xf numFmtId="0" fontId="0" fillId="18" borderId="19" xfId="0" applyFill="1" applyBorder="1" applyAlignment="1">
      <alignment horizontal="center" vertical="center"/>
    </xf>
    <xf numFmtId="0" fontId="12" fillId="5" borderId="2" xfId="0" applyFont="1" applyFill="1" applyBorder="1" applyAlignment="1" applyProtection="1">
      <alignment horizontal="center" vertical="center" wrapText="1"/>
      <protection locked="0"/>
    </xf>
    <xf numFmtId="0" fontId="0" fillId="0" borderId="0" xfId="0" applyAlignment="1">
      <alignment horizontal="right" wrapText="1"/>
    </xf>
    <xf numFmtId="0" fontId="4" fillId="10" borderId="2" xfId="0" applyFont="1" applyFill="1" applyBorder="1" applyAlignment="1">
      <alignment horizontal="center" vertical="center"/>
    </xf>
    <xf numFmtId="0" fontId="4" fillId="21" borderId="2" xfId="0" applyFont="1" applyFill="1" applyBorder="1" applyAlignment="1">
      <alignment horizontal="center" vertical="center" wrapText="1"/>
    </xf>
    <xf numFmtId="0" fontId="4" fillId="22" borderId="2" xfId="0" applyFont="1" applyFill="1" applyBorder="1" applyAlignment="1">
      <alignment horizontal="center" vertical="center" wrapText="1"/>
    </xf>
    <xf numFmtId="0" fontId="13" fillId="23" borderId="22" xfId="0" applyFont="1" applyFill="1" applyBorder="1" applyAlignment="1">
      <alignment horizontal="center" vertical="center" wrapText="1"/>
    </xf>
    <xf numFmtId="0" fontId="13" fillId="24" borderId="22" xfId="0" applyFont="1" applyFill="1" applyBorder="1" applyAlignment="1">
      <alignment horizontal="center" vertical="center" wrapText="1"/>
    </xf>
    <xf numFmtId="0" fontId="14" fillId="23" borderId="22" xfId="0" applyFont="1" applyFill="1" applyBorder="1" applyAlignment="1">
      <alignment horizontal="center" vertical="center" wrapText="1"/>
    </xf>
    <xf numFmtId="0" fontId="15" fillId="23" borderId="22" xfId="0" applyFont="1" applyFill="1" applyBorder="1" applyAlignment="1">
      <alignment horizontal="center" vertical="center" wrapText="1"/>
    </xf>
    <xf numFmtId="0" fontId="16" fillId="24" borderId="22" xfId="0" applyFont="1" applyFill="1" applyBorder="1" applyAlignment="1">
      <alignment horizontal="center" vertical="center" wrapText="1"/>
    </xf>
    <xf numFmtId="0" fontId="12" fillId="0" borderId="4" xfId="0" applyFont="1" applyBorder="1" applyAlignment="1" applyProtection="1">
      <alignment horizontal="center" vertical="center" wrapText="1"/>
      <protection locked="0"/>
    </xf>
    <xf numFmtId="0" fontId="4" fillId="9" borderId="2" xfId="0" applyFont="1" applyFill="1" applyBorder="1" applyAlignment="1">
      <alignment horizontal="left" vertical="center" wrapText="1"/>
    </xf>
    <xf numFmtId="0" fontId="4" fillId="0" borderId="0" xfId="0" applyFont="1" applyAlignment="1">
      <alignment horizontal="left" wrapText="1"/>
    </xf>
    <xf numFmtId="0" fontId="0" fillId="0" borderId="0" xfId="0" applyAlignment="1">
      <alignment horizontal="left" wrapText="1"/>
    </xf>
    <xf numFmtId="0" fontId="0" fillId="0" borderId="0" xfId="0" applyAlignment="1">
      <alignment horizontal="left" vertical="center" wrapText="1"/>
    </xf>
    <xf numFmtId="0" fontId="4" fillId="8" borderId="2" xfId="0" applyFont="1" applyFill="1" applyBorder="1" applyAlignment="1" applyProtection="1">
      <alignment horizontal="left" vertical="center" wrapText="1"/>
      <protection locked="0"/>
    </xf>
    <xf numFmtId="0" fontId="4" fillId="21" borderId="2" xfId="0" applyFont="1" applyFill="1" applyBorder="1" applyAlignment="1">
      <alignment horizontal="left" vertical="center" wrapText="1"/>
    </xf>
    <xf numFmtId="2" fontId="0" fillId="0" borderId="13" xfId="0" applyNumberFormat="1" applyBorder="1" applyAlignment="1">
      <alignment horizontal="center"/>
    </xf>
    <xf numFmtId="167" fontId="0" fillId="3" borderId="10" xfId="0" applyNumberFormat="1" applyFill="1" applyBorder="1" applyAlignment="1">
      <alignment horizontal="center" vertical="center"/>
    </xf>
    <xf numFmtId="0" fontId="17" fillId="8" borderId="2" xfId="0" applyFont="1" applyFill="1" applyBorder="1" applyAlignment="1" applyProtection="1">
      <alignment horizontal="left" vertical="center" wrapText="1"/>
      <protection locked="0"/>
    </xf>
    <xf numFmtId="0" fontId="4" fillId="8" borderId="2" xfId="0" applyFont="1" applyFill="1" applyBorder="1" applyAlignment="1" applyProtection="1">
      <alignment horizontal="center" vertical="center" wrapText="1"/>
      <protection locked="0"/>
    </xf>
    <xf numFmtId="0" fontId="13" fillId="8" borderId="2" xfId="0" applyFont="1" applyFill="1" applyBorder="1" applyAlignment="1" applyProtection="1">
      <alignment horizontal="center" vertical="center" wrapText="1"/>
      <protection locked="0"/>
    </xf>
    <xf numFmtId="0" fontId="0" fillId="13" borderId="8" xfId="0" applyFill="1" applyBorder="1" applyAlignment="1">
      <alignment horizontal="center"/>
    </xf>
    <xf numFmtId="0" fontId="7" fillId="13" borderId="14" xfId="0" applyFont="1" applyFill="1" applyBorder="1" applyAlignment="1">
      <alignment horizontal="center" vertical="center"/>
    </xf>
    <xf numFmtId="0" fontId="7" fillId="13" borderId="15" xfId="0" applyFont="1" applyFill="1" applyBorder="1" applyAlignment="1">
      <alignment horizontal="center" vertical="center"/>
    </xf>
    <xf numFmtId="0" fontId="7" fillId="13" borderId="16" xfId="0" applyFont="1" applyFill="1" applyBorder="1" applyAlignment="1">
      <alignment horizontal="center" vertical="center"/>
    </xf>
    <xf numFmtId="0" fontId="7" fillId="13" borderId="17" xfId="0" applyFont="1" applyFill="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0" fillId="0" borderId="0" xfId="0" applyAlignment="1" applyProtection="1">
      <alignment horizontal="center" vertical="center" wrapText="1"/>
      <protection locked="0"/>
    </xf>
    <xf numFmtId="0" fontId="0" fillId="2" borderId="4" xfId="0" applyFill="1" applyBorder="1" applyAlignment="1">
      <alignment horizontal="center"/>
    </xf>
    <xf numFmtId="0" fontId="0" fillId="0" borderId="18" xfId="0" applyBorder="1" applyAlignment="1" applyProtection="1">
      <alignment horizontal="center" vertical="center" wrapText="1"/>
      <protection locked="0"/>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0" fillId="4" borderId="0" xfId="0" applyFill="1" applyAlignment="1">
      <alignment horizontal="center" vertical="center"/>
    </xf>
  </cellXfs>
  <cellStyles count="4">
    <cellStyle name="Komma 2" xfId="3" xr:uid="{19D53BAF-5F57-441D-8A82-4FF11912334A}"/>
    <cellStyle name="Normal" xfId="0" builtinId="0"/>
    <cellStyle name="Porcentagem" xfId="2" builtinId="5"/>
    <cellStyle name="Vírgula" xfId="1" builtinId="3"/>
  </cellStyles>
  <dxfs count="0"/>
  <tableStyles count="0" defaultTableStyle="TableStyleMedium2" defaultPivotStyle="PivotStyleLight16"/>
  <colors>
    <mruColors>
      <color rgb="FFFFCCCC"/>
      <color rgb="FFFF99CC"/>
      <color rgb="FFE258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3D6D-772C-4DC5-B928-9AFAB5038865}">
  <dimension ref="A2:P70"/>
  <sheetViews>
    <sheetView zoomScale="70" zoomScaleNormal="70" workbookViewId="0">
      <selection activeCell="E14" sqref="E14"/>
    </sheetView>
  </sheetViews>
  <sheetFormatPr defaultColWidth="8.625" defaultRowHeight="15.6"/>
  <cols>
    <col min="2" max="16" width="16.625" customWidth="1"/>
  </cols>
  <sheetData>
    <row r="2" spans="1:16" ht="21">
      <c r="B2" s="53" t="s">
        <v>0</v>
      </c>
      <c r="C2" s="53"/>
    </row>
    <row r="7" spans="1:16">
      <c r="A7" s="4"/>
      <c r="B7" s="1"/>
      <c r="C7" s="1"/>
    </row>
    <row r="8" spans="1:16" ht="45.6" customHeight="1">
      <c r="A8" s="1"/>
      <c r="B8" s="1"/>
      <c r="C8" s="1"/>
      <c r="D8" s="51" t="s">
        <v>1</v>
      </c>
      <c r="E8" s="51" t="s">
        <v>2</v>
      </c>
      <c r="F8" s="51" t="s">
        <v>3</v>
      </c>
      <c r="G8" s="51" t="s">
        <v>4</v>
      </c>
      <c r="H8" s="51" t="s">
        <v>5</v>
      </c>
      <c r="I8" s="51" t="s">
        <v>6</v>
      </c>
      <c r="J8" s="51" t="s">
        <v>7</v>
      </c>
      <c r="K8" s="51" t="s">
        <v>8</v>
      </c>
      <c r="L8" s="51" t="s">
        <v>9</v>
      </c>
      <c r="M8" s="51" t="s">
        <v>10</v>
      </c>
      <c r="N8" s="51" t="s">
        <v>11</v>
      </c>
      <c r="O8" s="51" t="s">
        <v>12</v>
      </c>
      <c r="P8" s="51" t="s">
        <v>13</v>
      </c>
    </row>
    <row r="9" spans="1:16">
      <c r="A9" s="1"/>
      <c r="B9" s="144" t="s">
        <v>14</v>
      </c>
      <c r="C9" s="144"/>
      <c r="D9" s="139">
        <f>'Temas nas políticas gerais'!D58</f>
        <v>0.84</v>
      </c>
      <c r="E9" s="35">
        <f>'Temas nas políticas setoriais'!D58</f>
        <v>0.35000000000000003</v>
      </c>
      <c r="F9" s="35">
        <f>'Bases de dados'!H88</f>
        <v>0.16</v>
      </c>
      <c r="G9" s="35">
        <f>'Monitoramento de riscos'!E15</f>
        <v>9.1</v>
      </c>
      <c r="H9" s="35">
        <f>'Relevância processo decisório'!B13</f>
        <v>0</v>
      </c>
      <c r="I9" s="35">
        <f>'Ações de mitigação de riscos'!G16</f>
        <v>0.75</v>
      </c>
      <c r="J9" s="35">
        <f>'Prod fin imp positivo'!F70</f>
        <v>0</v>
      </c>
      <c r="K9" s="35">
        <f>'Portfólio (setor)'!F9</f>
        <v>0</v>
      </c>
      <c r="L9" s="35">
        <f>'Portfólio (localização)'!F9</f>
        <v>0</v>
      </c>
      <c r="M9" s="35">
        <f>'Portfólio (empresa)'!H19</f>
        <v>0.3</v>
      </c>
      <c r="N9" s="35">
        <f>'Peso fatores ASG portfólio'!H15</f>
        <v>0.15000000000000002</v>
      </c>
      <c r="O9" s="35">
        <f>Governança!G22</f>
        <v>2.0500000000000003</v>
      </c>
      <c r="P9" s="35">
        <f>' Controvérsias socioambientais'!G19</f>
        <v>-0.90000000000000013</v>
      </c>
    </row>
    <row r="10" spans="1:16">
      <c r="A10" s="1"/>
      <c r="B10" s="144" t="s">
        <v>15</v>
      </c>
      <c r="C10" s="144"/>
      <c r="D10" s="56">
        <v>3</v>
      </c>
      <c r="E10" s="55">
        <v>7</v>
      </c>
      <c r="F10" s="55">
        <v>10</v>
      </c>
      <c r="G10" s="55">
        <v>10</v>
      </c>
      <c r="H10" s="55">
        <v>15</v>
      </c>
      <c r="I10" s="55">
        <v>10</v>
      </c>
      <c r="J10" s="55">
        <v>10</v>
      </c>
      <c r="K10" s="55">
        <v>8</v>
      </c>
      <c r="L10" s="55">
        <v>7</v>
      </c>
      <c r="M10" s="55">
        <v>5</v>
      </c>
      <c r="N10" s="55">
        <v>5</v>
      </c>
      <c r="O10" s="55">
        <v>10</v>
      </c>
      <c r="P10" s="55">
        <v>0</v>
      </c>
    </row>
    <row r="11" spans="1:16">
      <c r="A11" s="1"/>
      <c r="B11" s="1"/>
    </row>
    <row r="12" spans="1:16">
      <c r="A12" s="1"/>
      <c r="B12" s="1"/>
      <c r="C12" s="1"/>
    </row>
    <row r="13" spans="1:16">
      <c r="A13" s="1"/>
      <c r="B13" s="145" t="s">
        <v>16</v>
      </c>
      <c r="C13" s="146"/>
      <c r="D13" s="149">
        <f>SUM(D9:P9)</f>
        <v>12.8</v>
      </c>
    </row>
    <row r="14" spans="1:16">
      <c r="A14" s="1"/>
      <c r="B14" s="147"/>
      <c r="C14" s="148"/>
      <c r="D14" s="150"/>
    </row>
    <row r="15" spans="1:16">
      <c r="A15" s="1"/>
      <c r="B15" s="1"/>
      <c r="C15" s="1"/>
    </row>
    <row r="16" spans="1:16">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ht="18.600000000000001">
      <c r="A63" s="6"/>
      <c r="B63" s="6"/>
      <c r="C63" s="6"/>
    </row>
    <row r="64" spans="1:3" ht="18.600000000000001">
      <c r="A64" s="6"/>
      <c r="B64" s="6"/>
      <c r="C64" s="6"/>
    </row>
    <row r="65" spans="1:3" ht="21">
      <c r="A65" s="3"/>
      <c r="B65" s="3"/>
      <c r="C65" s="3"/>
    </row>
    <row r="66" spans="1:3" ht="21">
      <c r="A66" s="3"/>
      <c r="B66" s="3"/>
      <c r="C66" s="3"/>
    </row>
    <row r="67" spans="1:3" ht="21">
      <c r="A67" s="3"/>
      <c r="B67" s="3"/>
      <c r="C67" s="3"/>
    </row>
    <row r="68" spans="1:3" ht="21">
      <c r="A68" s="3"/>
      <c r="B68" s="3"/>
      <c r="C68" s="3"/>
    </row>
    <row r="69" spans="1:3" ht="21">
      <c r="A69" s="5"/>
      <c r="B69" s="3"/>
      <c r="C69" s="3"/>
    </row>
    <row r="70" spans="1:3" ht="77.45">
      <c r="A70" s="10" t="s">
        <v>17</v>
      </c>
      <c r="B70" s="10" t="s">
        <v>18</v>
      </c>
      <c r="C70" s="10"/>
    </row>
  </sheetData>
  <mergeCells count="4">
    <mergeCell ref="B9:C9"/>
    <mergeCell ref="B10:C10"/>
    <mergeCell ref="B13:C14"/>
    <mergeCell ref="D13:D14"/>
  </mergeCells>
  <conditionalFormatting sqref="D9">
    <cfRule type="colorScale" priority="9">
      <colorScale>
        <cfvo type="num" val="0"/>
        <cfvo type="num" val="3"/>
        <color rgb="FFFFCCCC"/>
        <color theme="9" tint="0.79998168889431442"/>
      </colorScale>
    </cfRule>
  </conditionalFormatting>
  <conditionalFormatting sqref="D13:D14">
    <cfRule type="colorScale" priority="1">
      <colorScale>
        <cfvo type="num" val="0"/>
        <cfvo type="num" val="100"/>
        <color rgb="FFFFCCCC"/>
        <color theme="9" tint="0.79998168889431442"/>
      </colorScale>
    </cfRule>
  </conditionalFormatting>
  <conditionalFormatting sqref="E9">
    <cfRule type="colorScale" priority="10">
      <colorScale>
        <cfvo type="num" val="0"/>
        <cfvo type="num" val="7"/>
        <color rgb="FFFFCCCC"/>
        <color theme="9" tint="0.79998168889431442"/>
      </colorScale>
    </cfRule>
  </conditionalFormatting>
  <conditionalFormatting sqref="F9">
    <cfRule type="colorScale" priority="8">
      <colorScale>
        <cfvo type="num" val="0"/>
        <cfvo type="num" val="20"/>
        <color rgb="FFFFCCCC"/>
        <color theme="9" tint="0.79998168889431442"/>
      </colorScale>
    </cfRule>
  </conditionalFormatting>
  <conditionalFormatting sqref="G9">
    <cfRule type="colorScale" priority="7">
      <colorScale>
        <cfvo type="num" val="0"/>
        <cfvo type="num" val="10"/>
        <color rgb="FFFFCCCC"/>
        <color theme="9" tint="0.79998168889431442"/>
      </colorScale>
    </cfRule>
  </conditionalFormatting>
  <conditionalFormatting sqref="H9:L9">
    <cfRule type="colorScale" priority="6">
      <colorScale>
        <cfvo type="num" val="0"/>
        <cfvo type="num" val="7"/>
        <color rgb="FFFFCCCC"/>
        <color theme="9" tint="0.79998168889431442"/>
      </colorScale>
    </cfRule>
  </conditionalFormatting>
  <conditionalFormatting sqref="M9:N9">
    <cfRule type="colorScale" priority="3">
      <colorScale>
        <cfvo type="num" val="0"/>
        <cfvo type="num" val="5"/>
        <color rgb="FFFFCCCC"/>
        <color theme="9" tint="0.79998168889431442"/>
      </colorScale>
    </cfRule>
  </conditionalFormatting>
  <conditionalFormatting sqref="O9">
    <cfRule type="colorScale" priority="5">
      <colorScale>
        <cfvo type="num" val="0"/>
        <cfvo type="num" val="10"/>
        <color rgb="FFFFCCCC"/>
        <color theme="9" tint="0.79998168889431442"/>
      </colorScale>
    </cfRule>
  </conditionalFormatting>
  <conditionalFormatting sqref="P9">
    <cfRule type="colorScale" priority="2">
      <colorScale>
        <cfvo type="num" val="-5"/>
        <cfvo type="num" val="0"/>
        <color rgb="FFFFCCCC"/>
        <color theme="9" tint="0.79998168889431442"/>
      </colorScale>
    </cfRule>
  </conditionalFormatting>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0D40-097A-1F4A-B273-D5D5BE667EE7}">
  <dimension ref="A1:G22"/>
  <sheetViews>
    <sheetView zoomScale="70" zoomScaleNormal="70" workbookViewId="0">
      <pane xSplit="1" ySplit="2" topLeftCell="B3" activePane="bottomRight" state="frozen"/>
      <selection pane="bottomRight" activeCell="A12" sqref="A12"/>
      <selection pane="bottomLeft" activeCell="A3" sqref="A3"/>
      <selection pane="topRight" activeCell="B1" sqref="B1"/>
    </sheetView>
  </sheetViews>
  <sheetFormatPr defaultColWidth="10.875" defaultRowHeight="15.6"/>
  <cols>
    <col min="1" max="5" width="32.625" style="95" customWidth="1"/>
    <col min="6" max="6" width="15" style="95" customWidth="1"/>
    <col min="7" max="7" width="17" style="95" customWidth="1"/>
    <col min="8" max="16384" width="10.875" style="1"/>
  </cols>
  <sheetData>
    <row r="1" spans="1:7" ht="15.95" customHeight="1">
      <c r="A1" s="64"/>
      <c r="B1" s="157" t="s">
        <v>206</v>
      </c>
      <c r="C1" s="157"/>
      <c r="D1" s="157"/>
      <c r="E1" s="157"/>
      <c r="F1" s="40" t="s">
        <v>67</v>
      </c>
      <c r="G1" s="31"/>
    </row>
    <row r="2" spans="1:7" ht="30.95">
      <c r="A2" s="33" t="s">
        <v>207</v>
      </c>
      <c r="B2" s="23" t="s">
        <v>208</v>
      </c>
      <c r="C2" s="23" t="s">
        <v>209</v>
      </c>
      <c r="D2" s="23" t="s">
        <v>210</v>
      </c>
      <c r="E2" s="23" t="s">
        <v>211</v>
      </c>
      <c r="F2" s="40"/>
      <c r="G2" s="1"/>
    </row>
    <row r="3" spans="1:7">
      <c r="A3" s="20" t="s">
        <v>212</v>
      </c>
      <c r="B3" s="94"/>
      <c r="C3" s="94">
        <v>0</v>
      </c>
      <c r="D3" s="94">
        <v>0</v>
      </c>
      <c r="E3" s="94">
        <v>0</v>
      </c>
      <c r="F3" s="39">
        <f>SUM(B3:E3)</f>
        <v>0</v>
      </c>
      <c r="G3" s="1"/>
    </row>
    <row r="4" spans="1:7">
      <c r="A4" s="20"/>
      <c r="B4" s="94"/>
      <c r="C4" s="94"/>
      <c r="D4" s="94"/>
      <c r="E4" s="94"/>
      <c r="F4" s="39"/>
      <c r="G4" s="1"/>
    </row>
    <row r="5" spans="1:7">
      <c r="A5" s="20" t="s">
        <v>213</v>
      </c>
      <c r="B5" s="83">
        <v>0</v>
      </c>
      <c r="C5" s="83">
        <v>0</v>
      </c>
      <c r="D5" s="83">
        <v>0</v>
      </c>
      <c r="E5" s="83">
        <v>0</v>
      </c>
      <c r="F5" s="39">
        <f>SUM(B5:E5)</f>
        <v>0</v>
      </c>
      <c r="G5" s="1"/>
    </row>
    <row r="6" spans="1:7">
      <c r="A6" s="20"/>
      <c r="B6" s="83"/>
      <c r="C6" s="83"/>
      <c r="D6" s="83"/>
      <c r="E6" s="83"/>
      <c r="F6" s="39"/>
      <c r="G6" s="1"/>
    </row>
    <row r="7" spans="1:7" ht="30.95">
      <c r="A7" s="61" t="s">
        <v>214</v>
      </c>
      <c r="B7" s="94">
        <v>0</v>
      </c>
      <c r="C7" s="94">
        <v>0</v>
      </c>
      <c r="D7" s="94">
        <v>0</v>
      </c>
      <c r="E7" s="94">
        <v>0</v>
      </c>
      <c r="F7" s="39">
        <f>SUM(B7:E7)</f>
        <v>0</v>
      </c>
      <c r="G7" s="1"/>
    </row>
    <row r="8" spans="1:7" ht="14.45" customHeight="1">
      <c r="A8" s="20"/>
      <c r="B8" s="94"/>
      <c r="C8" s="94"/>
      <c r="D8" s="94"/>
      <c r="E8" s="94"/>
      <c r="F8" s="39"/>
      <c r="G8" s="1"/>
    </row>
    <row r="9" spans="1:7">
      <c r="A9" s="33" t="s">
        <v>67</v>
      </c>
      <c r="B9" s="44">
        <f>SUM(B3:B7)</f>
        <v>0</v>
      </c>
      <c r="C9" s="44">
        <f t="shared" ref="C9:E9" si="0">SUM(C3:C7)</f>
        <v>0</v>
      </c>
      <c r="D9" s="44">
        <f t="shared" si="0"/>
        <v>0</v>
      </c>
      <c r="E9" s="44">
        <f t="shared" si="0"/>
        <v>0</v>
      </c>
      <c r="F9" s="82">
        <f>MIN(SUM(F3:F8),8)</f>
        <v>0</v>
      </c>
      <c r="G9" s="14" t="s">
        <v>215</v>
      </c>
    </row>
    <row r="10" spans="1:7">
      <c r="A10" s="102"/>
      <c r="B10" s="102"/>
      <c r="C10" s="100"/>
      <c r="D10" s="100"/>
      <c r="E10" s="100"/>
      <c r="F10" s="100"/>
      <c r="G10" s="100"/>
    </row>
    <row r="11" spans="1:7">
      <c r="A11" s="100" t="s">
        <v>216</v>
      </c>
      <c r="B11" s="100"/>
      <c r="C11" s="107"/>
      <c r="D11" s="100"/>
      <c r="E11" s="100"/>
      <c r="F11" s="100"/>
      <c r="G11" s="100"/>
    </row>
    <row r="12" spans="1:7" ht="13.5" customHeight="1">
      <c r="A12" s="100"/>
      <c r="B12" s="100"/>
      <c r="C12" s="107"/>
      <c r="D12" s="100"/>
      <c r="E12" s="100"/>
      <c r="F12" s="100"/>
      <c r="G12" s="100"/>
    </row>
    <row r="13" spans="1:7">
      <c r="A13" s="100"/>
      <c r="B13" s="100"/>
      <c r="C13" s="106"/>
      <c r="D13" s="100"/>
      <c r="E13" s="100"/>
      <c r="F13" s="91"/>
      <c r="G13" s="91"/>
    </row>
    <row r="14" spans="1:7">
      <c r="A14" s="100"/>
      <c r="B14" s="100"/>
      <c r="C14" s="100"/>
      <c r="D14" s="100"/>
      <c r="E14" s="100"/>
      <c r="F14" s="100"/>
      <c r="G14" s="100"/>
    </row>
    <row r="15" spans="1:7">
      <c r="A15" s="100"/>
      <c r="B15" s="100"/>
      <c r="C15" s="100"/>
      <c r="D15" s="100"/>
      <c r="E15" s="100"/>
      <c r="F15" s="100"/>
      <c r="G15" s="100"/>
    </row>
    <row r="16" spans="1:7">
      <c r="A16" s="100"/>
      <c r="B16" s="100"/>
      <c r="C16" s="100"/>
      <c r="D16" s="100"/>
      <c r="E16" s="100"/>
      <c r="F16" s="100"/>
      <c r="G16" s="100"/>
    </row>
    <row r="17" spans="1:7">
      <c r="A17" s="100"/>
      <c r="B17" s="100"/>
      <c r="C17" s="100"/>
      <c r="D17" s="100"/>
      <c r="E17" s="100"/>
      <c r="F17" s="100"/>
      <c r="G17" s="100"/>
    </row>
    <row r="18" spans="1:7">
      <c r="A18" s="100"/>
      <c r="B18" s="100"/>
      <c r="C18" s="100"/>
      <c r="D18" s="100"/>
      <c r="E18" s="100"/>
      <c r="F18" s="100"/>
      <c r="G18" s="100"/>
    </row>
    <row r="19" spans="1:7">
      <c r="A19" s="100"/>
      <c r="B19" s="100"/>
      <c r="C19" s="100"/>
      <c r="D19" s="100"/>
      <c r="E19" s="100"/>
      <c r="F19" s="100"/>
      <c r="G19" s="100"/>
    </row>
    <row r="20" spans="1:7">
      <c r="A20" s="100"/>
      <c r="B20" s="100"/>
      <c r="C20" s="100"/>
      <c r="D20" s="100"/>
      <c r="E20" s="100"/>
      <c r="F20" s="100"/>
      <c r="G20" s="100"/>
    </row>
    <row r="21" spans="1:7">
      <c r="A21" s="100"/>
      <c r="B21" s="100"/>
      <c r="C21" s="100"/>
      <c r="D21" s="100"/>
      <c r="E21" s="100"/>
      <c r="F21" s="100"/>
      <c r="G21" s="100"/>
    </row>
    <row r="22" spans="1:7">
      <c r="A22" s="100"/>
      <c r="B22" s="100"/>
      <c r="C22" s="100"/>
      <c r="D22" s="100"/>
      <c r="E22" s="100"/>
      <c r="F22" s="100"/>
      <c r="G22" s="100"/>
    </row>
  </sheetData>
  <sheetProtection algorithmName="SHA-512" hashValue="bN2DSyk/94s3aQFfnfxACAi9+D0nkQJrMN6wu9hk3zP//68XRLAkQB0rrydhJDxMGejnE4saGHQ/M9XLoTAO/w==" saltValue="R4bvdwKZEBV9S91qbEUO2A==" spinCount="100000" sheet="1" formatRows="0"/>
  <mergeCells count="1">
    <mergeCell ref="B1:E1"/>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72F38-DC1A-5E42-AD4D-1D808F707F90}">
  <dimension ref="A1:G18"/>
  <sheetViews>
    <sheetView zoomScale="70" zoomScaleNormal="70" workbookViewId="0">
      <pane xSplit="1" ySplit="2" topLeftCell="B3" activePane="bottomRight" state="frozen"/>
      <selection pane="bottomRight" activeCell="A11" sqref="A11"/>
      <selection pane="bottomLeft" activeCell="A3" sqref="A3"/>
      <selection pane="topRight" activeCell="B1" sqref="B1"/>
    </sheetView>
  </sheetViews>
  <sheetFormatPr defaultColWidth="10.875" defaultRowHeight="15.6"/>
  <cols>
    <col min="1" max="4" width="32.625" style="95" customWidth="1"/>
    <col min="5" max="5" width="15" style="95" customWidth="1"/>
    <col min="6" max="6" width="12.5" style="95" customWidth="1"/>
    <col min="7" max="7" width="15" style="95" customWidth="1"/>
    <col min="8" max="16384" width="10.875" style="1"/>
  </cols>
  <sheetData>
    <row r="1" spans="1:7">
      <c r="A1" s="2"/>
      <c r="B1" s="158" t="s">
        <v>206</v>
      </c>
      <c r="C1" s="158"/>
      <c r="D1" s="158"/>
      <c r="E1" s="2"/>
      <c r="F1" s="2"/>
      <c r="G1" s="1"/>
    </row>
    <row r="2" spans="1:7" ht="89.1" customHeight="1">
      <c r="A2" s="30" t="s">
        <v>217</v>
      </c>
      <c r="B2" s="42" t="s">
        <v>218</v>
      </c>
      <c r="C2" s="42" t="s">
        <v>219</v>
      </c>
      <c r="D2" s="42" t="s">
        <v>220</v>
      </c>
      <c r="E2" s="19" t="s">
        <v>24</v>
      </c>
      <c r="F2" s="19" t="s">
        <v>67</v>
      </c>
      <c r="G2" s="31"/>
    </row>
    <row r="3" spans="1:7" ht="15.95" customHeight="1">
      <c r="A3" s="12" t="s">
        <v>221</v>
      </c>
      <c r="B3" s="89"/>
      <c r="C3" s="89"/>
      <c r="D3" s="89"/>
      <c r="E3" s="69">
        <v>0.45</v>
      </c>
      <c r="F3" s="46">
        <f>SUM(B3:D3)*E3</f>
        <v>0</v>
      </c>
      <c r="G3" s="1"/>
    </row>
    <row r="4" spans="1:7" ht="15.95" customHeight="1">
      <c r="A4" s="12"/>
      <c r="B4" s="89"/>
      <c r="C4" s="89"/>
      <c r="D4" s="89"/>
      <c r="E4" s="37"/>
      <c r="F4" s="46"/>
      <c r="G4" s="1"/>
    </row>
    <row r="5" spans="1:7" ht="15.95" customHeight="1">
      <c r="A5" s="12" t="s">
        <v>222</v>
      </c>
      <c r="B5" s="92"/>
      <c r="C5" s="92"/>
      <c r="D5" s="92"/>
      <c r="E5" s="69">
        <v>0.3</v>
      </c>
      <c r="F5" s="46">
        <f>SUM(B5:D5)*E5</f>
        <v>0</v>
      </c>
      <c r="G5" s="1"/>
    </row>
    <row r="6" spans="1:7" ht="15.95" customHeight="1">
      <c r="A6" s="12"/>
      <c r="B6" s="92"/>
      <c r="C6" s="92"/>
      <c r="D6" s="92"/>
      <c r="E6" s="37"/>
      <c r="F6" s="46"/>
      <c r="G6" s="1"/>
    </row>
    <row r="7" spans="1:7" ht="15.95" customHeight="1">
      <c r="A7" s="13" t="s">
        <v>223</v>
      </c>
      <c r="B7" s="89"/>
      <c r="C7" s="89"/>
      <c r="D7" s="89"/>
      <c r="E7" s="69">
        <v>0.25</v>
      </c>
      <c r="F7" s="46">
        <f>SUM(B7:D7)*E7</f>
        <v>0</v>
      </c>
      <c r="G7" s="1"/>
    </row>
    <row r="8" spans="1:7" ht="15.95" customHeight="1">
      <c r="A8" s="12"/>
      <c r="B8" s="89"/>
      <c r="C8" s="89"/>
      <c r="D8" s="89"/>
      <c r="E8" s="37"/>
      <c r="F8" s="46"/>
      <c r="G8" s="1"/>
    </row>
    <row r="9" spans="1:7" ht="15.95" customHeight="1">
      <c r="A9" s="30" t="s">
        <v>137</v>
      </c>
      <c r="B9" s="36">
        <f>SUM(B3:B8)</f>
        <v>0</v>
      </c>
      <c r="C9" s="36">
        <f t="shared" ref="C9:D9" si="0">SUM(C3:C8)</f>
        <v>0</v>
      </c>
      <c r="D9" s="36">
        <f t="shared" si="0"/>
        <v>0</v>
      </c>
      <c r="E9" s="36"/>
      <c r="F9" s="81">
        <f>MIN(SUM(F3:F8),7)</f>
        <v>0</v>
      </c>
      <c r="G9" s="14" t="s">
        <v>72</v>
      </c>
    </row>
    <row r="10" spans="1:7">
      <c r="A10" s="104"/>
      <c r="B10" s="104"/>
      <c r="C10" s="62"/>
      <c r="D10" s="62"/>
      <c r="E10" s="62"/>
      <c r="F10" s="62"/>
      <c r="G10" s="1"/>
    </row>
    <row r="11" spans="1:7">
      <c r="A11" s="100"/>
      <c r="B11" s="100"/>
      <c r="C11" s="100"/>
      <c r="D11" s="100"/>
      <c r="E11" s="100"/>
      <c r="F11" s="100"/>
    </row>
    <row r="12" spans="1:7">
      <c r="A12" s="100"/>
      <c r="B12" s="100"/>
      <c r="C12" s="100"/>
      <c r="D12" s="100"/>
      <c r="E12" s="100"/>
      <c r="F12" s="100"/>
    </row>
    <row r="13" spans="1:7" ht="17.100000000000001" customHeight="1">
      <c r="A13" s="100"/>
      <c r="B13" s="100"/>
      <c r="C13" s="106"/>
      <c r="D13" s="100"/>
      <c r="E13" s="91"/>
      <c r="F13" s="91"/>
    </row>
    <row r="14" spans="1:7">
      <c r="A14" s="100"/>
      <c r="B14" s="100"/>
      <c r="C14" s="100"/>
      <c r="D14" s="100"/>
      <c r="E14" s="100"/>
      <c r="F14" s="100"/>
    </row>
    <row r="15" spans="1:7">
      <c r="A15" s="100"/>
      <c r="B15" s="100"/>
      <c r="C15" s="100"/>
      <c r="D15" s="100"/>
      <c r="E15" s="100"/>
      <c r="F15" s="100"/>
    </row>
    <row r="16" spans="1:7">
      <c r="A16" s="100"/>
      <c r="B16" s="100"/>
      <c r="C16" s="100"/>
      <c r="D16" s="100"/>
      <c r="E16" s="100"/>
      <c r="F16" s="100"/>
    </row>
    <row r="17" spans="1:6">
      <c r="A17" s="100"/>
      <c r="B17" s="100"/>
      <c r="C17" s="100"/>
      <c r="D17" s="100"/>
      <c r="E17" s="100"/>
      <c r="F17" s="100"/>
    </row>
    <row r="18" spans="1:6">
      <c r="A18" s="100"/>
      <c r="B18" s="100"/>
      <c r="C18" s="100"/>
      <c r="D18" s="100"/>
      <c r="E18" s="100"/>
      <c r="F18" s="100"/>
    </row>
  </sheetData>
  <sheetProtection algorithmName="SHA-512" hashValue="eMIJ/AwFp51SuxSC6Y2gUrOI22Uz8h3zQYKKeNm0nJpVuh0n5f2U3dG+/nZ7HZQjpFmgOHGNVFWGD/5EGg+MxA==" saltValue="unrjz44hVV0nVFzbzY8BbA==" spinCount="100000" sheet="1" formatRows="0"/>
  <mergeCells count="1">
    <mergeCell ref="B1:D1"/>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04460-0317-5644-BBC4-C01BCDA37074}">
  <dimension ref="A1:I28"/>
  <sheetViews>
    <sheetView zoomScale="60" zoomScaleNormal="60" workbookViewId="0">
      <pane xSplit="1" ySplit="2" topLeftCell="B12" activePane="bottomRight" state="frozen"/>
      <selection pane="bottomRight" activeCell="A20" sqref="A20"/>
      <selection pane="bottomLeft" activeCell="A3" sqref="A3"/>
      <selection pane="topRight" activeCell="B1" sqref="B1"/>
    </sheetView>
  </sheetViews>
  <sheetFormatPr defaultColWidth="10.875" defaultRowHeight="15.6"/>
  <cols>
    <col min="1" max="5" width="32.625" style="95" customWidth="1"/>
    <col min="6" max="6" width="29.5" style="95" customWidth="1"/>
    <col min="7" max="7" width="15" style="95" customWidth="1"/>
    <col min="8" max="8" width="17" style="95" customWidth="1"/>
    <col min="9" max="9" width="16.5" style="95" customWidth="1"/>
    <col min="10" max="16384" width="10.875" style="1"/>
  </cols>
  <sheetData>
    <row r="1" spans="1:9">
      <c r="A1" s="30"/>
      <c r="B1" s="160" t="s">
        <v>224</v>
      </c>
      <c r="C1" s="161"/>
      <c r="D1" s="161"/>
      <c r="E1" s="162"/>
      <c r="F1" s="30"/>
      <c r="G1" s="30"/>
      <c r="H1" s="30"/>
      <c r="I1" s="1"/>
    </row>
    <row r="2" spans="1:9" ht="92.45" customHeight="1">
      <c r="A2" s="30" t="s">
        <v>225</v>
      </c>
      <c r="B2" s="42" t="s">
        <v>208</v>
      </c>
      <c r="C2" s="42" t="s">
        <v>209</v>
      </c>
      <c r="D2" s="42" t="s">
        <v>226</v>
      </c>
      <c r="E2" s="42" t="s">
        <v>211</v>
      </c>
      <c r="F2" s="30" t="s">
        <v>137</v>
      </c>
      <c r="G2" s="30" t="s">
        <v>24</v>
      </c>
      <c r="H2" s="30" t="s">
        <v>25</v>
      </c>
      <c r="I2" s="31"/>
    </row>
    <row r="3" spans="1:9" ht="32.1" customHeight="1">
      <c r="A3" s="32" t="s">
        <v>227</v>
      </c>
      <c r="B3" s="89"/>
      <c r="C3" s="89"/>
      <c r="D3" s="89"/>
      <c r="E3" s="89"/>
      <c r="F3" s="46">
        <f>SUM(B3:E3)</f>
        <v>0</v>
      </c>
      <c r="G3" s="74">
        <v>0.2</v>
      </c>
      <c r="H3" s="46">
        <f>SUM(B3:E3)*G3</f>
        <v>0</v>
      </c>
      <c r="I3" s="1"/>
    </row>
    <row r="4" spans="1:9" ht="32.1" customHeight="1">
      <c r="A4" s="32"/>
      <c r="B4" s="89"/>
      <c r="C4" s="89"/>
      <c r="D4" s="89"/>
      <c r="E4" s="89"/>
      <c r="F4" s="46"/>
      <c r="G4" s="36"/>
      <c r="H4" s="46"/>
      <c r="I4" s="1"/>
    </row>
    <row r="5" spans="1:9" ht="32.1" customHeight="1">
      <c r="A5" s="32" t="s">
        <v>228</v>
      </c>
      <c r="B5" s="90"/>
      <c r="C5" s="90"/>
      <c r="D5" s="90"/>
      <c r="E5" s="90"/>
      <c r="F5" s="46">
        <f t="shared" ref="F5:F17" si="0">SUM(B5:E5)</f>
        <v>0</v>
      </c>
      <c r="G5" s="74">
        <v>0.1</v>
      </c>
      <c r="H5" s="46">
        <f t="shared" ref="H5:H17" si="1">SUM(B5:E5)*G5</f>
        <v>0</v>
      </c>
      <c r="I5" s="1"/>
    </row>
    <row r="6" spans="1:9" ht="32.1" customHeight="1">
      <c r="A6" s="12"/>
      <c r="B6" s="90"/>
      <c r="C6" s="90"/>
      <c r="D6" s="90"/>
      <c r="E6" s="90"/>
      <c r="F6" s="46"/>
      <c r="G6" s="36"/>
      <c r="H6" s="46"/>
      <c r="I6" s="1"/>
    </row>
    <row r="7" spans="1:9" ht="32.1" customHeight="1">
      <c r="A7" s="13" t="s">
        <v>229</v>
      </c>
      <c r="B7" s="89"/>
      <c r="C7" s="89"/>
      <c r="D7" s="89"/>
      <c r="E7" s="89"/>
      <c r="F7" s="46">
        <f t="shared" si="0"/>
        <v>0</v>
      </c>
      <c r="G7" s="74">
        <v>0.05</v>
      </c>
      <c r="H7" s="46">
        <f t="shared" si="1"/>
        <v>0</v>
      </c>
      <c r="I7" s="1"/>
    </row>
    <row r="8" spans="1:9" ht="32.1" customHeight="1">
      <c r="A8" s="12"/>
      <c r="B8" s="89"/>
      <c r="C8" s="89"/>
      <c r="D8" s="89"/>
      <c r="E8" s="89"/>
      <c r="F8" s="46"/>
      <c r="G8" s="36"/>
      <c r="H8" s="46"/>
      <c r="I8" s="1"/>
    </row>
    <row r="9" spans="1:9" ht="32.1" customHeight="1">
      <c r="A9" s="13" t="s">
        <v>230</v>
      </c>
      <c r="B9" s="90"/>
      <c r="C9" s="90"/>
      <c r="D9" s="90"/>
      <c r="E9" s="90"/>
      <c r="F9" s="46">
        <f t="shared" si="0"/>
        <v>0</v>
      </c>
      <c r="G9" s="74">
        <v>0.25</v>
      </c>
      <c r="H9" s="46">
        <f t="shared" si="1"/>
        <v>0</v>
      </c>
      <c r="I9" s="1"/>
    </row>
    <row r="10" spans="1:9" ht="32.1" customHeight="1">
      <c r="A10" s="12"/>
      <c r="B10" s="90"/>
      <c r="C10" s="90"/>
      <c r="D10" s="90"/>
      <c r="E10" s="90"/>
      <c r="F10" s="46"/>
      <c r="G10" s="36"/>
      <c r="H10" s="46"/>
      <c r="I10" s="1"/>
    </row>
    <row r="11" spans="1:9" ht="32.1" customHeight="1">
      <c r="A11" s="32" t="s">
        <v>231</v>
      </c>
      <c r="B11" s="89"/>
      <c r="C11" s="89"/>
      <c r="D11" s="89"/>
      <c r="E11" s="89"/>
      <c r="F11" s="46">
        <f t="shared" si="0"/>
        <v>0</v>
      </c>
      <c r="G11" s="74">
        <v>0.1</v>
      </c>
      <c r="H11" s="46">
        <f t="shared" si="1"/>
        <v>0</v>
      </c>
      <c r="I11" s="1"/>
    </row>
    <row r="12" spans="1:9" ht="32.1" customHeight="1">
      <c r="A12" s="12"/>
      <c r="B12" s="89"/>
      <c r="C12" s="89"/>
      <c r="D12" s="89"/>
      <c r="E12" s="89"/>
      <c r="F12" s="46"/>
      <c r="G12" s="36"/>
      <c r="H12" s="46"/>
      <c r="I12" s="1"/>
    </row>
    <row r="13" spans="1:9" ht="32.1" customHeight="1">
      <c r="A13" s="13" t="s">
        <v>232</v>
      </c>
      <c r="B13" s="90"/>
      <c r="C13" s="90"/>
      <c r="D13" s="90"/>
      <c r="E13" s="90"/>
      <c r="F13" s="46">
        <f t="shared" si="0"/>
        <v>0</v>
      </c>
      <c r="G13" s="74">
        <v>0.05</v>
      </c>
      <c r="H13" s="46">
        <f t="shared" si="1"/>
        <v>0</v>
      </c>
      <c r="I13" s="1"/>
    </row>
    <row r="14" spans="1:9" ht="32.1" customHeight="1">
      <c r="A14" s="12"/>
      <c r="B14" s="90"/>
      <c r="C14" s="90"/>
      <c r="D14" s="90"/>
      <c r="E14" s="90"/>
      <c r="F14" s="46"/>
      <c r="G14" s="36"/>
      <c r="H14" s="46"/>
      <c r="I14" s="1"/>
    </row>
    <row r="15" spans="1:9" ht="69" customHeight="1">
      <c r="A15" s="13" t="s">
        <v>233</v>
      </c>
      <c r="B15" s="89"/>
      <c r="C15" s="89"/>
      <c r="D15" s="89"/>
      <c r="E15" s="89"/>
      <c r="F15" s="46">
        <f t="shared" si="0"/>
        <v>0</v>
      </c>
      <c r="G15" s="74">
        <v>0.1</v>
      </c>
      <c r="H15" s="46">
        <f t="shared" si="1"/>
        <v>0</v>
      </c>
      <c r="I15" s="1"/>
    </row>
    <row r="16" spans="1:9" ht="32.1" customHeight="1">
      <c r="A16" s="12"/>
      <c r="B16" s="163"/>
      <c r="C16" s="164"/>
      <c r="D16" s="164"/>
      <c r="E16" s="165"/>
      <c r="F16" s="46"/>
      <c r="G16" s="36"/>
      <c r="H16" s="46"/>
      <c r="I16" s="1"/>
    </row>
    <row r="17" spans="1:9" ht="48.6" customHeight="1">
      <c r="A17" s="13" t="s">
        <v>234</v>
      </c>
      <c r="B17" s="90">
        <v>2</v>
      </c>
      <c r="C17" s="90"/>
      <c r="D17" s="90"/>
      <c r="E17" s="90"/>
      <c r="F17" s="46">
        <f t="shared" si="0"/>
        <v>2</v>
      </c>
      <c r="G17" s="74">
        <v>0.15</v>
      </c>
      <c r="H17" s="46">
        <f t="shared" si="1"/>
        <v>0.3</v>
      </c>
      <c r="I17" s="1"/>
    </row>
    <row r="18" spans="1:9" ht="48.6" customHeight="1">
      <c r="A18" s="13"/>
      <c r="B18" s="90"/>
      <c r="C18" s="90"/>
      <c r="D18" s="90"/>
      <c r="E18" s="90"/>
      <c r="F18" s="46"/>
      <c r="G18" s="74"/>
      <c r="H18" s="46"/>
      <c r="I18" s="1"/>
    </row>
    <row r="19" spans="1:9" ht="26.1" customHeight="1">
      <c r="A19" s="159"/>
      <c r="B19" s="159"/>
      <c r="C19" s="11"/>
      <c r="D19" s="11"/>
      <c r="E19" s="11"/>
      <c r="F19" s="38" t="s">
        <v>67</v>
      </c>
      <c r="G19" s="75">
        <f>SUM(G3:G17)</f>
        <v>1</v>
      </c>
      <c r="H19" s="80">
        <f>SUM(H3:H17)</f>
        <v>0.3</v>
      </c>
      <c r="I19" s="14" t="s">
        <v>147</v>
      </c>
    </row>
    <row r="20" spans="1:9" ht="341.25" customHeight="1">
      <c r="B20" s="91"/>
      <c r="C20" s="91"/>
      <c r="D20" s="91"/>
      <c r="E20" s="91"/>
      <c r="F20" s="91"/>
      <c r="G20" s="91"/>
      <c r="H20" s="91"/>
    </row>
    <row r="21" spans="1:9">
      <c r="A21" s="91"/>
      <c r="B21" s="91"/>
      <c r="C21" s="91"/>
      <c r="D21" s="106"/>
      <c r="E21" s="91"/>
      <c r="F21" s="91"/>
      <c r="G21" s="91"/>
      <c r="H21" s="91"/>
    </row>
    <row r="22" spans="1:9">
      <c r="A22" s="91"/>
      <c r="B22" s="91"/>
      <c r="C22" s="105"/>
      <c r="D22" s="91"/>
      <c r="E22" s="91"/>
      <c r="F22" s="91"/>
      <c r="G22" s="91"/>
      <c r="H22" s="91"/>
    </row>
    <row r="23" spans="1:9">
      <c r="A23" s="91"/>
      <c r="B23" s="91"/>
      <c r="C23" s="91"/>
      <c r="D23" s="91"/>
      <c r="E23" s="91"/>
      <c r="F23" s="91"/>
      <c r="G23" s="91"/>
      <c r="H23" s="91"/>
    </row>
    <row r="24" spans="1:9">
      <c r="A24" s="91"/>
      <c r="B24" s="91"/>
      <c r="C24" s="91"/>
      <c r="D24" s="91"/>
      <c r="E24" s="91"/>
      <c r="F24" s="91"/>
      <c r="G24" s="91"/>
      <c r="H24" s="91"/>
    </row>
    <row r="25" spans="1:9">
      <c r="A25" s="91"/>
      <c r="B25" s="91"/>
      <c r="C25" s="91"/>
      <c r="D25" s="91"/>
      <c r="E25" s="91"/>
      <c r="F25" s="91"/>
      <c r="G25" s="91"/>
      <c r="H25" s="91"/>
    </row>
    <row r="26" spans="1:9">
      <c r="A26" s="91"/>
      <c r="B26" s="91"/>
      <c r="C26" s="91"/>
      <c r="D26" s="91"/>
      <c r="E26" s="91"/>
      <c r="F26" s="91"/>
      <c r="G26" s="91"/>
      <c r="H26" s="91"/>
    </row>
    <row r="27" spans="1:9">
      <c r="A27" s="91"/>
      <c r="B27" s="91"/>
      <c r="C27" s="91"/>
      <c r="D27" s="91"/>
      <c r="E27" s="91"/>
      <c r="F27" s="91"/>
      <c r="G27" s="91"/>
      <c r="H27" s="91"/>
    </row>
    <row r="28" spans="1:9">
      <c r="A28" s="91"/>
      <c r="B28" s="91"/>
      <c r="C28" s="91"/>
      <c r="D28" s="91"/>
      <c r="E28" s="91"/>
      <c r="F28" s="91"/>
      <c r="G28" s="91"/>
      <c r="H28" s="91"/>
    </row>
  </sheetData>
  <sheetProtection algorithmName="SHA-512" hashValue="CPYdjUEK8bYHnD0G7AdP32qi/m22f4iHATNwgLrShMb1FIEzLZwBwEWz3yRvavw0U7/oS0THUlfGGlxwbDhjbQ==" saltValue="2CdGDBLBZj6hIh7j3pVxMw==" spinCount="100000" sheet="1" formatRows="0"/>
  <mergeCells count="3">
    <mergeCell ref="A19:B19"/>
    <mergeCell ref="B1:E1"/>
    <mergeCell ref="B16:E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F1AE-0DD8-44DD-A9E0-04CC5B7BB236}">
  <dimension ref="A1:I25"/>
  <sheetViews>
    <sheetView zoomScale="60" zoomScaleNormal="60" workbookViewId="0">
      <pane xSplit="1" ySplit="2" topLeftCell="B3" activePane="bottomRight" state="frozen"/>
      <selection pane="bottomRight" activeCell="B4" sqref="B4"/>
      <selection pane="bottomLeft" activeCell="A3" sqref="A3"/>
      <selection pane="topRight" activeCell="B1" sqref="B1"/>
    </sheetView>
  </sheetViews>
  <sheetFormatPr defaultColWidth="10.875" defaultRowHeight="15.6"/>
  <cols>
    <col min="1" max="1" width="48.625" style="95" customWidth="1"/>
    <col min="2" max="5" width="32.625" style="95" customWidth="1"/>
    <col min="6" max="6" width="29.5" style="95" customWidth="1"/>
    <col min="7" max="7" width="15" style="95" customWidth="1"/>
    <col min="8" max="8" width="17" style="95" customWidth="1"/>
    <col min="9" max="9" width="16.5" style="95" customWidth="1"/>
    <col min="10" max="16384" width="10.875" style="1"/>
  </cols>
  <sheetData>
    <row r="1" spans="1:9">
      <c r="A1" s="30"/>
      <c r="B1" s="160" t="s">
        <v>224</v>
      </c>
      <c r="C1" s="161"/>
      <c r="D1" s="161"/>
      <c r="E1" s="162"/>
      <c r="F1" s="30"/>
      <c r="G1" s="30"/>
      <c r="H1" s="30"/>
      <c r="I1" s="1"/>
    </row>
    <row r="2" spans="1:9" ht="92.45" customHeight="1">
      <c r="A2" s="30" t="s">
        <v>217</v>
      </c>
      <c r="B2" s="42" t="s">
        <v>208</v>
      </c>
      <c r="C2" s="42" t="s">
        <v>209</v>
      </c>
      <c r="D2" s="42" t="s">
        <v>226</v>
      </c>
      <c r="E2" s="42" t="s">
        <v>211</v>
      </c>
      <c r="F2" s="30" t="s">
        <v>137</v>
      </c>
      <c r="G2" s="30" t="s">
        <v>24</v>
      </c>
      <c r="H2" s="30" t="s">
        <v>25</v>
      </c>
      <c r="I2" s="31"/>
    </row>
    <row r="3" spans="1:9" ht="32.1" customHeight="1">
      <c r="A3" s="57" t="s">
        <v>235</v>
      </c>
      <c r="B3" s="89">
        <v>3</v>
      </c>
      <c r="C3" s="89"/>
      <c r="D3" s="89"/>
      <c r="E3" s="89"/>
      <c r="F3" s="46">
        <f>SUM(B3:E3)</f>
        <v>3</v>
      </c>
      <c r="G3" s="74">
        <v>0.05</v>
      </c>
      <c r="H3" s="47">
        <f>SUM(B3:E3)*G3</f>
        <v>0.15000000000000002</v>
      </c>
      <c r="I3" s="1"/>
    </row>
    <row r="4" spans="1:9" ht="340.5" customHeight="1">
      <c r="A4" s="57"/>
      <c r="B4" s="91" t="s">
        <v>236</v>
      </c>
      <c r="C4" s="89"/>
      <c r="D4" s="89"/>
      <c r="E4" s="89"/>
      <c r="F4" s="46"/>
      <c r="G4" s="36"/>
      <c r="H4" s="47"/>
      <c r="I4" s="1"/>
    </row>
    <row r="5" spans="1:9" ht="32.1" customHeight="1">
      <c r="A5" s="57" t="s">
        <v>237</v>
      </c>
      <c r="B5" s="90"/>
      <c r="C5" s="90"/>
      <c r="D5" s="90"/>
      <c r="E5" s="90"/>
      <c r="F5" s="46">
        <f t="shared" ref="F5:F13" si="0">SUM(B5:E5)</f>
        <v>0</v>
      </c>
      <c r="G5" s="74">
        <v>0.1</v>
      </c>
      <c r="H5" s="47">
        <f>SUM(B5:E5)*G5</f>
        <v>0</v>
      </c>
      <c r="I5" s="1"/>
    </row>
    <row r="6" spans="1:9" ht="32.1" customHeight="1">
      <c r="A6" s="57"/>
      <c r="B6" s="90"/>
      <c r="C6" s="90"/>
      <c r="D6" s="90"/>
      <c r="E6" s="90"/>
      <c r="F6" s="46"/>
      <c r="G6" s="36"/>
      <c r="H6" s="47"/>
      <c r="I6" s="1"/>
    </row>
    <row r="7" spans="1:9" ht="32.1" customHeight="1">
      <c r="A7" s="58" t="s">
        <v>238</v>
      </c>
      <c r="B7" s="89"/>
      <c r="C7" s="89"/>
      <c r="D7" s="89"/>
      <c r="E7" s="89"/>
      <c r="F7" s="46">
        <f t="shared" si="0"/>
        <v>0</v>
      </c>
      <c r="G7" s="74">
        <v>0.15</v>
      </c>
      <c r="H7" s="47">
        <f>SUM(B7:E7)*G7</f>
        <v>0</v>
      </c>
      <c r="I7" s="1"/>
    </row>
    <row r="8" spans="1:9" ht="32.1" customHeight="1">
      <c r="A8" s="57"/>
      <c r="B8" s="89"/>
      <c r="C8" s="89"/>
      <c r="D8" s="89"/>
      <c r="E8" s="89"/>
      <c r="F8" s="46"/>
      <c r="G8" s="36"/>
      <c r="H8" s="47"/>
      <c r="I8" s="1"/>
    </row>
    <row r="9" spans="1:9" ht="32.1" customHeight="1">
      <c r="A9" s="60" t="s">
        <v>239</v>
      </c>
      <c r="B9" s="90"/>
      <c r="C9" s="90"/>
      <c r="D9" s="90"/>
      <c r="E9" s="90"/>
      <c r="F9" s="46">
        <f t="shared" si="0"/>
        <v>0</v>
      </c>
      <c r="G9" s="74">
        <v>0.15</v>
      </c>
      <c r="H9" s="47">
        <f t="shared" ref="H9:H13" si="1">SUM(B9:E9)*G9</f>
        <v>0</v>
      </c>
      <c r="I9" s="1"/>
    </row>
    <row r="10" spans="1:9" ht="32.1" customHeight="1">
      <c r="A10" s="57"/>
      <c r="B10" s="90"/>
      <c r="C10" s="90"/>
      <c r="D10" s="90"/>
      <c r="E10" s="90"/>
      <c r="F10" s="46"/>
      <c r="G10" s="36"/>
      <c r="H10" s="47"/>
      <c r="I10" s="1"/>
    </row>
    <row r="11" spans="1:9" ht="32.1" customHeight="1">
      <c r="A11" s="63" t="s">
        <v>240</v>
      </c>
      <c r="B11" s="89"/>
      <c r="C11" s="89"/>
      <c r="D11" s="89"/>
      <c r="E11" s="89"/>
      <c r="F11" s="46">
        <f t="shared" si="0"/>
        <v>0</v>
      </c>
      <c r="G11" s="74">
        <v>0.25</v>
      </c>
      <c r="H11" s="47">
        <f t="shared" si="1"/>
        <v>0</v>
      </c>
      <c r="I11" s="1"/>
    </row>
    <row r="12" spans="1:9" ht="32.1" customHeight="1">
      <c r="A12" s="57"/>
      <c r="B12" s="89"/>
      <c r="C12" s="89"/>
      <c r="D12" s="89"/>
      <c r="E12" s="89"/>
      <c r="F12" s="46"/>
      <c r="G12" s="36"/>
      <c r="H12" s="47"/>
      <c r="I12" s="1"/>
    </row>
    <row r="13" spans="1:9" ht="32.1" customHeight="1">
      <c r="A13" s="60" t="s">
        <v>241</v>
      </c>
      <c r="B13" s="90"/>
      <c r="C13" s="90"/>
      <c r="D13" s="90"/>
      <c r="E13" s="90"/>
      <c r="F13" s="46">
        <f t="shared" si="0"/>
        <v>0</v>
      </c>
      <c r="G13" s="74">
        <v>0.3</v>
      </c>
      <c r="H13" s="47">
        <f t="shared" si="1"/>
        <v>0</v>
      </c>
      <c r="I13" s="1"/>
    </row>
    <row r="14" spans="1:9" ht="32.1" customHeight="1">
      <c r="A14" s="13"/>
      <c r="B14" s="90"/>
      <c r="C14" s="90"/>
      <c r="D14" s="90"/>
      <c r="E14" s="90"/>
      <c r="F14" s="46"/>
      <c r="G14" s="74"/>
      <c r="H14" s="46"/>
      <c r="I14" s="1"/>
    </row>
    <row r="15" spans="1:9" ht="26.1" customHeight="1">
      <c r="A15" s="14"/>
      <c r="B15" s="11"/>
      <c r="C15" s="11"/>
      <c r="D15" s="11"/>
      <c r="E15" s="11"/>
      <c r="F15" s="38" t="s">
        <v>67</v>
      </c>
      <c r="G15" s="75">
        <f>SUM(G3:G13)</f>
        <v>1</v>
      </c>
      <c r="H15" s="80">
        <f>SUM(H3:H14)</f>
        <v>0.15000000000000002</v>
      </c>
      <c r="I15" s="14" t="s">
        <v>242</v>
      </c>
    </row>
    <row r="16" spans="1:9" ht="15.75">
      <c r="A16" s="100"/>
      <c r="B16" s="91"/>
      <c r="C16" s="91"/>
      <c r="D16" s="91"/>
      <c r="E16" s="91"/>
      <c r="F16" s="91"/>
      <c r="G16" s="91"/>
      <c r="H16" s="91"/>
    </row>
    <row r="17" spans="1:8">
      <c r="A17" s="91"/>
      <c r="B17" s="91"/>
      <c r="C17" s="91"/>
      <c r="D17" s="91"/>
      <c r="E17" s="91"/>
      <c r="F17" s="91"/>
      <c r="G17" s="91"/>
      <c r="H17" s="91"/>
    </row>
    <row r="18" spans="1:8">
      <c r="A18" s="91"/>
      <c r="B18" s="91"/>
      <c r="C18" s="105"/>
      <c r="D18" s="91"/>
      <c r="E18" s="91"/>
      <c r="F18" s="91"/>
      <c r="G18" s="91"/>
      <c r="H18" s="91"/>
    </row>
    <row r="19" spans="1:8">
      <c r="A19" s="91"/>
      <c r="B19" s="91"/>
      <c r="C19" s="91"/>
      <c r="D19" s="91"/>
      <c r="E19" s="91"/>
      <c r="F19" s="91"/>
      <c r="G19" s="91"/>
      <c r="H19" s="91"/>
    </row>
    <row r="20" spans="1:8">
      <c r="A20" s="91"/>
      <c r="B20" s="91"/>
      <c r="C20" s="91"/>
      <c r="D20" s="91"/>
      <c r="E20" s="91"/>
      <c r="F20" s="91"/>
      <c r="G20" s="91"/>
      <c r="H20" s="91"/>
    </row>
    <row r="21" spans="1:8">
      <c r="A21" s="91"/>
      <c r="B21" s="91"/>
      <c r="C21" s="106"/>
      <c r="D21" s="91"/>
      <c r="E21" s="91"/>
      <c r="F21" s="91"/>
      <c r="G21" s="91"/>
      <c r="H21" s="91"/>
    </row>
    <row r="22" spans="1:8">
      <c r="A22" s="91"/>
      <c r="B22" s="91"/>
      <c r="C22" s="91"/>
      <c r="D22" s="91"/>
      <c r="E22" s="91"/>
      <c r="F22" s="91"/>
      <c r="G22" s="91"/>
      <c r="H22" s="91"/>
    </row>
    <row r="23" spans="1:8">
      <c r="A23" s="91"/>
      <c r="B23" s="91"/>
      <c r="C23" s="91"/>
      <c r="D23" s="91"/>
      <c r="E23" s="91"/>
      <c r="F23" s="91"/>
      <c r="G23" s="91"/>
      <c r="H23" s="91"/>
    </row>
    <row r="24" spans="1:8">
      <c r="A24" s="91"/>
      <c r="B24" s="91"/>
      <c r="C24" s="91"/>
      <c r="D24" s="91"/>
      <c r="E24" s="91"/>
      <c r="F24" s="91"/>
      <c r="G24" s="91"/>
      <c r="H24" s="91"/>
    </row>
    <row r="25" spans="1:8">
      <c r="A25" s="91"/>
      <c r="B25" s="91"/>
      <c r="C25" s="91"/>
      <c r="D25" s="91"/>
      <c r="E25" s="91"/>
      <c r="F25" s="91"/>
      <c r="G25" s="91"/>
      <c r="H25" s="91"/>
    </row>
  </sheetData>
  <sheetProtection algorithmName="SHA-512" hashValue="2dTLPGWG7eVz/Y0tvtKuv3LI/6/fERIIy77ZXDSryQwoPBGZjcRdz6+bnTVfUikeJQDSeZFabZJ3UR066t8DvQ==" saltValue="Cauy0e3bWOcbv1eE4koOMw==" spinCount="100000" sheet="1" formatRows="0"/>
  <mergeCells count="1">
    <mergeCell ref="B1:E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21AC-B78D-B747-9C63-6B77AFABAB08}">
  <dimension ref="A1:H32"/>
  <sheetViews>
    <sheetView tabSelected="1" zoomScale="60" zoomScaleNormal="60" workbookViewId="0">
      <pane xSplit="1" ySplit="1" topLeftCell="B15" activePane="bottomRight" state="frozen"/>
      <selection pane="bottomRight" activeCell="C4" sqref="C4"/>
      <selection pane="bottomLeft" activeCell="A2" sqref="A2"/>
      <selection pane="topRight" activeCell="B1" sqref="B1"/>
    </sheetView>
  </sheetViews>
  <sheetFormatPr defaultColWidth="10.875" defaultRowHeight="15.6"/>
  <cols>
    <col min="1" max="1" width="48.625" style="97" customWidth="1"/>
    <col min="2" max="4" width="32.625" style="97" customWidth="1"/>
    <col min="5" max="5" width="21.5" style="97" customWidth="1"/>
    <col min="6" max="6" width="15.375" style="97" customWidth="1"/>
    <col min="7" max="7" width="15.5" style="97" customWidth="1"/>
    <col min="8" max="8" width="21.875" style="97" customWidth="1"/>
    <col min="9" max="16384" width="10.875" style="8"/>
  </cols>
  <sheetData>
    <row r="1" spans="1:7" s="8" customFormat="1" ht="67.5" customHeight="1">
      <c r="A1" s="40" t="s">
        <v>243</v>
      </c>
      <c r="B1" s="23" t="s">
        <v>244</v>
      </c>
      <c r="C1" s="23" t="s">
        <v>245</v>
      </c>
      <c r="D1" s="23" t="s">
        <v>246</v>
      </c>
      <c r="E1" s="33" t="s">
        <v>137</v>
      </c>
      <c r="F1" s="33" t="s">
        <v>24</v>
      </c>
      <c r="G1" s="33" t="s">
        <v>25</v>
      </c>
    </row>
    <row r="2" spans="1:7" s="8" customFormat="1" ht="32.1" customHeight="1">
      <c r="A2" s="22" t="s">
        <v>247</v>
      </c>
      <c r="B2" s="88"/>
      <c r="C2" s="88">
        <v>5</v>
      </c>
      <c r="D2" s="88"/>
      <c r="E2" s="86">
        <f>SUM(B2:D2)</f>
        <v>5</v>
      </c>
      <c r="F2" s="67">
        <v>0.15</v>
      </c>
      <c r="G2" s="44">
        <f>(B2*F2)+(C2*F2)+(D2*F2)</f>
        <v>0.75</v>
      </c>
    </row>
    <row r="3" spans="1:7" s="8" customFormat="1" ht="325.5" customHeight="1">
      <c r="A3" s="22"/>
      <c r="B3" s="88"/>
      <c r="C3" s="88" t="s">
        <v>248</v>
      </c>
      <c r="D3" s="88"/>
      <c r="E3" s="86"/>
      <c r="F3" s="34"/>
      <c r="G3" s="44"/>
    </row>
    <row r="4" spans="1:7" s="8" customFormat="1" ht="32.1" customHeight="1">
      <c r="A4" s="22" t="s">
        <v>249</v>
      </c>
      <c r="B4" s="83"/>
      <c r="C4" s="83">
        <v>4</v>
      </c>
      <c r="D4" s="83"/>
      <c r="E4" s="86">
        <f t="shared" ref="E4:E20" si="0">SUM(B4:D4)</f>
        <v>4</v>
      </c>
      <c r="F4" s="78">
        <v>7.4999999999999997E-2</v>
      </c>
      <c r="G4" s="44">
        <f>(B4*F4)+(C4*F4)+(D4*F4)</f>
        <v>0.3</v>
      </c>
    </row>
    <row r="5" spans="1:7" s="8" customFormat="1" ht="82.5" customHeight="1">
      <c r="A5" s="22"/>
      <c r="B5" s="83"/>
      <c r="C5" s="122" t="s">
        <v>250</v>
      </c>
      <c r="D5" s="83"/>
      <c r="E5" s="86"/>
      <c r="F5" s="34"/>
      <c r="G5" s="44"/>
    </row>
    <row r="6" spans="1:7" s="8" customFormat="1" ht="32.1" customHeight="1">
      <c r="A6" s="22" t="s">
        <v>251</v>
      </c>
      <c r="B6" s="88">
        <v>0</v>
      </c>
      <c r="C6" s="88"/>
      <c r="D6" s="88"/>
      <c r="E6" s="86">
        <f t="shared" si="0"/>
        <v>0</v>
      </c>
      <c r="F6" s="78">
        <v>7.4999999999999997E-2</v>
      </c>
      <c r="G6" s="44">
        <f>(B6*F6)+(C6*F6)+(D6*F6)</f>
        <v>0</v>
      </c>
    </row>
    <row r="7" spans="1:7" s="8" customFormat="1" ht="32.1" customHeight="1">
      <c r="A7" s="22"/>
      <c r="B7" s="88" t="s">
        <v>40</v>
      </c>
      <c r="C7" s="88"/>
      <c r="D7" s="88"/>
      <c r="E7" s="86"/>
      <c r="F7" s="34"/>
      <c r="G7" s="44"/>
    </row>
    <row r="8" spans="1:7" s="8" customFormat="1" ht="53.1" customHeight="1">
      <c r="A8" s="23" t="s">
        <v>252</v>
      </c>
      <c r="B8" s="83">
        <v>0</v>
      </c>
      <c r="C8" s="83"/>
      <c r="D8" s="83"/>
      <c r="E8" s="87">
        <f t="shared" si="0"/>
        <v>0</v>
      </c>
      <c r="F8" s="76">
        <v>0.15</v>
      </c>
      <c r="G8" s="44">
        <f>(B8*F8)+(C8*F8)+(D8*F8)</f>
        <v>0</v>
      </c>
    </row>
    <row r="9" spans="1:7" s="8" customFormat="1" ht="32.1" customHeight="1">
      <c r="A9" s="23"/>
      <c r="B9" s="122" t="s">
        <v>40</v>
      </c>
      <c r="C9" s="83"/>
      <c r="D9" s="83"/>
      <c r="E9" s="87"/>
      <c r="F9" s="77"/>
      <c r="G9" s="44"/>
    </row>
    <row r="10" spans="1:7" s="8" customFormat="1" ht="47.1" customHeight="1">
      <c r="A10" s="23" t="s">
        <v>253</v>
      </c>
      <c r="B10" s="88">
        <v>0</v>
      </c>
      <c r="C10" s="88"/>
      <c r="D10" s="88"/>
      <c r="E10" s="87">
        <f t="shared" si="0"/>
        <v>0</v>
      </c>
      <c r="F10" s="76">
        <v>0.1</v>
      </c>
      <c r="G10" s="44">
        <f>(B10*F10)+(C10*F10)+(D10*F10)</f>
        <v>0</v>
      </c>
    </row>
    <row r="11" spans="1:7" s="8" customFormat="1" ht="32.1" customHeight="1">
      <c r="A11" s="23"/>
      <c r="B11" s="88" t="s">
        <v>40</v>
      </c>
      <c r="C11" s="88"/>
      <c r="D11" s="88"/>
      <c r="E11" s="87"/>
      <c r="F11" s="77"/>
      <c r="G11" s="44"/>
    </row>
    <row r="12" spans="1:7" s="8" customFormat="1" ht="32.1" customHeight="1">
      <c r="A12" s="23" t="s">
        <v>254</v>
      </c>
      <c r="B12" s="83">
        <v>0</v>
      </c>
      <c r="C12" s="83"/>
      <c r="D12" s="83"/>
      <c r="E12" s="87">
        <f t="shared" si="0"/>
        <v>0</v>
      </c>
      <c r="F12" s="76">
        <v>0.1</v>
      </c>
      <c r="G12" s="44">
        <f>(B12*F12)+(C12*F12)+(D12*F12)</f>
        <v>0</v>
      </c>
    </row>
    <row r="13" spans="1:7" s="8" customFormat="1" ht="32.1" customHeight="1">
      <c r="A13" s="23"/>
      <c r="B13" s="122" t="s">
        <v>40</v>
      </c>
      <c r="C13" s="83"/>
      <c r="D13" s="83"/>
      <c r="E13" s="87"/>
      <c r="F13" s="77"/>
      <c r="G13" s="44"/>
    </row>
    <row r="14" spans="1:7" s="8" customFormat="1" ht="32.1" customHeight="1">
      <c r="A14" s="23" t="s">
        <v>255</v>
      </c>
      <c r="B14" s="88"/>
      <c r="C14" s="88">
        <v>6</v>
      </c>
      <c r="D14" s="88"/>
      <c r="E14" s="87">
        <f t="shared" si="0"/>
        <v>6</v>
      </c>
      <c r="F14" s="76">
        <v>0.1</v>
      </c>
      <c r="G14" s="44">
        <f>(B14*F14)+(C14*F14)+(D14*F14)</f>
        <v>0.60000000000000009</v>
      </c>
    </row>
    <row r="15" spans="1:7" s="8" customFormat="1" ht="146.25" customHeight="1">
      <c r="A15" s="22"/>
      <c r="B15" s="88"/>
      <c r="C15" s="88" t="s">
        <v>256</v>
      </c>
      <c r="D15" s="88"/>
      <c r="E15" s="86"/>
      <c r="F15" s="34"/>
      <c r="G15" s="44"/>
    </row>
    <row r="16" spans="1:7" s="8" customFormat="1" ht="32.1" customHeight="1">
      <c r="A16" s="23" t="s">
        <v>257</v>
      </c>
      <c r="B16" s="83">
        <v>0</v>
      </c>
      <c r="C16" s="83"/>
      <c r="D16" s="83"/>
      <c r="E16" s="87">
        <f t="shared" si="0"/>
        <v>0</v>
      </c>
      <c r="F16" s="76">
        <v>0.1</v>
      </c>
      <c r="G16" s="44">
        <f>(B16*F16)+(C16*F16)+(D16*F16)</f>
        <v>0</v>
      </c>
    </row>
    <row r="17" spans="1:8" ht="32.1" customHeight="1">
      <c r="A17" s="22"/>
      <c r="B17" s="122" t="s">
        <v>40</v>
      </c>
      <c r="C17" s="83"/>
      <c r="D17" s="83"/>
      <c r="E17" s="86"/>
      <c r="F17" s="34"/>
      <c r="G17" s="44"/>
      <c r="H17" s="8"/>
    </row>
    <row r="18" spans="1:8" ht="46.5">
      <c r="A18" s="28" t="s">
        <v>258</v>
      </c>
      <c r="B18" s="88"/>
      <c r="C18" s="88">
        <v>5</v>
      </c>
      <c r="D18" s="88"/>
      <c r="E18" s="87">
        <f t="shared" si="0"/>
        <v>5</v>
      </c>
      <c r="F18" s="76">
        <v>0.08</v>
      </c>
      <c r="G18" s="44">
        <f>(B18*F18)+(C18*F18)+(D18*F18)</f>
        <v>0.4</v>
      </c>
      <c r="H18" s="8"/>
    </row>
    <row r="19" spans="1:8" ht="110.25" customHeight="1">
      <c r="A19" s="22"/>
      <c r="B19" s="88"/>
      <c r="C19" s="88" t="s">
        <v>259</v>
      </c>
      <c r="D19" s="88"/>
      <c r="E19" s="86"/>
      <c r="F19" s="34"/>
      <c r="G19" s="44"/>
      <c r="H19" s="8"/>
    </row>
    <row r="20" spans="1:8" ht="76.5" customHeight="1">
      <c r="A20" s="23" t="s">
        <v>260</v>
      </c>
      <c r="B20" s="83">
        <v>0</v>
      </c>
      <c r="C20" s="83"/>
      <c r="D20" s="83"/>
      <c r="E20" s="87">
        <f t="shared" si="0"/>
        <v>0</v>
      </c>
      <c r="F20" s="76">
        <v>7.0000000000000007E-2</v>
      </c>
      <c r="G20" s="44">
        <f>(B20*F20)+(C20*F20)+(D20*F20)</f>
        <v>0</v>
      </c>
      <c r="H20" s="8"/>
    </row>
    <row r="21" spans="1:8" ht="32.1" customHeight="1">
      <c r="A21" s="22"/>
      <c r="B21" s="83" t="s">
        <v>40</v>
      </c>
      <c r="C21" s="83"/>
      <c r="D21" s="83"/>
      <c r="E21" s="86"/>
      <c r="F21" s="67"/>
      <c r="G21" s="44"/>
      <c r="H21" s="8"/>
    </row>
    <row r="22" spans="1:8">
      <c r="A22" s="8"/>
      <c r="B22" s="8"/>
      <c r="C22" s="8"/>
      <c r="D22" s="8"/>
      <c r="E22" s="38" t="s">
        <v>67</v>
      </c>
      <c r="F22" s="67"/>
      <c r="G22" s="79">
        <f>SUM(G2:G21)</f>
        <v>2.0500000000000003</v>
      </c>
      <c r="H22" s="14" t="s">
        <v>138</v>
      </c>
    </row>
    <row r="23" spans="1:8">
      <c r="A23" s="91"/>
      <c r="B23" s="91"/>
      <c r="C23" s="91"/>
      <c r="D23" s="91"/>
      <c r="E23" s="91"/>
      <c r="F23" s="91"/>
      <c r="G23" s="91"/>
    </row>
    <row r="24" spans="1:8">
      <c r="A24" s="91"/>
      <c r="B24" s="91"/>
      <c r="C24" s="91"/>
      <c r="D24" s="91"/>
      <c r="E24" s="91"/>
      <c r="F24" s="91"/>
      <c r="G24" s="91"/>
    </row>
    <row r="25" spans="1:8">
      <c r="A25" s="91"/>
      <c r="B25" s="91"/>
      <c r="C25" s="91"/>
      <c r="D25" s="91"/>
      <c r="E25" s="91"/>
      <c r="F25" s="91"/>
      <c r="G25" s="91"/>
    </row>
    <row r="26" spans="1:8">
      <c r="A26" s="91"/>
      <c r="B26" s="91"/>
      <c r="C26" s="106"/>
      <c r="D26" s="91"/>
      <c r="E26" s="91"/>
      <c r="F26" s="91"/>
      <c r="G26" s="91"/>
    </row>
    <row r="27" spans="1:8">
      <c r="A27" s="91"/>
      <c r="B27" s="91"/>
      <c r="C27" s="91"/>
      <c r="D27" s="91"/>
      <c r="E27" s="91"/>
      <c r="F27" s="91"/>
      <c r="G27" s="91"/>
    </row>
    <row r="28" spans="1:8">
      <c r="A28" s="91"/>
      <c r="B28" s="91"/>
      <c r="C28" s="91"/>
      <c r="D28" s="91"/>
      <c r="E28" s="91"/>
      <c r="F28" s="91"/>
      <c r="G28" s="91"/>
    </row>
    <row r="29" spans="1:8">
      <c r="A29" s="91"/>
      <c r="B29" s="91"/>
      <c r="C29" s="91"/>
      <c r="D29" s="91"/>
      <c r="E29" s="91"/>
      <c r="F29" s="91"/>
      <c r="G29" s="91"/>
    </row>
    <row r="30" spans="1:8">
      <c r="A30" s="91"/>
      <c r="B30" s="91"/>
      <c r="C30" s="91"/>
      <c r="D30" s="91"/>
      <c r="E30" s="91"/>
      <c r="F30" s="91"/>
      <c r="G30" s="91"/>
    </row>
    <row r="31" spans="1:8">
      <c r="A31" s="91"/>
      <c r="B31" s="91"/>
      <c r="C31" s="91"/>
      <c r="D31" s="91"/>
      <c r="E31" s="91"/>
      <c r="F31" s="91"/>
      <c r="G31" s="91"/>
    </row>
    <row r="32" spans="1:8">
      <c r="A32" s="91"/>
      <c r="B32" s="91"/>
      <c r="C32" s="91"/>
      <c r="D32" s="91"/>
      <c r="E32" s="91"/>
      <c r="F32" s="91"/>
      <c r="G32" s="91"/>
    </row>
  </sheetData>
  <sheetProtection algorithmName="SHA-512" hashValue="sgi3PAdBrnkgDiWe4zPvN9Qdcco0N67cqg1/g6Pr6UWlu9EVXEHOGFsFeATtjsYasfagmXh8AkwECuwc1umzXQ==" saltValue="aVi1EyDJexgZ/y2ZZ/w7Kw==" spinCount="100000" sheet="1" formatRows="0"/>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EB651-E7BE-A64C-89E6-706E2FD0EF0E}">
  <dimension ref="A1:T30"/>
  <sheetViews>
    <sheetView zoomScale="70" zoomScaleNormal="70" workbookViewId="0">
      <pane xSplit="1" ySplit="2" topLeftCell="B13" activePane="bottomRight" state="frozen"/>
      <selection pane="bottomRight" activeCell="D15" sqref="D15"/>
      <selection pane="bottomLeft" activeCell="A3" sqref="A3"/>
      <selection pane="topRight" activeCell="B1" sqref="B1"/>
    </sheetView>
  </sheetViews>
  <sheetFormatPr defaultColWidth="10.875" defaultRowHeight="15.6"/>
  <cols>
    <col min="1" max="1" width="64.625" style="97" customWidth="1"/>
    <col min="2" max="4" width="25" style="97" customWidth="1"/>
    <col min="5" max="7" width="16.625" style="97" customWidth="1"/>
    <col min="8" max="8" width="16.5" style="97" customWidth="1"/>
    <col min="9" max="16384" width="10.875" style="8"/>
  </cols>
  <sheetData>
    <row r="1" spans="1:20">
      <c r="A1" s="7"/>
      <c r="B1" s="166" t="s">
        <v>261</v>
      </c>
      <c r="C1" s="166"/>
      <c r="D1" s="166"/>
      <c r="E1" s="7"/>
      <c r="F1" s="7"/>
      <c r="G1" s="7"/>
      <c r="H1" s="8"/>
    </row>
    <row r="2" spans="1:20" ht="111.95" customHeight="1">
      <c r="A2" s="40" t="s">
        <v>262</v>
      </c>
      <c r="B2" s="23" t="s">
        <v>263</v>
      </c>
      <c r="C2" s="23" t="s">
        <v>264</v>
      </c>
      <c r="D2" s="23" t="s">
        <v>265</v>
      </c>
      <c r="E2" s="33" t="s">
        <v>137</v>
      </c>
      <c r="F2" s="33" t="s">
        <v>24</v>
      </c>
      <c r="G2" s="33" t="s">
        <v>25</v>
      </c>
      <c r="H2" s="8"/>
    </row>
    <row r="3" spans="1:20" ht="32.1" customHeight="1">
      <c r="A3" s="22" t="s">
        <v>266</v>
      </c>
      <c r="B3" s="88">
        <v>0</v>
      </c>
      <c r="C3" s="88"/>
      <c r="D3" s="88"/>
      <c r="E3" s="49">
        <f>SUM(B3:D3)</f>
        <v>0</v>
      </c>
      <c r="F3" s="67">
        <v>-0.15</v>
      </c>
      <c r="G3" s="49">
        <f>(B3*F3)+(C3*F3)+(D3*F3)</f>
        <v>0</v>
      </c>
      <c r="H3" s="8"/>
      <c r="T3" s="8">
        <v>-2</v>
      </c>
    </row>
    <row r="4" spans="1:20" ht="32.1" customHeight="1">
      <c r="A4" s="22"/>
      <c r="B4" s="88"/>
      <c r="C4" s="88"/>
      <c r="D4" s="88"/>
      <c r="E4" s="49"/>
      <c r="F4" s="67"/>
      <c r="G4" s="49"/>
      <c r="H4" s="8"/>
    </row>
    <row r="5" spans="1:20" ht="32.1" customHeight="1">
      <c r="A5" s="22" t="s">
        <v>267</v>
      </c>
      <c r="B5" s="93"/>
      <c r="C5" s="93"/>
      <c r="D5" s="93">
        <v>2</v>
      </c>
      <c r="E5" s="49">
        <f t="shared" ref="E5:E17" si="0">SUM(B5:D5)</f>
        <v>2</v>
      </c>
      <c r="F5" s="67">
        <v>-0.2</v>
      </c>
      <c r="G5" s="49">
        <f>(B5*F5)+(C5*F5)+(D5*F5)</f>
        <v>-0.4</v>
      </c>
      <c r="H5" s="8"/>
    </row>
    <row r="6" spans="1:20" ht="32.1" customHeight="1">
      <c r="A6" s="22"/>
      <c r="B6" s="93"/>
      <c r="C6" s="93"/>
      <c r="D6" s="93"/>
      <c r="E6" s="49"/>
      <c r="F6" s="67"/>
      <c r="G6" s="49"/>
      <c r="H6" s="8"/>
    </row>
    <row r="7" spans="1:20" ht="32.1" customHeight="1">
      <c r="A7" s="23" t="s">
        <v>268</v>
      </c>
      <c r="B7" s="88">
        <v>0</v>
      </c>
      <c r="C7" s="88"/>
      <c r="D7" s="88"/>
      <c r="E7" s="49">
        <f t="shared" si="0"/>
        <v>0</v>
      </c>
      <c r="F7" s="67">
        <v>-0.2</v>
      </c>
      <c r="G7" s="49">
        <f>(B7*F7)+(C7*F7)+(D7*F7)</f>
        <v>0</v>
      </c>
      <c r="H7" s="8"/>
    </row>
    <row r="8" spans="1:20" ht="32.1" customHeight="1">
      <c r="A8" s="22"/>
      <c r="B8" s="88"/>
      <c r="C8" s="88"/>
      <c r="D8" s="88"/>
      <c r="E8" s="49"/>
      <c r="F8" s="67"/>
      <c r="G8" s="49"/>
      <c r="H8" s="8"/>
    </row>
    <row r="9" spans="1:20" ht="32.1" customHeight="1">
      <c r="A9" s="23" t="s">
        <v>269</v>
      </c>
      <c r="B9" s="93">
        <v>0</v>
      </c>
      <c r="C9" s="93"/>
      <c r="D9" s="93"/>
      <c r="E9" s="49">
        <f t="shared" si="0"/>
        <v>0</v>
      </c>
      <c r="F9" s="76">
        <v>-0.1</v>
      </c>
      <c r="G9" s="49">
        <f>(B9*F9)+(C9*F9)+(D9*F9)</f>
        <v>0</v>
      </c>
      <c r="H9" s="8"/>
    </row>
    <row r="10" spans="1:20" ht="66.75" customHeight="1">
      <c r="A10" s="23"/>
      <c r="B10" s="93" t="s">
        <v>270</v>
      </c>
      <c r="C10" s="93"/>
      <c r="D10" s="93"/>
      <c r="E10" s="49"/>
      <c r="F10" s="76"/>
      <c r="G10" s="49"/>
      <c r="H10" s="8"/>
    </row>
    <row r="11" spans="1:20" ht="32.1" customHeight="1">
      <c r="A11" s="23" t="s">
        <v>271</v>
      </c>
      <c r="B11" s="88"/>
      <c r="C11" s="88"/>
      <c r="D11" s="88">
        <v>2</v>
      </c>
      <c r="E11" s="49">
        <f t="shared" si="0"/>
        <v>2</v>
      </c>
      <c r="F11" s="76">
        <f>-10%</f>
        <v>-0.1</v>
      </c>
      <c r="G11" s="49">
        <f t="shared" ref="G11:G13" si="1">(B11*F11)+(C11*F11)+(D11*F11)</f>
        <v>-0.2</v>
      </c>
      <c r="H11" s="8"/>
    </row>
    <row r="12" spans="1:20" ht="96" customHeight="1">
      <c r="A12" s="23"/>
      <c r="B12" s="114"/>
      <c r="C12" s="88"/>
      <c r="D12" s="88" t="s">
        <v>272</v>
      </c>
      <c r="E12" s="49"/>
      <c r="F12" s="76"/>
      <c r="G12" s="49"/>
      <c r="H12" s="8"/>
    </row>
    <row r="13" spans="1:20" ht="32.1" customHeight="1">
      <c r="A13" s="23" t="s">
        <v>273</v>
      </c>
      <c r="B13" s="93">
        <v>0</v>
      </c>
      <c r="C13" s="93"/>
      <c r="D13" s="93"/>
      <c r="E13" s="49">
        <f t="shared" si="0"/>
        <v>0</v>
      </c>
      <c r="F13" s="76">
        <f>-10%</f>
        <v>-0.1</v>
      </c>
      <c r="G13" s="49">
        <f t="shared" si="1"/>
        <v>0</v>
      </c>
      <c r="H13" s="8"/>
    </row>
    <row r="14" spans="1:20" ht="32.1" customHeight="1">
      <c r="A14" s="23"/>
      <c r="B14" s="93"/>
      <c r="C14" s="93"/>
      <c r="D14" s="93"/>
      <c r="E14" s="49"/>
      <c r="F14" s="76"/>
      <c r="G14" s="49"/>
      <c r="H14" s="8"/>
    </row>
    <row r="15" spans="1:20" ht="39" customHeight="1">
      <c r="A15" s="23" t="s">
        <v>274</v>
      </c>
      <c r="B15" s="88"/>
      <c r="C15" s="88"/>
      <c r="D15" s="88">
        <v>3</v>
      </c>
      <c r="E15" s="49">
        <f t="shared" si="0"/>
        <v>3</v>
      </c>
      <c r="F15" s="76">
        <v>-0.1</v>
      </c>
      <c r="G15" s="49">
        <f>(B15*F15)+(C15*F15)+(D15*F15)</f>
        <v>-0.30000000000000004</v>
      </c>
      <c r="H15" s="8"/>
    </row>
    <row r="16" spans="1:20" ht="171.75" customHeight="1">
      <c r="A16" s="22"/>
      <c r="B16" s="88"/>
      <c r="C16" s="88"/>
      <c r="D16" s="141" t="s">
        <v>275</v>
      </c>
      <c r="E16" s="49"/>
      <c r="F16" s="67"/>
      <c r="G16" s="49"/>
      <c r="H16" s="8"/>
    </row>
    <row r="17" spans="1:8" ht="39" customHeight="1">
      <c r="A17" s="23" t="s">
        <v>276</v>
      </c>
      <c r="B17" s="93">
        <v>0</v>
      </c>
      <c r="C17" s="93"/>
      <c r="D17" s="93"/>
      <c r="E17" s="49">
        <f t="shared" si="0"/>
        <v>0</v>
      </c>
      <c r="F17" s="76">
        <v>-0.05</v>
      </c>
      <c r="G17" s="49">
        <f>(B17*F17)+(C17*F17)+(D17*F17)</f>
        <v>0</v>
      </c>
      <c r="H17" s="8"/>
    </row>
    <row r="18" spans="1:8" ht="39" customHeight="1">
      <c r="A18" s="22"/>
      <c r="B18" s="93"/>
      <c r="C18" s="93"/>
      <c r="D18" s="93"/>
      <c r="E18" s="49"/>
      <c r="F18" s="67"/>
      <c r="G18" s="49"/>
      <c r="H18" s="8"/>
    </row>
    <row r="19" spans="1:8">
      <c r="A19" s="8"/>
      <c r="B19" s="8"/>
      <c r="C19" s="8"/>
      <c r="D19" s="8"/>
      <c r="E19" s="38" t="s">
        <v>67</v>
      </c>
      <c r="F19" s="67">
        <f>SUM(F3:F18)</f>
        <v>-1</v>
      </c>
      <c r="G19" s="140">
        <f>SUM(G3:G18)</f>
        <v>-0.90000000000000013</v>
      </c>
      <c r="H19" s="14" t="s">
        <v>277</v>
      </c>
    </row>
    <row r="20" spans="1:8">
      <c r="A20" s="91"/>
      <c r="B20" s="91"/>
      <c r="C20" s="91"/>
      <c r="D20" s="91"/>
      <c r="E20" s="91"/>
      <c r="F20" s="99"/>
      <c r="G20" s="91"/>
    </row>
    <row r="21" spans="1:8">
      <c r="A21" s="91"/>
      <c r="B21" s="91"/>
      <c r="C21" s="91"/>
      <c r="D21" s="91"/>
      <c r="E21" s="91"/>
      <c r="F21" s="91"/>
      <c r="G21" s="91"/>
    </row>
    <row r="22" spans="1:8">
      <c r="A22" s="91"/>
      <c r="B22" s="91"/>
      <c r="C22" s="91"/>
      <c r="D22" s="91"/>
      <c r="E22" s="91"/>
      <c r="F22" s="91"/>
      <c r="G22" s="91"/>
    </row>
    <row r="23" spans="1:8">
      <c r="A23" s="91"/>
      <c r="B23" s="91"/>
      <c r="C23" s="91"/>
      <c r="D23" s="91"/>
      <c r="E23" s="91"/>
      <c r="F23" s="91"/>
      <c r="G23" s="91"/>
    </row>
    <row r="24" spans="1:8">
      <c r="A24" s="91"/>
      <c r="B24" s="91"/>
      <c r="C24" s="106"/>
      <c r="D24" s="91"/>
      <c r="E24" s="91"/>
      <c r="F24" s="91"/>
      <c r="G24" s="91"/>
    </row>
    <row r="25" spans="1:8">
      <c r="A25" s="91"/>
      <c r="B25" s="91"/>
      <c r="C25" s="91"/>
      <c r="D25" s="91"/>
      <c r="E25" s="91"/>
      <c r="F25" s="91"/>
      <c r="G25" s="91"/>
    </row>
    <row r="26" spans="1:8">
      <c r="A26" s="91"/>
      <c r="B26" s="91"/>
      <c r="C26" s="91"/>
      <c r="D26" s="91"/>
      <c r="E26" s="91"/>
      <c r="F26" s="91"/>
      <c r="G26" s="91"/>
    </row>
    <row r="27" spans="1:8">
      <c r="A27" s="91"/>
      <c r="B27" s="91"/>
      <c r="C27" s="91"/>
      <c r="D27" s="91"/>
      <c r="E27" s="91"/>
      <c r="F27" s="91"/>
      <c r="G27" s="91"/>
    </row>
    <row r="28" spans="1:8">
      <c r="A28" s="91"/>
      <c r="B28" s="91"/>
      <c r="C28" s="91"/>
      <c r="D28" s="91"/>
      <c r="E28" s="91"/>
      <c r="F28" s="91"/>
      <c r="G28" s="91"/>
    </row>
    <row r="29" spans="1:8">
      <c r="A29" s="91"/>
      <c r="B29" s="91"/>
      <c r="C29" s="91"/>
      <c r="D29" s="91"/>
      <c r="E29" s="91"/>
      <c r="F29" s="91"/>
      <c r="G29" s="91"/>
    </row>
    <row r="30" spans="1:8">
      <c r="A30" s="91"/>
      <c r="B30" s="91"/>
      <c r="C30" s="91"/>
      <c r="D30" s="91"/>
      <c r="E30" s="91"/>
      <c r="F30" s="91"/>
      <c r="G30" s="91"/>
    </row>
  </sheetData>
  <sheetProtection algorithmName="SHA-512" hashValue="mfPLd6kbx813gq7trwm3Uu919XehFfIUpYd4I0RCa4RzVB2KY/b8ZlcPVZQb0yt1qWEwdkxNzBtqFzhAy3FnQw==" saltValue="BS6caPAZShL10XDgWKcV0A==" spinCount="100000" sheet="1" formatRows="0"/>
  <mergeCells count="1">
    <mergeCell ref="B1:D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4E62-A3CA-46AD-998A-56BDAAA7EC34}">
  <dimension ref="B2:D3"/>
  <sheetViews>
    <sheetView workbookViewId="0">
      <selection activeCell="D3" sqref="D2:D3"/>
    </sheetView>
  </sheetViews>
  <sheetFormatPr defaultColWidth="10.625" defaultRowHeight="15.6"/>
  <cols>
    <col min="2" max="4" width="16.625" customWidth="1"/>
  </cols>
  <sheetData>
    <row r="2" spans="2:4">
      <c r="B2" s="52" t="s">
        <v>19</v>
      </c>
      <c r="C2" s="52" t="s">
        <v>20</v>
      </c>
      <c r="D2" s="52"/>
    </row>
    <row r="3" spans="2:4">
      <c r="B3" s="1" t="s">
        <v>21</v>
      </c>
      <c r="C3" s="59">
        <v>44946</v>
      </c>
      <c r="D3"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2A2FE-5E13-423C-B3AE-CEA120CAE67D}">
  <dimension ref="A1:E58"/>
  <sheetViews>
    <sheetView zoomScale="90" zoomScaleNormal="90" workbookViewId="0">
      <pane xSplit="1" ySplit="1" topLeftCell="B45" activePane="bottomRight" state="frozen"/>
      <selection pane="bottomRight" activeCell="B1" sqref="B1"/>
      <selection pane="bottomLeft" activeCell="A2" sqref="A2"/>
      <selection pane="topRight" activeCell="B1" sqref="B1"/>
    </sheetView>
  </sheetViews>
  <sheetFormatPr defaultColWidth="10.5" defaultRowHeight="15.6"/>
  <cols>
    <col min="1" max="1" width="48.625" customWidth="1"/>
    <col min="2" max="2" width="64.625" style="136" customWidth="1"/>
    <col min="3" max="4" width="16.625" customWidth="1"/>
    <col min="5" max="5" width="12.375" customWidth="1"/>
  </cols>
  <sheetData>
    <row r="1" spans="1:4" ht="34.5" customHeight="1">
      <c r="A1" s="45" t="s">
        <v>22</v>
      </c>
      <c r="B1" s="133" t="s">
        <v>23</v>
      </c>
      <c r="C1" s="45" t="s">
        <v>24</v>
      </c>
      <c r="D1" s="45" t="s">
        <v>25</v>
      </c>
    </row>
    <row r="2" spans="1:4">
      <c r="A2" s="113" t="s">
        <v>26</v>
      </c>
      <c r="B2" s="88">
        <v>2</v>
      </c>
      <c r="C2" s="65">
        <v>0.05</v>
      </c>
      <c r="D2" s="39">
        <f>B2*C2</f>
        <v>0.1</v>
      </c>
    </row>
    <row r="3" spans="1:4" ht="170.45">
      <c r="A3" s="113"/>
      <c r="B3" s="135" t="s">
        <v>27</v>
      </c>
      <c r="C3" s="65"/>
      <c r="D3" s="39"/>
    </row>
    <row r="4" spans="1:4">
      <c r="A4" s="113" t="s">
        <v>28</v>
      </c>
      <c r="B4" s="88">
        <v>2.5</v>
      </c>
      <c r="C4" s="65">
        <v>0.05</v>
      </c>
      <c r="D4" s="39">
        <f>B4*C4</f>
        <v>0.125</v>
      </c>
    </row>
    <row r="5" spans="1:4" ht="284.25" customHeight="1">
      <c r="A5" s="113"/>
      <c r="B5" s="135" t="s">
        <v>29</v>
      </c>
      <c r="C5" s="65"/>
      <c r="D5" s="39"/>
    </row>
    <row r="6" spans="1:4">
      <c r="A6" s="113" t="s">
        <v>30</v>
      </c>
      <c r="B6" s="88">
        <v>1</v>
      </c>
      <c r="C6" s="65">
        <v>0.05</v>
      </c>
      <c r="D6" s="39">
        <f>B6*C6</f>
        <v>0.05</v>
      </c>
    </row>
    <row r="7" spans="1:4" ht="132.75" customHeight="1">
      <c r="A7" s="113"/>
      <c r="B7" s="114" t="s">
        <v>31</v>
      </c>
      <c r="C7" s="65"/>
      <c r="D7" s="39"/>
    </row>
    <row r="8" spans="1:4">
      <c r="A8" s="113" t="s">
        <v>32</v>
      </c>
      <c r="B8" s="88">
        <v>1</v>
      </c>
      <c r="C8" s="65">
        <v>0.05</v>
      </c>
      <c r="D8" s="39">
        <f>B8*C8</f>
        <v>0.05</v>
      </c>
    </row>
    <row r="9" spans="1:4" ht="108.6">
      <c r="A9" s="113"/>
      <c r="B9" s="114" t="s">
        <v>33</v>
      </c>
      <c r="C9" s="65"/>
      <c r="D9" s="39"/>
    </row>
    <row r="10" spans="1:4">
      <c r="A10" s="113" t="s">
        <v>34</v>
      </c>
      <c r="B10" s="88">
        <v>0.5</v>
      </c>
      <c r="C10" s="65">
        <v>0.05</v>
      </c>
      <c r="D10" s="39">
        <f>B10*C10</f>
        <v>2.5000000000000001E-2</v>
      </c>
    </row>
    <row r="11" spans="1:4" ht="123.95">
      <c r="A11" s="113"/>
      <c r="B11" s="114" t="s">
        <v>31</v>
      </c>
      <c r="C11" s="65"/>
      <c r="D11" s="39"/>
    </row>
    <row r="12" spans="1:4">
      <c r="A12" s="113" t="s">
        <v>35</v>
      </c>
      <c r="B12" s="88">
        <v>0</v>
      </c>
      <c r="C12" s="65">
        <v>0.05</v>
      </c>
      <c r="D12" s="39">
        <f>B12*C12</f>
        <v>0</v>
      </c>
    </row>
    <row r="13" spans="1:4">
      <c r="A13" s="113"/>
      <c r="B13" s="114" t="s">
        <v>36</v>
      </c>
      <c r="C13" s="65"/>
      <c r="D13" s="39"/>
    </row>
    <row r="14" spans="1:4">
      <c r="A14" s="113" t="s">
        <v>37</v>
      </c>
      <c r="B14" s="88">
        <v>0.5</v>
      </c>
      <c r="C14" s="65">
        <v>0.05</v>
      </c>
      <c r="D14" s="39">
        <f>B14*C14</f>
        <v>2.5000000000000001E-2</v>
      </c>
    </row>
    <row r="15" spans="1:4" ht="123.95">
      <c r="A15" s="113"/>
      <c r="B15" s="114" t="s">
        <v>31</v>
      </c>
      <c r="C15" s="65"/>
      <c r="D15" s="39"/>
    </row>
    <row r="16" spans="1:4">
      <c r="A16" s="113" t="s">
        <v>38</v>
      </c>
      <c r="B16" s="88">
        <v>0.5</v>
      </c>
      <c r="C16" s="65">
        <v>0.03</v>
      </c>
      <c r="D16" s="39">
        <f>B16*C16</f>
        <v>1.4999999999999999E-2</v>
      </c>
    </row>
    <row r="17" spans="1:4" ht="123.95">
      <c r="A17" s="113"/>
      <c r="B17" s="114" t="s">
        <v>31</v>
      </c>
      <c r="C17" s="65"/>
      <c r="D17" s="39"/>
    </row>
    <row r="18" spans="1:4">
      <c r="A18" s="113" t="s">
        <v>39</v>
      </c>
      <c r="B18" s="88">
        <v>0</v>
      </c>
      <c r="C18" s="65">
        <v>0.02</v>
      </c>
      <c r="D18" s="39">
        <f>B18*C18</f>
        <v>0</v>
      </c>
    </row>
    <row r="19" spans="1:4">
      <c r="A19" s="113"/>
      <c r="B19" s="88" t="s">
        <v>40</v>
      </c>
      <c r="C19" s="65"/>
      <c r="D19" s="39"/>
    </row>
    <row r="20" spans="1:4">
      <c r="A20" s="113" t="s">
        <v>41</v>
      </c>
      <c r="B20" s="88">
        <v>0.5</v>
      </c>
      <c r="C20" s="65">
        <v>0.03</v>
      </c>
      <c r="D20" s="39">
        <f>B20*C20</f>
        <v>1.4999999999999999E-2</v>
      </c>
    </row>
    <row r="21" spans="1:4" ht="123.95">
      <c r="A21" s="113"/>
      <c r="B21" s="114" t="s">
        <v>31</v>
      </c>
      <c r="C21" s="65"/>
      <c r="D21" s="39"/>
    </row>
    <row r="22" spans="1:4">
      <c r="A22" s="113" t="s">
        <v>42</v>
      </c>
      <c r="B22" s="88">
        <v>1</v>
      </c>
      <c r="C22" s="65">
        <v>0.03</v>
      </c>
      <c r="D22" s="39">
        <f>B22*C22</f>
        <v>0.03</v>
      </c>
    </row>
    <row r="23" spans="1:4" ht="186" customHeight="1">
      <c r="A23" s="113"/>
      <c r="B23" s="114" t="s">
        <v>43</v>
      </c>
      <c r="C23" s="65"/>
      <c r="D23" s="39"/>
    </row>
    <row r="24" spans="1:4" ht="30.95">
      <c r="A24" s="115" t="s">
        <v>44</v>
      </c>
      <c r="B24" s="88">
        <v>0</v>
      </c>
      <c r="C24" s="65">
        <v>0.03</v>
      </c>
      <c r="D24" s="39">
        <f>B24*C24</f>
        <v>0</v>
      </c>
    </row>
    <row r="25" spans="1:4">
      <c r="A25" s="113"/>
      <c r="B25" s="88" t="s">
        <v>40</v>
      </c>
      <c r="C25" s="65"/>
      <c r="D25" s="39"/>
    </row>
    <row r="26" spans="1:4">
      <c r="A26" s="113" t="s">
        <v>45</v>
      </c>
      <c r="B26" s="88">
        <v>2</v>
      </c>
      <c r="C26" s="65">
        <v>0.04</v>
      </c>
      <c r="D26" s="39">
        <f>B26*C26</f>
        <v>0.08</v>
      </c>
    </row>
    <row r="27" spans="1:4" ht="123.95">
      <c r="A27" s="113"/>
      <c r="B27" s="137" t="s">
        <v>46</v>
      </c>
      <c r="C27" s="65"/>
      <c r="D27" s="39"/>
    </row>
    <row r="28" spans="1:4">
      <c r="A28" s="113" t="s">
        <v>47</v>
      </c>
      <c r="B28" s="142">
        <v>2</v>
      </c>
      <c r="C28" s="65">
        <v>0.03</v>
      </c>
      <c r="D28" s="39">
        <f>B28*C28</f>
        <v>0.06</v>
      </c>
    </row>
    <row r="29" spans="1:4" ht="123.95">
      <c r="A29" s="113"/>
      <c r="B29" s="114" t="s">
        <v>48</v>
      </c>
      <c r="C29" s="65"/>
      <c r="D29" s="39"/>
    </row>
    <row r="30" spans="1:4">
      <c r="A30" s="113" t="s">
        <v>49</v>
      </c>
      <c r="B30" s="88">
        <v>0</v>
      </c>
      <c r="C30" s="65">
        <v>0.04</v>
      </c>
      <c r="D30" s="39">
        <f>B30*C30</f>
        <v>0</v>
      </c>
    </row>
    <row r="31" spans="1:4">
      <c r="A31" s="113"/>
      <c r="B31" s="88" t="s">
        <v>40</v>
      </c>
      <c r="C31" s="65"/>
      <c r="D31" s="39"/>
    </row>
    <row r="32" spans="1:4">
      <c r="A32" s="113" t="s">
        <v>50</v>
      </c>
      <c r="B32" s="88">
        <v>0</v>
      </c>
      <c r="C32" s="65">
        <v>0.04</v>
      </c>
      <c r="D32" s="39">
        <f>B32*C32</f>
        <v>0</v>
      </c>
    </row>
    <row r="33" spans="1:4">
      <c r="A33" s="113"/>
      <c r="B33" s="88" t="s">
        <v>40</v>
      </c>
      <c r="C33" s="65"/>
      <c r="D33" s="39"/>
    </row>
    <row r="34" spans="1:4">
      <c r="A34" s="113" t="s">
        <v>51</v>
      </c>
      <c r="B34" s="88">
        <v>0</v>
      </c>
      <c r="C34" s="65">
        <v>0.03</v>
      </c>
      <c r="D34" s="39">
        <f>B34*C34</f>
        <v>0</v>
      </c>
    </row>
    <row r="35" spans="1:4">
      <c r="A35" s="113"/>
      <c r="B35" s="88" t="s">
        <v>40</v>
      </c>
      <c r="C35" s="65"/>
      <c r="D35" s="39"/>
    </row>
    <row r="36" spans="1:4">
      <c r="A36" s="113" t="s">
        <v>52</v>
      </c>
      <c r="B36" s="142">
        <v>2</v>
      </c>
      <c r="C36" s="65">
        <v>0.05</v>
      </c>
      <c r="D36" s="39">
        <f>B36*C36</f>
        <v>0.1</v>
      </c>
    </row>
    <row r="37" spans="1:4" ht="77.45">
      <c r="A37" s="113"/>
      <c r="B37" s="137" t="s">
        <v>53</v>
      </c>
      <c r="C37" s="65"/>
      <c r="D37" s="39"/>
    </row>
    <row r="38" spans="1:4">
      <c r="A38" s="113" t="s">
        <v>54</v>
      </c>
      <c r="B38" s="88">
        <v>0</v>
      </c>
      <c r="C38" s="65">
        <v>0.05</v>
      </c>
      <c r="D38" s="39">
        <f>B38*C38</f>
        <v>0</v>
      </c>
    </row>
    <row r="39" spans="1:4">
      <c r="A39" s="113"/>
      <c r="B39" s="88" t="s">
        <v>40</v>
      </c>
      <c r="C39" s="65"/>
      <c r="D39" s="39"/>
    </row>
    <row r="40" spans="1:4">
      <c r="A40" s="115" t="s">
        <v>55</v>
      </c>
      <c r="B40" s="88">
        <v>0</v>
      </c>
      <c r="C40" s="65">
        <v>0.04</v>
      </c>
      <c r="D40" s="39">
        <f>B40*C40</f>
        <v>0</v>
      </c>
    </row>
    <row r="41" spans="1:4">
      <c r="A41" s="113"/>
      <c r="B41" s="88" t="s">
        <v>40</v>
      </c>
      <c r="C41" s="65"/>
      <c r="D41" s="39"/>
    </row>
    <row r="42" spans="1:4">
      <c r="A42" s="113" t="s">
        <v>56</v>
      </c>
      <c r="B42" s="88">
        <v>0</v>
      </c>
      <c r="C42" s="65">
        <v>0.02</v>
      </c>
      <c r="D42" s="39">
        <f>B42*C42</f>
        <v>0</v>
      </c>
    </row>
    <row r="43" spans="1:4">
      <c r="A43" s="113"/>
      <c r="B43" s="88" t="s">
        <v>40</v>
      </c>
      <c r="C43" s="65"/>
      <c r="D43" s="39"/>
    </row>
    <row r="44" spans="1:4">
      <c r="A44" s="113" t="s">
        <v>57</v>
      </c>
      <c r="B44" s="88">
        <v>0.5</v>
      </c>
      <c r="C44" s="65">
        <v>0.03</v>
      </c>
      <c r="D44" s="39">
        <f>B44*C44</f>
        <v>1.4999999999999999E-2</v>
      </c>
    </row>
    <row r="45" spans="1:4" ht="129.94999999999999" customHeight="1">
      <c r="A45" s="113"/>
      <c r="B45" s="135" t="s">
        <v>58</v>
      </c>
      <c r="C45" s="65"/>
      <c r="D45" s="39"/>
    </row>
    <row r="46" spans="1:4">
      <c r="A46" s="113" t="s">
        <v>59</v>
      </c>
      <c r="B46" s="88">
        <v>0</v>
      </c>
      <c r="C46" s="65">
        <v>0.03</v>
      </c>
      <c r="D46" s="39">
        <f>B46*C46</f>
        <v>0</v>
      </c>
    </row>
    <row r="47" spans="1:4" ht="21.6" customHeight="1">
      <c r="A47" s="113"/>
      <c r="B47" s="135"/>
      <c r="C47" s="65"/>
      <c r="D47" s="39"/>
    </row>
    <row r="48" spans="1:4">
      <c r="A48" s="113" t="s">
        <v>60</v>
      </c>
      <c r="B48" s="88">
        <v>0</v>
      </c>
      <c r="C48" s="65">
        <v>0.02</v>
      </c>
      <c r="D48" s="39">
        <f>B48*C48</f>
        <v>0</v>
      </c>
    </row>
    <row r="49" spans="1:5">
      <c r="A49" s="113"/>
      <c r="B49" s="114" t="s">
        <v>40</v>
      </c>
      <c r="C49" s="65"/>
      <c r="D49" s="39"/>
    </row>
    <row r="50" spans="1:5">
      <c r="A50" s="113" t="s">
        <v>61</v>
      </c>
      <c r="B50" s="88">
        <v>0</v>
      </c>
      <c r="C50" s="65">
        <v>0.02</v>
      </c>
      <c r="D50" s="39">
        <f>B50*C50</f>
        <v>0</v>
      </c>
    </row>
    <row r="51" spans="1:5">
      <c r="A51" s="113"/>
      <c r="B51" s="114" t="s">
        <v>40</v>
      </c>
      <c r="C51" s="65"/>
      <c r="D51" s="39"/>
    </row>
    <row r="52" spans="1:5">
      <c r="A52" s="113" t="s">
        <v>62</v>
      </c>
      <c r="B52" s="88">
        <v>0</v>
      </c>
      <c r="C52" s="65">
        <v>0.02</v>
      </c>
      <c r="D52" s="39">
        <f>B52*C52</f>
        <v>0</v>
      </c>
    </row>
    <row r="53" spans="1:5">
      <c r="A53" s="113"/>
      <c r="B53" s="114" t="s">
        <v>40</v>
      </c>
      <c r="C53" s="65"/>
      <c r="D53" s="39"/>
    </row>
    <row r="54" spans="1:5">
      <c r="A54" s="113" t="s">
        <v>63</v>
      </c>
      <c r="B54" s="88">
        <v>3</v>
      </c>
      <c r="C54" s="65">
        <v>0.02</v>
      </c>
      <c r="D54" s="39">
        <f>B54*C54</f>
        <v>0.06</v>
      </c>
    </row>
    <row r="55" spans="1:5" ht="139.5">
      <c r="A55" s="113"/>
      <c r="B55" s="114" t="s">
        <v>64</v>
      </c>
      <c r="C55" s="65"/>
      <c r="D55" s="39"/>
    </row>
    <row r="56" spans="1:5">
      <c r="A56" s="113" t="s">
        <v>65</v>
      </c>
      <c r="B56" s="88">
        <v>3</v>
      </c>
      <c r="C56" s="65">
        <v>0.03</v>
      </c>
      <c r="D56" s="39">
        <f>B56*C56</f>
        <v>0.09</v>
      </c>
    </row>
    <row r="57" spans="1:5" ht="123.95">
      <c r="A57" s="26"/>
      <c r="B57" s="114" t="s">
        <v>66</v>
      </c>
      <c r="C57" s="65"/>
      <c r="D57" s="39"/>
    </row>
    <row r="58" spans="1:5">
      <c r="B58" s="134" t="s">
        <v>67</v>
      </c>
      <c r="C58" s="65">
        <f>SUM(C2:C57)</f>
        <v>1.0000000000000004</v>
      </c>
      <c r="D58" s="116">
        <f>SUM(D2:D57)</f>
        <v>0.84</v>
      </c>
      <c r="E58" s="54" t="s">
        <v>68</v>
      </c>
    </row>
  </sheetData>
  <sheetProtection formatRows="0"/>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06A90-B657-47F9-8438-CBC7B1962B0B}">
  <dimension ref="A1:E69"/>
  <sheetViews>
    <sheetView zoomScale="70" zoomScaleNormal="70" workbookViewId="0">
      <pane xSplit="1" ySplit="1" topLeftCell="B2" activePane="bottomRight" state="frozen"/>
      <selection pane="bottomRight" activeCell="B57" sqref="B57"/>
      <selection pane="bottomLeft" activeCell="A2" sqref="A2"/>
      <selection pane="topRight" activeCell="B1" sqref="B1"/>
    </sheetView>
  </sheetViews>
  <sheetFormatPr defaultColWidth="10.875" defaultRowHeight="15.6"/>
  <cols>
    <col min="1" max="1" width="48.625" style="1" customWidth="1"/>
    <col min="2" max="2" width="64.625" style="10" customWidth="1"/>
    <col min="3" max="4" width="16.625" style="1" customWidth="1"/>
    <col min="5" max="5" width="15.375" style="1" customWidth="1"/>
    <col min="6" max="16384" width="10.875" style="1"/>
  </cols>
  <sheetData>
    <row r="1" spans="1:4" ht="32.1" customHeight="1">
      <c r="A1" s="40" t="s">
        <v>22</v>
      </c>
      <c r="B1" s="33" t="s">
        <v>69</v>
      </c>
      <c r="C1" s="40" t="s">
        <v>24</v>
      </c>
      <c r="D1" s="40" t="s">
        <v>25</v>
      </c>
    </row>
    <row r="2" spans="1:4">
      <c r="A2" s="113" t="s">
        <v>26</v>
      </c>
      <c r="B2" s="88">
        <v>4</v>
      </c>
      <c r="C2" s="65">
        <v>0.05</v>
      </c>
      <c r="D2" s="39">
        <f>B2*C2</f>
        <v>0.2</v>
      </c>
    </row>
    <row r="3" spans="1:4" ht="288.60000000000002" customHeight="1">
      <c r="A3" s="113"/>
      <c r="B3" s="101" t="s">
        <v>70</v>
      </c>
      <c r="C3" s="65"/>
      <c r="D3" s="39"/>
    </row>
    <row r="4" spans="1:4">
      <c r="A4" s="113" t="s">
        <v>28</v>
      </c>
      <c r="B4" s="88">
        <v>3</v>
      </c>
      <c r="C4" s="65">
        <v>0.05</v>
      </c>
      <c r="D4" s="39">
        <f>B4*C4</f>
        <v>0.15000000000000002</v>
      </c>
    </row>
    <row r="5" spans="1:4" ht="170.45">
      <c r="A5" s="113"/>
      <c r="B5" s="114" t="s">
        <v>71</v>
      </c>
      <c r="C5" s="65"/>
      <c r="D5" s="39"/>
    </row>
    <row r="6" spans="1:4">
      <c r="A6" s="113" t="s">
        <v>30</v>
      </c>
      <c r="B6" s="88">
        <v>0</v>
      </c>
      <c r="C6" s="65">
        <v>0.05</v>
      </c>
      <c r="D6" s="39">
        <f>B6*C6</f>
        <v>0</v>
      </c>
    </row>
    <row r="7" spans="1:4">
      <c r="A7" s="113"/>
      <c r="B7" s="88" t="s">
        <v>40</v>
      </c>
      <c r="C7" s="65"/>
      <c r="D7" s="39"/>
    </row>
    <row r="8" spans="1:4">
      <c r="A8" s="113" t="s">
        <v>32</v>
      </c>
      <c r="B8" s="88">
        <v>0</v>
      </c>
      <c r="C8" s="65">
        <v>0.05</v>
      </c>
      <c r="D8" s="39">
        <f>B8*C8</f>
        <v>0</v>
      </c>
    </row>
    <row r="9" spans="1:4">
      <c r="A9" s="113"/>
      <c r="B9" s="88" t="s">
        <v>40</v>
      </c>
      <c r="C9" s="65"/>
      <c r="D9" s="39"/>
    </row>
    <row r="10" spans="1:4">
      <c r="A10" s="113" t="s">
        <v>34</v>
      </c>
      <c r="B10" s="88">
        <v>0</v>
      </c>
      <c r="C10" s="65">
        <v>0.05</v>
      </c>
      <c r="D10" s="39">
        <f>B10*C10</f>
        <v>0</v>
      </c>
    </row>
    <row r="11" spans="1:4">
      <c r="A11" s="113"/>
      <c r="B11" s="88" t="s">
        <v>40</v>
      </c>
      <c r="C11" s="65"/>
      <c r="D11" s="39"/>
    </row>
    <row r="12" spans="1:4">
      <c r="A12" s="113" t="s">
        <v>35</v>
      </c>
      <c r="B12" s="88">
        <v>0</v>
      </c>
      <c r="C12" s="65">
        <v>0.05</v>
      </c>
      <c r="D12" s="39">
        <f>B12*C12</f>
        <v>0</v>
      </c>
    </row>
    <row r="13" spans="1:4">
      <c r="A13" s="113"/>
      <c r="B13" s="88" t="s">
        <v>40</v>
      </c>
      <c r="C13" s="65"/>
      <c r="D13" s="39"/>
    </row>
    <row r="14" spans="1:4">
      <c r="A14" s="113" t="s">
        <v>37</v>
      </c>
      <c r="B14" s="88">
        <v>0</v>
      </c>
      <c r="C14" s="65">
        <v>0.05</v>
      </c>
      <c r="D14" s="39">
        <f>B14*C14</f>
        <v>0</v>
      </c>
    </row>
    <row r="15" spans="1:4">
      <c r="A15" s="113"/>
      <c r="B15" s="88" t="s">
        <v>40</v>
      </c>
      <c r="C15" s="65"/>
      <c r="D15" s="39"/>
    </row>
    <row r="16" spans="1:4">
      <c r="A16" s="113" t="s">
        <v>38</v>
      </c>
      <c r="B16" s="88">
        <v>0</v>
      </c>
      <c r="C16" s="65">
        <v>0.03</v>
      </c>
      <c r="D16" s="39">
        <f>B16*C16</f>
        <v>0</v>
      </c>
    </row>
    <row r="17" spans="1:4">
      <c r="A17" s="113"/>
      <c r="B17" s="88" t="s">
        <v>40</v>
      </c>
      <c r="C17" s="65"/>
      <c r="D17" s="39"/>
    </row>
    <row r="18" spans="1:4">
      <c r="A18" s="113" t="s">
        <v>39</v>
      </c>
      <c r="B18" s="88">
        <v>0</v>
      </c>
      <c r="C18" s="65">
        <v>0.02</v>
      </c>
      <c r="D18" s="39">
        <f>B18*C18</f>
        <v>0</v>
      </c>
    </row>
    <row r="19" spans="1:4">
      <c r="A19" s="113"/>
      <c r="B19" s="88" t="s">
        <v>40</v>
      </c>
      <c r="C19" s="65"/>
      <c r="D19" s="39"/>
    </row>
    <row r="20" spans="1:4">
      <c r="A20" s="113" t="s">
        <v>41</v>
      </c>
      <c r="B20" s="88">
        <v>0</v>
      </c>
      <c r="C20" s="65">
        <v>0.03</v>
      </c>
      <c r="D20" s="39">
        <f>B20*C20</f>
        <v>0</v>
      </c>
    </row>
    <row r="21" spans="1:4">
      <c r="A21" s="113"/>
      <c r="B21" s="88" t="s">
        <v>40</v>
      </c>
      <c r="C21" s="65"/>
      <c r="D21" s="39"/>
    </row>
    <row r="22" spans="1:4">
      <c r="A22" s="113" t="s">
        <v>42</v>
      </c>
      <c r="B22" s="88">
        <v>0</v>
      </c>
      <c r="C22" s="65">
        <v>0.03</v>
      </c>
      <c r="D22" s="39">
        <f>B22*C22</f>
        <v>0</v>
      </c>
    </row>
    <row r="23" spans="1:4">
      <c r="A23" s="113"/>
      <c r="B23" s="88" t="s">
        <v>40</v>
      </c>
      <c r="C23" s="65"/>
      <c r="D23" s="39"/>
    </row>
    <row r="24" spans="1:4" ht="28.5" customHeight="1">
      <c r="A24" s="115" t="s">
        <v>44</v>
      </c>
      <c r="B24" s="88">
        <v>0</v>
      </c>
      <c r="C24" s="65">
        <v>0.03</v>
      </c>
      <c r="D24" s="39">
        <f>B24*C24</f>
        <v>0</v>
      </c>
    </row>
    <row r="25" spans="1:4">
      <c r="A25" s="113"/>
      <c r="B25" s="88" t="s">
        <v>40</v>
      </c>
      <c r="C25" s="65"/>
      <c r="D25" s="39"/>
    </row>
    <row r="26" spans="1:4">
      <c r="A26" s="113" t="s">
        <v>45</v>
      </c>
      <c r="B26" s="88">
        <v>0</v>
      </c>
      <c r="C26" s="65">
        <v>0.04</v>
      </c>
      <c r="D26" s="39">
        <f>B26*C26</f>
        <v>0</v>
      </c>
    </row>
    <row r="27" spans="1:4">
      <c r="A27" s="113"/>
      <c r="B27" s="88" t="s">
        <v>40</v>
      </c>
      <c r="C27" s="65"/>
      <c r="D27" s="39"/>
    </row>
    <row r="28" spans="1:4">
      <c r="A28" s="113" t="s">
        <v>47</v>
      </c>
      <c r="B28" s="88">
        <v>0</v>
      </c>
      <c r="C28" s="65">
        <v>0.03</v>
      </c>
      <c r="D28" s="39">
        <f>B28*C28</f>
        <v>0</v>
      </c>
    </row>
    <row r="29" spans="1:4">
      <c r="A29" s="113"/>
      <c r="B29" s="88" t="s">
        <v>40</v>
      </c>
      <c r="C29" s="65"/>
      <c r="D29" s="39"/>
    </row>
    <row r="30" spans="1:4">
      <c r="A30" s="113" t="s">
        <v>49</v>
      </c>
      <c r="B30" s="88">
        <v>0</v>
      </c>
      <c r="C30" s="65">
        <v>0.04</v>
      </c>
      <c r="D30" s="39">
        <f>B30*C30</f>
        <v>0</v>
      </c>
    </row>
    <row r="31" spans="1:4">
      <c r="A31" s="113"/>
      <c r="B31" s="88" t="s">
        <v>40</v>
      </c>
      <c r="C31" s="65"/>
      <c r="D31" s="39"/>
    </row>
    <row r="32" spans="1:4">
      <c r="A32" s="113" t="s">
        <v>50</v>
      </c>
      <c r="B32" s="88">
        <v>0</v>
      </c>
      <c r="C32" s="65">
        <v>0.04</v>
      </c>
      <c r="D32" s="39">
        <f>B32*C32</f>
        <v>0</v>
      </c>
    </row>
    <row r="33" spans="1:4">
      <c r="A33" s="113"/>
      <c r="B33" s="88" t="s">
        <v>40</v>
      </c>
      <c r="C33" s="65"/>
      <c r="D33" s="39"/>
    </row>
    <row r="34" spans="1:4">
      <c r="A34" s="113" t="s">
        <v>51</v>
      </c>
      <c r="B34" s="88">
        <v>0</v>
      </c>
      <c r="C34" s="65">
        <v>0.03</v>
      </c>
      <c r="D34" s="39">
        <f>B34*C34</f>
        <v>0</v>
      </c>
    </row>
    <row r="35" spans="1:4">
      <c r="A35" s="113"/>
      <c r="B35" s="88" t="s">
        <v>40</v>
      </c>
      <c r="C35" s="65"/>
      <c r="D35" s="39"/>
    </row>
    <row r="36" spans="1:4">
      <c r="A36" s="113" t="s">
        <v>52</v>
      </c>
      <c r="B36" s="88">
        <v>0</v>
      </c>
      <c r="C36" s="65">
        <v>0.05</v>
      </c>
      <c r="D36" s="39">
        <f>B36*C36</f>
        <v>0</v>
      </c>
    </row>
    <row r="37" spans="1:4">
      <c r="A37" s="113"/>
      <c r="B37" s="88" t="s">
        <v>40</v>
      </c>
      <c r="C37" s="65"/>
      <c r="D37" s="39"/>
    </row>
    <row r="38" spans="1:4">
      <c r="A38" s="113" t="s">
        <v>54</v>
      </c>
      <c r="B38" s="88">
        <v>0</v>
      </c>
      <c r="C38" s="65">
        <v>0.05</v>
      </c>
      <c r="D38" s="39">
        <f>B38*C38</f>
        <v>0</v>
      </c>
    </row>
    <row r="39" spans="1:4">
      <c r="A39" s="113"/>
      <c r="B39" s="88" t="s">
        <v>40</v>
      </c>
      <c r="C39" s="65"/>
      <c r="D39" s="39"/>
    </row>
    <row r="40" spans="1:4" s="62" customFormat="1">
      <c r="A40" s="115" t="s">
        <v>55</v>
      </c>
      <c r="B40" s="88">
        <v>0</v>
      </c>
      <c r="C40" s="65">
        <v>0.04</v>
      </c>
      <c r="D40" s="66">
        <f>B40*C40</f>
        <v>0</v>
      </c>
    </row>
    <row r="41" spans="1:4">
      <c r="A41" s="113"/>
      <c r="B41" s="88" t="s">
        <v>40</v>
      </c>
      <c r="C41" s="65"/>
      <c r="D41" s="39"/>
    </row>
    <row r="42" spans="1:4">
      <c r="A42" s="113" t="s">
        <v>56</v>
      </c>
      <c r="B42" s="88">
        <v>0</v>
      </c>
      <c r="C42" s="65">
        <v>0.02</v>
      </c>
      <c r="D42" s="39">
        <f>B42*C42</f>
        <v>0</v>
      </c>
    </row>
    <row r="43" spans="1:4">
      <c r="A43" s="113"/>
      <c r="B43" s="88" t="s">
        <v>40</v>
      </c>
      <c r="C43" s="65"/>
      <c r="D43" s="39"/>
    </row>
    <row r="44" spans="1:4">
      <c r="A44" s="113" t="s">
        <v>57</v>
      </c>
      <c r="B44" s="88">
        <v>0</v>
      </c>
      <c r="C44" s="65">
        <v>0.03</v>
      </c>
      <c r="D44" s="39">
        <f>B44*C44</f>
        <v>0</v>
      </c>
    </row>
    <row r="45" spans="1:4">
      <c r="A45" s="113"/>
      <c r="B45" s="88" t="s">
        <v>40</v>
      </c>
      <c r="C45" s="65"/>
      <c r="D45" s="39"/>
    </row>
    <row r="46" spans="1:4">
      <c r="A46" s="113" t="s">
        <v>59</v>
      </c>
      <c r="B46" s="88">
        <v>0</v>
      </c>
      <c r="C46" s="65">
        <v>0.03</v>
      </c>
      <c r="D46" s="39">
        <f>B46*C46</f>
        <v>0</v>
      </c>
    </row>
    <row r="47" spans="1:4">
      <c r="A47" s="113"/>
      <c r="B47" s="88" t="s">
        <v>40</v>
      </c>
      <c r="C47" s="65"/>
      <c r="D47" s="39"/>
    </row>
    <row r="48" spans="1:4">
      <c r="A48" s="113" t="s">
        <v>60</v>
      </c>
      <c r="B48" s="88">
        <v>0</v>
      </c>
      <c r="C48" s="65">
        <v>0.02</v>
      </c>
      <c r="D48" s="39">
        <f>B48*C48</f>
        <v>0</v>
      </c>
    </row>
    <row r="49" spans="1:5">
      <c r="A49" s="113"/>
      <c r="B49" s="88" t="s">
        <v>40</v>
      </c>
      <c r="C49" s="65"/>
      <c r="D49" s="39"/>
    </row>
    <row r="50" spans="1:5">
      <c r="A50" s="113" t="s">
        <v>61</v>
      </c>
      <c r="B50" s="88">
        <v>0</v>
      </c>
      <c r="C50" s="65">
        <v>0.02</v>
      </c>
      <c r="D50" s="39">
        <f>B50*C50</f>
        <v>0</v>
      </c>
    </row>
    <row r="51" spans="1:5">
      <c r="A51" s="113"/>
      <c r="B51" s="88" t="s">
        <v>40</v>
      </c>
      <c r="C51" s="65"/>
      <c r="D51" s="39"/>
    </row>
    <row r="52" spans="1:5">
      <c r="A52" s="113" t="s">
        <v>62</v>
      </c>
      <c r="B52" s="88">
        <v>0</v>
      </c>
      <c r="C52" s="65">
        <v>0.02</v>
      </c>
      <c r="D52" s="39">
        <f>B52*C52</f>
        <v>0</v>
      </c>
    </row>
    <row r="53" spans="1:5">
      <c r="A53" s="113"/>
      <c r="B53" s="88" t="s">
        <v>40</v>
      </c>
      <c r="C53" s="65"/>
      <c r="D53" s="39"/>
    </row>
    <row r="54" spans="1:5">
      <c r="A54" s="113" t="s">
        <v>63</v>
      </c>
      <c r="B54" s="88">
        <v>0</v>
      </c>
      <c r="C54" s="65">
        <v>0.02</v>
      </c>
      <c r="D54" s="39">
        <f>B54*C54</f>
        <v>0</v>
      </c>
    </row>
    <row r="55" spans="1:5">
      <c r="A55" s="113"/>
      <c r="B55" s="88" t="s">
        <v>40</v>
      </c>
      <c r="C55" s="65"/>
      <c r="D55" s="39"/>
    </row>
    <row r="56" spans="1:5">
      <c r="A56" s="113" t="s">
        <v>65</v>
      </c>
      <c r="B56" s="88">
        <v>0</v>
      </c>
      <c r="C56" s="65">
        <v>0.03</v>
      </c>
      <c r="D56" s="39">
        <f>B56*C56</f>
        <v>0</v>
      </c>
    </row>
    <row r="57" spans="1:5">
      <c r="A57" s="117"/>
      <c r="B57" s="88" t="s">
        <v>40</v>
      </c>
      <c r="C57" s="65"/>
      <c r="D57" s="39"/>
    </row>
    <row r="58" spans="1:5">
      <c r="B58" s="123" t="s">
        <v>67</v>
      </c>
      <c r="C58" s="65">
        <f>SUM(C2:C57)</f>
        <v>1.0000000000000004</v>
      </c>
      <c r="D58" s="118">
        <f>SUM(D2:D57)</f>
        <v>0.35000000000000003</v>
      </c>
      <c r="E58" s="54" t="s">
        <v>72</v>
      </c>
    </row>
    <row r="59" spans="1:5">
      <c r="B59" s="62"/>
    </row>
    <row r="60" spans="1:5">
      <c r="B60" s="62"/>
    </row>
    <row r="61" spans="1:5">
      <c r="B61" s="62"/>
    </row>
    <row r="62" spans="1:5">
      <c r="B62" s="62"/>
    </row>
    <row r="63" spans="1:5">
      <c r="B63" s="62"/>
    </row>
    <row r="64" spans="1:5">
      <c r="B64" s="62"/>
    </row>
    <row r="65" spans="2:2">
      <c r="B65" s="62"/>
    </row>
    <row r="66" spans="2:2">
      <c r="B66" s="62"/>
    </row>
    <row r="67" spans="2:2">
      <c r="B67" s="62"/>
    </row>
    <row r="68" spans="2:2">
      <c r="B68" s="62"/>
    </row>
    <row r="69" spans="2:2">
      <c r="B69" s="62"/>
    </row>
  </sheetData>
  <sheetProtection formatRows="0"/>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8B44-4323-4698-AC4B-6F04803644A4}">
  <dimension ref="A1:I131"/>
  <sheetViews>
    <sheetView zoomScale="60" zoomScaleNormal="60" workbookViewId="0">
      <pane xSplit="1" ySplit="1" topLeftCell="B63" activePane="bottomRight" state="frozen"/>
      <selection pane="bottomRight" activeCell="A90" sqref="A90"/>
      <selection pane="bottomLeft" activeCell="A2" sqref="A2"/>
      <selection pane="topRight" activeCell="B1" sqref="B1"/>
    </sheetView>
  </sheetViews>
  <sheetFormatPr defaultColWidth="10.875" defaultRowHeight="15.6"/>
  <cols>
    <col min="1" max="1" width="80.625" style="8" customWidth="1"/>
    <col min="2" max="2" width="64.625" style="8" customWidth="1"/>
    <col min="3" max="3" width="8.625" style="8" customWidth="1"/>
    <col min="4" max="4" width="64.625" style="8" customWidth="1"/>
    <col min="5" max="5" width="8.625" style="8" customWidth="1"/>
    <col min="6" max="6" width="64.625" style="8" customWidth="1"/>
    <col min="7" max="7" width="8.625" style="8" customWidth="1"/>
    <col min="8" max="8" width="9.875" style="8" customWidth="1"/>
    <col min="9" max="9" width="15.375" style="8" customWidth="1"/>
    <col min="10" max="10" width="15.5" style="8" customWidth="1"/>
    <col min="11" max="16384" width="10.875" style="8"/>
  </cols>
  <sheetData>
    <row r="1" spans="1:9" ht="108" customHeight="1">
      <c r="A1" s="7" t="s">
        <v>73</v>
      </c>
      <c r="B1" s="23" t="s">
        <v>74</v>
      </c>
      <c r="C1" s="33" t="s">
        <v>75</v>
      </c>
      <c r="D1" s="23" t="s">
        <v>76</v>
      </c>
      <c r="E1" s="33" t="s">
        <v>77</v>
      </c>
      <c r="F1" s="23" t="s">
        <v>78</v>
      </c>
      <c r="G1" s="33" t="s">
        <v>75</v>
      </c>
      <c r="H1" s="41" t="s">
        <v>25</v>
      </c>
      <c r="I1" s="10"/>
    </row>
    <row r="2" spans="1:9" ht="15.95" customHeight="1">
      <c r="A2" s="25" t="s">
        <v>79</v>
      </c>
      <c r="B2" s="88"/>
      <c r="C2" s="110">
        <v>0.05</v>
      </c>
      <c r="D2" s="88"/>
      <c r="E2" s="110">
        <v>0.04</v>
      </c>
      <c r="F2" s="88"/>
      <c r="G2" s="110">
        <v>0.04</v>
      </c>
      <c r="H2" s="68">
        <f>B2*C2+D2*E2+F2*G2</f>
        <v>0</v>
      </c>
    </row>
    <row r="3" spans="1:9" s="15" customFormat="1" ht="15.95" customHeight="1">
      <c r="A3" s="29"/>
      <c r="B3" s="88"/>
      <c r="C3" s="110"/>
      <c r="D3" s="88"/>
      <c r="E3" s="110"/>
      <c r="F3" s="88"/>
      <c r="G3" s="110"/>
      <c r="H3" s="68"/>
    </row>
    <row r="4" spans="1:9" ht="15.95" customHeight="1">
      <c r="A4" s="25" t="s">
        <v>80</v>
      </c>
      <c r="B4" s="83"/>
      <c r="C4" s="110">
        <v>0.03</v>
      </c>
      <c r="D4" s="83"/>
      <c r="E4" s="110">
        <v>3.5000000000000003E-2</v>
      </c>
      <c r="F4" s="83"/>
      <c r="G4" s="110">
        <v>3.5000000000000003E-2</v>
      </c>
      <c r="H4" s="68">
        <f>B4*C4+D4*E4+F4*G4</f>
        <v>0</v>
      </c>
    </row>
    <row r="5" spans="1:9">
      <c r="A5" s="24"/>
      <c r="B5" s="83"/>
      <c r="C5" s="110"/>
      <c r="D5" s="83"/>
      <c r="E5" s="110"/>
      <c r="F5" s="83"/>
      <c r="G5" s="110"/>
      <c r="H5" s="68"/>
    </row>
    <row r="6" spans="1:9">
      <c r="A6" s="25" t="s">
        <v>81</v>
      </c>
      <c r="B6" s="88"/>
      <c r="C6" s="110">
        <v>0.04</v>
      </c>
      <c r="D6" s="88"/>
      <c r="E6" s="110">
        <v>0.04</v>
      </c>
      <c r="F6" s="88"/>
      <c r="G6" s="110">
        <v>0.04</v>
      </c>
      <c r="H6" s="68">
        <f t="shared" ref="H6" si="0">B6*C6+D6*E6+F6*G6</f>
        <v>0</v>
      </c>
    </row>
    <row r="7" spans="1:9" ht="15.95" customHeight="1">
      <c r="A7" s="24"/>
      <c r="B7" s="88"/>
      <c r="C7" s="110"/>
      <c r="D7" s="88"/>
      <c r="E7" s="110"/>
      <c r="F7" s="88"/>
      <c r="G7" s="110"/>
      <c r="H7" s="68"/>
    </row>
    <row r="8" spans="1:9" ht="15.95" customHeight="1">
      <c r="A8" s="25" t="s">
        <v>82</v>
      </c>
      <c r="B8" s="83"/>
      <c r="C8" s="110">
        <v>0.04</v>
      </c>
      <c r="D8" s="83"/>
      <c r="E8" s="110">
        <v>0.04</v>
      </c>
      <c r="F8" s="83"/>
      <c r="G8" s="110">
        <v>0.04</v>
      </c>
      <c r="H8" s="68">
        <f t="shared" ref="H8:H14" si="1">B8*C8+D8*E8+F8*G8</f>
        <v>0</v>
      </c>
    </row>
    <row r="9" spans="1:9" ht="15.95" customHeight="1">
      <c r="A9" s="25"/>
      <c r="B9" s="83"/>
      <c r="C9" s="110"/>
      <c r="D9" s="83"/>
      <c r="E9" s="110"/>
      <c r="F9" s="83"/>
      <c r="G9" s="110"/>
      <c r="H9" s="68"/>
    </row>
    <row r="10" spans="1:9" ht="15.95" customHeight="1">
      <c r="A10" s="25" t="s">
        <v>83</v>
      </c>
      <c r="B10" s="83"/>
      <c r="C10" s="110">
        <v>0.05</v>
      </c>
      <c r="D10" s="83"/>
      <c r="E10" s="110">
        <v>0.05</v>
      </c>
      <c r="F10" s="83"/>
      <c r="G10" s="110">
        <v>0.05</v>
      </c>
      <c r="H10" s="68">
        <f t="shared" si="1"/>
        <v>0</v>
      </c>
    </row>
    <row r="11" spans="1:9" ht="15.95" customHeight="1">
      <c r="A11" s="25"/>
      <c r="B11" s="83"/>
      <c r="C11" s="110"/>
      <c r="D11" s="83"/>
      <c r="E11" s="110"/>
      <c r="F11" s="83"/>
      <c r="G11" s="110"/>
      <c r="H11" s="68"/>
    </row>
    <row r="12" spans="1:9" ht="15.95" customHeight="1">
      <c r="A12" s="25" t="s">
        <v>84</v>
      </c>
      <c r="B12" s="83"/>
      <c r="C12" s="110">
        <v>0.04</v>
      </c>
      <c r="D12" s="83"/>
      <c r="E12" s="110">
        <v>3.5000000000000003E-2</v>
      </c>
      <c r="F12" s="83"/>
      <c r="G12" s="110">
        <v>3.5000000000000003E-2</v>
      </c>
      <c r="H12" s="68">
        <f t="shared" si="1"/>
        <v>0</v>
      </c>
    </row>
    <row r="13" spans="1:9" ht="15.95" customHeight="1">
      <c r="A13" s="25"/>
      <c r="B13" s="83"/>
      <c r="C13" s="110"/>
      <c r="D13" s="83"/>
      <c r="E13" s="110"/>
      <c r="F13" s="83"/>
      <c r="G13" s="110"/>
      <c r="H13" s="68"/>
    </row>
    <row r="14" spans="1:9" ht="15.95" customHeight="1">
      <c r="A14" s="25" t="s">
        <v>85</v>
      </c>
      <c r="B14" s="83"/>
      <c r="C14" s="110">
        <v>0.03</v>
      </c>
      <c r="D14" s="83"/>
      <c r="E14" s="110">
        <v>0.03</v>
      </c>
      <c r="F14" s="83"/>
      <c r="G14" s="110">
        <v>0.03</v>
      </c>
      <c r="H14" s="68">
        <f t="shared" si="1"/>
        <v>0</v>
      </c>
    </row>
    <row r="15" spans="1:9" ht="15.95" customHeight="1">
      <c r="A15" s="25"/>
      <c r="B15" s="83"/>
      <c r="C15" s="110"/>
      <c r="D15" s="83"/>
      <c r="E15" s="110"/>
      <c r="F15" s="83"/>
      <c r="G15" s="110"/>
      <c r="H15" s="68"/>
    </row>
    <row r="16" spans="1:9" ht="15.95" customHeight="1">
      <c r="A16" s="23" t="s">
        <v>86</v>
      </c>
      <c r="B16" s="88"/>
      <c r="C16" s="110">
        <v>0.03</v>
      </c>
      <c r="D16" s="88"/>
      <c r="E16" s="110">
        <v>0.03</v>
      </c>
      <c r="F16" s="88"/>
      <c r="G16" s="110">
        <v>0.03</v>
      </c>
      <c r="H16" s="68">
        <f t="shared" ref="H16" si="2">B16*C16+D16*E16+F16*G16</f>
        <v>0</v>
      </c>
    </row>
    <row r="17" spans="1:8" ht="15.95" customHeight="1">
      <c r="A17" s="24"/>
      <c r="B17" s="88"/>
      <c r="C17" s="110"/>
      <c r="D17" s="88"/>
      <c r="E17" s="110"/>
      <c r="F17" s="88"/>
      <c r="G17" s="110"/>
      <c r="H17" s="68"/>
    </row>
    <row r="18" spans="1:8" ht="15.95" customHeight="1">
      <c r="A18" s="23" t="s">
        <v>87</v>
      </c>
      <c r="B18" s="83"/>
      <c r="C18" s="110">
        <v>0.03</v>
      </c>
      <c r="D18" s="83"/>
      <c r="E18" s="110">
        <v>2.5000000000000001E-2</v>
      </c>
      <c r="F18" s="83"/>
      <c r="G18" s="110">
        <v>2.5000000000000001E-2</v>
      </c>
      <c r="H18" s="68">
        <f t="shared" ref="H18" si="3">B18*C18+D18*E18+F18*G18</f>
        <v>0</v>
      </c>
    </row>
    <row r="19" spans="1:8" ht="15.95" customHeight="1">
      <c r="A19" s="22"/>
      <c r="B19" s="83"/>
      <c r="C19" s="110"/>
      <c r="D19" s="83"/>
      <c r="E19" s="110"/>
      <c r="F19" s="83"/>
      <c r="G19" s="110"/>
      <c r="H19" s="68"/>
    </row>
    <row r="20" spans="1:8" ht="15.95" customHeight="1">
      <c r="A20" s="23" t="s">
        <v>88</v>
      </c>
      <c r="B20" s="88"/>
      <c r="C20" s="110">
        <v>0.03</v>
      </c>
      <c r="D20" s="88"/>
      <c r="E20" s="110">
        <v>3.5000000000000003E-2</v>
      </c>
      <c r="F20" s="88"/>
      <c r="G20" s="110">
        <v>3.5000000000000003E-2</v>
      </c>
      <c r="H20" s="68">
        <f t="shared" ref="H20" si="4">B20*C20+D20*E20+F20*G20</f>
        <v>0</v>
      </c>
    </row>
    <row r="21" spans="1:8" ht="15.95" customHeight="1">
      <c r="A21" s="22"/>
      <c r="B21" s="88"/>
      <c r="C21" s="110"/>
      <c r="D21" s="88"/>
      <c r="E21" s="110"/>
      <c r="F21" s="88"/>
      <c r="G21" s="110"/>
      <c r="H21" s="68"/>
    </row>
    <row r="22" spans="1:8" ht="15.95" customHeight="1">
      <c r="A22" s="22" t="s">
        <v>89</v>
      </c>
      <c r="B22" s="83"/>
      <c r="C22" s="110">
        <v>0.03</v>
      </c>
      <c r="D22" s="83"/>
      <c r="E22" s="110">
        <v>3.5000000000000003E-2</v>
      </c>
      <c r="F22" s="83"/>
      <c r="G22" s="110">
        <v>3.5000000000000003E-2</v>
      </c>
      <c r="H22" s="68">
        <f t="shared" ref="H22" si="5">B22*C22+D22*E22+F22*G22</f>
        <v>0</v>
      </c>
    </row>
    <row r="23" spans="1:8" ht="15.95" customHeight="1">
      <c r="A23" s="22"/>
      <c r="B23" s="83"/>
      <c r="C23" s="110"/>
      <c r="D23" s="83"/>
      <c r="E23" s="110"/>
      <c r="F23" s="83"/>
      <c r="G23" s="110"/>
      <c r="H23" s="68"/>
    </row>
    <row r="24" spans="1:8" ht="15.95" customHeight="1">
      <c r="A24" s="23" t="s">
        <v>90</v>
      </c>
      <c r="B24" s="88"/>
      <c r="C24" s="110">
        <v>0.02</v>
      </c>
      <c r="D24" s="88"/>
      <c r="E24" s="110">
        <v>1.4999999999999999E-2</v>
      </c>
      <c r="F24" s="88"/>
      <c r="G24" s="110">
        <v>1.4999999999999999E-2</v>
      </c>
      <c r="H24" s="68">
        <f t="shared" ref="H24" si="6">B24*C24+D24*E24+F24*G24</f>
        <v>0</v>
      </c>
    </row>
    <row r="25" spans="1:8" ht="15.95" customHeight="1">
      <c r="A25" s="22"/>
      <c r="B25" s="88"/>
      <c r="C25" s="110"/>
      <c r="D25" s="88"/>
      <c r="E25" s="110"/>
      <c r="F25" s="88"/>
      <c r="G25" s="110"/>
      <c r="H25" s="68"/>
    </row>
    <row r="26" spans="1:8" ht="15.95" customHeight="1">
      <c r="A26" s="23" t="s">
        <v>91</v>
      </c>
      <c r="B26" s="83"/>
      <c r="C26" s="110">
        <v>0.02</v>
      </c>
      <c r="D26" s="83"/>
      <c r="E26" s="110">
        <v>0.02</v>
      </c>
      <c r="F26" s="83"/>
      <c r="G26" s="110">
        <v>0.02</v>
      </c>
      <c r="H26" s="68">
        <f t="shared" ref="H26" si="7">B26*C26+D26*E26+F26*G26</f>
        <v>0</v>
      </c>
    </row>
    <row r="27" spans="1:8" ht="15.95" customHeight="1">
      <c r="A27" s="22"/>
      <c r="B27" s="83"/>
      <c r="C27" s="110"/>
      <c r="D27" s="83"/>
      <c r="E27" s="110"/>
      <c r="F27" s="83"/>
      <c r="G27" s="110"/>
      <c r="H27" s="68"/>
    </row>
    <row r="28" spans="1:8" ht="15.95" customHeight="1">
      <c r="A28" s="23" t="s">
        <v>92</v>
      </c>
      <c r="B28" s="88"/>
      <c r="C28" s="110">
        <v>0.03</v>
      </c>
      <c r="D28" s="88"/>
      <c r="E28" s="110">
        <v>0.02</v>
      </c>
      <c r="F28" s="88"/>
      <c r="G28" s="110">
        <v>2.5000000000000001E-2</v>
      </c>
      <c r="H28" s="68">
        <f t="shared" ref="H28" si="8">B28*C28+D28*E28+F28*G28</f>
        <v>0</v>
      </c>
    </row>
    <row r="29" spans="1:8" ht="15.95" customHeight="1">
      <c r="A29" s="22"/>
      <c r="B29" s="88"/>
      <c r="C29" s="110"/>
      <c r="D29" s="88"/>
      <c r="E29" s="110"/>
      <c r="F29" s="88"/>
      <c r="G29" s="110"/>
      <c r="H29" s="68"/>
    </row>
    <row r="30" spans="1:8" ht="15.95" customHeight="1">
      <c r="A30" s="22" t="s">
        <v>93</v>
      </c>
      <c r="B30" s="83"/>
      <c r="C30" s="110">
        <v>0.03</v>
      </c>
      <c r="D30" s="83"/>
      <c r="E30" s="110">
        <v>0.02</v>
      </c>
      <c r="F30" s="83"/>
      <c r="G30" s="110">
        <v>0.02</v>
      </c>
      <c r="H30" s="68">
        <f t="shared" ref="H30" si="9">B30*C30+D30*E30+F30*G30</f>
        <v>0</v>
      </c>
    </row>
    <row r="31" spans="1:8" ht="15.95" customHeight="1">
      <c r="A31" s="22"/>
      <c r="B31" s="83"/>
      <c r="C31" s="110"/>
      <c r="D31" s="83"/>
      <c r="E31" s="110"/>
      <c r="F31" s="83"/>
      <c r="G31" s="110"/>
      <c r="H31" s="68"/>
    </row>
    <row r="32" spans="1:8" ht="15.95" customHeight="1">
      <c r="A32" s="23" t="s">
        <v>94</v>
      </c>
      <c r="B32" s="88"/>
      <c r="C32" s="110">
        <v>0.03</v>
      </c>
      <c r="D32" s="88"/>
      <c r="E32" s="110">
        <v>0.02</v>
      </c>
      <c r="F32" s="88"/>
      <c r="G32" s="110">
        <v>0.02</v>
      </c>
      <c r="H32" s="68">
        <f t="shared" ref="H32" si="10">B32*C32+D32*E32+F32*G32</f>
        <v>0</v>
      </c>
    </row>
    <row r="33" spans="1:8" ht="15.95" customHeight="1">
      <c r="A33" s="22"/>
      <c r="B33" s="88"/>
      <c r="C33" s="110"/>
      <c r="D33" s="88"/>
      <c r="E33" s="110"/>
      <c r="F33" s="88"/>
      <c r="G33" s="110"/>
      <c r="H33" s="68"/>
    </row>
    <row r="34" spans="1:8" ht="15.95" customHeight="1">
      <c r="A34" s="23" t="s">
        <v>95</v>
      </c>
      <c r="B34" s="83"/>
      <c r="C34" s="110">
        <v>0.04</v>
      </c>
      <c r="D34" s="83"/>
      <c r="E34" s="110">
        <v>0.04</v>
      </c>
      <c r="F34" s="83"/>
      <c r="G34" s="110">
        <v>0.04</v>
      </c>
      <c r="H34" s="68">
        <f t="shared" ref="H34" si="11">B34*C34+D34*E34+F34*G34</f>
        <v>0</v>
      </c>
    </row>
    <row r="35" spans="1:8" ht="15.95" customHeight="1">
      <c r="A35" s="22"/>
      <c r="B35" s="83"/>
      <c r="C35" s="110"/>
      <c r="D35" s="83"/>
      <c r="E35" s="110"/>
      <c r="F35" s="83"/>
      <c r="G35" s="110"/>
      <c r="H35" s="68"/>
    </row>
    <row r="36" spans="1:8" ht="15.95" customHeight="1">
      <c r="A36" s="23" t="s">
        <v>96</v>
      </c>
      <c r="B36" s="88"/>
      <c r="C36" s="110">
        <v>0.03</v>
      </c>
      <c r="D36" s="88"/>
      <c r="E36" s="110">
        <v>2.5000000000000001E-2</v>
      </c>
      <c r="F36" s="88"/>
      <c r="G36" s="110">
        <v>2.5000000000000001E-2</v>
      </c>
      <c r="H36" s="68">
        <f t="shared" ref="H36" si="12">B36*C36+D36*E36+F36*G36</f>
        <v>0</v>
      </c>
    </row>
    <row r="37" spans="1:8" ht="15.95" customHeight="1">
      <c r="A37" s="22"/>
      <c r="B37" s="88"/>
      <c r="C37" s="110"/>
      <c r="D37" s="88"/>
      <c r="E37" s="110"/>
      <c r="F37" s="88"/>
      <c r="G37" s="110"/>
      <c r="H37" s="68"/>
    </row>
    <row r="38" spans="1:8" ht="15.95" customHeight="1">
      <c r="A38" s="23" t="s">
        <v>97</v>
      </c>
      <c r="B38" s="83"/>
      <c r="C38" s="110">
        <v>0.02</v>
      </c>
      <c r="D38" s="83"/>
      <c r="E38" s="110">
        <v>0.02</v>
      </c>
      <c r="F38" s="83"/>
      <c r="G38" s="110">
        <v>0.02</v>
      </c>
      <c r="H38" s="68">
        <f t="shared" ref="H38" si="13">B38*C38+D38*E38+F38*G38</f>
        <v>0</v>
      </c>
    </row>
    <row r="39" spans="1:8" ht="15.95" customHeight="1">
      <c r="A39" s="22"/>
      <c r="B39" s="83"/>
      <c r="C39" s="110"/>
      <c r="D39" s="83"/>
      <c r="E39" s="110"/>
      <c r="F39" s="83"/>
      <c r="G39" s="110"/>
      <c r="H39" s="68"/>
    </row>
    <row r="40" spans="1:8" ht="15.95" customHeight="1">
      <c r="A40" s="23" t="s">
        <v>98</v>
      </c>
      <c r="B40" s="88"/>
      <c r="C40" s="110">
        <v>0.02</v>
      </c>
      <c r="D40" s="88"/>
      <c r="E40" s="110">
        <v>0.02</v>
      </c>
      <c r="F40" s="88"/>
      <c r="G40" s="110">
        <v>0.02</v>
      </c>
      <c r="H40" s="68">
        <f t="shared" ref="H40" si="14">B40*C40+D40*E40+F40*G40</f>
        <v>0</v>
      </c>
    </row>
    <row r="41" spans="1:8" ht="15.95" customHeight="1">
      <c r="A41" s="22"/>
      <c r="B41" s="88"/>
      <c r="C41" s="110"/>
      <c r="D41" s="88"/>
      <c r="E41" s="110"/>
      <c r="F41" s="88"/>
      <c r="G41" s="110"/>
      <c r="H41" s="68"/>
    </row>
    <row r="42" spans="1:8" ht="15.95" customHeight="1">
      <c r="A42" s="23" t="s">
        <v>99</v>
      </c>
      <c r="B42" s="83"/>
      <c r="C42" s="110">
        <v>0.02</v>
      </c>
      <c r="D42" s="83"/>
      <c r="E42" s="110">
        <v>0.02</v>
      </c>
      <c r="F42" s="83"/>
      <c r="G42" s="110">
        <v>0.02</v>
      </c>
      <c r="H42" s="68">
        <f t="shared" ref="H42" si="15">B42*C42+D42*E42+F42*G42</f>
        <v>0</v>
      </c>
    </row>
    <row r="43" spans="1:8" ht="15.95" customHeight="1">
      <c r="A43" s="22"/>
      <c r="B43" s="83"/>
      <c r="C43" s="110"/>
      <c r="D43" s="83"/>
      <c r="E43" s="110"/>
      <c r="F43" s="83"/>
      <c r="G43" s="110"/>
      <c r="H43" s="68"/>
    </row>
    <row r="44" spans="1:8" ht="15.95" customHeight="1">
      <c r="A44" s="23" t="s">
        <v>100</v>
      </c>
      <c r="B44" s="88"/>
      <c r="C44" s="110">
        <v>0.02</v>
      </c>
      <c r="D44" s="88"/>
      <c r="E44" s="110">
        <v>0.02</v>
      </c>
      <c r="F44" s="88"/>
      <c r="G44" s="110">
        <v>0.02</v>
      </c>
      <c r="H44" s="68">
        <f t="shared" ref="H44" si="16">B44*C44+D44*E44+F44*G44</f>
        <v>0</v>
      </c>
    </row>
    <row r="45" spans="1:8" ht="15.95" customHeight="1">
      <c r="A45" s="23"/>
      <c r="B45" s="88"/>
      <c r="C45" s="110"/>
      <c r="D45" s="88"/>
      <c r="E45" s="110"/>
      <c r="F45" s="88"/>
      <c r="G45" s="110"/>
      <c r="H45" s="68"/>
    </row>
    <row r="46" spans="1:8" ht="15.95" customHeight="1">
      <c r="A46" s="23" t="s">
        <v>101</v>
      </c>
      <c r="B46" s="83"/>
      <c r="C46" s="110">
        <v>0.02</v>
      </c>
      <c r="D46" s="83"/>
      <c r="E46" s="110">
        <v>0.02</v>
      </c>
      <c r="F46" s="83"/>
      <c r="G46" s="110">
        <v>0.02</v>
      </c>
      <c r="H46" s="68">
        <f t="shared" ref="H46" si="17">B46*C46+D46*E46+F46*G46</f>
        <v>0</v>
      </c>
    </row>
    <row r="47" spans="1:8" ht="15.95" customHeight="1">
      <c r="A47" s="22"/>
      <c r="B47" s="83"/>
      <c r="C47" s="110"/>
      <c r="D47" s="83"/>
      <c r="E47" s="110"/>
      <c r="F47" s="83"/>
      <c r="G47" s="110"/>
      <c r="H47" s="68"/>
    </row>
    <row r="48" spans="1:8" ht="15.95" customHeight="1">
      <c r="A48" s="23" t="s">
        <v>102</v>
      </c>
      <c r="B48" s="88"/>
      <c r="C48" s="110">
        <v>0.02</v>
      </c>
      <c r="D48" s="88"/>
      <c r="E48" s="110">
        <v>0.02</v>
      </c>
      <c r="F48" s="88"/>
      <c r="G48" s="110">
        <v>0.02</v>
      </c>
      <c r="H48" s="68">
        <f t="shared" ref="H48" si="18">B48*C48+D48*E48+F48*G48</f>
        <v>0</v>
      </c>
    </row>
    <row r="49" spans="1:8" ht="15.95" customHeight="1">
      <c r="A49" s="22"/>
      <c r="B49" s="88"/>
      <c r="C49" s="110"/>
      <c r="D49" s="88"/>
      <c r="E49" s="110"/>
      <c r="F49" s="88"/>
      <c r="G49" s="110"/>
      <c r="H49" s="68"/>
    </row>
    <row r="50" spans="1:8" ht="15.95" customHeight="1">
      <c r="A50" s="23" t="s">
        <v>103</v>
      </c>
      <c r="B50" s="83"/>
      <c r="C50" s="110">
        <v>0.02</v>
      </c>
      <c r="D50" s="83"/>
      <c r="E50" s="110">
        <v>0.02</v>
      </c>
      <c r="F50" s="83"/>
      <c r="G50" s="110">
        <v>0.02</v>
      </c>
      <c r="H50" s="68">
        <f t="shared" ref="H50" si="19">B50*C50+D50*E50+F50*G50</f>
        <v>0</v>
      </c>
    </row>
    <row r="51" spans="1:8" ht="15.95" customHeight="1">
      <c r="A51" s="22"/>
      <c r="B51" s="83"/>
      <c r="C51" s="110"/>
      <c r="D51" s="83"/>
      <c r="E51" s="110"/>
      <c r="F51" s="83"/>
      <c r="G51" s="110"/>
      <c r="H51" s="68"/>
    </row>
    <row r="52" spans="1:8" ht="15.95" customHeight="1">
      <c r="A52" s="23" t="s">
        <v>104</v>
      </c>
      <c r="B52" s="83"/>
      <c r="C52" s="110">
        <v>0.02</v>
      </c>
      <c r="D52" s="83"/>
      <c r="E52" s="110">
        <v>0.02</v>
      </c>
      <c r="F52" s="83"/>
      <c r="G52" s="110">
        <v>0.02</v>
      </c>
      <c r="H52" s="68">
        <f t="shared" ref="H52" si="20">B52*C52+D52*E52+F52*G52</f>
        <v>0</v>
      </c>
    </row>
    <row r="53" spans="1:8" ht="15.95" customHeight="1">
      <c r="A53" s="22"/>
      <c r="B53" s="83"/>
      <c r="C53" s="110"/>
      <c r="D53" s="83"/>
      <c r="E53" s="110"/>
      <c r="F53" s="83"/>
      <c r="G53" s="110"/>
      <c r="H53" s="68"/>
    </row>
    <row r="54" spans="1:8" ht="15.95" customHeight="1">
      <c r="A54" s="23" t="s">
        <v>105</v>
      </c>
      <c r="B54" s="88"/>
      <c r="C54" s="110">
        <v>0.02</v>
      </c>
      <c r="D54" s="88"/>
      <c r="E54" s="110">
        <v>2.5000000000000001E-2</v>
      </c>
      <c r="F54" s="88"/>
      <c r="G54" s="110">
        <v>2.5000000000000001E-2</v>
      </c>
      <c r="H54" s="68">
        <f t="shared" ref="H54" si="21">B54*C54+D54*E54+F54*G54</f>
        <v>0</v>
      </c>
    </row>
    <row r="55" spans="1:8" ht="15.95" customHeight="1">
      <c r="A55" s="22"/>
      <c r="B55" s="88"/>
      <c r="C55" s="110"/>
      <c r="D55" s="88"/>
      <c r="E55" s="110"/>
      <c r="F55" s="88"/>
      <c r="G55" s="110"/>
      <c r="H55" s="68"/>
    </row>
    <row r="56" spans="1:8" ht="15.95" customHeight="1">
      <c r="A56" s="23" t="s">
        <v>106</v>
      </c>
      <c r="B56" s="83"/>
      <c r="C56" s="110">
        <v>0.02</v>
      </c>
      <c r="D56" s="83"/>
      <c r="E56" s="110">
        <v>1.4999999999999999E-2</v>
      </c>
      <c r="F56" s="83"/>
      <c r="G56" s="110">
        <v>1.4999999999999999E-2</v>
      </c>
      <c r="H56" s="68">
        <f t="shared" ref="H56" si="22">B56*C56+D56*E56+F56*G56</f>
        <v>0</v>
      </c>
    </row>
    <row r="57" spans="1:8" ht="15.95" customHeight="1">
      <c r="A57" s="22"/>
      <c r="B57" s="83"/>
      <c r="C57" s="110"/>
      <c r="D57" s="83"/>
      <c r="E57" s="110"/>
      <c r="F57" s="83"/>
      <c r="G57" s="110"/>
      <c r="H57" s="68"/>
    </row>
    <row r="58" spans="1:8" ht="15.95" customHeight="1">
      <c r="A58" s="23" t="s">
        <v>107</v>
      </c>
      <c r="B58" s="88"/>
      <c r="C58" s="110">
        <v>0.02</v>
      </c>
      <c r="D58" s="88"/>
      <c r="E58" s="110">
        <v>0.02</v>
      </c>
      <c r="F58" s="88"/>
      <c r="G58" s="110">
        <v>0.02</v>
      </c>
      <c r="H58" s="68">
        <f t="shared" ref="H58" si="23">B58*C58+D58*E58+F58*G58</f>
        <v>0</v>
      </c>
    </row>
    <row r="59" spans="1:8" ht="15.95" customHeight="1">
      <c r="A59" s="22"/>
      <c r="B59" s="88"/>
      <c r="C59" s="110"/>
      <c r="D59" s="88"/>
      <c r="E59" s="110"/>
      <c r="F59" s="88"/>
      <c r="G59" s="110"/>
      <c r="H59" s="68"/>
    </row>
    <row r="60" spans="1:8" ht="15.95" customHeight="1">
      <c r="A60" s="23" t="s">
        <v>108</v>
      </c>
      <c r="B60" s="83"/>
      <c r="C60" s="110">
        <v>0.02</v>
      </c>
      <c r="D60" s="83"/>
      <c r="E60" s="110">
        <v>0.02</v>
      </c>
      <c r="F60" s="83"/>
      <c r="G60" s="110">
        <v>0.02</v>
      </c>
      <c r="H60" s="68">
        <f t="shared" ref="H60" si="24">B60*C60+D60*E60+F60*G60</f>
        <v>0</v>
      </c>
    </row>
    <row r="61" spans="1:8" ht="15.95" customHeight="1">
      <c r="A61" s="22"/>
      <c r="B61" s="83"/>
      <c r="C61" s="110"/>
      <c r="D61" s="83"/>
      <c r="E61" s="110"/>
      <c r="F61" s="83"/>
      <c r="G61" s="110"/>
      <c r="H61" s="68"/>
    </row>
    <row r="62" spans="1:8" ht="15.95" customHeight="1">
      <c r="A62" s="22" t="s">
        <v>109</v>
      </c>
      <c r="B62" s="88">
        <v>8</v>
      </c>
      <c r="C62" s="110">
        <v>0.02</v>
      </c>
      <c r="D62" s="88"/>
      <c r="E62" s="110">
        <v>1.4999999999999999E-2</v>
      </c>
      <c r="F62" s="88"/>
      <c r="G62" s="110">
        <v>1.4999999999999999E-2</v>
      </c>
      <c r="H62" s="68">
        <f t="shared" ref="H62" si="25">B62*C62+D62*E62+F62*G62</f>
        <v>0.16</v>
      </c>
    </row>
    <row r="63" spans="1:8" ht="93">
      <c r="A63" s="22"/>
      <c r="B63" s="114" t="s">
        <v>110</v>
      </c>
      <c r="C63" s="110"/>
      <c r="D63" s="88"/>
      <c r="E63" s="110"/>
      <c r="F63" s="88"/>
      <c r="G63" s="110"/>
      <c r="H63" s="68"/>
    </row>
    <row r="64" spans="1:8" ht="15.95" customHeight="1">
      <c r="A64" s="22" t="s">
        <v>111</v>
      </c>
      <c r="B64" s="83"/>
      <c r="C64" s="110">
        <v>0.02</v>
      </c>
      <c r="D64" s="83"/>
      <c r="E64" s="110">
        <v>1.4999999999999999E-2</v>
      </c>
      <c r="F64" s="83"/>
      <c r="G64" s="110">
        <v>1.4999999999999999E-2</v>
      </c>
      <c r="H64" s="68">
        <f t="shared" ref="H64" si="26">B64*C64+D64*E64+F64*G64</f>
        <v>0</v>
      </c>
    </row>
    <row r="65" spans="1:8" ht="15.95" customHeight="1">
      <c r="A65" s="22"/>
      <c r="B65" s="83"/>
      <c r="C65" s="110"/>
      <c r="D65" s="83"/>
      <c r="E65" s="110"/>
      <c r="F65" s="83"/>
      <c r="G65" s="110"/>
      <c r="H65" s="68"/>
    </row>
    <row r="66" spans="1:8" ht="36.950000000000003" customHeight="1">
      <c r="A66" s="23" t="s">
        <v>112</v>
      </c>
      <c r="B66" s="88"/>
      <c r="C66" s="110">
        <v>0.03</v>
      </c>
      <c r="D66" s="88"/>
      <c r="E66" s="110">
        <v>2.5000000000000001E-2</v>
      </c>
      <c r="F66" s="88"/>
      <c r="G66" s="110">
        <v>1.4999999999999999E-2</v>
      </c>
      <c r="H66" s="68">
        <f t="shared" ref="H66" si="27">B66*C66+D66*E66+F66*G66</f>
        <v>0</v>
      </c>
    </row>
    <row r="67" spans="1:8" ht="15.95" customHeight="1">
      <c r="A67" s="22"/>
      <c r="B67" s="88"/>
      <c r="C67" s="110"/>
      <c r="D67" s="88"/>
      <c r="E67" s="110"/>
      <c r="F67" s="88"/>
      <c r="G67" s="110"/>
      <c r="H67" s="68"/>
    </row>
    <row r="68" spans="1:8" ht="15.95" customHeight="1">
      <c r="A68" s="23" t="s">
        <v>113</v>
      </c>
      <c r="B68" s="83"/>
      <c r="C68" s="110">
        <v>1.4999999999999999E-2</v>
      </c>
      <c r="D68" s="83"/>
      <c r="E68" s="110">
        <v>0.01</v>
      </c>
      <c r="F68" s="83"/>
      <c r="G68" s="110">
        <v>0.01</v>
      </c>
      <c r="H68" s="68">
        <f t="shared" ref="H68" si="28">B68*C68+D68*E68+F68*G68</f>
        <v>0</v>
      </c>
    </row>
    <row r="69" spans="1:8" ht="15.95" customHeight="1">
      <c r="A69" s="22"/>
      <c r="B69" s="83"/>
      <c r="C69" s="110"/>
      <c r="D69" s="83"/>
      <c r="E69" s="110"/>
      <c r="F69" s="83"/>
      <c r="G69" s="110"/>
      <c r="H69" s="68"/>
    </row>
    <row r="70" spans="1:8" ht="15.95" customHeight="1">
      <c r="A70" s="23" t="s">
        <v>114</v>
      </c>
      <c r="B70" s="88"/>
      <c r="C70" s="110">
        <v>0.02</v>
      </c>
      <c r="D70" s="88"/>
      <c r="E70" s="110">
        <v>1.4999999999999999E-2</v>
      </c>
      <c r="F70" s="88"/>
      <c r="G70" s="110">
        <v>1.4999999999999999E-2</v>
      </c>
      <c r="H70" s="68">
        <f t="shared" ref="H70" si="29">B70*C70+D70*E70+F70*G70</f>
        <v>0</v>
      </c>
    </row>
    <row r="71" spans="1:8" ht="15.95" customHeight="1">
      <c r="A71" s="22"/>
      <c r="B71" s="88"/>
      <c r="C71" s="110"/>
      <c r="D71" s="88"/>
      <c r="E71" s="110"/>
      <c r="F71" s="88"/>
      <c r="G71" s="110"/>
      <c r="H71" s="68"/>
    </row>
    <row r="72" spans="1:8" ht="15.95" customHeight="1">
      <c r="A72" s="23" t="s">
        <v>115</v>
      </c>
      <c r="B72" s="88"/>
      <c r="C72" s="110">
        <v>0.01</v>
      </c>
      <c r="D72" s="88"/>
      <c r="E72" s="110">
        <v>0.02</v>
      </c>
      <c r="F72" s="88"/>
      <c r="G72" s="110">
        <v>0.02</v>
      </c>
      <c r="H72" s="68">
        <f t="shared" ref="H72" si="30">B72*C72+D72*E72+F72*G72</f>
        <v>0</v>
      </c>
    </row>
    <row r="73" spans="1:8" ht="15.95" customHeight="1">
      <c r="A73" s="22"/>
      <c r="B73" s="88"/>
      <c r="C73" s="110"/>
      <c r="D73" s="88"/>
      <c r="E73" s="110"/>
      <c r="F73" s="88"/>
      <c r="G73" s="110"/>
      <c r="H73" s="68"/>
    </row>
    <row r="74" spans="1:8" ht="15.95" customHeight="1">
      <c r="A74" s="22" t="s">
        <v>116</v>
      </c>
      <c r="B74" s="88"/>
      <c r="C74" s="110">
        <v>1.4999999999999999E-2</v>
      </c>
      <c r="D74" s="88"/>
      <c r="E74" s="110">
        <v>0.02</v>
      </c>
      <c r="F74" s="88"/>
      <c r="G74" s="110">
        <v>0.02</v>
      </c>
      <c r="H74" s="68"/>
    </row>
    <row r="75" spans="1:8" ht="15.95" customHeight="1">
      <c r="A75" s="22"/>
      <c r="B75" s="88"/>
      <c r="C75" s="110"/>
      <c r="D75" s="88"/>
      <c r="E75" s="110"/>
      <c r="F75" s="88"/>
      <c r="G75" s="110"/>
      <c r="H75" s="68"/>
    </row>
    <row r="76" spans="1:8" ht="15.95" customHeight="1">
      <c r="A76" s="22" t="s">
        <v>117</v>
      </c>
      <c r="B76" s="88"/>
      <c r="C76" s="110">
        <v>0</v>
      </c>
      <c r="D76" s="88"/>
      <c r="E76" s="110">
        <v>0.02</v>
      </c>
      <c r="F76" s="88"/>
      <c r="G76" s="110">
        <v>0.02</v>
      </c>
      <c r="H76" s="68">
        <f t="shared" ref="H76" si="31">B76*C76+D76*E76+F76*G76</f>
        <v>0</v>
      </c>
    </row>
    <row r="77" spans="1:8" ht="15.95" customHeight="1">
      <c r="A77" s="22"/>
      <c r="B77" s="83"/>
      <c r="C77" s="110"/>
      <c r="D77" s="83"/>
      <c r="E77" s="110"/>
      <c r="F77" s="83"/>
      <c r="G77" s="110"/>
      <c r="H77" s="68"/>
    </row>
    <row r="78" spans="1:8" ht="15.95" customHeight="1">
      <c r="A78" s="23" t="s">
        <v>118</v>
      </c>
      <c r="B78" s="83"/>
      <c r="C78" s="110">
        <v>0.01</v>
      </c>
      <c r="D78" s="83"/>
      <c r="E78" s="110">
        <v>0.01</v>
      </c>
      <c r="F78" s="83"/>
      <c r="G78" s="110">
        <v>0.01</v>
      </c>
      <c r="H78" s="68">
        <f t="shared" ref="H78" si="32">B78*C78+D78*E78+F78*G78</f>
        <v>0</v>
      </c>
    </row>
    <row r="79" spans="1:8" ht="15.95" customHeight="1">
      <c r="A79" s="22"/>
      <c r="B79" s="88"/>
      <c r="C79" s="110"/>
      <c r="D79" s="88"/>
      <c r="E79" s="110"/>
      <c r="F79" s="88"/>
      <c r="G79" s="110"/>
      <c r="H79" s="68"/>
    </row>
    <row r="80" spans="1:8" ht="15.95" customHeight="1">
      <c r="A80" s="23" t="s">
        <v>119</v>
      </c>
      <c r="B80" s="88"/>
      <c r="C80" s="110">
        <v>0</v>
      </c>
      <c r="D80" s="88"/>
      <c r="E80" s="110">
        <v>0.01</v>
      </c>
      <c r="F80" s="88"/>
      <c r="G80" s="110">
        <v>0.01</v>
      </c>
      <c r="H80" s="68">
        <f t="shared" ref="H80:H86" si="33">B80*C80+D80*E80+F80*G80</f>
        <v>0</v>
      </c>
    </row>
    <row r="81" spans="1:9" ht="15.95" customHeight="1">
      <c r="A81" s="22"/>
      <c r="B81" s="83"/>
      <c r="C81" s="110"/>
      <c r="D81" s="83"/>
      <c r="E81" s="110"/>
      <c r="F81" s="83"/>
      <c r="G81" s="110"/>
      <c r="H81" s="68"/>
    </row>
    <row r="82" spans="1:9" ht="15.95" customHeight="1">
      <c r="A82" s="23" t="s">
        <v>120</v>
      </c>
      <c r="B82" s="83"/>
      <c r="C82" s="110">
        <v>0.02</v>
      </c>
      <c r="D82" s="83"/>
      <c r="E82" s="110">
        <v>0.01</v>
      </c>
      <c r="F82" s="83"/>
      <c r="G82" s="110">
        <v>1.4999999999999999E-2</v>
      </c>
      <c r="H82" s="68">
        <f t="shared" si="33"/>
        <v>0</v>
      </c>
    </row>
    <row r="83" spans="1:9" ht="15.95" customHeight="1">
      <c r="A83" s="22"/>
      <c r="B83" s="88"/>
      <c r="C83" s="110"/>
      <c r="D83" s="88"/>
      <c r="E83" s="110"/>
      <c r="F83" s="88"/>
      <c r="G83" s="110"/>
      <c r="H83" s="68"/>
    </row>
    <row r="84" spans="1:9" ht="15.95" customHeight="1">
      <c r="A84" s="22" t="s">
        <v>121</v>
      </c>
      <c r="B84" s="88"/>
      <c r="C84" s="110">
        <v>0</v>
      </c>
      <c r="D84" s="88"/>
      <c r="E84" s="110">
        <v>0.02</v>
      </c>
      <c r="F84" s="88"/>
      <c r="G84" s="110">
        <v>0.02</v>
      </c>
      <c r="H84" s="68">
        <f t="shared" si="33"/>
        <v>0</v>
      </c>
      <c r="I84" s="14"/>
    </row>
    <row r="85" spans="1:9">
      <c r="A85" s="22"/>
      <c r="B85" s="88"/>
      <c r="C85" s="110"/>
      <c r="D85" s="88"/>
      <c r="E85" s="110"/>
      <c r="F85" s="88"/>
      <c r="G85" s="110"/>
      <c r="H85" s="68"/>
    </row>
    <row r="86" spans="1:9">
      <c r="A86" s="25" t="s">
        <v>122</v>
      </c>
      <c r="B86" s="83"/>
      <c r="C86" s="110">
        <v>0</v>
      </c>
      <c r="D86" s="83"/>
      <c r="E86" s="110">
        <v>1.4999999999999999E-2</v>
      </c>
      <c r="F86" s="83"/>
      <c r="G86" s="110">
        <v>1.4999999999999999E-2</v>
      </c>
      <c r="H86" s="68">
        <f t="shared" si="33"/>
        <v>0</v>
      </c>
    </row>
    <row r="87" spans="1:9">
      <c r="A87" s="43"/>
      <c r="B87" s="83"/>
      <c r="C87" s="110"/>
      <c r="D87" s="83"/>
      <c r="E87" s="110"/>
      <c r="F87" s="83"/>
      <c r="G87" s="110"/>
      <c r="H87" s="68"/>
    </row>
    <row r="88" spans="1:9">
      <c r="A88" s="7" t="s">
        <v>123</v>
      </c>
      <c r="B88" s="44">
        <f>SUMPRODUCT(B2:B87,C2:C87)</f>
        <v>0.16</v>
      </c>
      <c r="C88" s="67">
        <f>SUM(C2:C86)</f>
        <v>1.0000000000000007</v>
      </c>
      <c r="D88" s="48">
        <f>SUMPRODUCT(D2:D87,E2:E87)</f>
        <v>0</v>
      </c>
      <c r="E88" s="67">
        <f>SUM(E2:E86)</f>
        <v>1.0000000000000007</v>
      </c>
      <c r="F88" s="48">
        <f>SUMPRODUCT(F2:F87,G2:G87)</f>
        <v>0</v>
      </c>
      <c r="G88" s="67">
        <f>SUM(G2:G86)</f>
        <v>1.0000000000000007</v>
      </c>
      <c r="H88" s="68">
        <f>SUM(H2:H86)</f>
        <v>0.16</v>
      </c>
      <c r="I88" s="14" t="s">
        <v>124</v>
      </c>
    </row>
    <row r="89" spans="1:9" ht="12.75" customHeight="1">
      <c r="A89" s="9"/>
      <c r="B89" s="9"/>
      <c r="C89" s="9"/>
    </row>
    <row r="90" spans="1:9" ht="62.1">
      <c r="A90" s="143" t="s">
        <v>125</v>
      </c>
      <c r="B90" s="9"/>
      <c r="C90" s="9"/>
    </row>
    <row r="91" spans="1:9">
      <c r="A91" s="9"/>
      <c r="B91" s="9"/>
      <c r="C91" s="9"/>
    </row>
    <row r="92" spans="1:9">
      <c r="A92" s="9"/>
      <c r="B92" s="9"/>
      <c r="C92" s="9"/>
    </row>
    <row r="93" spans="1:9">
      <c r="A93" s="9"/>
      <c r="B93" s="9"/>
      <c r="C93" s="9"/>
    </row>
    <row r="94" spans="1:9">
      <c r="A94" s="9"/>
      <c r="B94" s="9"/>
      <c r="C94" s="9"/>
    </row>
    <row r="95" spans="1:9">
      <c r="A95" s="9"/>
      <c r="B95" s="9"/>
      <c r="C95" s="9"/>
    </row>
    <row r="96" spans="1:9">
      <c r="A96" s="9"/>
      <c r="B96" s="9"/>
      <c r="C96" s="9"/>
    </row>
    <row r="97" spans="1:3">
      <c r="A97" s="9"/>
      <c r="B97" s="9"/>
      <c r="C97" s="9"/>
    </row>
    <row r="98" spans="1:3">
      <c r="A98" s="9"/>
      <c r="B98" s="9"/>
      <c r="C98" s="9"/>
    </row>
    <row r="99" spans="1:3">
      <c r="A99" s="9"/>
      <c r="B99" s="9"/>
      <c r="C99" s="9"/>
    </row>
    <row r="100" spans="1:3">
      <c r="A100" s="9"/>
      <c r="B100" s="9"/>
      <c r="C100" s="9"/>
    </row>
    <row r="101" spans="1:3">
      <c r="A101" s="9"/>
      <c r="B101" s="9"/>
      <c r="C101" s="9"/>
    </row>
    <row r="102" spans="1:3">
      <c r="A102" s="9"/>
      <c r="B102" s="9"/>
      <c r="C102" s="9"/>
    </row>
    <row r="103" spans="1:3">
      <c r="A103" s="9"/>
      <c r="B103" s="9"/>
      <c r="C103" s="9"/>
    </row>
    <row r="104" spans="1:3">
      <c r="A104" s="9"/>
      <c r="B104" s="9"/>
      <c r="C104" s="9"/>
    </row>
    <row r="105" spans="1:3">
      <c r="A105" s="9"/>
      <c r="B105" s="9"/>
      <c r="C105" s="9"/>
    </row>
    <row r="106" spans="1:3">
      <c r="A106" s="9"/>
      <c r="B106" s="9"/>
      <c r="C106" s="9"/>
    </row>
    <row r="107" spans="1:3">
      <c r="A107" s="9"/>
      <c r="B107" s="9"/>
      <c r="C107" s="9"/>
    </row>
    <row r="108" spans="1:3">
      <c r="A108" s="9"/>
      <c r="B108" s="9"/>
      <c r="C108" s="9"/>
    </row>
    <row r="109" spans="1:3">
      <c r="A109" s="9"/>
      <c r="B109" s="9"/>
      <c r="C109" s="9"/>
    </row>
    <row r="110" spans="1:3">
      <c r="A110" s="9"/>
      <c r="B110" s="9"/>
      <c r="C110" s="9"/>
    </row>
    <row r="111" spans="1:3">
      <c r="A111" s="9"/>
      <c r="B111" s="9"/>
      <c r="C111" s="9"/>
    </row>
    <row r="112" spans="1:3">
      <c r="A112" s="9"/>
      <c r="B112" s="9"/>
      <c r="C112" s="9"/>
    </row>
    <row r="113" spans="1:3">
      <c r="A113" s="9"/>
      <c r="B113" s="9"/>
      <c r="C113" s="9"/>
    </row>
    <row r="114" spans="1:3">
      <c r="A114" s="9"/>
      <c r="B114" s="9"/>
      <c r="C114" s="9"/>
    </row>
    <row r="115" spans="1:3">
      <c r="A115" s="9"/>
      <c r="B115" s="9"/>
      <c r="C115" s="9"/>
    </row>
    <row r="116" spans="1:3">
      <c r="A116" s="9"/>
      <c r="B116" s="9"/>
      <c r="C116" s="9"/>
    </row>
    <row r="117" spans="1:3">
      <c r="A117" s="9"/>
      <c r="B117" s="9"/>
      <c r="C117" s="9"/>
    </row>
    <row r="118" spans="1:3">
      <c r="A118" s="9"/>
      <c r="B118" s="9"/>
      <c r="C118" s="9"/>
    </row>
    <row r="119" spans="1:3">
      <c r="A119" s="9"/>
      <c r="B119" s="9"/>
      <c r="C119" s="9"/>
    </row>
    <row r="120" spans="1:3">
      <c r="A120" s="9"/>
      <c r="B120" s="9"/>
      <c r="C120" s="9"/>
    </row>
    <row r="121" spans="1:3">
      <c r="A121" s="9"/>
      <c r="B121" s="9"/>
      <c r="C121" s="9"/>
    </row>
    <row r="122" spans="1:3">
      <c r="A122" s="9"/>
      <c r="B122" s="9"/>
      <c r="C122" s="9"/>
    </row>
    <row r="123" spans="1:3">
      <c r="A123" s="9"/>
      <c r="B123" s="9"/>
      <c r="C123" s="9"/>
    </row>
    <row r="124" spans="1:3">
      <c r="A124" s="9"/>
      <c r="B124" s="9"/>
      <c r="C124" s="9"/>
    </row>
    <row r="125" spans="1:3">
      <c r="A125" s="9"/>
      <c r="B125" s="9"/>
      <c r="C125" s="9"/>
    </row>
    <row r="126" spans="1:3">
      <c r="A126" s="9"/>
      <c r="B126" s="9"/>
      <c r="C126" s="9"/>
    </row>
    <row r="127" spans="1:3">
      <c r="A127" s="9"/>
      <c r="B127" s="9"/>
      <c r="C127" s="9"/>
    </row>
    <row r="128" spans="1:3">
      <c r="A128" s="9"/>
      <c r="B128" s="9"/>
      <c r="C128" s="9"/>
    </row>
    <row r="129" spans="1:3">
      <c r="A129" s="9"/>
      <c r="B129" s="9"/>
      <c r="C129" s="9"/>
    </row>
    <row r="130" spans="1:3">
      <c r="A130" s="9"/>
      <c r="B130" s="9"/>
      <c r="C130" s="9"/>
    </row>
    <row r="131" spans="1:3">
      <c r="A131" s="9"/>
      <c r="B131" s="9"/>
      <c r="C131" s="9"/>
    </row>
  </sheetData>
  <sheetProtection formatRows="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7E9A5-06FA-524A-B871-D67B0FA4F8F3}">
  <dimension ref="A1:F27"/>
  <sheetViews>
    <sheetView zoomScale="80" zoomScaleNormal="80" workbookViewId="0">
      <pane xSplit="1" ySplit="2" topLeftCell="B4" activePane="bottomRight" state="frozen"/>
      <selection pane="bottomRight" activeCell="B4" sqref="B4"/>
      <selection pane="bottomLeft" activeCell="A3" sqref="A3"/>
      <selection pane="topRight" activeCell="B1" sqref="B1"/>
    </sheetView>
  </sheetViews>
  <sheetFormatPr defaultColWidth="10.875" defaultRowHeight="15.6"/>
  <cols>
    <col min="1" max="1" width="32.375" style="95" customWidth="1"/>
    <col min="2" max="4" width="48.625" style="95" customWidth="1"/>
    <col min="5" max="5" width="13.375" style="95" customWidth="1"/>
    <col min="6" max="6" width="14.875" style="1" customWidth="1"/>
    <col min="7" max="16384" width="10.875" style="1"/>
  </cols>
  <sheetData>
    <row r="1" spans="1:6">
      <c r="A1" s="2"/>
      <c r="B1" s="152" t="s">
        <v>126</v>
      </c>
      <c r="C1" s="152"/>
      <c r="D1" s="152"/>
      <c r="E1" s="1"/>
    </row>
    <row r="2" spans="1:6" ht="66" customHeight="1">
      <c r="A2" s="21" t="s">
        <v>127</v>
      </c>
      <c r="B2" s="42" t="s">
        <v>128</v>
      </c>
      <c r="C2" s="42" t="s">
        <v>129</v>
      </c>
      <c r="D2" s="42" t="s">
        <v>130</v>
      </c>
      <c r="E2" s="31"/>
      <c r="F2" s="11"/>
    </row>
    <row r="3" spans="1:6">
      <c r="A3" s="12" t="s">
        <v>131</v>
      </c>
      <c r="B3" s="89">
        <v>10</v>
      </c>
      <c r="C3" s="89">
        <v>9</v>
      </c>
      <c r="D3" s="89">
        <v>8</v>
      </c>
      <c r="E3" s="1"/>
    </row>
    <row r="4" spans="1:6" ht="326.25" customHeight="1">
      <c r="A4" s="12"/>
      <c r="B4" s="132" t="s">
        <v>132</v>
      </c>
      <c r="C4" s="89" t="s">
        <v>132</v>
      </c>
      <c r="D4" s="89" t="s">
        <v>132</v>
      </c>
      <c r="E4" s="1"/>
    </row>
    <row r="5" spans="1:6" ht="24.75" customHeight="1">
      <c r="A5" s="12" t="s">
        <v>133</v>
      </c>
      <c r="B5" s="90"/>
      <c r="C5" s="90"/>
      <c r="D5" s="90"/>
      <c r="E5" s="1"/>
    </row>
    <row r="6" spans="1:6" ht="15.95" customHeight="1">
      <c r="A6" s="12"/>
      <c r="B6" s="90"/>
      <c r="C6" s="90"/>
      <c r="D6" s="90"/>
      <c r="E6" s="1"/>
    </row>
    <row r="7" spans="1:6" ht="15.95" customHeight="1">
      <c r="A7" s="12" t="s">
        <v>134</v>
      </c>
      <c r="B7" s="89"/>
      <c r="C7" s="89"/>
      <c r="D7" s="89"/>
      <c r="E7" s="1"/>
    </row>
    <row r="8" spans="1:6" ht="15.95" customHeight="1">
      <c r="A8" s="12"/>
      <c r="B8" s="89"/>
      <c r="C8" s="89"/>
      <c r="D8" s="89"/>
      <c r="E8" s="1"/>
    </row>
    <row r="9" spans="1:6" ht="50.1" customHeight="1">
      <c r="A9" s="13" t="s">
        <v>135</v>
      </c>
      <c r="B9" s="90"/>
      <c r="C9" s="90"/>
      <c r="D9" s="90"/>
      <c r="E9" s="1"/>
    </row>
    <row r="10" spans="1:6" ht="15.95" customHeight="1">
      <c r="A10" s="12"/>
      <c r="B10" s="90"/>
      <c r="C10" s="90"/>
      <c r="D10" s="90"/>
      <c r="E10" s="1"/>
    </row>
    <row r="11" spans="1:6" ht="15.95" customHeight="1">
      <c r="A11" s="12" t="s">
        <v>136</v>
      </c>
      <c r="B11" s="89"/>
      <c r="C11" s="89"/>
      <c r="D11" s="89"/>
      <c r="E11" s="1"/>
    </row>
    <row r="12" spans="1:6" ht="15.95" customHeight="1">
      <c r="A12" s="12"/>
      <c r="B12" s="89"/>
      <c r="C12" s="89"/>
      <c r="D12" s="89"/>
      <c r="E12" s="1"/>
    </row>
    <row r="13" spans="1:6" ht="15.95" customHeight="1">
      <c r="A13" s="18" t="s">
        <v>137</v>
      </c>
      <c r="B13" s="50">
        <f>SUM(B3:B12)</f>
        <v>10</v>
      </c>
      <c r="C13" s="50">
        <f>C3+C5+C7+C9+C11</f>
        <v>9</v>
      </c>
      <c r="D13" s="50">
        <f>D3+D5+D7+D9+D11</f>
        <v>8</v>
      </c>
      <c r="E13" s="1" t="s">
        <v>67</v>
      </c>
    </row>
    <row r="14" spans="1:6" ht="15.95" customHeight="1">
      <c r="A14" s="18" t="s">
        <v>24</v>
      </c>
      <c r="B14" s="69">
        <v>0.3</v>
      </c>
      <c r="C14" s="69">
        <v>0.5</v>
      </c>
      <c r="D14" s="69">
        <v>0.2</v>
      </c>
      <c r="E14" s="70">
        <f>SUM(B14:D14)</f>
        <v>1</v>
      </c>
    </row>
    <row r="15" spans="1:6" ht="15.95" customHeight="1">
      <c r="A15" s="19" t="s">
        <v>25</v>
      </c>
      <c r="B15" s="47">
        <f>B13*B14</f>
        <v>3</v>
      </c>
      <c r="C15" s="47">
        <f>C13*C14</f>
        <v>4.5</v>
      </c>
      <c r="D15" s="47">
        <f t="shared" ref="D15" si="0">D13*D14</f>
        <v>1.6</v>
      </c>
      <c r="E15" s="84">
        <f>SUM(B15:D15)</f>
        <v>9.1</v>
      </c>
      <c r="F15" s="14" t="s">
        <v>138</v>
      </c>
    </row>
    <row r="16" spans="1:6">
      <c r="A16" s="103"/>
      <c r="B16" s="153"/>
      <c r="C16" s="153"/>
      <c r="D16" s="153"/>
      <c r="E16" s="100"/>
    </row>
    <row r="17" spans="1:5" ht="20.45" customHeight="1">
      <c r="A17" s="98"/>
      <c r="B17" s="151"/>
      <c r="C17" s="151"/>
      <c r="D17" s="151"/>
      <c r="E17" s="100"/>
    </row>
    <row r="18" spans="1:5">
      <c r="A18" s="100"/>
      <c r="B18" s="151"/>
      <c r="C18" s="151"/>
      <c r="D18" s="151"/>
      <c r="E18" s="100"/>
    </row>
    <row r="19" spans="1:5">
      <c r="A19" s="100"/>
      <c r="B19" s="151"/>
      <c r="C19" s="151"/>
      <c r="D19" s="151"/>
      <c r="E19" s="100"/>
    </row>
    <row r="20" spans="1:5">
      <c r="A20" s="100"/>
      <c r="B20" s="151"/>
      <c r="C20" s="151"/>
      <c r="D20" s="151"/>
      <c r="E20" s="100"/>
    </row>
    <row r="21" spans="1:5">
      <c r="A21" s="100"/>
      <c r="B21" s="91"/>
      <c r="C21" s="91"/>
      <c r="D21" s="91"/>
      <c r="E21" s="100"/>
    </row>
    <row r="22" spans="1:5">
      <c r="A22" s="100"/>
      <c r="B22" s="91"/>
      <c r="C22" s="91"/>
      <c r="D22" s="91"/>
      <c r="E22" s="100"/>
    </row>
    <row r="23" spans="1:5">
      <c r="A23" s="100"/>
      <c r="B23" s="91"/>
      <c r="C23" s="91"/>
      <c r="D23" s="91"/>
      <c r="E23" s="100"/>
    </row>
    <row r="24" spans="1:5">
      <c r="A24" s="100"/>
      <c r="B24" s="91"/>
      <c r="C24" s="91"/>
      <c r="D24" s="91"/>
      <c r="E24" s="100"/>
    </row>
    <row r="25" spans="1:5">
      <c r="A25" s="100"/>
      <c r="B25" s="91"/>
      <c r="C25" s="91"/>
      <c r="D25" s="91"/>
      <c r="E25" s="100"/>
    </row>
    <row r="26" spans="1:5">
      <c r="A26" s="100"/>
      <c r="B26" s="91"/>
      <c r="C26" s="91"/>
      <c r="D26" s="91"/>
      <c r="E26" s="100"/>
    </row>
    <row r="27" spans="1:5">
      <c r="A27" s="100"/>
      <c r="B27" s="100"/>
      <c r="C27" s="100"/>
      <c r="D27" s="100"/>
      <c r="E27" s="100"/>
    </row>
  </sheetData>
  <sheetProtection algorithmName="SHA-512" hashValue="q8dXcrWQTLbjJD/WP6mvymT+KKhlBUB0wDl6F8FqNyKSIRBrLou8JM7wRDNLx6cdxOWaI2Fc8OgJMsBjrOHC9g==" saltValue="VYGTFb/ka7BKV+Cxgljysw==" spinCount="100000" sheet="1" formatRows="0"/>
  <mergeCells count="6">
    <mergeCell ref="B20:D20"/>
    <mergeCell ref="B1:D1"/>
    <mergeCell ref="B16:D16"/>
    <mergeCell ref="B17:D17"/>
    <mergeCell ref="B18:D18"/>
    <mergeCell ref="B19:D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98F0-1992-4E5B-B1A9-32FE3BABD406}">
  <dimension ref="A1:F14"/>
  <sheetViews>
    <sheetView topLeftCell="A8" workbookViewId="0">
      <selection activeCell="A21" sqref="A21"/>
    </sheetView>
  </sheetViews>
  <sheetFormatPr defaultColWidth="10.875" defaultRowHeight="15.6"/>
  <cols>
    <col min="1" max="1" width="39" style="95" customWidth="1"/>
    <col min="2" max="2" width="16" style="95" customWidth="1"/>
    <col min="3" max="4" width="16.625" style="95" customWidth="1"/>
    <col min="5" max="5" width="10.875" style="95" customWidth="1"/>
    <col min="6" max="6" width="14" style="95" customWidth="1"/>
    <col min="7" max="7" width="10.875" style="1" customWidth="1"/>
    <col min="8" max="16384" width="10.875" style="1"/>
  </cols>
  <sheetData>
    <row r="1" spans="1:6" ht="15.6" customHeight="1">
      <c r="A1" s="30"/>
      <c r="B1" s="154" t="s">
        <v>139</v>
      </c>
      <c r="C1" s="155"/>
      <c r="D1" s="156"/>
      <c r="E1" s="8"/>
      <c r="F1" s="8"/>
    </row>
    <row r="2" spans="1:6" ht="80.099999999999994" customHeight="1">
      <c r="A2" s="30" t="s">
        <v>140</v>
      </c>
      <c r="B2" s="42" t="s">
        <v>141</v>
      </c>
      <c r="C2" s="42" t="s">
        <v>142</v>
      </c>
      <c r="D2" s="42" t="s">
        <v>143</v>
      </c>
      <c r="E2" s="10"/>
      <c r="F2" s="27"/>
    </row>
    <row r="3" spans="1:6" ht="15.95" customHeight="1">
      <c r="A3" s="32" t="s">
        <v>144</v>
      </c>
      <c r="B3" s="89"/>
      <c r="C3" s="42"/>
      <c r="D3" s="42"/>
      <c r="E3" s="10"/>
      <c r="F3" s="8"/>
    </row>
    <row r="4" spans="1:6" ht="15.95" customHeight="1">
      <c r="A4" s="32" t="s">
        <v>145</v>
      </c>
      <c r="B4" s="42"/>
      <c r="C4" s="89"/>
      <c r="D4" s="42"/>
      <c r="E4" s="10" t="s">
        <v>67</v>
      </c>
      <c r="F4" s="8"/>
    </row>
    <row r="5" spans="1:6" ht="15.95" customHeight="1">
      <c r="A5" s="32" t="s">
        <v>146</v>
      </c>
      <c r="B5" s="42"/>
      <c r="C5" s="42"/>
      <c r="D5" s="89"/>
      <c r="E5" s="111">
        <f>B3+C4+D5</f>
        <v>0</v>
      </c>
      <c r="F5" s="14" t="s">
        <v>147</v>
      </c>
    </row>
    <row r="6" spans="1:6">
      <c r="A6" s="153" t="s">
        <v>148</v>
      </c>
      <c r="B6" s="153"/>
      <c r="C6" s="153"/>
      <c r="D6" s="153"/>
      <c r="E6" s="100"/>
    </row>
    <row r="7" spans="1:6" ht="17.45" customHeight="1">
      <c r="A7" s="30"/>
      <c r="B7" s="154" t="s">
        <v>139</v>
      </c>
      <c r="C7" s="155"/>
      <c r="D7" s="156"/>
      <c r="E7" s="8"/>
      <c r="F7" s="8"/>
    </row>
    <row r="8" spans="1:6" ht="108.6">
      <c r="A8" s="30" t="s">
        <v>149</v>
      </c>
      <c r="B8" s="42" t="s">
        <v>150</v>
      </c>
      <c r="C8" s="42" t="s">
        <v>151</v>
      </c>
      <c r="D8" s="42" t="s">
        <v>152</v>
      </c>
      <c r="E8" s="10"/>
      <c r="F8" s="27"/>
    </row>
    <row r="9" spans="1:6" ht="14.1" customHeight="1">
      <c r="A9" s="32" t="s">
        <v>144</v>
      </c>
      <c r="B9" s="89"/>
      <c r="C9" s="42"/>
      <c r="D9" s="42"/>
      <c r="E9" s="10"/>
      <c r="F9" s="8"/>
    </row>
    <row r="10" spans="1:6">
      <c r="A10" s="32" t="s">
        <v>145</v>
      </c>
      <c r="B10" s="42"/>
      <c r="C10" s="89"/>
      <c r="D10" s="42"/>
      <c r="E10" s="10" t="s">
        <v>67</v>
      </c>
      <c r="F10" s="8"/>
    </row>
    <row r="11" spans="1:6" ht="16.5" customHeight="1">
      <c r="A11" s="32" t="s">
        <v>146</v>
      </c>
      <c r="B11" s="42"/>
      <c r="C11" s="42"/>
      <c r="D11" s="89"/>
      <c r="E11" s="111">
        <f>B9+C10+D11</f>
        <v>0</v>
      </c>
      <c r="F11" s="14" t="s">
        <v>138</v>
      </c>
    </row>
    <row r="12" spans="1:6">
      <c r="A12" s="151"/>
      <c r="B12" s="151"/>
      <c r="C12" s="151"/>
      <c r="D12" s="151"/>
      <c r="E12" s="100"/>
    </row>
    <row r="13" spans="1:6" ht="30.95">
      <c r="A13" s="100" t="s">
        <v>153</v>
      </c>
      <c r="B13" s="112">
        <f>E5+E11</f>
        <v>0</v>
      </c>
      <c r="C13" s="100"/>
      <c r="D13" s="100"/>
      <c r="E13" s="100"/>
    </row>
    <row r="14" spans="1:6">
      <c r="A14" s="153" t="s">
        <v>148</v>
      </c>
      <c r="B14" s="153"/>
      <c r="C14" s="153"/>
      <c r="D14" s="153"/>
    </row>
  </sheetData>
  <sheetProtection formatRows="0"/>
  <mergeCells count="5">
    <mergeCell ref="B1:D1"/>
    <mergeCell ref="A6:D6"/>
    <mergeCell ref="B7:D7"/>
    <mergeCell ref="A12:D12"/>
    <mergeCell ref="A14:D14"/>
  </mergeCells>
  <phoneticPr fontId="2" type="noConversion"/>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1120-3F81-2942-8241-ABFBFEDB5188}">
  <dimension ref="A1:J61"/>
  <sheetViews>
    <sheetView zoomScale="60" zoomScaleNormal="60" workbookViewId="0">
      <pane xSplit="1" ySplit="1" topLeftCell="B13" activePane="bottomRight" state="frozen"/>
      <selection pane="bottomRight" activeCell="D13" sqref="D13"/>
      <selection pane="bottomLeft" activeCell="A2" sqref="A2"/>
      <selection pane="topRight" activeCell="B1" sqref="B1"/>
    </sheetView>
  </sheetViews>
  <sheetFormatPr defaultColWidth="10.5" defaultRowHeight="15.6"/>
  <cols>
    <col min="1" max="1" width="80.625" style="96" customWidth="1"/>
    <col min="2" max="5" width="32.625" style="96" customWidth="1"/>
    <col min="6" max="7" width="26.625" style="96" customWidth="1"/>
    <col min="8" max="8" width="15.5" style="96" customWidth="1"/>
    <col min="9" max="9" width="21.875" customWidth="1"/>
  </cols>
  <sheetData>
    <row r="1" spans="1:10" ht="129.75" customHeight="1">
      <c r="A1" s="40" t="s">
        <v>154</v>
      </c>
      <c r="B1" s="23" t="s">
        <v>155</v>
      </c>
      <c r="C1" s="23" t="s">
        <v>156</v>
      </c>
      <c r="D1" s="23" t="s">
        <v>157</v>
      </c>
      <c r="E1" s="22" t="s">
        <v>158</v>
      </c>
      <c r="F1" s="33" t="s">
        <v>77</v>
      </c>
      <c r="G1" s="33" t="s">
        <v>25</v>
      </c>
      <c r="H1" s="10"/>
      <c r="I1" s="8"/>
    </row>
    <row r="2" spans="1:10" ht="32.1" customHeight="1">
      <c r="A2" s="108" t="s">
        <v>159</v>
      </c>
      <c r="B2" s="88"/>
      <c r="C2" s="88"/>
      <c r="D2" s="88"/>
      <c r="E2" s="88"/>
      <c r="F2" s="71">
        <v>0.3</v>
      </c>
      <c r="G2" s="73">
        <f>(SUM(B2:E2)*F2)</f>
        <v>0</v>
      </c>
      <c r="H2" s="17"/>
      <c r="I2" s="17"/>
      <c r="J2" s="16"/>
    </row>
    <row r="3" spans="1:10" ht="32.1" customHeight="1">
      <c r="A3" s="109"/>
      <c r="B3" s="88"/>
      <c r="C3" s="88"/>
      <c r="D3" s="88"/>
      <c r="E3" s="88"/>
      <c r="F3" s="71"/>
      <c r="G3" s="73"/>
      <c r="H3" s="17"/>
      <c r="I3" s="17"/>
      <c r="J3" s="16"/>
    </row>
    <row r="4" spans="1:10" ht="32.1" customHeight="1">
      <c r="A4" s="25" t="s">
        <v>160</v>
      </c>
      <c r="B4" s="83"/>
      <c r="C4" s="83"/>
      <c r="D4" s="83"/>
      <c r="E4" s="83"/>
      <c r="F4" s="72">
        <v>0.1</v>
      </c>
      <c r="G4" s="73">
        <f>(SUM(B4:E4)*F4)</f>
        <v>0</v>
      </c>
      <c r="H4" s="8"/>
      <c r="I4" s="8"/>
    </row>
    <row r="5" spans="1:10" ht="32.1" customHeight="1">
      <c r="A5" s="24"/>
      <c r="B5" s="83"/>
      <c r="C5" s="83"/>
      <c r="D5" s="83"/>
      <c r="E5" s="83"/>
      <c r="F5" s="72"/>
      <c r="G5" s="73"/>
      <c r="H5" s="8"/>
      <c r="I5" s="8"/>
    </row>
    <row r="6" spans="1:10" ht="32.1" customHeight="1">
      <c r="A6" s="25" t="s">
        <v>161</v>
      </c>
      <c r="B6" s="88"/>
      <c r="C6" s="88"/>
      <c r="D6" s="88"/>
      <c r="E6" s="88"/>
      <c r="F6" s="72">
        <v>0.15</v>
      </c>
      <c r="G6" s="73">
        <f>(SUM(B6:E6)*F6)</f>
        <v>0</v>
      </c>
      <c r="H6" s="8"/>
      <c r="I6" s="8"/>
    </row>
    <row r="7" spans="1:10" ht="32.1" customHeight="1">
      <c r="A7" s="24"/>
      <c r="B7" s="88"/>
      <c r="C7" s="88"/>
      <c r="D7" s="88"/>
      <c r="E7" s="88"/>
      <c r="F7" s="72"/>
      <c r="G7" s="73"/>
      <c r="H7" s="8"/>
      <c r="I7" s="8"/>
    </row>
    <row r="8" spans="1:10" ht="32.1" customHeight="1">
      <c r="A8" s="25" t="s">
        <v>162</v>
      </c>
      <c r="B8" s="83"/>
      <c r="C8" s="83"/>
      <c r="D8" s="83"/>
      <c r="E8" s="83"/>
      <c r="F8" s="72">
        <v>0.15</v>
      </c>
      <c r="G8" s="73">
        <f>(SUM(B8:E8)*F8)</f>
        <v>0</v>
      </c>
      <c r="H8" s="8"/>
      <c r="I8" s="8"/>
    </row>
    <row r="9" spans="1:10" ht="32.1" customHeight="1">
      <c r="A9" s="24"/>
      <c r="B9" s="83"/>
      <c r="C9" s="83"/>
      <c r="D9" s="83"/>
      <c r="E9" s="83"/>
      <c r="F9" s="72"/>
      <c r="G9" s="73"/>
      <c r="H9" s="8"/>
      <c r="I9" s="8"/>
    </row>
    <row r="10" spans="1:10" ht="32.1" customHeight="1">
      <c r="A10" s="25" t="s">
        <v>163</v>
      </c>
      <c r="B10" s="88"/>
      <c r="C10" s="88"/>
      <c r="D10" s="88"/>
      <c r="E10" s="88"/>
      <c r="F10" s="72">
        <v>0.1</v>
      </c>
      <c r="G10" s="73">
        <f>(SUM(B10:E10)*F10)</f>
        <v>0</v>
      </c>
      <c r="H10" s="8"/>
      <c r="I10" s="8"/>
    </row>
    <row r="11" spans="1:10" ht="32.1" customHeight="1">
      <c r="A11" s="25"/>
      <c r="B11" s="88"/>
      <c r="C11" s="88"/>
      <c r="D11" s="88"/>
      <c r="E11" s="88"/>
      <c r="F11" s="34"/>
      <c r="G11" s="73"/>
      <c r="H11" s="8"/>
      <c r="I11" s="8"/>
    </row>
    <row r="12" spans="1:10" ht="32.1" customHeight="1">
      <c r="A12" s="25" t="s">
        <v>164</v>
      </c>
      <c r="B12" s="83"/>
      <c r="C12" s="83"/>
      <c r="D12" s="83">
        <v>5</v>
      </c>
      <c r="E12" s="83"/>
      <c r="F12" s="72">
        <v>0.15</v>
      </c>
      <c r="G12" s="73">
        <f>(SUM(B12:E12)*F12)</f>
        <v>0.75</v>
      </c>
      <c r="H12" s="8"/>
      <c r="I12" s="8"/>
    </row>
    <row r="13" spans="1:10" ht="362.45">
      <c r="A13" s="25"/>
      <c r="B13" s="83"/>
      <c r="C13" s="83"/>
      <c r="D13" s="132" t="s">
        <v>165</v>
      </c>
      <c r="E13" s="83"/>
      <c r="F13" s="72"/>
      <c r="G13" s="73"/>
      <c r="H13" s="8"/>
      <c r="I13" s="8"/>
    </row>
    <row r="14" spans="1:10" ht="32.1" customHeight="1">
      <c r="A14" s="25" t="s">
        <v>166</v>
      </c>
      <c r="B14" s="88"/>
      <c r="C14" s="88"/>
      <c r="D14" s="88"/>
      <c r="E14" s="88"/>
      <c r="F14" s="72">
        <v>0.05</v>
      </c>
      <c r="G14" s="73">
        <f>(SUM(B14:E14)*F14)</f>
        <v>0</v>
      </c>
      <c r="H14" s="8"/>
      <c r="I14" s="8"/>
    </row>
    <row r="15" spans="1:10" ht="32.1" customHeight="1">
      <c r="A15" s="25"/>
      <c r="B15" s="88"/>
      <c r="C15" s="88"/>
      <c r="D15" s="88"/>
      <c r="E15" s="88"/>
      <c r="F15" s="34"/>
      <c r="G15" s="73"/>
      <c r="H15" s="8"/>
      <c r="I15" s="8"/>
    </row>
    <row r="16" spans="1:10" ht="33" customHeight="1">
      <c r="A16"/>
      <c r="B16"/>
      <c r="C16"/>
      <c r="D16"/>
      <c r="E16" s="38" t="s">
        <v>67</v>
      </c>
      <c r="F16" s="9">
        <f>SUM(F2:F14)</f>
        <v>1</v>
      </c>
      <c r="G16" s="85">
        <f>SUM(G2:G15)</f>
        <v>0.75</v>
      </c>
      <c r="H16" s="14" t="s">
        <v>138</v>
      </c>
      <c r="I16" s="8"/>
    </row>
    <row r="17" spans="1:9">
      <c r="A17" s="91"/>
      <c r="B17" s="91"/>
      <c r="C17" s="91"/>
      <c r="D17" s="91"/>
      <c r="E17" s="91"/>
      <c r="F17" s="91"/>
      <c r="G17" s="91"/>
      <c r="H17" s="97"/>
      <c r="I17" s="8"/>
    </row>
    <row r="18" spans="1:9">
      <c r="A18" s="91"/>
      <c r="B18" s="91"/>
      <c r="C18" s="91"/>
      <c r="D18" s="91"/>
      <c r="E18" s="91"/>
      <c r="F18" s="91"/>
      <c r="G18" s="99"/>
      <c r="H18" s="97"/>
      <c r="I18" s="8"/>
    </row>
    <row r="19" spans="1:9">
      <c r="A19" s="91"/>
      <c r="B19" s="91"/>
      <c r="C19" s="91"/>
      <c r="D19" s="91"/>
      <c r="E19" s="91"/>
      <c r="F19" s="91"/>
      <c r="G19" s="91"/>
      <c r="H19" s="97"/>
      <c r="I19" s="8"/>
    </row>
    <row r="20" spans="1:9">
      <c r="A20" s="91"/>
      <c r="B20" s="91"/>
      <c r="C20" s="91"/>
      <c r="D20" s="91"/>
      <c r="E20" s="91"/>
      <c r="F20" s="91"/>
      <c r="G20" s="99"/>
      <c r="H20" s="97"/>
      <c r="I20" s="8"/>
    </row>
    <row r="21" spans="1:9">
      <c r="A21" s="91"/>
      <c r="B21" s="91"/>
      <c r="C21" s="91"/>
      <c r="D21" s="91"/>
      <c r="E21" s="91"/>
      <c r="F21" s="99"/>
      <c r="G21" s="91"/>
      <c r="H21" s="97"/>
      <c r="I21" s="8"/>
    </row>
    <row r="22" spans="1:9">
      <c r="A22" s="91"/>
      <c r="B22" s="91"/>
      <c r="C22" s="91"/>
      <c r="D22" s="91"/>
      <c r="E22" s="91"/>
      <c r="F22" s="91"/>
      <c r="G22" s="99"/>
      <c r="H22" s="97"/>
      <c r="I22" s="8"/>
    </row>
    <row r="23" spans="1:9">
      <c r="A23" s="91"/>
      <c r="B23" s="91"/>
      <c r="C23" s="91"/>
      <c r="D23" s="91"/>
      <c r="E23" s="91"/>
      <c r="F23" s="99"/>
      <c r="G23" s="99"/>
      <c r="H23" s="97"/>
      <c r="I23" s="8"/>
    </row>
    <row r="24" spans="1:9">
      <c r="A24" s="91"/>
      <c r="B24" s="91"/>
      <c r="C24" s="91"/>
      <c r="D24" s="91"/>
      <c r="E24" s="91"/>
      <c r="F24" s="99"/>
      <c r="G24" s="91"/>
      <c r="H24" s="97"/>
      <c r="I24" s="8"/>
    </row>
    <row r="25" spans="1:9">
      <c r="A25" s="91"/>
      <c r="B25" s="91"/>
      <c r="C25" s="91"/>
      <c r="D25" s="91"/>
      <c r="E25" s="91"/>
      <c r="F25" s="91"/>
      <c r="G25" s="102"/>
    </row>
    <row r="26" spans="1:9">
      <c r="A26" s="91"/>
      <c r="B26" s="91"/>
      <c r="C26" s="91"/>
      <c r="D26" s="91"/>
      <c r="E26" s="91"/>
      <c r="F26" s="102"/>
      <c r="G26" s="102"/>
    </row>
    <row r="27" spans="1:9">
      <c r="A27" s="91"/>
      <c r="B27" s="91"/>
      <c r="C27" s="91"/>
      <c r="D27" s="91"/>
      <c r="E27" s="91"/>
      <c r="F27" s="102"/>
      <c r="G27" s="102"/>
    </row>
    <row r="28" spans="1:9">
      <c r="A28" s="91"/>
      <c r="B28" s="91"/>
      <c r="C28" s="91"/>
      <c r="D28" s="91"/>
      <c r="E28" s="91"/>
      <c r="F28" s="102"/>
      <c r="G28" s="102"/>
    </row>
    <row r="29" spans="1:9">
      <c r="A29" s="91"/>
      <c r="B29" s="91"/>
      <c r="C29" s="102"/>
      <c r="D29" s="102"/>
      <c r="E29" s="102"/>
      <c r="F29" s="102"/>
      <c r="G29" s="102"/>
    </row>
    <row r="30" spans="1:9">
      <c r="A30" s="91"/>
      <c r="B30" s="91"/>
      <c r="C30" s="102"/>
      <c r="D30" s="102"/>
      <c r="E30" s="102"/>
      <c r="F30" s="102"/>
      <c r="G30" s="102"/>
    </row>
    <row r="31" spans="1:9">
      <c r="A31" s="97"/>
      <c r="B31" s="97"/>
    </row>
    <row r="32" spans="1:9">
      <c r="A32" s="97"/>
      <c r="B32" s="97"/>
    </row>
    <row r="33" spans="1:2">
      <c r="A33" s="97"/>
      <c r="B33" s="97"/>
    </row>
    <row r="34" spans="1:2">
      <c r="B34" s="97"/>
    </row>
    <row r="35" spans="1:2">
      <c r="B35" s="97"/>
    </row>
    <row r="36" spans="1:2">
      <c r="B36" s="97"/>
    </row>
    <row r="37" spans="1:2">
      <c r="B37" s="97"/>
    </row>
    <row r="38" spans="1:2">
      <c r="B38" s="97"/>
    </row>
    <row r="39" spans="1:2">
      <c r="B39" s="97"/>
    </row>
    <row r="40" spans="1:2">
      <c r="B40" s="97"/>
    </row>
    <row r="41" spans="1:2">
      <c r="B41" s="97"/>
    </row>
    <row r="42" spans="1:2">
      <c r="B42" s="97"/>
    </row>
    <row r="43" spans="1:2">
      <c r="B43" s="97"/>
    </row>
    <row r="44" spans="1:2">
      <c r="B44" s="97"/>
    </row>
    <row r="45" spans="1:2">
      <c r="B45" s="97"/>
    </row>
    <row r="46" spans="1:2">
      <c r="B46" s="97"/>
    </row>
    <row r="47" spans="1:2">
      <c r="B47" s="97"/>
    </row>
    <row r="48" spans="1:2">
      <c r="B48" s="97"/>
    </row>
    <row r="49" spans="2:2">
      <c r="B49" s="97"/>
    </row>
    <row r="50" spans="2:2">
      <c r="B50" s="97"/>
    </row>
    <row r="51" spans="2:2">
      <c r="B51" s="97"/>
    </row>
    <row r="52" spans="2:2">
      <c r="B52" s="97"/>
    </row>
    <row r="53" spans="2:2">
      <c r="B53" s="97"/>
    </row>
    <row r="54" spans="2:2">
      <c r="B54" s="97"/>
    </row>
    <row r="55" spans="2:2">
      <c r="B55" s="97"/>
    </row>
    <row r="56" spans="2:2">
      <c r="B56" s="97"/>
    </row>
    <row r="57" spans="2:2">
      <c r="B57" s="97"/>
    </row>
    <row r="58" spans="2:2">
      <c r="B58" s="97"/>
    </row>
    <row r="59" spans="2:2">
      <c r="B59" s="97"/>
    </row>
    <row r="60" spans="2:2">
      <c r="B60" s="97"/>
    </row>
    <row r="61" spans="2:2">
      <c r="B61" s="97"/>
    </row>
  </sheetData>
  <sheetProtection algorithmName="SHA-512" hashValue="YINp/zpooQofdeLv0vjQmWOGoju7UDfI4l1g8z28vQiYnsmEf4FvMO0pJ8KkpE+rb+tPxcr0XKQsx3KXjfoA4w==" saltValue="Ep0ZLd6uSsIWyD3qMqIHfA==" spinCount="100000" sheet="1" formatRow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5650B-EE3B-461B-9287-A4DE2E2F7931}">
  <dimension ref="A1:G83"/>
  <sheetViews>
    <sheetView zoomScale="50" zoomScaleNormal="50" workbookViewId="0">
      <pane xSplit="1" ySplit="1" topLeftCell="D36" activePane="bottomRight" state="frozen"/>
      <selection pane="bottomRight" activeCell="D55" sqref="D55"/>
      <selection pane="bottomLeft" activeCell="A2" sqref="A2"/>
      <selection pane="topRight" activeCell="B1" sqref="B1"/>
    </sheetView>
  </sheetViews>
  <sheetFormatPr defaultColWidth="10.875" defaultRowHeight="15.75" customHeight="1"/>
  <cols>
    <col min="1" max="1" width="64.625" style="10" customWidth="1"/>
    <col min="2" max="3" width="64.625" style="8" customWidth="1"/>
    <col min="4" max="4" width="86.25" style="8" customWidth="1"/>
    <col min="5" max="6" width="16.625" style="8" customWidth="1"/>
    <col min="7" max="7" width="18.5" style="8" customWidth="1"/>
    <col min="8" max="16384" width="10.875" style="8"/>
  </cols>
  <sheetData>
    <row r="1" spans="1:7" ht="32.1" customHeight="1">
      <c r="A1" s="33" t="s">
        <v>22</v>
      </c>
      <c r="B1" s="23" t="s">
        <v>167</v>
      </c>
      <c r="C1" s="22" t="s">
        <v>168</v>
      </c>
      <c r="D1" s="124" t="s">
        <v>169</v>
      </c>
      <c r="E1" s="33" t="s">
        <v>24</v>
      </c>
      <c r="F1" s="33" t="s">
        <v>25</v>
      </c>
    </row>
    <row r="2" spans="1:7" ht="32.1" customHeight="1">
      <c r="A2" s="23" t="s">
        <v>170</v>
      </c>
      <c r="B2" s="125"/>
      <c r="C2" s="125"/>
      <c r="D2" s="125"/>
      <c r="E2" s="72">
        <v>0.03</v>
      </c>
      <c r="F2" s="44">
        <f>(B2+C2)*E2</f>
        <v>0</v>
      </c>
      <c r="G2" s="9"/>
    </row>
    <row r="3" spans="1:7" ht="32.1" customHeight="1">
      <c r="A3" s="23"/>
      <c r="B3" s="125"/>
      <c r="C3" s="125"/>
      <c r="D3" s="125"/>
      <c r="E3" s="72"/>
      <c r="F3" s="44"/>
      <c r="G3" s="9"/>
    </row>
    <row r="4" spans="1:7" ht="32.1" customHeight="1">
      <c r="A4" s="23" t="s">
        <v>171</v>
      </c>
      <c r="B4" s="125"/>
      <c r="C4" s="125"/>
      <c r="D4" s="126"/>
      <c r="E4" s="72">
        <v>0.03</v>
      </c>
      <c r="F4" s="44">
        <f t="shared" ref="F4" si="0">(B4+C4)*E4</f>
        <v>0</v>
      </c>
    </row>
    <row r="5" spans="1:7" ht="32.1" customHeight="1">
      <c r="A5" s="23"/>
      <c r="B5" s="125"/>
      <c r="C5" s="125"/>
      <c r="D5" s="126"/>
      <c r="E5" s="72"/>
      <c r="F5" s="44"/>
    </row>
    <row r="6" spans="1:7" ht="32.1" customHeight="1">
      <c r="A6" s="23" t="s">
        <v>172</v>
      </c>
      <c r="B6" s="126"/>
      <c r="C6" s="126"/>
      <c r="D6" s="125"/>
      <c r="E6" s="67">
        <v>0.04</v>
      </c>
      <c r="F6" s="44">
        <f t="shared" ref="F6" si="1">(B6+C6)*E6</f>
        <v>0</v>
      </c>
    </row>
    <row r="7" spans="1:7" ht="32.1" customHeight="1">
      <c r="A7" s="23"/>
      <c r="B7" s="126"/>
      <c r="C7" s="126"/>
      <c r="D7" s="125"/>
      <c r="E7" s="67"/>
      <c r="F7" s="44"/>
    </row>
    <row r="8" spans="1:7" ht="32.1" customHeight="1">
      <c r="A8" s="23" t="s">
        <v>173</v>
      </c>
      <c r="B8" s="126"/>
      <c r="C8" s="126"/>
      <c r="D8" s="126"/>
      <c r="E8" s="67">
        <v>0.03</v>
      </c>
      <c r="F8" s="44">
        <f t="shared" ref="F8" si="2">(B8+C8)*E8</f>
        <v>0</v>
      </c>
    </row>
    <row r="9" spans="1:7" ht="32.1" customHeight="1">
      <c r="A9" s="23"/>
      <c r="B9" s="126"/>
      <c r="C9" s="126"/>
      <c r="D9" s="126"/>
      <c r="E9" s="67"/>
      <c r="F9" s="44"/>
    </row>
    <row r="10" spans="1:7" ht="32.1" customHeight="1">
      <c r="A10" s="119" t="s">
        <v>174</v>
      </c>
      <c r="B10" s="125"/>
      <c r="C10" s="125"/>
      <c r="D10" s="125"/>
      <c r="E10" s="67">
        <v>0.03</v>
      </c>
      <c r="F10" s="44">
        <f t="shared" ref="F10" si="3">(B10+C10)*E10</f>
        <v>0</v>
      </c>
    </row>
    <row r="11" spans="1:7" ht="32.1" customHeight="1">
      <c r="A11" s="23"/>
      <c r="B11" s="125"/>
      <c r="C11" s="125"/>
      <c r="D11" s="125"/>
      <c r="E11" s="67"/>
      <c r="F11" s="44"/>
    </row>
    <row r="12" spans="1:7" ht="32.1" customHeight="1">
      <c r="A12" s="23" t="s">
        <v>175</v>
      </c>
      <c r="B12" s="125"/>
      <c r="C12" s="125"/>
      <c r="D12" s="126"/>
      <c r="E12" s="67">
        <v>0.02</v>
      </c>
      <c r="F12" s="44">
        <f t="shared" ref="F12" si="4">(B12+C12)*E12</f>
        <v>0</v>
      </c>
    </row>
    <row r="13" spans="1:7" ht="32.1" customHeight="1">
      <c r="A13" s="23"/>
      <c r="B13" s="125"/>
      <c r="C13" s="125"/>
      <c r="D13" s="126"/>
      <c r="E13" s="67"/>
      <c r="F13" s="44"/>
    </row>
    <row r="14" spans="1:7" ht="32.1" customHeight="1">
      <c r="A14" s="23" t="s">
        <v>176</v>
      </c>
      <c r="B14" s="126"/>
      <c r="C14" s="126"/>
      <c r="D14" s="125"/>
      <c r="E14" s="67">
        <v>0.04</v>
      </c>
      <c r="F14" s="44">
        <f t="shared" ref="F14" si="5">(B14+C14)*E14</f>
        <v>0</v>
      </c>
    </row>
    <row r="15" spans="1:7" ht="32.1" customHeight="1">
      <c r="A15" s="23"/>
      <c r="B15" s="126"/>
      <c r="C15" s="126"/>
      <c r="D15" s="125"/>
      <c r="E15" s="67"/>
      <c r="F15" s="44"/>
    </row>
    <row r="16" spans="1:7" ht="32.1" customHeight="1">
      <c r="A16" s="23" t="s">
        <v>177</v>
      </c>
      <c r="B16" s="126"/>
      <c r="C16" s="126"/>
      <c r="D16" s="126"/>
      <c r="E16" s="67">
        <v>0.04</v>
      </c>
      <c r="F16" s="44">
        <f t="shared" ref="F16" si="6">(B16+C16)*E16</f>
        <v>0</v>
      </c>
    </row>
    <row r="17" spans="1:7" ht="32.1" customHeight="1">
      <c r="A17" s="23"/>
      <c r="B17" s="126"/>
      <c r="C17" s="126"/>
      <c r="D17" s="126"/>
      <c r="E17" s="67"/>
      <c r="F17" s="44"/>
    </row>
    <row r="18" spans="1:7" ht="32.1" customHeight="1">
      <c r="A18" s="23" t="s">
        <v>178</v>
      </c>
      <c r="B18" s="125"/>
      <c r="C18" s="125"/>
      <c r="D18" s="125"/>
      <c r="E18" s="67">
        <v>0.04</v>
      </c>
      <c r="F18" s="44">
        <f t="shared" ref="F18" si="7">(B18+C18)*E18</f>
        <v>0</v>
      </c>
    </row>
    <row r="19" spans="1:7" ht="32.1" customHeight="1">
      <c r="A19" s="23"/>
      <c r="B19" s="125"/>
      <c r="C19" s="125"/>
      <c r="D19" s="125"/>
      <c r="E19" s="67"/>
      <c r="F19" s="44"/>
    </row>
    <row r="20" spans="1:7" ht="32.1" customHeight="1">
      <c r="A20" s="23" t="s">
        <v>179</v>
      </c>
      <c r="B20" s="125"/>
      <c r="C20" s="125"/>
      <c r="D20" s="126"/>
      <c r="E20" s="67">
        <v>0.04</v>
      </c>
      <c r="F20" s="44">
        <f t="shared" ref="F20" si="8">(B20+C20)*E20</f>
        <v>0</v>
      </c>
    </row>
    <row r="21" spans="1:7" ht="32.1" customHeight="1">
      <c r="A21" s="23"/>
      <c r="B21" s="125"/>
      <c r="C21" s="125"/>
      <c r="D21" s="126"/>
      <c r="E21" s="67"/>
      <c r="F21" s="44"/>
    </row>
    <row r="22" spans="1:7" ht="32.1" customHeight="1">
      <c r="A22" s="23" t="s">
        <v>180</v>
      </c>
      <c r="B22" s="126"/>
      <c r="C22" s="126"/>
      <c r="D22" s="125"/>
      <c r="E22" s="67">
        <v>0.04</v>
      </c>
      <c r="F22" s="44">
        <f t="shared" ref="F22" si="9">(B22+C22)*E22</f>
        <v>0</v>
      </c>
    </row>
    <row r="23" spans="1:7" ht="32.1" customHeight="1">
      <c r="A23" s="23"/>
      <c r="B23" s="126"/>
      <c r="C23" s="126"/>
      <c r="D23" s="125"/>
      <c r="E23" s="67"/>
      <c r="F23" s="44"/>
    </row>
    <row r="24" spans="1:7" ht="32.1" customHeight="1">
      <c r="A24" s="23" t="s">
        <v>181</v>
      </c>
      <c r="B24" s="126"/>
      <c r="C24" s="126"/>
      <c r="D24" s="126"/>
      <c r="E24" s="67">
        <v>0.04</v>
      </c>
      <c r="F24" s="44">
        <f t="shared" ref="F24" si="10">(B24+C24)*E24</f>
        <v>0</v>
      </c>
    </row>
    <row r="25" spans="1:7" ht="32.1" customHeight="1">
      <c r="A25" s="23"/>
      <c r="B25" s="126"/>
      <c r="C25" s="126"/>
      <c r="D25" s="126"/>
      <c r="E25" s="67"/>
      <c r="F25" s="44"/>
    </row>
    <row r="26" spans="1:7" ht="32.1" customHeight="1">
      <c r="A26" s="23" t="s">
        <v>182</v>
      </c>
      <c r="B26" s="125"/>
      <c r="C26" s="125"/>
      <c r="D26" s="125"/>
      <c r="E26" s="67">
        <v>0.04</v>
      </c>
      <c r="F26" s="44">
        <f t="shared" ref="F26" si="11">(B26+C26)*E26</f>
        <v>0</v>
      </c>
    </row>
    <row r="27" spans="1:7" ht="32.1" customHeight="1">
      <c r="A27" s="23"/>
      <c r="B27" s="125"/>
      <c r="C27" s="125"/>
      <c r="D27" s="125"/>
      <c r="E27" s="67"/>
      <c r="F27" s="44"/>
    </row>
    <row r="28" spans="1:7" ht="32.1" customHeight="1">
      <c r="A28" s="23" t="s">
        <v>183</v>
      </c>
      <c r="B28" s="125"/>
      <c r="C28" s="125"/>
      <c r="D28" s="126"/>
      <c r="E28" s="67">
        <v>0.02</v>
      </c>
      <c r="F28" s="44">
        <f t="shared" ref="F28" si="12">(B28+C28)*E28</f>
        <v>0</v>
      </c>
      <c r="G28" s="9"/>
    </row>
    <row r="29" spans="1:7" ht="32.1" customHeight="1">
      <c r="A29" s="23"/>
      <c r="B29" s="125"/>
      <c r="C29" s="125"/>
      <c r="D29" s="126"/>
      <c r="E29" s="67"/>
      <c r="F29" s="44"/>
      <c r="G29" s="9"/>
    </row>
    <row r="30" spans="1:7" ht="32.1" customHeight="1">
      <c r="A30" s="23" t="s">
        <v>184</v>
      </c>
      <c r="B30" s="126"/>
      <c r="C30" s="126"/>
      <c r="D30" s="125"/>
      <c r="E30" s="67">
        <v>0.02</v>
      </c>
      <c r="F30" s="44">
        <f t="shared" ref="F30" si="13">(B30+C30)*E30</f>
        <v>0</v>
      </c>
      <c r="G30" s="9"/>
    </row>
    <row r="31" spans="1:7" ht="32.1" customHeight="1">
      <c r="A31" s="23"/>
      <c r="B31" s="126"/>
      <c r="C31" s="126"/>
      <c r="D31" s="125"/>
      <c r="E31" s="67"/>
      <c r="F31" s="44"/>
      <c r="G31" s="9"/>
    </row>
    <row r="32" spans="1:7" ht="32.1" customHeight="1">
      <c r="A32" s="23" t="s">
        <v>185</v>
      </c>
      <c r="B32" s="126"/>
      <c r="C32" s="126"/>
      <c r="D32" s="126"/>
      <c r="E32" s="67">
        <v>0.03</v>
      </c>
      <c r="F32" s="44">
        <f t="shared" ref="F32" si="14">(B32+C32)*E32</f>
        <v>0</v>
      </c>
      <c r="G32" s="9"/>
    </row>
    <row r="33" spans="1:7" ht="32.1" customHeight="1">
      <c r="A33" s="23"/>
      <c r="B33" s="126"/>
      <c r="C33" s="126"/>
      <c r="D33" s="126"/>
      <c r="E33" s="67"/>
      <c r="F33" s="44"/>
      <c r="G33" s="9"/>
    </row>
    <row r="34" spans="1:7" ht="32.1" customHeight="1">
      <c r="A34" s="23" t="s">
        <v>186</v>
      </c>
      <c r="B34" s="125"/>
      <c r="C34" s="125"/>
      <c r="D34" s="125"/>
      <c r="E34" s="67">
        <v>0.02</v>
      </c>
      <c r="F34" s="44">
        <f t="shared" ref="F34" si="15">(B34+C34)*E34</f>
        <v>0</v>
      </c>
      <c r="G34" s="9"/>
    </row>
    <row r="35" spans="1:7" ht="32.1" customHeight="1">
      <c r="A35" s="23"/>
      <c r="B35" s="125"/>
      <c r="C35" s="125"/>
      <c r="D35" s="125"/>
      <c r="E35" s="67"/>
      <c r="F35" s="44"/>
      <c r="G35" s="9"/>
    </row>
    <row r="36" spans="1:7" ht="32.1" customHeight="1">
      <c r="A36" s="23" t="s">
        <v>187</v>
      </c>
      <c r="B36" s="125"/>
      <c r="C36" s="125"/>
      <c r="D36" s="126"/>
      <c r="E36" s="67">
        <v>0.03</v>
      </c>
      <c r="F36" s="44">
        <f t="shared" ref="F36" si="16">(B36+C36)*E36</f>
        <v>0</v>
      </c>
      <c r="G36" s="9"/>
    </row>
    <row r="37" spans="1:7" ht="32.1" customHeight="1">
      <c r="A37" s="23"/>
      <c r="B37" s="125"/>
      <c r="C37" s="125"/>
      <c r="D37" s="126"/>
      <c r="E37" s="67"/>
      <c r="F37" s="44"/>
      <c r="G37" s="9"/>
    </row>
    <row r="38" spans="1:7" ht="32.1" customHeight="1">
      <c r="A38" s="23" t="s">
        <v>188</v>
      </c>
      <c r="B38" s="126"/>
      <c r="C38" s="126"/>
      <c r="D38" s="125"/>
      <c r="E38" s="67">
        <v>0.02</v>
      </c>
      <c r="F38" s="44">
        <f t="shared" ref="F38" si="17">(B38+C38)*E38</f>
        <v>0</v>
      </c>
      <c r="G38" s="9"/>
    </row>
    <row r="39" spans="1:7" ht="32.1" customHeight="1">
      <c r="A39" s="23"/>
      <c r="B39" s="126"/>
      <c r="C39" s="126"/>
      <c r="D39" s="125"/>
      <c r="E39" s="67"/>
      <c r="F39" s="44"/>
      <c r="G39" s="9"/>
    </row>
    <row r="40" spans="1:7" ht="32.1" customHeight="1">
      <c r="A40" s="23" t="s">
        <v>189</v>
      </c>
      <c r="B40" s="126"/>
      <c r="C40" s="126"/>
      <c r="D40" s="126"/>
      <c r="E40" s="67">
        <v>0.03</v>
      </c>
      <c r="F40" s="44">
        <f t="shared" ref="F40" si="18">(B40+C40)*E40</f>
        <v>0</v>
      </c>
      <c r="G40" s="9"/>
    </row>
    <row r="41" spans="1:7" ht="32.1" customHeight="1">
      <c r="A41" s="23"/>
      <c r="B41" s="126"/>
      <c r="C41" s="126"/>
      <c r="D41" s="126"/>
      <c r="E41" s="67"/>
      <c r="F41" s="44"/>
      <c r="G41" s="9"/>
    </row>
    <row r="42" spans="1:7" ht="32.1" customHeight="1">
      <c r="A42" s="23" t="s">
        <v>190</v>
      </c>
      <c r="B42" s="125"/>
      <c r="C42" s="125"/>
      <c r="D42" s="125"/>
      <c r="E42" s="67">
        <v>0.03</v>
      </c>
      <c r="F42" s="44">
        <f t="shared" ref="F42" si="19">(B42+C42)*E42</f>
        <v>0</v>
      </c>
      <c r="G42" s="9"/>
    </row>
    <row r="43" spans="1:7" ht="32.1" customHeight="1">
      <c r="A43" s="23"/>
      <c r="B43" s="125"/>
      <c r="C43" s="125"/>
      <c r="D43" s="125"/>
      <c r="E43" s="67"/>
      <c r="F43" s="44"/>
      <c r="G43" s="9"/>
    </row>
    <row r="44" spans="1:7" ht="32.1" customHeight="1">
      <c r="A44" s="23" t="s">
        <v>191</v>
      </c>
      <c r="B44" s="125"/>
      <c r="C44" s="125"/>
      <c r="D44" s="126"/>
      <c r="E44" s="67">
        <v>0.02</v>
      </c>
      <c r="F44" s="44">
        <f t="shared" ref="F44" si="20">(B44+C44)*E44</f>
        <v>0</v>
      </c>
      <c r="G44" s="9"/>
    </row>
    <row r="45" spans="1:7" ht="32.1" customHeight="1">
      <c r="A45" s="23"/>
      <c r="B45" s="125"/>
      <c r="C45" s="125"/>
      <c r="D45" s="126"/>
      <c r="E45" s="67"/>
      <c r="F45" s="44"/>
      <c r="G45" s="9"/>
    </row>
    <row r="46" spans="1:7" ht="32.1" customHeight="1">
      <c r="A46" s="23" t="s">
        <v>192</v>
      </c>
      <c r="B46" s="126"/>
      <c r="C46" s="126"/>
      <c r="D46" s="125"/>
      <c r="E46" s="67">
        <v>0.03</v>
      </c>
      <c r="F46" s="44">
        <f t="shared" ref="F46" si="21">(B46+C46)*E46</f>
        <v>0</v>
      </c>
      <c r="G46" s="9"/>
    </row>
    <row r="47" spans="1:7" ht="32.1" customHeight="1">
      <c r="A47" s="23"/>
      <c r="B47" s="126"/>
      <c r="C47" s="126"/>
      <c r="D47" s="125"/>
      <c r="E47" s="67"/>
      <c r="F47" s="44"/>
      <c r="G47" s="9"/>
    </row>
    <row r="48" spans="1:7" ht="32.1" customHeight="1">
      <c r="A48" s="23" t="s">
        <v>193</v>
      </c>
      <c r="B48" s="126"/>
      <c r="C48" s="126"/>
      <c r="D48" s="126"/>
      <c r="E48" s="67">
        <v>0.02</v>
      </c>
      <c r="F48" s="44">
        <f t="shared" ref="F48" si="22">(B48+C48)*E48</f>
        <v>0</v>
      </c>
      <c r="G48" s="9"/>
    </row>
    <row r="49" spans="1:7" ht="32.1" customHeight="1">
      <c r="A49" s="23"/>
      <c r="B49" s="126"/>
      <c r="C49" s="126"/>
      <c r="D49" s="126"/>
      <c r="E49" s="67"/>
      <c r="F49" s="44"/>
      <c r="G49" s="9"/>
    </row>
    <row r="50" spans="1:7" ht="32.1" customHeight="1">
      <c r="A50" s="23" t="s">
        <v>194</v>
      </c>
      <c r="B50" s="125"/>
      <c r="C50" s="125"/>
      <c r="D50" s="125">
        <v>1</v>
      </c>
      <c r="E50" s="67">
        <v>0.03</v>
      </c>
      <c r="F50" s="44">
        <f t="shared" ref="F50" si="23">(B50+C50)*E50</f>
        <v>0</v>
      </c>
      <c r="G50" s="9"/>
    </row>
    <row r="51" spans="1:7" ht="59.25" customHeight="1">
      <c r="A51" s="23"/>
      <c r="B51" s="125"/>
      <c r="C51" s="125"/>
      <c r="D51" s="138" t="s">
        <v>195</v>
      </c>
      <c r="E51" s="67"/>
      <c r="F51" s="44"/>
      <c r="G51" s="9"/>
    </row>
    <row r="52" spans="1:7" ht="32.1" customHeight="1">
      <c r="A52" s="23" t="s">
        <v>196</v>
      </c>
      <c r="B52" s="125"/>
      <c r="C52" s="125"/>
      <c r="D52" s="126"/>
      <c r="E52" s="67">
        <v>0.03</v>
      </c>
      <c r="F52" s="44">
        <f t="shared" ref="F52" si="24">(B52+C52)*E52</f>
        <v>0</v>
      </c>
      <c r="G52" s="9"/>
    </row>
    <row r="53" spans="1:7" ht="32.1" customHeight="1">
      <c r="A53" s="23"/>
      <c r="B53" s="125"/>
      <c r="C53" s="125"/>
      <c r="D53"/>
      <c r="E53" s="67"/>
      <c r="F53" s="44"/>
      <c r="G53" s="9"/>
    </row>
    <row r="54" spans="1:7" ht="32.1" customHeight="1">
      <c r="A54" s="23" t="s">
        <v>197</v>
      </c>
      <c r="B54" s="126"/>
      <c r="C54" s="126"/>
      <c r="D54" s="125">
        <v>1</v>
      </c>
      <c r="E54" s="67">
        <v>0.03</v>
      </c>
      <c r="F54" s="44">
        <f t="shared" ref="F54" si="25">(B54+C54)*E54</f>
        <v>0</v>
      </c>
      <c r="G54" s="9"/>
    </row>
    <row r="55" spans="1:7" ht="84" customHeight="1">
      <c r="A55" s="23"/>
      <c r="B55" s="126"/>
      <c r="C55" s="126"/>
      <c r="D55" s="101" t="s">
        <v>198</v>
      </c>
      <c r="E55" s="67"/>
      <c r="F55" s="44"/>
      <c r="G55" s="9"/>
    </row>
    <row r="56" spans="1:7" ht="32.1" customHeight="1">
      <c r="A56" s="23" t="s">
        <v>199</v>
      </c>
      <c r="B56" s="130"/>
      <c r="C56" s="130"/>
      <c r="D56" s="127"/>
      <c r="E56" s="67">
        <v>0.03</v>
      </c>
      <c r="F56" s="44">
        <f t="shared" ref="F56" si="26">(B56+C56)*E56</f>
        <v>0</v>
      </c>
      <c r="G56" s="9"/>
    </row>
    <row r="57" spans="1:7" ht="32.1" customHeight="1">
      <c r="A57" s="23"/>
      <c r="B57" s="127"/>
      <c r="C57" s="127"/>
      <c r="D57" s="127"/>
      <c r="E57" s="67"/>
      <c r="F57" s="44"/>
      <c r="G57" s="9"/>
    </row>
    <row r="58" spans="1:7" ht="32.1" customHeight="1">
      <c r="A58" s="23" t="s">
        <v>200</v>
      </c>
      <c r="B58" s="128"/>
      <c r="C58" s="128"/>
      <c r="D58" s="128"/>
      <c r="E58" s="67">
        <v>0.03</v>
      </c>
      <c r="F58" s="44">
        <f t="shared" ref="F58" si="27">(B58+C58)*E58</f>
        <v>0</v>
      </c>
      <c r="G58" s="9"/>
    </row>
    <row r="59" spans="1:7" ht="32.1" customHeight="1">
      <c r="A59" s="23"/>
      <c r="B59" s="128"/>
      <c r="C59" s="128"/>
      <c r="D59" s="128"/>
      <c r="E59" s="67"/>
      <c r="F59" s="44"/>
      <c r="G59" s="9"/>
    </row>
    <row r="60" spans="1:7" ht="32.1" customHeight="1">
      <c r="A60" s="23" t="s">
        <v>201</v>
      </c>
      <c r="B60" s="127"/>
      <c r="C60" s="127"/>
      <c r="D60" s="127"/>
      <c r="E60" s="67">
        <v>0.02</v>
      </c>
      <c r="F60" s="44">
        <f t="shared" ref="F60" si="28">(B60+C60)*E60</f>
        <v>0</v>
      </c>
      <c r="G60" s="9"/>
    </row>
    <row r="61" spans="1:7" ht="32.1" customHeight="1">
      <c r="A61" s="23"/>
      <c r="B61" s="127"/>
      <c r="C61" s="127"/>
      <c r="D61" s="127"/>
      <c r="E61" s="67"/>
      <c r="F61" s="44"/>
      <c r="G61" s="9"/>
    </row>
    <row r="62" spans="1:7" ht="32.1" customHeight="1">
      <c r="A62" s="23" t="s">
        <v>202</v>
      </c>
      <c r="B62" s="131"/>
      <c r="C62" s="131"/>
      <c r="D62" s="128"/>
      <c r="E62" s="67">
        <v>0.02</v>
      </c>
      <c r="F62" s="44">
        <f t="shared" ref="F62" si="29">(B62+C62)*E62</f>
        <v>0</v>
      </c>
      <c r="G62" s="9"/>
    </row>
    <row r="63" spans="1:7" ht="15.6">
      <c r="A63" s="23"/>
      <c r="B63" s="131"/>
      <c r="C63" s="131"/>
      <c r="D63" s="128"/>
      <c r="E63" s="67"/>
      <c r="F63" s="44"/>
    </row>
    <row r="64" spans="1:7" ht="15.6">
      <c r="A64" s="23" t="s">
        <v>203</v>
      </c>
      <c r="B64" s="127"/>
      <c r="C64" s="127"/>
      <c r="D64" s="127"/>
      <c r="E64" s="67">
        <v>0.03</v>
      </c>
      <c r="F64" s="44">
        <f t="shared" ref="F64" si="30">(B64+C64)*E64</f>
        <v>0</v>
      </c>
      <c r="G64" s="14"/>
    </row>
    <row r="65" spans="1:7" ht="15.6">
      <c r="A65" s="23"/>
      <c r="B65" s="127"/>
      <c r="C65" s="127"/>
      <c r="D65" s="127"/>
      <c r="E65" s="67"/>
      <c r="F65" s="44"/>
    </row>
    <row r="66" spans="1:7" ht="94.5" customHeight="1">
      <c r="A66" s="23" t="s">
        <v>204</v>
      </c>
      <c r="B66" s="128"/>
      <c r="C66" s="128"/>
      <c r="D66" s="128"/>
      <c r="E66" s="67">
        <v>0.03</v>
      </c>
      <c r="F66" s="44">
        <f t="shared" ref="F66" si="31">(B66+C66)*E66</f>
        <v>0</v>
      </c>
    </row>
    <row r="67" spans="1:7" ht="84" customHeight="1">
      <c r="A67" s="23"/>
      <c r="B67" s="128"/>
      <c r="C67" s="128"/>
      <c r="D67" s="128"/>
      <c r="E67" s="67"/>
      <c r="F67" s="44"/>
    </row>
    <row r="68" spans="1:7" ht="15.6">
      <c r="A68" s="23" t="s">
        <v>205</v>
      </c>
      <c r="B68" s="129"/>
      <c r="C68" s="129"/>
      <c r="D68" s="129"/>
      <c r="E68" s="67">
        <v>0.02</v>
      </c>
      <c r="F68" s="44">
        <f t="shared" ref="F68" si="32">(B68+C68)*E68</f>
        <v>0</v>
      </c>
    </row>
    <row r="69" spans="1:7" ht="84" customHeight="1">
      <c r="A69" s="23"/>
      <c r="B69" s="129"/>
      <c r="C69" s="129"/>
      <c r="D69" s="129"/>
      <c r="E69" s="67"/>
      <c r="F69" s="44"/>
    </row>
    <row r="70" spans="1:7" ht="15.6">
      <c r="A70" s="8"/>
      <c r="E70" s="120">
        <f>SUM(E2:E69)</f>
        <v>1.0000000000000002</v>
      </c>
      <c r="F70" s="121">
        <f>SUM(F8:F69)</f>
        <v>0</v>
      </c>
      <c r="G70" s="14" t="s">
        <v>138</v>
      </c>
    </row>
    <row r="71" spans="1:7" ht="15.6">
      <c r="A71" s="8"/>
    </row>
    <row r="72" spans="1:7" ht="15.6">
      <c r="A72" s="8"/>
    </row>
    <row r="73" spans="1:7" ht="15.6">
      <c r="A73" s="8"/>
    </row>
    <row r="74" spans="1:7" ht="15.6">
      <c r="A74" s="8"/>
    </row>
    <row r="75" spans="1:7" ht="15.6">
      <c r="A75" s="8"/>
    </row>
    <row r="76" spans="1:7" ht="15.6">
      <c r="A76" s="8"/>
    </row>
    <row r="77" spans="1:7" ht="15.6">
      <c r="A77" s="8"/>
      <c r="E77" s="10"/>
    </row>
    <row r="78" spans="1:7" ht="15.6">
      <c r="A78" s="8"/>
    </row>
    <row r="79" spans="1:7" ht="15.6">
      <c r="A79" s="8"/>
    </row>
    <row r="80" spans="1:7" ht="15.6">
      <c r="A80" s="8"/>
    </row>
    <row r="81" spans="1:1" ht="15.6">
      <c r="A81" s="8"/>
    </row>
    <row r="82" spans="1:1" ht="15.6">
      <c r="A82" s="8"/>
    </row>
    <row r="83" spans="1:1" ht="15.6">
      <c r="A83" s="8"/>
    </row>
  </sheetData>
  <sheetProtection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Gabriel Kuriyama</cp:lastModifiedBy>
  <cp:revision/>
  <dcterms:created xsi:type="dcterms:W3CDTF">2022-10-09T23:08:45Z</dcterms:created>
  <dcterms:modified xsi:type="dcterms:W3CDTF">2025-03-25T20:57:28Z</dcterms:modified>
  <cp:category/>
  <cp:contentStatus/>
</cp:coreProperties>
</file>