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docs.live.net/9172af7691c491fc/Associação SIS - RASA/6o. ciclo - seguradoras - 2025/Zurich/"/>
    </mc:Choice>
  </mc:AlternateContent>
  <xr:revisionPtr revIDLastSave="757" documentId="8_{7196B085-D0BF-4323-8679-741C373B4F53}" xr6:coauthVersionLast="47" xr6:coauthVersionMax="47" xr10:uidLastSave="{B862DF98-8A0E-476F-A477-352C6F96A017}"/>
  <bookViews>
    <workbookView xWindow="-110" yWindow="-110" windowWidth="19420" windowHeight="11500" firstSheet="12" activeTab="14" xr2:uid="{033D211D-4D1B-C74C-B933-05804CD3EC4A}"/>
  </bookViews>
  <sheets>
    <sheet name="Nota final" sheetId="20" r:id="rId1"/>
    <sheet name="Informações da planilha" sheetId="21" state="hidden" r:id="rId2"/>
    <sheet name="Temas nas políticas gerais" sheetId="27" r:id="rId3"/>
    <sheet name="Temas nas políticas setoriais" sheetId="28" r:id="rId4"/>
    <sheet name="Bases de dados" sheetId="29" r:id="rId5"/>
    <sheet name="Monitoramento de riscos" sheetId="10" r:id="rId6"/>
    <sheet name="Relevância processo decisório" sheetId="32" r:id="rId7"/>
    <sheet name="Ações de mitigação de riscos" sheetId="11" r:id="rId8"/>
    <sheet name="Prod fin imp positivo" sheetId="33" r:id="rId9"/>
    <sheet name="Portfólio (setor)" sheetId="12" r:id="rId10"/>
    <sheet name="Portfólio (localização)" sheetId="15" r:id="rId11"/>
    <sheet name="Portfólio (empresa)" sheetId="16" r:id="rId12"/>
    <sheet name="Peso fatores ASG portfólio" sheetId="19"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5" l="1"/>
  <c r="E17" i="5"/>
  <c r="G15" i="5"/>
  <c r="E15" i="5"/>
  <c r="F13" i="5"/>
  <c r="G13" i="5" s="1"/>
  <c r="E13" i="5"/>
  <c r="F11" i="5"/>
  <c r="E11" i="5"/>
  <c r="G9" i="5"/>
  <c r="E9" i="5"/>
  <c r="G7" i="5"/>
  <c r="E7" i="5"/>
  <c r="G5" i="5"/>
  <c r="E5" i="5"/>
  <c r="G3" i="5"/>
  <c r="E3" i="5"/>
  <c r="M9" i="20"/>
  <c r="L9" i="20"/>
  <c r="H9" i="20"/>
  <c r="G9" i="20"/>
  <c r="E70" i="33"/>
  <c r="F68" i="33"/>
  <c r="F66" i="33"/>
  <c r="F64" i="33"/>
  <c r="F62" i="33"/>
  <c r="F60" i="33"/>
  <c r="F58" i="33"/>
  <c r="F56" i="33"/>
  <c r="F54" i="33"/>
  <c r="F52" i="33"/>
  <c r="F50" i="33"/>
  <c r="F48" i="33"/>
  <c r="F46" i="33"/>
  <c r="F44" i="33"/>
  <c r="F42" i="33"/>
  <c r="F40" i="33"/>
  <c r="F38" i="33"/>
  <c r="F36" i="33"/>
  <c r="F34" i="33"/>
  <c r="F32" i="33"/>
  <c r="F30" i="33"/>
  <c r="F28" i="33"/>
  <c r="F26" i="33"/>
  <c r="F24" i="33"/>
  <c r="F22" i="33"/>
  <c r="F20" i="33"/>
  <c r="F18" i="33"/>
  <c r="F16" i="33"/>
  <c r="F14" i="33"/>
  <c r="F12" i="33"/>
  <c r="F10" i="33"/>
  <c r="F8" i="33"/>
  <c r="F6" i="33"/>
  <c r="F4" i="33"/>
  <c r="F2" i="33"/>
  <c r="F70" i="33" s="1"/>
  <c r="J9" i="20" s="1"/>
  <c r="E11" i="32"/>
  <c r="E5" i="32"/>
  <c r="B13" i="32" s="1"/>
  <c r="G88" i="29"/>
  <c r="F88" i="29"/>
  <c r="E88" i="29"/>
  <c r="D88" i="29"/>
  <c r="C88" i="29"/>
  <c r="B88" i="29"/>
  <c r="H86" i="29"/>
  <c r="H84" i="29"/>
  <c r="H82" i="29"/>
  <c r="H80" i="29"/>
  <c r="H78" i="29"/>
  <c r="H76" i="29"/>
  <c r="H72" i="29"/>
  <c r="H70" i="29"/>
  <c r="H68" i="29"/>
  <c r="H66" i="29"/>
  <c r="H64" i="29"/>
  <c r="H62" i="29"/>
  <c r="H60" i="29"/>
  <c r="H58" i="29"/>
  <c r="H56" i="29"/>
  <c r="H54" i="29"/>
  <c r="H52" i="29"/>
  <c r="H50" i="29"/>
  <c r="H48" i="29"/>
  <c r="H46" i="29"/>
  <c r="H44" i="29"/>
  <c r="H42" i="29"/>
  <c r="H40" i="29"/>
  <c r="H38" i="29"/>
  <c r="H36" i="29"/>
  <c r="H34" i="29"/>
  <c r="H32" i="29"/>
  <c r="H30" i="29"/>
  <c r="H28" i="29"/>
  <c r="H26" i="29"/>
  <c r="H24" i="29"/>
  <c r="H22" i="29"/>
  <c r="H20" i="29"/>
  <c r="H18" i="29"/>
  <c r="H16" i="29"/>
  <c r="H14" i="29"/>
  <c r="H12" i="29"/>
  <c r="H10" i="29"/>
  <c r="H8" i="29"/>
  <c r="H6" i="29"/>
  <c r="H4" i="29"/>
  <c r="H2" i="29"/>
  <c r="H88" i="29" s="1"/>
  <c r="F9" i="20" s="1"/>
  <c r="C58" i="28"/>
  <c r="D56" i="28"/>
  <c r="D54" i="28"/>
  <c r="D52" i="28"/>
  <c r="D50" i="28"/>
  <c r="D48" i="28"/>
  <c r="D46" i="28"/>
  <c r="D44" i="28"/>
  <c r="D42" i="28"/>
  <c r="D40" i="28"/>
  <c r="D38" i="28"/>
  <c r="D36" i="28"/>
  <c r="D34" i="28"/>
  <c r="D32" i="28"/>
  <c r="D30" i="28"/>
  <c r="D28" i="28"/>
  <c r="D26" i="28"/>
  <c r="D24" i="28"/>
  <c r="D22" i="28"/>
  <c r="D20" i="28"/>
  <c r="D18" i="28"/>
  <c r="D16" i="28"/>
  <c r="D14" i="28"/>
  <c r="D12" i="28"/>
  <c r="D10" i="28"/>
  <c r="D8" i="28"/>
  <c r="D6" i="28"/>
  <c r="D4" i="28"/>
  <c r="D2" i="28"/>
  <c r="D58" i="28" s="1"/>
  <c r="E9" i="20" s="1"/>
  <c r="C58" i="27"/>
  <c r="D56" i="27"/>
  <c r="D54" i="27"/>
  <c r="D52" i="27"/>
  <c r="D50" i="27"/>
  <c r="D48" i="27"/>
  <c r="D46" i="27"/>
  <c r="D44" i="27"/>
  <c r="D42" i="27"/>
  <c r="D40" i="27"/>
  <c r="D38" i="27"/>
  <c r="D36" i="27"/>
  <c r="D34" i="27"/>
  <c r="D32" i="27"/>
  <c r="D30" i="27"/>
  <c r="D28" i="27"/>
  <c r="D26" i="27"/>
  <c r="D24" i="27"/>
  <c r="D22" i="27"/>
  <c r="D20" i="27"/>
  <c r="D18" i="27"/>
  <c r="D16" i="27"/>
  <c r="D14" i="27"/>
  <c r="D12" i="27"/>
  <c r="D10" i="27"/>
  <c r="D8" i="27"/>
  <c r="D6" i="27"/>
  <c r="D4" i="27"/>
  <c r="D2" i="27"/>
  <c r="D58" i="27" s="1"/>
  <c r="D9" i="20" s="1"/>
  <c r="F19" i="5" l="1"/>
  <c r="G11" i="5"/>
  <c r="G19" i="5" s="1"/>
  <c r="P9" i="20" s="1"/>
  <c r="B13" i="10"/>
  <c r="B15" i="10" s="1"/>
  <c r="D13" i="10"/>
  <c r="C13" i="10"/>
  <c r="C15" i="10" s="1"/>
  <c r="H7" i="19" l="1"/>
  <c r="H5" i="19"/>
  <c r="H3" i="19"/>
  <c r="G15" i="19"/>
  <c r="H13" i="19"/>
  <c r="F13" i="19"/>
  <c r="H11" i="19"/>
  <c r="F11" i="19"/>
  <c r="H9" i="19"/>
  <c r="F9" i="19"/>
  <c r="F7" i="19"/>
  <c r="F5" i="19"/>
  <c r="F3" i="19"/>
  <c r="H15" i="19" l="1"/>
  <c r="N9" i="20" s="1"/>
  <c r="F3" i="15"/>
  <c r="F9" i="15" s="1"/>
  <c r="D15" i="10"/>
  <c r="E4" i="2"/>
  <c r="E6" i="2"/>
  <c r="E8" i="2"/>
  <c r="E10" i="2"/>
  <c r="E12" i="2"/>
  <c r="E14" i="2"/>
  <c r="E16" i="2"/>
  <c r="E18" i="2"/>
  <c r="E20" i="2"/>
  <c r="E2" i="2"/>
  <c r="G19" i="16"/>
  <c r="F5" i="16"/>
  <c r="F7" i="16"/>
  <c r="F9" i="16"/>
  <c r="F11" i="16"/>
  <c r="F13" i="16"/>
  <c r="F15" i="16"/>
  <c r="F17" i="16"/>
  <c r="F3" i="16"/>
  <c r="G2" i="2"/>
  <c r="E14" i="10"/>
  <c r="F16" i="11"/>
  <c r="G2" i="11"/>
  <c r="G4" i="11"/>
  <c r="G20" i="2"/>
  <c r="C9" i="15"/>
  <c r="D9" i="15"/>
  <c r="B9" i="15"/>
  <c r="C9" i="12"/>
  <c r="D9" i="12"/>
  <c r="E9" i="12"/>
  <c r="B9" i="12"/>
  <c r="E15" i="10" l="1"/>
  <c r="G18" i="2"/>
  <c r="G16" i="2"/>
  <c r="G14" i="2"/>
  <c r="G12" i="2"/>
  <c r="G10" i="2"/>
  <c r="G8" i="2"/>
  <c r="G6" i="2"/>
  <c r="G4" i="2"/>
  <c r="G22" i="2" l="1"/>
  <c r="O9" i="20" s="1"/>
  <c r="H5" i="16"/>
  <c r="H7" i="16"/>
  <c r="H9" i="16"/>
  <c r="H11" i="16"/>
  <c r="H13" i="16"/>
  <c r="H15" i="16"/>
  <c r="H17" i="16"/>
  <c r="H3" i="16"/>
  <c r="F5" i="15"/>
  <c r="F7" i="15"/>
  <c r="F5" i="12"/>
  <c r="F7" i="12"/>
  <c r="F3" i="12"/>
  <c r="F9" i="12" s="1"/>
  <c r="K9" i="20" s="1"/>
  <c r="G6" i="11"/>
  <c r="G8" i="11"/>
  <c r="G10" i="11"/>
  <c r="G12" i="11"/>
  <c r="G14" i="11"/>
  <c r="G16" i="11" l="1"/>
  <c r="I9" i="20" s="1"/>
  <c r="D13" i="20" s="1"/>
  <c r="H1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P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<sst xmlns="http://schemas.openxmlformats.org/spreadsheetml/2006/main" count="373" uniqueCount="278">
  <si>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</si>
  <si>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</si>
  <si>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</si>
  <si>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</si>
  <si>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</si>
  <si>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</si>
  <si>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</si>
  <si>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</si>
  <si>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</si>
  <si>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</si>
  <si>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</si>
  <si>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Portfólio (produtos financeiros)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</si>
  <si>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</si>
  <si>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</si>
  <si>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</si>
  <si>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</si>
  <si>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</si>
  <si>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</si>
  <si>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</si>
  <si>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</si>
  <si>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</si>
  <si>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</si>
  <si>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</si>
  <si>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</si>
  <si>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</si>
  <si>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</si>
  <si>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</si>
  <si>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t>2. Matriz energética</t>
  </si>
  <si>
    <t>Política de Sustentabilidade, item 4.2, "c" e "d" e item 4.4, "a"</t>
  </si>
  <si>
    <t>3. Eficiência energética</t>
  </si>
  <si>
    <t>4. Impactos na biodiversidade terrestre</t>
  </si>
  <si>
    <t>5. Poluição água doce</t>
  </si>
  <si>
    <t>6. Eficiência hídrica</t>
  </si>
  <si>
    <t>7. Poluição marítima</t>
  </si>
  <si>
    <t>8. Poluição do solo</t>
  </si>
  <si>
    <t>9. Uso eficiente do solo para fins agrícolas</t>
  </si>
  <si>
    <t>10. Poluição atmosférica</t>
  </si>
  <si>
    <t>11. Gestão adequada de resíduos sólidos</t>
  </si>
  <si>
    <t>12. Uso eficiente de matéria-prima poluente ou sujeita a provável escassez</t>
  </si>
  <si>
    <t>13. Trabalho análogo ao escravo</t>
  </si>
  <si>
    <t>Grupo Zurich assumiu o compromisso de eliminar todas as formas de trabalho forçado, trabalho infantil e abuso contra os direitos humanos em suas operações e nos negócios que realiza. (Política de Sustentabilidade, p. 7)</t>
  </si>
  <si>
    <t>14. Trabalho infantil irregular</t>
  </si>
  <si>
    <t>15. Gestão da saúde no trabalho</t>
  </si>
  <si>
    <t>16. Gestão da segurança no trabalho</t>
  </si>
  <si>
    <t xml:space="preserve">17. Nível de desigualdade salarial </t>
  </si>
  <si>
    <t>18. Saúde, segurança e outros direitos do consumidor</t>
  </si>
  <si>
    <t>19. Impactos em comunidades tradicionais</t>
  </si>
  <si>
    <t>20. Riscos à saúde e segurança da comunidade em geral</t>
  </si>
  <si>
    <t>"A Zurich definiu políticas de exclusão para subscrição e investimentos para as seguintes atividades: [...] munições proibidas (banned weapons)."  (Política de Sustentabilidade, p. 6)</t>
  </si>
  <si>
    <t>21. Riscos e impactos no desenvolvimento local</t>
  </si>
  <si>
    <t>22. Discriminação de gênero</t>
  </si>
  <si>
    <t>23. Discriminação étnica ou sexual</t>
  </si>
  <si>
    <t>24. Inclusão de pessoas com deficiência</t>
  </si>
  <si>
    <t>25. Riscos para o patrimônio cultural</t>
  </si>
  <si>
    <t>26. Questões concorrenciais</t>
  </si>
  <si>
    <t>27. Responsabilidade tributária</t>
  </si>
  <si>
    <t>28. Prevenção e combate à corrupção</t>
  </si>
  <si>
    <t>Group policy anti-bribery and anti-corruption: apontamento de um anti-bribery e anti-corruption officer para cada unidade de negócio (Relatório PSI, p. 203)</t>
  </si>
  <si>
    <t>TOTAL</t>
  </si>
  <si>
    <t>Máximo de 3</t>
  </si>
  <si>
    <t>* Prevenção e combate à corrupção foi pontuada no ciclo anterior. Todavia, não indica averiguar os investimentos</t>
  </si>
  <si>
    <t>Inclusão em política setorial ou em política temática (0 a 7)</t>
  </si>
  <si>
    <t>"Não atuamos nas atividades de carvão mineral, areia e xisto betuminoso ou de munições proibidas." (Relatório de Sustentabilidade, p. 12)
"Analisamos critérios locais e globais específicos para mineradoras, petróleo e gás e construção de barragem." (Relatório de Sustentabilidade, p. 12)
Zurich will not provide private debt financing of projects in the Arctic1 and in new oil and gas upstream projects. (Relatório PSI, p. 159)</t>
  </si>
  <si>
    <t>"Consideramos critérios específicos para determinadas atividades adequadas ao contexto brasileiro: indústria de processamento de carne, óleo e soja (rastreabilidade e não provocação de desmatamento ilegal), carvão vegetal (licenciamento e condições de trabalho) e postos de combustíveis (áreas contaminadas)" (Relatório de Sustentabilidade, p. 12)
"Analisamos critérios locais e globais específicos para mineradoras, petróleo e gás e construção de barragem." (Relatório de Sustentabilidade, p. 12)         Os critérios não são explicitados.</t>
  </si>
  <si>
    <t>"Consideramos critérios específicos para determinadas atividades adequadas ao contexto brasileiro: indústria de processamento de carne, óleo e soja (rastreabilidade e não provocação de desmatamento ilegal), carvão vegetal (licenciamento e condições de trabalho) e postos de combustíveis (áreas contaminadas)" (Relatório de Sustentabilidade, p. 12) - vale para postos de combustíveis, mas não estão claros quais são os critérios</t>
  </si>
  <si>
    <t>Zurich não investe nem subscreve seguros para o setor de armas (Política de Sustentabilidade, p. 6)</t>
  </si>
  <si>
    <t>Máximo de 7</t>
  </si>
  <si>
    <t>BASE DE DADOS OU DILIGÊNCIA</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</si>
  <si>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</si>
  <si>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</si>
  <si>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</si>
  <si>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</si>
  <si>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(nesse caso, será considerado o percentual, dentre as operações com setores sujeitos a licenciamento ambiental, para o qual ocorre a consulta) - até 8 pontos</t>
  </si>
  <si>
    <t>Licenciamento ambiental vigente</t>
  </si>
  <si>
    <t>Relatórios ambientais anuais de empresas inscritas no Cadastro Técnico Federal de Atividades Potencialmente Poluidoras</t>
  </si>
  <si>
    <t>Verificação junto à empresa do cumprimento das condicionantes do licenciamento ambiental</t>
  </si>
  <si>
    <t>Prática de infrações – órgão ambiental estadual</t>
  </si>
  <si>
    <t>Áreas embargadas – órgão ambiental estadual/DF</t>
  </si>
  <si>
    <t>Verificação de desmatamento e solicitação de autorizações para supressão de vegetação (sempre que apurado desmatamento recente) – órgãos ambientais estaduais OU municipais</t>
  </si>
  <si>
    <t>Prática de infrações – órgãos ambientais federais</t>
  </si>
  <si>
    <t>Áreas embargadas pelo IBAMA ou ICMBio</t>
  </si>
  <si>
    <t>"A Zurich Brasil considera, em seus processos de subscrição: a consulta as listas públicas brasileiras sobre áreas contaminadas, áreas embargadas, trabalho escravo e análogo ao escravo." Referência sem menção ao universo de transações. (Política de Sustentabilidade, p. 7)</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</si>
  <si>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</si>
  <si>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</si>
  <si>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</si>
  <si>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</si>
  <si>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</si>
  <si>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</si>
  <si>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</si>
  <si>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</si>
  <si>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</si>
  <si>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</si>
  <si>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</si>
  <si>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</si>
  <si>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</si>
  <si>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</si>
  <si>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</si>
  <si>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</si>
  <si>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</si>
  <si>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Dados da própria empresa relativos à eficiência hídrica</t>
  </si>
  <si>
    <t>Dados da própria empresa relativos à gestão de resíduos e efluentes</t>
  </si>
  <si>
    <t>Dados da própria empresa relativos ao uso de matéria-prima e insumos</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</si>
  <si>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</si>
  <si>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</si>
  <si>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</si>
  <si>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</si>
  <si>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 (para empresas que operam no varejo)</t>
  </si>
  <si>
    <t>Bases de dados do CADE (concorrência)</t>
  </si>
  <si>
    <t>Entes encarregados de zelar pela sanidade animal ou vegetal (para setores relevantes)</t>
  </si>
  <si>
    <t>Vigilância sanitária (para setores relevantes)</t>
  </si>
  <si>
    <t>Bases de dados da Controladoria-Geral da União, Tribunais de Contas e afins sobre corrupção</t>
  </si>
  <si>
    <t>Imprensa</t>
  </si>
  <si>
    <t>Mídias online em geral</t>
  </si>
  <si>
    <t>Organizações da sociedade civil relevantes</t>
  </si>
  <si>
    <t>Mecanismo de recebimento de queixas</t>
  </si>
  <si>
    <t>Inspeções no local</t>
  </si>
  <si>
    <t>Contratação de auditoria socioambiental</t>
  </si>
  <si>
    <t>TOTAL PONDERADO DA COLUNA</t>
  </si>
  <si>
    <t>Máximo de 20</t>
  </si>
  <si>
    <t>UNIVERSO DE OPERAÇÕES OU EMPRESAS</t>
  </si>
  <si>
    <t>FREQUÊNCIA</t>
  </si>
  <si>
    <t>Todos os setores econômicos sujeitos a licenciamento ambiental</t>
  </si>
  <si>
    <t>Setores econômicos com risco médio ou alto</t>
  </si>
  <si>
    <t>Apenas operações ou clientes/investimentos acima de um certo patamar financeiro</t>
  </si>
  <si>
    <t>Semestral ou menor</t>
  </si>
  <si>
    <t>Anual</t>
  </si>
  <si>
    <t>Bienal</t>
  </si>
  <si>
    <t>Apenas quando tem conhecimento de fato novo relevante ou quando se refere a único ou poucos temas</t>
  </si>
  <si>
    <t>Não adota</t>
  </si>
  <si>
    <t>Total</t>
  </si>
  <si>
    <t>Máximo de 10</t>
  </si>
  <si>
    <t>Não há informações disponiveis.</t>
  </si>
  <si>
    <t>GRAU DE RELEVÂNCIA</t>
  </si>
  <si>
    <t>Percentual de operações em que houve desinvestimentos ou negativa de investimentos tendo como razão principal o grau de riscos socioambientais nos últimos 2 anos</t>
  </si>
  <si>
    <t>Baixo - 0 a 1 ponto</t>
  </si>
  <si>
    <t>Médio - 2 a 3 pontos</t>
  </si>
  <si>
    <t>Alto - 4 a 5 pontos</t>
  </si>
  <si>
    <t>0 a 5%</t>
  </si>
  <si>
    <t>5 a 10%</t>
  </si>
  <si>
    <t>Maior que 10%</t>
  </si>
  <si>
    <t>Máximo de 5</t>
  </si>
  <si>
    <t>Percentual de operações em que houve negativa de subscrição de riscos tendo por
razão principal algum requisito de natureza socioambiental ou riscos socioambientais excessivos (relativos a cumprimento da legislação ou eficiência socioambiental ou climática) nos últimos 2 anos</t>
  </si>
  <si>
    <t>Baixo - 0 a 3 pontos</t>
  </si>
  <si>
    <t>Médio - 4 a 6 pontos</t>
  </si>
  <si>
    <t>Alto - 7 a 10 pontos</t>
  </si>
  <si>
    <t>Pontuação total: Relevância no processo decisório</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</si>
  <si>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</si>
  <si>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</si>
  <si>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</si>
  <si>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</si>
  <si>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</si>
  <si>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</si>
  <si>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Plano de ação ou outro compromisso  com prazos e metas claros para operações da própria empresa investida</t>
  </si>
  <si>
    <t>Plano de ação ou outro compromisso  com prazos e metas claros para cadeia de valor da empresa investida</t>
  </si>
  <si>
    <t>Transparência quanto ao voto em matérias ASG (presença + teor do voto)</t>
  </si>
  <si>
    <r>
      <rPr>
        <sz val="12"/>
        <color rgb="FF000000"/>
        <rFont val="Calibri"/>
        <scheme val="minor"/>
      </rPr>
      <t xml:space="preserve">Caso o diálogo não resulte em </t>
    </r>
    <r>
      <rPr>
        <b/>
        <sz val="12"/>
        <color rgb="FF000000"/>
        <rFont val="Calibri"/>
        <scheme val="minor"/>
      </rPr>
      <t>adequação das metas climáticas</t>
    </r>
    <r>
      <rPr>
        <sz val="12"/>
        <color rgb="FF000000"/>
        <rFont val="Calibri"/>
        <scheme val="minor"/>
      </rPr>
      <t xml:space="preserve">, são adotadas medidas como </t>
    </r>
    <r>
      <rPr>
        <b/>
        <sz val="12"/>
        <color rgb="FF000000"/>
        <rFont val="Calibri"/>
        <scheme val="minor"/>
      </rPr>
      <t xml:space="preserve">voto contra membros do conselho em assembleias </t>
    </r>
    <r>
      <rPr>
        <sz val="12"/>
        <color rgb="FF000000"/>
        <rFont val="Calibri"/>
        <scheme val="minor"/>
      </rPr>
      <t>e desinvestimento quando necessário (Relatório PSI, p. 165)</t>
    </r>
  </si>
  <si>
    <t>Proposições em matéria ASG em Assembleias-gerais</t>
  </si>
  <si>
    <t>Engajamento individual (Diretoria, Conselho de Administração, Depto. de Sustentabilidade)</t>
  </si>
  <si>
    <r>
      <t xml:space="preserve">Realização anual de questionário ESG com foco em clima e reuniões de revisão para pontuação interna e solicitação de melhorias específicas (Relatório PSI, p. 169)                                                                                                    Discussão </t>
    </r>
    <r>
      <rPr>
        <b/>
        <sz val="12"/>
        <color rgb="FF000000"/>
        <rFont val="Calibri"/>
        <scheme val="minor"/>
      </rPr>
      <t>anual</t>
    </r>
    <r>
      <rPr>
        <sz val="12"/>
        <color rgb="FF000000"/>
        <rFont val="Calibri"/>
        <scheme val="minor"/>
      </rPr>
      <t xml:space="preserve"> do progresso em metas climáticas nas reuniões de desempenho das unidades globais (Relatório PSI, p. 162)
Engajamento com empresas responsáveis por 65% das emissões da carteira sem metas alinhadas ao Acordo de Paris, incentivando o compromisso com as metas até 2025 (Relatório PSI, p. 165)</t>
    </r>
  </si>
  <si>
    <t>Engajamento coletivo com outros investidores</t>
  </si>
  <si>
    <t>Engajamento coletivo com as empresas de alta emissão, especialmente nos setores de petróleo e gás, por meio de iniciativas como Climate Action 100+ e NZAOA (Relatório PSI, p. 165)</t>
  </si>
  <si>
    <t>Existência de indicadores específicos para mensuração de impacto (indicando-se quais são)</t>
  </si>
  <si>
    <t>Percentual no portfólio de investimentos</t>
  </si>
  <si>
    <t>Seguros (oferta e percentual no portfólio) - 2,5 pontos</t>
  </si>
  <si>
    <t>Educação e/ou empregabilidade para população de baixa renda</t>
  </si>
  <si>
    <t xml:space="preserve">Adaptação a riscos climáticos físicos </t>
  </si>
  <si>
    <t xml:space="preserve">Produção, geração ou distribuição de energia elétrica de baixo carbono (exclui grandes hidrelétricas) </t>
  </si>
  <si>
    <t>Eficiência energética</t>
  </si>
  <si>
    <t>Produção de combustíveis de baixo carbono /aquisição de veículos de baixo carbono</t>
  </si>
  <si>
    <t>Seguros para carros elétricos e seguros para painéis solares (https://www.zurich.com.br/pt-br/sustentabilidade-na-zurich/nosso-papel-como-seguradora)</t>
  </si>
  <si>
    <t>Infraestrutura de mobilidade urbana ativa</t>
  </si>
  <si>
    <t>Biodiversidade terrestre (mitigação de riscos)</t>
  </si>
  <si>
    <t>Biodiversidade terrestre (restauração)</t>
  </si>
  <si>
    <t>Preservação da biodiversidade e/ou mitigação de riscos de poluição de água doce</t>
  </si>
  <si>
    <t>Descontaminação de água doce</t>
  </si>
  <si>
    <t>Eficiência hídrica</t>
  </si>
  <si>
    <t>Preservação da biodiversidade e/ou mitigação de riscos de poluição marítima</t>
  </si>
  <si>
    <t>Restauração de ecossistemas marinhos</t>
  </si>
  <si>
    <t>Mitigação de riscos de poluição do solo ou uso eficiente do solo para fins agrícolas</t>
  </si>
  <si>
    <t>Descontaminação do solo</t>
  </si>
  <si>
    <t>Mitigação de riscos de poluição atmosférica</t>
  </si>
  <si>
    <t>Uso eficiente de matéria-prima</t>
  </si>
  <si>
    <t>Gestão adequada de resíduos sólidos (prevenção de poluição)</t>
  </si>
  <si>
    <t>Oferta de oficinas certificadas com selo verde no caso de reparações em todos os veículos cobertos com seguros (https://www.zurich.com.br/pt-br/selo-verde)</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</si>
  <si>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</si>
  <si>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</si>
  <si>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</si>
  <si>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</si>
  <si>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</si>
  <si>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</si>
  <si>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Saúde e segurança de comunidades de baixa renda</t>
  </si>
  <si>
    <t>Saúde e segurança do consumidor</t>
  </si>
  <si>
    <t>Desenvolvimento local (inclui turismo sustentável)/ apoio a MPMEs</t>
  </si>
  <si>
    <t>Promoção da equidade de gênero</t>
  </si>
  <si>
    <t>Promoção da equidade étnica</t>
  </si>
  <si>
    <t>Infraestrutura para integração de pessoas com deficiência</t>
  </si>
  <si>
    <t>Proteção do patrimônio culturaL</t>
  </si>
  <si>
    <t>Habitação para população de baixa renda</t>
  </si>
  <si>
    <t>Água e esgoto para comunidades periféricas</t>
  </si>
  <si>
    <t>Coleta de lixo para comunidades periféricas</t>
  </si>
  <si>
    <t>Em "Nosso papel como seguradora" (https://www.zurich.com.br/pt-br/sustentabilidade-na-zurich/nosso-papel-como-seguradora), a Zurich apresenta como sustentável diversos conjuntos de atividades. Tem-se a impressão, contudo, que se trata de gestão de riscos financeiros apenas.</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</si>
  <si>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</si>
  <si>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</si>
  <si>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</si>
  <si>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</si>
  <si>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</si>
  <si>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</si>
  <si>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</si>
  <si>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</si>
  <si>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</si>
  <si>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Máximo de 8</t>
  </si>
  <si>
    <t>Não foram encontradas informações</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</si>
  <si>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</si>
  <si>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</si>
  <si>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</si>
  <si>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</si>
  <si>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</si>
  <si>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</si>
  <si>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</si>
  <si>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PERCENTUAL NO PORTFÓLIO</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</si>
  <si>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</si>
  <si>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</si>
  <si>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</si>
  <si>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</si>
  <si>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</si>
  <si>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</si>
  <si>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</si>
  <si>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</si>
  <si>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</si>
  <si>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</si>
  <si>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Integração de fatores ASG - um critério</t>
  </si>
  <si>
    <t>Integração de fatores ASG - dois a quatro critérios</t>
  </si>
  <si>
    <t>Integração de fatores ASG - cinco ou mais critérios</t>
  </si>
  <si>
    <t>"We proactively integrate ESG factors in our investment decisions. Material ESG factors include, but are not limited to:
–	Climate change risks (transition risks, physical risks and litigation risks)
–	Activities negatively affecting biodiversity
–	Environmental and health impacts of hazardous chemicals, waste and pollution
–	Resource inefficiency
–	Deforestation, land degradation, and depletion of natural resources
–	Exposure to controversial weapons
–	Respect for human rights
–	Corruption and Bribery matters
–	Inadequate governance
–	Tax evasion
–	Breaches of regulation, international norms and conventions
–	Inadequate handling of human capital or client relations"
(Relatório PSI, p. 202)</t>
  </si>
  <si>
    <t>Impacto positivo baixo</t>
  </si>
  <si>
    <t>Impacto positivo médio</t>
  </si>
  <si>
    <t>4% do portfólio total em títulos verdes “Chegamos a aproximadamente R$ 141 milhões alocados em títulos verdes, cerca de 4% do nosso portfólio total, no final de 2023.”
“Titulos verdes - 2019: 1,10% / 2022: 3,93% / 2023: 4% “
(Relatório de Sustentabilidade, p. 10)</t>
  </si>
  <si>
    <t>Impacto positivo alto</t>
  </si>
  <si>
    <t xml:space="preserve">Máximo de 5 </t>
  </si>
  <si>
    <t>SITUAÇÃO NA IF</t>
  </si>
  <si>
    <t>Deficiente – 0 ou 1 ponto</t>
  </si>
  <si>
    <t>Médio – 2 a 6 pontos</t>
  </si>
  <si>
    <t>Bom/ótimo – 7 a 10 pontos</t>
  </si>
  <si>
    <t>Tema tratado em Diretoria de área-fim</t>
  </si>
  <si>
    <t>Diretoria  de Sustentabilidade</t>
  </si>
  <si>
    <t>Participação feminina na Diretoria</t>
  </si>
  <si>
    <t xml:space="preserve">Alta liderança feminina (nível D):  35%
(Relatório de Sustentabilidade, p. 27) </t>
  </si>
  <si>
    <t>Participação negra na Diretoria</t>
  </si>
  <si>
    <t>Pessoas negras (pretos e pardos) na liderança: 15%
(Relatório de Sustentabilidade, p. 9)</t>
  </si>
  <si>
    <t>Dimensão da área de Sustentabilidade (proporcionalidade em relação ao quadro de empregados da área de risco)</t>
  </si>
  <si>
    <t>Não há informação disponível</t>
  </si>
  <si>
    <t>Dimensão da área de Sustentabilidade (proporcionalidade em relação ao quadro de empregados das áreas de negócios)</t>
  </si>
  <si>
    <t>Treinamentos em sustentabilidade para áreas-fim (média por empregado)</t>
  </si>
  <si>
    <t>Integração de fatores de sustentabilidade na remuneração da Diretoria</t>
  </si>
  <si>
    <t>"Desde o ano passado, os diretores executivos passaram a ter metas específicas de sustentabilidade, que impactam suas remunerações variáveis, fazendo com que o tema ganhasse mais força, no dia a dia das áreas." (Relatório de Sustentabilidade, p. 8)</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</si>
  <si>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</si>
  <si>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</si>
  <si>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“Início de vigência 01/01/2023
Próxima revisão prevista 01/01/2026”
(Política de Sustentabilidade, p. 2)
"[...] perante todos - clientes, funcionários, acionistas, fornecedores, prestadores e comunidades-, bem como no ecossistema." (p. 3)</t>
  </si>
  <si>
    <t>Canal específico para recebimento de reclamações quanto a impactos socioambientais de empreendimentos financiados</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</si>
  <si>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</si>
  <si>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</si>
  <si>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</si>
  <si>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</si>
  <si>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</si>
  <si>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</si>
  <si>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</si>
  <si>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</si>
  <si>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Controvérsias criminais e consumerista no MP/BA</t>
  </si>
  <si>
    <t>CVM e SUSEP</t>
  </si>
  <si>
    <t xml:space="preserve">Não há registros de processos sancionadores junto à CVM ou à SUSEP. Estando na média das outras instituições. </t>
  </si>
  <si>
    <t>Consumidor.gov</t>
  </si>
  <si>
    <t>No Consumidor.gov, obteve desempenho mediano a ligeiramente superior tanto no Índice de Solução quanto na satisfação do cliente.</t>
  </si>
  <si>
    <t>SINDEC (base de dados dos PROCONs)</t>
  </si>
  <si>
    <t>Imprensa tradicional</t>
  </si>
  <si>
    <t>ONGs socioambientais e canal para recebimento de denúncias da SIS no que diz respeito ao descumprimento de Políticas e compromissos voluntários</t>
  </si>
  <si>
    <t>Mínimo de -5</t>
  </si>
  <si>
    <t xml:space="preserve"> CIPs 370 com 72,70% de Índice de Solução Preliminar em 2024</t>
  </si>
  <si>
    <t>Não há notícias negativas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</si>
</sst>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
    <numFmt numFmtId="166" formatCode="0.0"/>
    <numFmt numFmtId="167" formatCode="0.000"/>
  </numFmts>
  <fonts count="15" x14ac:knownFonts="1">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9"/>
      <color indexed="81"/>
      <name val="Segoe UI"/>
      <family val="2"/>
    </font>
    <font>
      <b/>
      <sz val="16"/>
      <color theme="1"/>
      <name val="Calibri"/>
      <family val="2"/>
      <scheme val="minor"/>
    </font>
    <font>
      <sz val="12"/>
      <color rgb="FF000000"/>
      <name val="Calibri"/>
      <scheme val="minor"/>
    </font>
    <font>
      <b/>
      <sz val="12"/>
      <color rgb="FF000000"/>
      <name val="Calibri"/>
      <scheme val="minor"/>
    </font>
    <font>
      <sz val="12"/>
      <color rgb="FF000000"/>
      <name val="Calibri"/>
      <charset val="1"/>
    </font>
  </fonts>
  <fills count="22">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rgb="FFFCE4D6"/>
        <bgColor indexed="64"/>
      </patternFill>
    </fill>
    <fill>
      <patternFill patternType="solid">
        <fgColor rgb="FFFCE4D6"/>
        <bgColor rgb="FFFCE4D6"/>
      </patternFill>
    </fill>
    <fill>
      <patternFill patternType="solid">
        <fgColor rgb="FFFFFF00"/>
        <bgColor indexed="64"/>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rgb="FF000000"/>
      </left>
      <right/>
      <top style="dotted">
        <color rgb="FF000000"/>
      </top>
      <bottom style="dotted">
        <color rgb="FF000000"/>
      </bottom>
      <diagonal/>
    </border>
    <border>
      <left style="hair">
        <color rgb="FF000000"/>
      </left>
      <right style="hair">
        <color rgb="FF000000"/>
      </right>
      <top style="hair">
        <color rgb="FF000000"/>
      </top>
      <bottom style="hair">
        <color rgb="FF000000"/>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63">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6"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left" vertical="center"/>
    </xf>
    <xf numFmtId="0" fontId="0" fillId="0" borderId="0" xfId="0" applyAlignment="1">
      <alignment horizontal="fill" vertical="center"/>
    </xf>
    <xf numFmtId="0" fontId="4" fillId="0" borderId="0" xfId="0" applyFont="1"/>
    <xf numFmtId="0" fontId="4"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4" fillId="10" borderId="2" xfId="0" applyFont="1" applyFill="1" applyBorder="1" applyAlignment="1">
      <alignment horizontal="center"/>
    </xf>
    <xf numFmtId="0" fontId="6" fillId="0" borderId="0" xfId="0" applyFont="1" applyAlignment="1">
      <alignment horizontal="center" vertical="center"/>
    </xf>
    <xf numFmtId="0" fontId="8"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6" fillId="0" borderId="0" xfId="0" applyFont="1" applyAlignment="1">
      <alignment horizontal="left" vertical="center"/>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0" fillId="0" borderId="0" xfId="0" applyAlignment="1">
      <alignment horizontal="right" vertical="center"/>
    </xf>
    <xf numFmtId="0" fontId="0" fillId="11" borderId="2" xfId="0" applyFill="1" applyBorder="1" applyAlignment="1">
      <alignment horizontal="center"/>
    </xf>
    <xf numFmtId="0" fontId="0" fillId="2" borderId="2" xfId="0" applyFill="1" applyBorder="1" applyAlignment="1">
      <alignment horizontal="center" vertical="center"/>
    </xf>
    <xf numFmtId="0" fontId="8"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4"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9" fontId="0" fillId="11" borderId="2" xfId="0" applyNumberFormat="1" applyFill="1" applyBorder="1" applyAlignment="1">
      <alignment horizontal="center" vertical="center"/>
    </xf>
    <xf numFmtId="0" fontId="0" fillId="17" borderId="2" xfId="0" applyFill="1" applyBorder="1" applyAlignment="1">
      <alignment horizontal="center" vertical="center"/>
    </xf>
    <xf numFmtId="0" fontId="0" fillId="6" borderId="4" xfId="0" applyFill="1" applyBorder="1" applyAlignment="1">
      <alignment horizontal="center"/>
    </xf>
    <xf numFmtId="0" fontId="0" fillId="13" borderId="8" xfId="0" applyFill="1" applyBorder="1" applyAlignment="1">
      <alignment horizontal="center" vertical="center" wrapText="1"/>
    </xf>
    <xf numFmtId="0" fontId="7" fillId="0" borderId="0" xfId="0" applyFont="1" applyAlignment="1">
      <alignment horizontal="center"/>
    </xf>
    <xf numFmtId="0" fontId="11"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11" borderId="13" xfId="0" applyFill="1" applyBorder="1" applyAlignment="1">
      <alignment horizontal="center"/>
    </xf>
    <xf numFmtId="0" fontId="0" fillId="4" borderId="5" xfId="0" applyFill="1" applyBorder="1" applyAlignment="1">
      <alignment horizontal="center"/>
    </xf>
    <xf numFmtId="0" fontId="0" fillId="4" borderId="5" xfId="0" applyFill="1" applyBorder="1" applyAlignment="1">
      <alignment horizontal="center" wrapText="1"/>
    </xf>
    <xf numFmtId="14" fontId="0" fillId="0" borderId="0" xfId="0" applyNumberFormat="1" applyAlignment="1">
      <alignment horizontal="center"/>
    </xf>
    <xf numFmtId="0" fontId="0" fillId="4" borderId="5"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4" borderId="5" xfId="0" applyFill="1" applyBorder="1" applyAlignment="1">
      <alignment horizontal="center" vertical="center"/>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9" fontId="0" fillId="7" borderId="2" xfId="0" applyNumberFormat="1" applyFill="1" applyBorder="1" applyAlignment="1">
      <alignment horizontal="center" vertical="center"/>
    </xf>
    <xf numFmtId="0" fontId="8"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4"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2" fontId="0" fillId="11" borderId="2" xfId="1" applyNumberFormat="1" applyFont="1" applyFill="1" applyBorder="1" applyAlignment="1">
      <alignment horizontal="center" vertical="center"/>
    </xf>
    <xf numFmtId="9" fontId="0" fillId="7" borderId="4" xfId="0" applyNumberFormat="1" applyFill="1" applyBorder="1" applyAlignment="1">
      <alignment horizontal="center" vertical="center"/>
    </xf>
    <xf numFmtId="9" fontId="0" fillId="7" borderId="9"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9" xfId="0" applyFill="1" applyBorder="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5" borderId="2" xfId="0" applyFill="1" applyBorder="1" applyAlignment="1" applyProtection="1">
      <alignment horizontal="center" vertical="center" wrapText="1"/>
      <protection locked="0"/>
    </xf>
    <xf numFmtId="0" fontId="0" fillId="18" borderId="0" xfId="2" applyNumberFormat="1" applyFont="1" applyFill="1" applyAlignment="1">
      <alignment horizontal="center" vertical="center"/>
    </xf>
    <xf numFmtId="2" fontId="0" fillId="18" borderId="20" xfId="0" applyNumberFormat="1" applyFill="1" applyBorder="1" applyAlignment="1">
      <alignment horizontal="center" vertical="center"/>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0" fontId="0" fillId="8"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5"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15"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0" xfId="0" applyAlignment="1">
      <alignment wrapText="1"/>
    </xf>
    <xf numFmtId="0" fontId="0" fillId="0" borderId="0" xfId="0" applyAlignment="1" applyProtection="1">
      <alignment wrapText="1"/>
      <protection locked="0"/>
    </xf>
    <xf numFmtId="0" fontId="0" fillId="0" borderId="0" xfId="0" applyAlignment="1" applyProtection="1">
      <alignment horizontal="left" vertical="center" wrapText="1"/>
      <protection locked="0"/>
    </xf>
    <xf numFmtId="0" fontId="0" fillId="0" borderId="18" xfId="0" applyBorder="1" applyAlignment="1">
      <alignment wrapText="1"/>
    </xf>
    <xf numFmtId="0" fontId="6"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19" borderId="21" xfId="0" applyFill="1" applyBorder="1" applyAlignment="1">
      <alignment horizontal="center" vertical="center"/>
    </xf>
    <xf numFmtId="0" fontId="0" fillId="19" borderId="0" xfId="0" applyFill="1" applyAlignment="1">
      <alignment horizontal="center" vertical="center"/>
    </xf>
    <xf numFmtId="165" fontId="0" fillId="7" borderId="2" xfId="0" applyNumberFormat="1" applyFill="1" applyBorder="1" applyAlignment="1">
      <alignment horizontal="center" vertical="center" wrapText="1"/>
    </xf>
    <xf numFmtId="1" fontId="0" fillId="11" borderId="2" xfId="1" applyNumberFormat="1" applyFont="1" applyFill="1" applyBorder="1" applyAlignment="1">
      <alignment horizontal="center" vertical="center"/>
    </xf>
    <xf numFmtId="166" fontId="0" fillId="18" borderId="4" xfId="0" applyNumberFormat="1" applyFill="1" applyBorder="1" applyAlignment="1">
      <alignment horizontal="center" vertical="center" wrapText="1"/>
    </xf>
    <xf numFmtId="0" fontId="4" fillId="10" borderId="2" xfId="0" applyFont="1" applyFill="1" applyBorder="1" applyAlignment="1">
      <alignment horizontal="left"/>
    </xf>
    <xf numFmtId="0" fontId="4" fillId="10" borderId="2" xfId="0" applyFont="1" applyFill="1" applyBorder="1" applyAlignment="1">
      <alignment horizontal="left" wrapText="1"/>
    </xf>
    <xf numFmtId="2" fontId="0" fillId="18" borderId="0" xfId="0" applyNumberFormat="1" applyFill="1" applyAlignment="1">
      <alignment horizontal="center"/>
    </xf>
    <xf numFmtId="0" fontId="4" fillId="10" borderId="0" xfId="0" applyFont="1" applyFill="1" applyAlignment="1">
      <alignment horizontal="left"/>
    </xf>
    <xf numFmtId="0" fontId="0" fillId="18" borderId="0" xfId="0" applyFill="1" applyAlignment="1">
      <alignment horizontal="center"/>
    </xf>
    <xf numFmtId="9" fontId="0" fillId="0" borderId="0" xfId="0" applyNumberFormat="1" applyAlignment="1">
      <alignment horizontal="center" vertical="center" wrapText="1"/>
    </xf>
    <xf numFmtId="0" fontId="0" fillId="8" borderId="2" xfId="0" applyFill="1" applyBorder="1" applyAlignment="1" applyProtection="1">
      <alignment horizontal="left" vertical="center" wrapText="1"/>
      <protection locked="0"/>
    </xf>
    <xf numFmtId="0" fontId="0" fillId="0" borderId="0" xfId="0" applyAlignment="1">
      <alignment horizontal="left" wrapText="1"/>
    </xf>
    <xf numFmtId="0" fontId="4" fillId="0" borderId="0" xfId="0" applyFont="1" applyAlignment="1">
      <alignment horizontal="left"/>
    </xf>
    <xf numFmtId="0" fontId="0" fillId="8" borderId="0" xfId="0" applyFill="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12" fillId="8" borderId="2" xfId="0" applyFont="1" applyFill="1" applyBorder="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2" fontId="0" fillId="0" borderId="13" xfId="0" applyNumberFormat="1" applyBorder="1" applyAlignment="1">
      <alignment horizontal="center"/>
    </xf>
    <xf numFmtId="2" fontId="0" fillId="0" borderId="8" xfId="0" applyNumberFormat="1" applyBorder="1" applyAlignment="1">
      <alignment horizontal="center"/>
    </xf>
    <xf numFmtId="0" fontId="8" fillId="20" borderId="22" xfId="0" applyFont="1" applyFill="1" applyBorder="1" applyAlignment="1">
      <alignment horizontal="center" vertical="center" wrapText="1"/>
    </xf>
    <xf numFmtId="0" fontId="7" fillId="15" borderId="2" xfId="0" applyFont="1" applyFill="1" applyBorder="1" applyAlignment="1" applyProtection="1">
      <alignment horizontal="center" vertical="center" wrapText="1"/>
      <protection locked="0"/>
    </xf>
    <xf numFmtId="165" fontId="0" fillId="18" borderId="19" xfId="0" applyNumberFormat="1" applyFill="1" applyBorder="1" applyAlignment="1">
      <alignment horizontal="center" vertical="center"/>
    </xf>
    <xf numFmtId="0" fontId="12" fillId="5" borderId="2" xfId="0" applyFont="1" applyFill="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167" fontId="0" fillId="3" borderId="10" xfId="0" applyNumberFormat="1" applyFill="1" applyBorder="1" applyAlignment="1">
      <alignment horizontal="center" vertical="center"/>
    </xf>
    <xf numFmtId="0" fontId="0" fillId="15" borderId="2" xfId="0" applyFill="1" applyBorder="1" applyAlignment="1" applyProtection="1">
      <alignment horizontal="left" vertical="center" wrapText="1"/>
      <protection locked="0"/>
    </xf>
    <xf numFmtId="0" fontId="14" fillId="0" borderId="0" xfId="0" applyFont="1" applyAlignment="1" applyProtection="1">
      <alignment horizontal="center" wrapText="1"/>
      <protection locked="0"/>
    </xf>
    <xf numFmtId="0" fontId="0" fillId="21" borderId="2" xfId="0" applyFill="1" applyBorder="1" applyAlignment="1" applyProtection="1">
      <alignment horizontal="left" vertical="center" wrapText="1"/>
      <protection locked="0"/>
    </xf>
    <xf numFmtId="0" fontId="0" fillId="8" borderId="2" xfId="0" applyFill="1" applyBorder="1" applyAlignment="1" applyProtection="1">
      <alignment vertical="center" wrapText="1"/>
      <protection locked="0"/>
    </xf>
    <xf numFmtId="0" fontId="14" fillId="0" borderId="0" xfId="0" applyFont="1"/>
    <xf numFmtId="0" fontId="14" fillId="0" borderId="0" xfId="0" applyFont="1" applyAlignment="1">
      <alignment vertical="center"/>
    </xf>
    <xf numFmtId="0" fontId="14" fillId="5" borderId="0" xfId="0" applyFont="1" applyFill="1" applyAlignment="1">
      <alignment vertical="center"/>
    </xf>
    <xf numFmtId="0" fontId="14" fillId="0" borderId="0" xfId="0" applyFont="1" applyAlignment="1" applyProtection="1">
      <alignment horizontal="center" vertical="center" wrapText="1"/>
      <protection locked="0"/>
    </xf>
    <xf numFmtId="0" fontId="0" fillId="13" borderId="8" xfId="0" applyFill="1" applyBorder="1" applyAlignment="1">
      <alignment horizontal="center"/>
    </xf>
    <xf numFmtId="0" fontId="7" fillId="13" borderId="14" xfId="0" applyFont="1" applyFill="1" applyBorder="1" applyAlignment="1">
      <alignment horizontal="center" vertical="center"/>
    </xf>
    <xf numFmtId="0" fontId="7" fillId="13" borderId="15"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17" xfId="0" applyFont="1" applyFill="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Comma" xfId="1" builtinId="3"/>
    <cellStyle name="Komma 2" xfId="3" xr:uid="{19D53BAF-5F57-441D-8A82-4FF11912334A}"/>
    <cellStyle name="Normal" xfId="0" builtinId="0"/>
    <cellStyle name="Percent" xfId="2" builtinId="5"/>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P70"/>
  <sheetViews>
    <sheetView zoomScale="70" zoomScaleNormal="70" workbookViewId="0">
      <selection activeCell="P10" sqref="P10"/>
    </sheetView>
  </sheetViews>
  <sheetFormatPr defaultColWidth="8.58203125" defaultRowHeight="15.5" x14ac:dyDescent="0.35"/>
  <cols>
    <col min="2" max="16" width="16.58203125" customWidth="1"/>
  </cols>
  <sheetData>
    <row r="2" spans="1:16" ht="21" x14ac:dyDescent="0.35">
      <c r="B2" s="53" t="s">
        <v>0</v>
      </c>
      <c r="C2" s="53"/>
    </row>
    <row r="7" spans="1:16" x14ac:dyDescent="0.35">
      <c r="A7" s="4"/>
      <c r="B7" s="1"/>
      <c r="C7" s="1"/>
    </row>
    <row r="8" spans="1:16" ht="45.65" customHeight="1" x14ac:dyDescent="0.35">
      <c r="A8" s="1"/>
      <c r="B8" s="1"/>
      <c r="C8" s="1"/>
      <c r="D8" s="51" t="s">
        <v>1</v>
      </c>
      <c r="E8" s="51" t="s">
        <v>2</v>
      </c>
      <c r="F8" s="51" t="s">
        <v>3</v>
      </c>
      <c r="G8" s="51" t="s">
        <v>4</v>
      </c>
      <c r="H8" s="51" t="s">
        <v>5</v>
      </c>
      <c r="I8" s="51" t="s">
        <v>6</v>
      </c>
      <c r="J8" s="51" t="s">
        <v>7</v>
      </c>
      <c r="K8" s="51" t="s">
        <v>8</v>
      </c>
      <c r="L8" s="51" t="s">
        <v>9</v>
      </c>
      <c r="M8" s="51" t="s">
        <v>10</v>
      </c>
      <c r="N8" s="51" t="s">
        <v>11</v>
      </c>
      <c r="O8" s="51" t="s">
        <v>12</v>
      </c>
      <c r="P8" s="51" t="s">
        <v>13</v>
      </c>
    </row>
    <row r="9" spans="1:16" x14ac:dyDescent="0.35">
      <c r="A9" s="1"/>
      <c r="B9" s="143" t="s">
        <v>14</v>
      </c>
      <c r="C9" s="143"/>
      <c r="D9" s="127">
        <f>'Temas nas políticas gerais'!D58</f>
        <v>0.48</v>
      </c>
      <c r="E9" s="35">
        <f>'Temas nas políticas setoriais'!D58</f>
        <v>0.53</v>
      </c>
      <c r="F9" s="35">
        <f>'Bases de dados'!H88</f>
        <v>0.2</v>
      </c>
      <c r="G9" s="35">
        <f>'Monitoramento de riscos'!E15</f>
        <v>0</v>
      </c>
      <c r="H9" s="35">
        <f>'Relevância processo decisório'!B13</f>
        <v>0</v>
      </c>
      <c r="I9" s="128">
        <f>'Ações de mitigação de riscos'!G16</f>
        <v>1.95</v>
      </c>
      <c r="J9" s="35">
        <f>'Prod fin imp positivo'!F70</f>
        <v>7.4999999999999997E-2</v>
      </c>
      <c r="K9" s="35">
        <f>'Portfólio (setor)'!F9</f>
        <v>0</v>
      </c>
      <c r="L9" s="35">
        <f>'Portfólio (localização)'!F9</f>
        <v>0</v>
      </c>
      <c r="M9" s="35">
        <f>'Portfólio (empresa)'!H19</f>
        <v>0</v>
      </c>
      <c r="N9" s="35">
        <f>'Peso fatores ASG portfólio'!H15</f>
        <v>1.1000000000000001</v>
      </c>
      <c r="O9" s="35">
        <f>Governança!G22</f>
        <v>2.4699999999999998</v>
      </c>
      <c r="P9" s="35">
        <f>' Controvérsias socioambientais'!G19</f>
        <v>-0.6</v>
      </c>
    </row>
    <row r="10" spans="1:16" x14ac:dyDescent="0.35">
      <c r="A10" s="1"/>
      <c r="B10" s="143" t="s">
        <v>15</v>
      </c>
      <c r="C10" s="143"/>
      <c r="D10" s="56">
        <v>3</v>
      </c>
      <c r="E10" s="55">
        <v>7</v>
      </c>
      <c r="F10" s="55">
        <v>10</v>
      </c>
      <c r="G10" s="55">
        <v>10</v>
      </c>
      <c r="H10" s="55">
        <v>15</v>
      </c>
      <c r="I10" s="55">
        <v>10</v>
      </c>
      <c r="J10" s="55">
        <v>10</v>
      </c>
      <c r="K10" s="55">
        <v>8</v>
      </c>
      <c r="L10" s="55">
        <v>7</v>
      </c>
      <c r="M10" s="55">
        <v>5</v>
      </c>
      <c r="N10" s="55">
        <v>5</v>
      </c>
      <c r="O10" s="55">
        <v>10</v>
      </c>
      <c r="P10" s="55">
        <v>0</v>
      </c>
    </row>
    <row r="11" spans="1:16" x14ac:dyDescent="0.35">
      <c r="A11" s="1"/>
      <c r="B11" s="1"/>
    </row>
    <row r="12" spans="1:16" x14ac:dyDescent="0.35">
      <c r="A12" s="1"/>
      <c r="B12" s="1"/>
      <c r="C12" s="1"/>
    </row>
    <row r="13" spans="1:16" x14ac:dyDescent="0.35">
      <c r="A13" s="1"/>
      <c r="B13" s="144" t="s">
        <v>16</v>
      </c>
      <c r="C13" s="145"/>
      <c r="D13" s="148">
        <f>SUM(D9:P9)</f>
        <v>6.205000000000001</v>
      </c>
    </row>
    <row r="14" spans="1:16" x14ac:dyDescent="0.35">
      <c r="A14" s="1"/>
      <c r="B14" s="146"/>
      <c r="C14" s="147"/>
      <c r="D14" s="149"/>
    </row>
    <row r="15" spans="1:16" x14ac:dyDescent="0.35">
      <c r="A15" s="1"/>
      <c r="B15" s="1"/>
      <c r="C15" s="1"/>
    </row>
    <row r="16" spans="1:16" x14ac:dyDescent="0.35">
      <c r="A16" s="1"/>
      <c r="B16" s="1"/>
      <c r="C16" s="1"/>
    </row>
    <row r="17" spans="1:3" x14ac:dyDescent="0.35">
      <c r="A17" s="1"/>
      <c r="B17" s="1"/>
      <c r="C17" s="1"/>
    </row>
    <row r="18" spans="1:3" x14ac:dyDescent="0.35">
      <c r="A18" s="1"/>
      <c r="B18" s="1"/>
      <c r="C18" s="1"/>
    </row>
    <row r="19" spans="1:3" x14ac:dyDescent="0.35">
      <c r="A19" s="1"/>
      <c r="B19" s="1"/>
      <c r="C19" s="1"/>
    </row>
    <row r="20" spans="1:3" x14ac:dyDescent="0.35">
      <c r="A20" s="1"/>
      <c r="B20" s="1"/>
      <c r="C20" s="1"/>
    </row>
    <row r="21" spans="1:3" x14ac:dyDescent="0.35">
      <c r="A21" s="1"/>
      <c r="B21" s="1"/>
      <c r="C21" s="1"/>
    </row>
    <row r="22" spans="1:3" x14ac:dyDescent="0.35">
      <c r="A22" s="1"/>
      <c r="B22" s="1"/>
      <c r="C22" s="1"/>
    </row>
    <row r="23" spans="1:3" x14ac:dyDescent="0.35">
      <c r="A23" s="1"/>
      <c r="B23" s="1"/>
      <c r="C23" s="1"/>
    </row>
    <row r="24" spans="1:3" x14ac:dyDescent="0.35">
      <c r="A24" s="1"/>
      <c r="B24" s="1"/>
      <c r="C24" s="1"/>
    </row>
    <row r="25" spans="1:3" x14ac:dyDescent="0.35">
      <c r="A25" s="1"/>
      <c r="B25" s="1"/>
      <c r="C25" s="1"/>
    </row>
    <row r="26" spans="1:3" x14ac:dyDescent="0.35">
      <c r="A26" s="1"/>
      <c r="B26" s="1"/>
      <c r="C26" s="1"/>
    </row>
    <row r="27" spans="1:3" x14ac:dyDescent="0.35">
      <c r="A27" s="1"/>
      <c r="B27" s="1"/>
      <c r="C27" s="1"/>
    </row>
    <row r="28" spans="1:3" x14ac:dyDescent="0.35">
      <c r="A28" s="1"/>
      <c r="B28" s="1"/>
      <c r="C28" s="1"/>
    </row>
    <row r="29" spans="1:3" x14ac:dyDescent="0.35">
      <c r="A29" s="1"/>
      <c r="B29" s="1"/>
      <c r="C29" s="1"/>
    </row>
    <row r="30" spans="1:3" x14ac:dyDescent="0.35">
      <c r="A30" s="1"/>
      <c r="B30" s="1"/>
      <c r="C30" s="1"/>
    </row>
    <row r="31" spans="1:3" x14ac:dyDescent="0.35">
      <c r="A31" s="1"/>
      <c r="B31" s="1"/>
      <c r="C31" s="1"/>
    </row>
    <row r="32" spans="1:3" x14ac:dyDescent="0.35">
      <c r="A32" s="1"/>
      <c r="B32" s="1"/>
      <c r="C32" s="1"/>
    </row>
    <row r="33" spans="1:3" x14ac:dyDescent="0.35">
      <c r="A33" s="1"/>
      <c r="B33" s="1"/>
      <c r="C33" s="1"/>
    </row>
    <row r="34" spans="1:3" x14ac:dyDescent="0.35">
      <c r="A34" s="1"/>
      <c r="B34" s="1"/>
      <c r="C34" s="1"/>
    </row>
    <row r="35" spans="1:3" x14ac:dyDescent="0.35">
      <c r="A35" s="1"/>
      <c r="B35" s="1"/>
      <c r="C35" s="1"/>
    </row>
    <row r="36" spans="1:3" x14ac:dyDescent="0.35">
      <c r="A36" s="1"/>
      <c r="B36" s="1"/>
      <c r="C36" s="1"/>
    </row>
    <row r="37" spans="1:3" x14ac:dyDescent="0.35">
      <c r="A37" s="1"/>
      <c r="B37" s="1"/>
      <c r="C37" s="1"/>
    </row>
    <row r="38" spans="1:3" x14ac:dyDescent="0.35">
      <c r="A38" s="1"/>
      <c r="B38" s="1"/>
      <c r="C38" s="1"/>
    </row>
    <row r="39" spans="1:3" x14ac:dyDescent="0.35">
      <c r="A39" s="1"/>
      <c r="B39" s="1"/>
      <c r="C39" s="1"/>
    </row>
    <row r="40" spans="1:3" x14ac:dyDescent="0.35">
      <c r="A40" s="1"/>
      <c r="B40" s="1"/>
      <c r="C40" s="1"/>
    </row>
    <row r="41" spans="1:3" x14ac:dyDescent="0.35">
      <c r="A41" s="1"/>
      <c r="B41" s="1"/>
      <c r="C41" s="1"/>
    </row>
    <row r="42" spans="1:3" x14ac:dyDescent="0.35">
      <c r="A42" s="1"/>
      <c r="B42" s="1"/>
      <c r="C42" s="1"/>
    </row>
    <row r="43" spans="1:3" x14ac:dyDescent="0.35">
      <c r="A43" s="1"/>
      <c r="B43" s="1"/>
      <c r="C43" s="1"/>
    </row>
    <row r="44" spans="1:3" x14ac:dyDescent="0.35">
      <c r="A44" s="1"/>
      <c r="B44" s="1"/>
      <c r="C44" s="1"/>
    </row>
    <row r="45" spans="1:3" x14ac:dyDescent="0.35">
      <c r="A45" s="1"/>
      <c r="B45" s="1"/>
      <c r="C45" s="1"/>
    </row>
    <row r="46" spans="1:3" x14ac:dyDescent="0.35">
      <c r="A46" s="1"/>
      <c r="B46" s="1"/>
      <c r="C46" s="1"/>
    </row>
    <row r="47" spans="1:3" x14ac:dyDescent="0.35">
      <c r="A47" s="1"/>
      <c r="B47" s="1"/>
      <c r="C47" s="1"/>
    </row>
    <row r="48" spans="1:3" x14ac:dyDescent="0.35">
      <c r="A48" s="1"/>
      <c r="B48" s="1"/>
      <c r="C48" s="1"/>
    </row>
    <row r="49" spans="1:3" x14ac:dyDescent="0.35">
      <c r="A49" s="1"/>
      <c r="B49" s="1"/>
      <c r="C49" s="1"/>
    </row>
    <row r="50" spans="1:3" x14ac:dyDescent="0.35">
      <c r="A50" s="1"/>
      <c r="B50" s="1"/>
      <c r="C50" s="1"/>
    </row>
    <row r="51" spans="1:3" x14ac:dyDescent="0.35">
      <c r="A51" s="1"/>
      <c r="B51" s="1"/>
      <c r="C51" s="1"/>
    </row>
    <row r="52" spans="1:3" x14ac:dyDescent="0.35">
      <c r="A52" s="1"/>
      <c r="B52" s="1"/>
      <c r="C52" s="1"/>
    </row>
    <row r="53" spans="1:3" x14ac:dyDescent="0.35">
      <c r="A53" s="1"/>
      <c r="B53" s="1"/>
      <c r="C53" s="1"/>
    </row>
    <row r="54" spans="1:3" x14ac:dyDescent="0.35">
      <c r="A54" s="1"/>
      <c r="B54" s="1"/>
      <c r="C54" s="1"/>
    </row>
    <row r="55" spans="1:3" x14ac:dyDescent="0.35">
      <c r="A55" s="1"/>
      <c r="B55" s="1"/>
      <c r="C55" s="1"/>
    </row>
    <row r="56" spans="1:3" x14ac:dyDescent="0.35">
      <c r="A56" s="1"/>
      <c r="B56" s="1"/>
      <c r="C56" s="1"/>
    </row>
    <row r="57" spans="1:3" x14ac:dyDescent="0.35">
      <c r="A57" s="1"/>
      <c r="B57" s="1"/>
      <c r="C57" s="1"/>
    </row>
    <row r="58" spans="1:3" x14ac:dyDescent="0.35">
      <c r="A58" s="1"/>
      <c r="B58" s="1"/>
      <c r="C58" s="1"/>
    </row>
    <row r="59" spans="1:3" x14ac:dyDescent="0.35">
      <c r="A59" s="1"/>
      <c r="B59" s="1"/>
      <c r="C59" s="1"/>
    </row>
    <row r="60" spans="1:3" x14ac:dyDescent="0.35">
      <c r="A60" s="1"/>
      <c r="B60" s="1"/>
      <c r="C60" s="1"/>
    </row>
    <row r="61" spans="1:3" x14ac:dyDescent="0.35">
      <c r="A61" s="1"/>
      <c r="B61" s="1"/>
      <c r="C61" s="1"/>
    </row>
    <row r="62" spans="1:3" x14ac:dyDescent="0.35">
      <c r="A62" s="1"/>
      <c r="B62" s="1"/>
      <c r="C62" s="1"/>
    </row>
    <row r="63" spans="1:3" ht="18.5" x14ac:dyDescent="0.45">
      <c r="A63" s="6"/>
      <c r="B63" s="6"/>
      <c r="C63" s="6"/>
    </row>
    <row r="64" spans="1:3" ht="18.5" x14ac:dyDescent="0.45">
      <c r="A64" s="6"/>
      <c r="B64" s="6"/>
      <c r="C64" s="6"/>
    </row>
    <row r="65" spans="1:3" ht="21" x14ac:dyDescent="0.35">
      <c r="A65" s="3"/>
      <c r="B65" s="3"/>
      <c r="C65" s="3"/>
    </row>
    <row r="66" spans="1:3" ht="21" x14ac:dyDescent="0.35">
      <c r="A66" s="3"/>
      <c r="B66" s="3"/>
      <c r="C66" s="3"/>
    </row>
    <row r="67" spans="1:3" ht="21" x14ac:dyDescent="0.35">
      <c r="A67" s="3"/>
      <c r="B67" s="3"/>
      <c r="C67" s="3"/>
    </row>
    <row r="68" spans="1:3" ht="21" x14ac:dyDescent="0.35">
      <c r="A68" s="3"/>
      <c r="B68" s="3"/>
      <c r="C68" s="3"/>
    </row>
    <row r="69" spans="1:3" ht="21" x14ac:dyDescent="0.35">
      <c r="A69" s="5"/>
      <c r="B69" s="3"/>
      <c r="C69" s="3"/>
    </row>
    <row r="70" spans="1:3" ht="77.5" x14ac:dyDescent="0.35">
      <c r="A70" s="10" t="s">
        <v>17</v>
      </c>
      <c r="B70" s="10" t="s">
        <v>18</v>
      </c>
      <c r="C70" s="10"/>
    </row>
  </sheetData>
  <sheetProtection sheet="1" objects="1" scenarios="1"/>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N9">
    <cfRule type="colorScale" priority="3">
      <colorScale>
        <cfvo type="num" val="0"/>
        <cfvo type="num" val="5"/>
        <color rgb="FFFFCCCC"/>
        <color theme="9" tint="0.79998168889431442"/>
      </colorScale>
    </cfRule>
  </conditionalFormatting>
  <conditionalFormatting sqref="O9">
    <cfRule type="colorScale" priority="5">
      <colorScale>
        <cfvo type="num" val="0"/>
        <cfvo type="num" val="10"/>
        <color rgb="FFFFCCCC"/>
        <color theme="9" tint="0.79998168889431442"/>
      </colorScale>
    </cfRule>
  </conditionalFormatting>
  <conditionalFormatting sqref="P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2"/>
  <sheetViews>
    <sheetView zoomScale="70" zoomScaleNormal="70" workbookViewId="0">
      <pane xSplit="1" ySplit="2" topLeftCell="B3" activePane="bottomRight" state="frozen"/>
      <selection pane="topRight" activeCell="B1" sqref="B1"/>
      <selection pane="bottomLeft" activeCell="A3" sqref="A3"/>
      <selection pane="bottomRight" activeCell="D14" sqref="D14"/>
    </sheetView>
  </sheetViews>
  <sheetFormatPr defaultColWidth="10.83203125" defaultRowHeight="15.5" x14ac:dyDescent="0.35"/>
  <cols>
    <col min="1" max="5" width="32.58203125" style="95" customWidth="1"/>
    <col min="6" max="6" width="15" style="95" customWidth="1"/>
    <col min="7" max="7" width="17" style="95" customWidth="1"/>
    <col min="8" max="16384" width="10.83203125" style="1"/>
  </cols>
  <sheetData>
    <row r="1" spans="1:7" ht="16" customHeight="1" x14ac:dyDescent="0.35">
      <c r="A1" s="64"/>
      <c r="B1" s="156" t="s">
        <v>201</v>
      </c>
      <c r="C1" s="156"/>
      <c r="D1" s="156"/>
      <c r="E1" s="156"/>
      <c r="F1" s="40" t="s">
        <v>58</v>
      </c>
      <c r="G1" s="31"/>
    </row>
    <row r="2" spans="1:7" ht="31" x14ac:dyDescent="0.35">
      <c r="A2" s="33" t="s">
        <v>202</v>
      </c>
      <c r="B2" s="23" t="s">
        <v>203</v>
      </c>
      <c r="C2" s="23" t="s">
        <v>204</v>
      </c>
      <c r="D2" s="23" t="s">
        <v>205</v>
      </c>
      <c r="E2" s="23" t="s">
        <v>206</v>
      </c>
      <c r="F2" s="40"/>
      <c r="G2" s="1"/>
    </row>
    <row r="3" spans="1:7" x14ac:dyDescent="0.35">
      <c r="A3" s="20" t="s">
        <v>207</v>
      </c>
      <c r="B3" s="94"/>
      <c r="C3" s="94"/>
      <c r="D3" s="94"/>
      <c r="E3" s="94">
        <v>0</v>
      </c>
      <c r="F3" s="39">
        <f>SUM(B3:E3)</f>
        <v>0</v>
      </c>
      <c r="G3" s="1"/>
    </row>
    <row r="4" spans="1:7" ht="22.5" customHeight="1" x14ac:dyDescent="0.35">
      <c r="A4" s="20"/>
      <c r="B4" s="94"/>
      <c r="C4" s="94"/>
      <c r="D4" s="133"/>
      <c r="E4" s="94"/>
      <c r="F4" s="39"/>
      <c r="G4" s="1"/>
    </row>
    <row r="5" spans="1:7" x14ac:dyDescent="0.35">
      <c r="A5" s="20" t="s">
        <v>208</v>
      </c>
      <c r="B5" s="83"/>
      <c r="C5" s="83"/>
      <c r="D5" s="83"/>
      <c r="E5" s="83"/>
      <c r="F5" s="39">
        <f>SUM(B5:E5)</f>
        <v>0</v>
      </c>
      <c r="G5" s="1"/>
    </row>
    <row r="6" spans="1:7" ht="17.5" customHeight="1" x14ac:dyDescent="0.35">
      <c r="A6" s="20"/>
      <c r="B6" s="83"/>
      <c r="C6" s="83"/>
      <c r="D6" s="132"/>
      <c r="E6" s="83"/>
      <c r="F6" s="39"/>
      <c r="G6" s="1"/>
    </row>
    <row r="7" spans="1:7" ht="31" x14ac:dyDescent="0.35">
      <c r="A7" s="61" t="s">
        <v>209</v>
      </c>
      <c r="B7" s="94"/>
      <c r="C7" s="94"/>
      <c r="D7" s="94"/>
      <c r="E7" s="94"/>
      <c r="F7" s="39">
        <f>SUM(B7:E7)</f>
        <v>0</v>
      </c>
      <c r="G7" s="1"/>
    </row>
    <row r="8" spans="1:7" ht="14.5" customHeight="1" x14ac:dyDescent="0.35">
      <c r="A8" s="20"/>
      <c r="B8" s="133"/>
      <c r="C8" s="94"/>
      <c r="D8" s="94"/>
      <c r="E8" s="94"/>
      <c r="F8" s="39"/>
      <c r="G8" s="1"/>
    </row>
    <row r="9" spans="1:7" x14ac:dyDescent="0.35">
      <c r="A9" s="33" t="s">
        <v>58</v>
      </c>
      <c r="B9" s="44">
        <f>SUM(B3:B7)</f>
        <v>0</v>
      </c>
      <c r="C9" s="44">
        <f t="shared" ref="C9:E9" si="0">SUM(C3:C7)</f>
        <v>0</v>
      </c>
      <c r="D9" s="44">
        <f t="shared" si="0"/>
        <v>0</v>
      </c>
      <c r="E9" s="44">
        <f t="shared" si="0"/>
        <v>0</v>
      </c>
      <c r="F9" s="82">
        <f>MIN(SUM(F3:F8),8)</f>
        <v>0</v>
      </c>
      <c r="G9" s="14" t="s">
        <v>210</v>
      </c>
    </row>
    <row r="10" spans="1:7" x14ac:dyDescent="0.35">
      <c r="A10" s="102"/>
      <c r="B10" s="102"/>
      <c r="C10" s="100"/>
      <c r="D10" s="100"/>
      <c r="E10" s="100"/>
      <c r="F10" s="100"/>
      <c r="G10" s="100"/>
    </row>
    <row r="11" spans="1:7" x14ac:dyDescent="0.35">
      <c r="A11" s="100"/>
      <c r="B11" s="100"/>
      <c r="C11" s="107" t="s">
        <v>211</v>
      </c>
      <c r="D11" s="100"/>
      <c r="E11" s="100"/>
      <c r="F11" s="100"/>
      <c r="G11" s="100"/>
    </row>
    <row r="12" spans="1:7" ht="13.5" customHeight="1" x14ac:dyDescent="0.35">
      <c r="A12" s="100"/>
      <c r="B12" s="100"/>
      <c r="C12" s="107"/>
      <c r="D12" s="100"/>
      <c r="E12" s="100"/>
      <c r="F12" s="100"/>
      <c r="G12" s="100"/>
    </row>
    <row r="13" spans="1:7" x14ac:dyDescent="0.35">
      <c r="A13" s="136"/>
      <c r="B13" s="100"/>
      <c r="C13" s="106"/>
      <c r="D13" s="100"/>
      <c r="E13" s="100"/>
      <c r="F13" s="91"/>
      <c r="G13" s="91"/>
    </row>
    <row r="14" spans="1:7" x14ac:dyDescent="0.35">
      <c r="A14" s="100"/>
      <c r="B14" s="100"/>
      <c r="C14" s="100"/>
      <c r="D14" s="100"/>
      <c r="E14" s="100"/>
      <c r="F14" s="100"/>
      <c r="G14" s="100"/>
    </row>
    <row r="15" spans="1:7" x14ac:dyDescent="0.35">
      <c r="A15" s="100"/>
      <c r="B15" s="100"/>
      <c r="C15" s="100"/>
      <c r="D15" s="100"/>
      <c r="E15" s="100"/>
      <c r="F15" s="100"/>
      <c r="G15" s="100"/>
    </row>
    <row r="16" spans="1:7" x14ac:dyDescent="0.35">
      <c r="A16" s="100"/>
      <c r="B16" s="100"/>
      <c r="C16" s="100"/>
      <c r="D16" s="100"/>
      <c r="E16" s="100"/>
      <c r="F16" s="100"/>
      <c r="G16" s="100"/>
    </row>
    <row r="17" spans="1:7" x14ac:dyDescent="0.35">
      <c r="A17" s="100"/>
      <c r="B17" s="100"/>
      <c r="C17" s="100"/>
      <c r="D17" s="100"/>
      <c r="E17" s="100"/>
      <c r="F17" s="100"/>
      <c r="G17" s="100"/>
    </row>
    <row r="18" spans="1:7" x14ac:dyDescent="0.35">
      <c r="A18" s="100"/>
      <c r="B18" s="100"/>
      <c r="C18" s="100"/>
      <c r="D18" s="100"/>
      <c r="E18" s="100"/>
      <c r="F18" s="100"/>
      <c r="G18" s="100"/>
    </row>
    <row r="19" spans="1:7" x14ac:dyDescent="0.35">
      <c r="A19" s="100"/>
      <c r="B19" s="100"/>
      <c r="C19" s="100"/>
      <c r="D19" s="100"/>
      <c r="E19" s="100"/>
      <c r="F19" s="100"/>
      <c r="G19" s="100"/>
    </row>
    <row r="20" spans="1:7" x14ac:dyDescent="0.35">
      <c r="A20" s="100"/>
      <c r="B20" s="100"/>
      <c r="C20" s="100"/>
      <c r="D20" s="100"/>
      <c r="E20" s="100"/>
      <c r="F20" s="100"/>
      <c r="G20" s="100"/>
    </row>
    <row r="21" spans="1:7" x14ac:dyDescent="0.35">
      <c r="A21" s="100"/>
      <c r="B21" s="100"/>
      <c r="C21" s="100"/>
      <c r="D21" s="100"/>
      <c r="E21" s="100"/>
      <c r="F21" s="100"/>
      <c r="G21" s="100"/>
    </row>
    <row r="22" spans="1:7" x14ac:dyDescent="0.35">
      <c r="A22" s="100"/>
      <c r="B22" s="100"/>
      <c r="C22" s="100"/>
      <c r="D22" s="100"/>
      <c r="E22" s="100"/>
      <c r="F22" s="100"/>
      <c r="G22" s="100"/>
    </row>
  </sheetData>
  <sheetProtection algorithmName="SHA-512" hashValue="bN2DSyk/94s3aQFfnfxACAi9+D0nkQJrMN6wu9hk3zP//68XRLAkQB0rrydhJDxMGejnE4saGHQ/M9XLoTAO/w==" saltValue="R4bvdwKZEBV9S91qbEUO2A==" spinCount="100000" sheet="1" formatRows="0"/>
  <mergeCells count="1">
    <mergeCell ref="B1:E1"/>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8"/>
  <sheetViews>
    <sheetView zoomScale="70" zoomScaleNormal="70" workbookViewId="0">
      <pane xSplit="1" ySplit="2" topLeftCell="B3" activePane="bottomRight" state="frozen"/>
      <selection pane="topRight" activeCell="B1" sqref="B1"/>
      <selection pane="bottomLeft" activeCell="A3" sqref="A3"/>
      <selection pane="bottomRight" activeCell="G9" sqref="G9"/>
    </sheetView>
  </sheetViews>
  <sheetFormatPr defaultColWidth="10.83203125" defaultRowHeight="15.5" x14ac:dyDescent="0.35"/>
  <cols>
    <col min="1" max="4" width="32.58203125" style="95" customWidth="1"/>
    <col min="5" max="5" width="15" style="95" customWidth="1"/>
    <col min="6" max="6" width="12.5" style="95" customWidth="1"/>
    <col min="7" max="7" width="15" style="95" customWidth="1"/>
    <col min="8" max="16384" width="10.83203125" style="1"/>
  </cols>
  <sheetData>
    <row r="1" spans="1:7" x14ac:dyDescent="0.35">
      <c r="A1" s="2"/>
      <c r="B1" s="157" t="s">
        <v>201</v>
      </c>
      <c r="C1" s="157"/>
      <c r="D1" s="157"/>
      <c r="E1" s="2"/>
      <c r="F1" s="2"/>
      <c r="G1" s="1"/>
    </row>
    <row r="2" spans="1:7" ht="89.15" customHeight="1" x14ac:dyDescent="0.35">
      <c r="A2" s="30" t="s">
        <v>212</v>
      </c>
      <c r="B2" s="42" t="s">
        <v>213</v>
      </c>
      <c r="C2" s="42" t="s">
        <v>214</v>
      </c>
      <c r="D2" s="42" t="s">
        <v>215</v>
      </c>
      <c r="E2" s="19" t="s">
        <v>24</v>
      </c>
      <c r="F2" s="19" t="s">
        <v>58</v>
      </c>
      <c r="G2" s="31"/>
    </row>
    <row r="3" spans="1:7" ht="16" customHeight="1" x14ac:dyDescent="0.35">
      <c r="A3" s="12" t="s">
        <v>216</v>
      </c>
      <c r="B3" s="89"/>
      <c r="C3" s="89"/>
      <c r="D3" s="89"/>
      <c r="E3" s="69">
        <v>0.45</v>
      </c>
      <c r="F3" s="46">
        <f>SUM(B3:D3)*E3</f>
        <v>0</v>
      </c>
      <c r="G3" s="1"/>
    </row>
    <row r="4" spans="1:7" ht="16" customHeight="1" x14ac:dyDescent="0.35">
      <c r="A4" s="12"/>
      <c r="B4" s="89"/>
      <c r="C4" s="89"/>
      <c r="D4" s="89"/>
      <c r="E4" s="37"/>
      <c r="F4" s="46"/>
      <c r="G4" s="1"/>
    </row>
    <row r="5" spans="1:7" ht="16" customHeight="1" x14ac:dyDescent="0.35">
      <c r="A5" s="12" t="s">
        <v>217</v>
      </c>
      <c r="B5" s="92"/>
      <c r="C5" s="92"/>
      <c r="D5" s="92"/>
      <c r="E5" s="69">
        <v>0.3</v>
      </c>
      <c r="F5" s="46">
        <f>SUM(B5:D5)*E5</f>
        <v>0</v>
      </c>
      <c r="G5" s="1"/>
    </row>
    <row r="6" spans="1:7" ht="16" customHeight="1" x14ac:dyDescent="0.35">
      <c r="A6" s="12"/>
      <c r="B6" s="92"/>
      <c r="C6" s="92"/>
      <c r="D6" s="92"/>
      <c r="E6" s="37"/>
      <c r="F6" s="46"/>
      <c r="G6" s="1"/>
    </row>
    <row r="7" spans="1:7" ht="16" customHeight="1" x14ac:dyDescent="0.35">
      <c r="A7" s="13" t="s">
        <v>218</v>
      </c>
      <c r="B7" s="89"/>
      <c r="C7" s="89"/>
      <c r="D7" s="89"/>
      <c r="E7" s="69">
        <v>0.25</v>
      </c>
      <c r="F7" s="46">
        <f>SUM(B7:D7)*E7</f>
        <v>0</v>
      </c>
      <c r="G7" s="1"/>
    </row>
    <row r="8" spans="1:7" ht="16" customHeight="1" x14ac:dyDescent="0.35">
      <c r="A8" s="12"/>
      <c r="B8" s="89"/>
      <c r="C8" s="89"/>
      <c r="D8" s="89"/>
      <c r="E8" s="37"/>
      <c r="F8" s="46"/>
      <c r="G8" s="1"/>
    </row>
    <row r="9" spans="1:7" ht="16" customHeight="1" x14ac:dyDescent="0.35">
      <c r="A9" s="30" t="s">
        <v>129</v>
      </c>
      <c r="B9" s="36">
        <f>SUM(B3:B8)</f>
        <v>0</v>
      </c>
      <c r="C9" s="36">
        <f t="shared" ref="C9:D9" si="0">SUM(C3:C8)</f>
        <v>0</v>
      </c>
      <c r="D9" s="36">
        <f t="shared" si="0"/>
        <v>0</v>
      </c>
      <c r="E9" s="36"/>
      <c r="F9" s="81">
        <f>MIN(SUM(F3:F8),7)</f>
        <v>0</v>
      </c>
      <c r="G9" s="14" t="s">
        <v>66</v>
      </c>
    </row>
    <row r="10" spans="1:7" x14ac:dyDescent="0.35">
      <c r="A10" s="104"/>
      <c r="B10" s="104"/>
      <c r="C10" s="62"/>
      <c r="D10" s="62"/>
      <c r="E10" s="62"/>
      <c r="F10" s="62"/>
      <c r="G10" s="1"/>
    </row>
    <row r="11" spans="1:7" x14ac:dyDescent="0.35">
      <c r="A11" s="100"/>
      <c r="B11" s="100"/>
      <c r="C11" s="100"/>
      <c r="D11" s="100"/>
      <c r="E11" s="100"/>
      <c r="F11" s="100"/>
    </row>
    <row r="12" spans="1:7" x14ac:dyDescent="0.35">
      <c r="A12" s="100"/>
      <c r="B12" s="100"/>
      <c r="C12" s="100"/>
      <c r="D12" s="100"/>
      <c r="E12" s="100"/>
      <c r="F12" s="100"/>
    </row>
    <row r="13" spans="1:7" ht="17.149999999999999" customHeight="1" x14ac:dyDescent="0.35">
      <c r="A13" s="100"/>
      <c r="B13" s="136" t="s">
        <v>131</v>
      </c>
      <c r="C13" s="106"/>
      <c r="D13" s="100"/>
      <c r="E13" s="91"/>
      <c r="F13" s="91"/>
    </row>
    <row r="14" spans="1:7" x14ac:dyDescent="0.35">
      <c r="A14" s="100"/>
      <c r="B14" s="100"/>
      <c r="C14" s="100"/>
      <c r="D14" s="100"/>
      <c r="E14" s="100"/>
      <c r="F14" s="100"/>
    </row>
    <row r="15" spans="1:7" x14ac:dyDescent="0.35">
      <c r="A15" s="100"/>
      <c r="B15" s="100"/>
      <c r="C15" s="100"/>
      <c r="D15" s="100"/>
      <c r="E15" s="100"/>
      <c r="F15" s="100"/>
    </row>
    <row r="16" spans="1:7" x14ac:dyDescent="0.35">
      <c r="A16" s="100"/>
      <c r="B16" s="100"/>
      <c r="C16" s="100"/>
      <c r="D16" s="100"/>
      <c r="E16" s="100"/>
      <c r="F16" s="100"/>
    </row>
    <row r="17" spans="1:6" x14ac:dyDescent="0.35">
      <c r="A17" s="100"/>
      <c r="B17" s="100"/>
      <c r="C17" s="100"/>
      <c r="D17" s="100"/>
      <c r="E17" s="100"/>
      <c r="F17" s="100"/>
    </row>
    <row r="18" spans="1:6" x14ac:dyDescent="0.35">
      <c r="A18" s="100"/>
      <c r="B18" s="100"/>
      <c r="C18" s="100"/>
      <c r="D18" s="100"/>
      <c r="E18" s="100"/>
      <c r="F18" s="100"/>
    </row>
  </sheetData>
  <sheetProtection algorithmName="SHA-512" hashValue="eMIJ/AwFp51SuxSC6Y2gUrOI22Uz8h3zQYKKeNm0nJpVuh0n5f2U3dG+/nZ7HZQjpFmgOHGNVFWGD/5EGg+MxA==" saltValue="unrjz44hVV0nVFzbzY8BbA==" spinCount="100000" sheet="1" formatRows="0"/>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30"/>
  <sheetViews>
    <sheetView zoomScale="60" zoomScaleNormal="60" workbookViewId="0">
      <pane xSplit="1" ySplit="2" topLeftCell="B7" activePane="bottomRight" state="frozen"/>
      <selection pane="topRight" activeCell="B1" sqref="B1"/>
      <selection pane="bottomLeft" activeCell="A3" sqref="A3"/>
      <selection pane="bottomRight" activeCell="C15" sqref="C15"/>
    </sheetView>
  </sheetViews>
  <sheetFormatPr defaultColWidth="10.83203125" defaultRowHeight="15.5" x14ac:dyDescent="0.35"/>
  <cols>
    <col min="1" max="5" width="32.58203125" style="95" customWidth="1"/>
    <col min="6" max="6" width="29.5" style="95" customWidth="1"/>
    <col min="7" max="7" width="15" style="95" customWidth="1"/>
    <col min="8" max="8" width="17" style="95" customWidth="1"/>
    <col min="9" max="9" width="16.5" style="95" customWidth="1"/>
    <col min="10" max="16384" width="10.83203125" style="1"/>
  </cols>
  <sheetData>
    <row r="1" spans="1:9" x14ac:dyDescent="0.35">
      <c r="A1" s="30"/>
      <c r="B1" s="159" t="s">
        <v>219</v>
      </c>
      <c r="C1" s="160"/>
      <c r="D1" s="160"/>
      <c r="E1" s="161"/>
      <c r="F1" s="30"/>
      <c r="G1" s="30"/>
      <c r="H1" s="30"/>
      <c r="I1" s="1"/>
    </row>
    <row r="2" spans="1:9" ht="92.5" customHeight="1" x14ac:dyDescent="0.35">
      <c r="A2" s="30" t="s">
        <v>220</v>
      </c>
      <c r="B2" s="42" t="s">
        <v>203</v>
      </c>
      <c r="C2" s="42" t="s">
        <v>204</v>
      </c>
      <c r="D2" s="42" t="s">
        <v>221</v>
      </c>
      <c r="E2" s="42" t="s">
        <v>206</v>
      </c>
      <c r="F2" s="30" t="s">
        <v>129</v>
      </c>
      <c r="G2" s="30" t="s">
        <v>24</v>
      </c>
      <c r="H2" s="30" t="s">
        <v>25</v>
      </c>
      <c r="I2" s="31"/>
    </row>
    <row r="3" spans="1:9" ht="32.15" customHeight="1" x14ac:dyDescent="0.35">
      <c r="A3" s="32" t="s">
        <v>222</v>
      </c>
      <c r="B3" s="89"/>
      <c r="C3" s="89"/>
      <c r="D3" s="89"/>
      <c r="E3" s="89"/>
      <c r="F3" s="46">
        <f>SUM(B3:E3)</f>
        <v>0</v>
      </c>
      <c r="G3" s="74">
        <v>0.2</v>
      </c>
      <c r="H3" s="46">
        <f>SUM(B3:E3)*G3</f>
        <v>0</v>
      </c>
      <c r="I3" s="1"/>
    </row>
    <row r="4" spans="1:9" ht="90" customHeight="1" x14ac:dyDescent="0.35">
      <c r="A4" s="32"/>
      <c r="B4" s="89"/>
      <c r="C4" s="89"/>
      <c r="D4" s="89"/>
      <c r="E4" s="89"/>
      <c r="F4" s="46"/>
      <c r="G4" s="36"/>
      <c r="H4" s="46"/>
      <c r="I4" s="1"/>
    </row>
    <row r="5" spans="1:9" ht="32.15" customHeight="1" x14ac:dyDescent="0.35">
      <c r="A5" s="32" t="s">
        <v>223</v>
      </c>
      <c r="B5" s="90"/>
      <c r="C5" s="90"/>
      <c r="D5" s="90"/>
      <c r="E5" s="90"/>
      <c r="F5" s="46">
        <f t="shared" ref="F5:F17" si="0">SUM(B5:E5)</f>
        <v>0</v>
      </c>
      <c r="G5" s="74">
        <v>0.1</v>
      </c>
      <c r="H5" s="46">
        <f t="shared" ref="H5:H17" si="1">SUM(B5:E5)*G5</f>
        <v>0</v>
      </c>
      <c r="I5" s="1"/>
    </row>
    <row r="6" spans="1:9" ht="32.15" customHeight="1" x14ac:dyDescent="0.35">
      <c r="A6" s="12"/>
      <c r="B6" s="90"/>
      <c r="C6" s="90"/>
      <c r="D6" s="90"/>
      <c r="E6" s="90"/>
      <c r="F6" s="46"/>
      <c r="G6" s="36"/>
      <c r="H6" s="46"/>
      <c r="I6" s="1"/>
    </row>
    <row r="7" spans="1:9" ht="32.15" customHeight="1" x14ac:dyDescent="0.35">
      <c r="A7" s="13" t="s">
        <v>224</v>
      </c>
      <c r="B7" s="89"/>
      <c r="C7" s="89"/>
      <c r="D7" s="89"/>
      <c r="E7" s="89"/>
      <c r="F7" s="46">
        <f t="shared" si="0"/>
        <v>0</v>
      </c>
      <c r="G7" s="74">
        <v>0.05</v>
      </c>
      <c r="H7" s="46">
        <f t="shared" si="1"/>
        <v>0</v>
      </c>
      <c r="I7" s="1"/>
    </row>
    <row r="8" spans="1:9" ht="32.15" customHeight="1" x14ac:dyDescent="0.35">
      <c r="A8" s="12"/>
      <c r="B8" s="89"/>
      <c r="C8" s="89"/>
      <c r="D8" s="89"/>
      <c r="E8" s="89"/>
      <c r="F8" s="46"/>
      <c r="G8" s="36"/>
      <c r="H8" s="46"/>
      <c r="I8" s="1"/>
    </row>
    <row r="9" spans="1:9" ht="32.15" customHeight="1" x14ac:dyDescent="0.35">
      <c r="A9" s="13" t="s">
        <v>225</v>
      </c>
      <c r="B9" s="90"/>
      <c r="C9" s="90"/>
      <c r="D9" s="90"/>
      <c r="E9" s="90"/>
      <c r="F9" s="46">
        <f t="shared" si="0"/>
        <v>0</v>
      </c>
      <c r="G9" s="74">
        <v>0.25</v>
      </c>
      <c r="H9" s="46">
        <f t="shared" si="1"/>
        <v>0</v>
      </c>
      <c r="I9" s="1"/>
    </row>
    <row r="10" spans="1:9" ht="32.15" customHeight="1" x14ac:dyDescent="0.35">
      <c r="A10" s="12"/>
      <c r="B10" s="90"/>
      <c r="C10" s="90"/>
      <c r="D10" s="90"/>
      <c r="E10" s="90"/>
      <c r="F10" s="46"/>
      <c r="G10" s="36"/>
      <c r="H10" s="46"/>
      <c r="I10" s="1"/>
    </row>
    <row r="11" spans="1:9" ht="32.15" customHeight="1" x14ac:dyDescent="0.35">
      <c r="A11" s="32" t="s">
        <v>226</v>
      </c>
      <c r="B11" s="89"/>
      <c r="C11" s="89"/>
      <c r="D11" s="89"/>
      <c r="E11" s="89"/>
      <c r="F11" s="46">
        <f t="shared" si="0"/>
        <v>0</v>
      </c>
      <c r="G11" s="74">
        <v>0.1</v>
      </c>
      <c r="H11" s="46">
        <f t="shared" si="1"/>
        <v>0</v>
      </c>
      <c r="I11" s="1"/>
    </row>
    <row r="12" spans="1:9" ht="32.15" customHeight="1" x14ac:dyDescent="0.35">
      <c r="A12" s="12"/>
      <c r="B12" s="89"/>
      <c r="C12" s="89"/>
      <c r="D12" s="89"/>
      <c r="E12" s="89"/>
      <c r="F12" s="46"/>
      <c r="G12" s="36"/>
      <c r="H12" s="46"/>
      <c r="I12" s="1"/>
    </row>
    <row r="13" spans="1:9" ht="32.15" customHeight="1" x14ac:dyDescent="0.35">
      <c r="A13" s="13" t="s">
        <v>227</v>
      </c>
      <c r="B13" s="90"/>
      <c r="C13" s="90"/>
      <c r="D13" s="90"/>
      <c r="E13" s="90"/>
      <c r="F13" s="46">
        <f t="shared" si="0"/>
        <v>0</v>
      </c>
      <c r="G13" s="74">
        <v>0.05</v>
      </c>
      <c r="H13" s="46">
        <f t="shared" si="1"/>
        <v>0</v>
      </c>
      <c r="I13" s="1"/>
    </row>
    <row r="14" spans="1:9" ht="32.15" customHeight="1" x14ac:dyDescent="0.35">
      <c r="A14" s="12"/>
      <c r="B14" s="90"/>
      <c r="C14" s="90"/>
      <c r="D14" s="90"/>
      <c r="E14" s="90"/>
      <c r="F14" s="46"/>
      <c r="G14" s="36"/>
      <c r="H14" s="46"/>
      <c r="I14" s="1"/>
    </row>
    <row r="15" spans="1:9" ht="66" customHeight="1" x14ac:dyDescent="0.35">
      <c r="A15" s="13" t="s">
        <v>228</v>
      </c>
      <c r="B15" s="89"/>
      <c r="C15" s="89"/>
      <c r="D15" s="89"/>
      <c r="E15" s="89"/>
      <c r="F15" s="46">
        <f t="shared" si="0"/>
        <v>0</v>
      </c>
      <c r="G15" s="74">
        <v>0.1</v>
      </c>
      <c r="H15" s="46">
        <f t="shared" si="1"/>
        <v>0</v>
      </c>
      <c r="I15" s="1"/>
    </row>
    <row r="16" spans="1:9" ht="32.15" customHeight="1" x14ac:dyDescent="0.35">
      <c r="A16" s="12"/>
      <c r="B16" s="89"/>
      <c r="C16" s="89"/>
      <c r="D16" s="89"/>
      <c r="E16" s="89"/>
      <c r="F16" s="46"/>
      <c r="G16" s="36"/>
      <c r="H16" s="46"/>
      <c r="I16" s="1"/>
    </row>
    <row r="17" spans="1:9" ht="48.65" customHeight="1" x14ac:dyDescent="0.35">
      <c r="A17" s="13" t="s">
        <v>229</v>
      </c>
      <c r="B17" s="90"/>
      <c r="C17" s="90"/>
      <c r="D17" s="90"/>
      <c r="E17" s="90"/>
      <c r="F17" s="46">
        <f t="shared" si="0"/>
        <v>0</v>
      </c>
      <c r="G17" s="74">
        <v>0.15</v>
      </c>
      <c r="H17" s="46">
        <f t="shared" si="1"/>
        <v>0</v>
      </c>
      <c r="I17" s="1"/>
    </row>
    <row r="18" spans="1:9" ht="48.65" customHeight="1" x14ac:dyDescent="0.35">
      <c r="A18" s="13"/>
      <c r="B18" s="90"/>
      <c r="C18" s="90"/>
      <c r="D18" s="90"/>
      <c r="E18" s="90"/>
      <c r="F18" s="46"/>
      <c r="G18" s="74"/>
      <c r="H18" s="46"/>
      <c r="I18" s="1"/>
    </row>
    <row r="19" spans="1:9" ht="26.15" customHeight="1" x14ac:dyDescent="0.35">
      <c r="A19" s="158"/>
      <c r="B19" s="158"/>
      <c r="C19" s="11"/>
      <c r="D19" s="11"/>
      <c r="E19" s="11"/>
      <c r="F19" s="38" t="s">
        <v>58</v>
      </c>
      <c r="G19" s="75">
        <f>SUM(G3:G17)</f>
        <v>1</v>
      </c>
      <c r="H19" s="80">
        <f>SUM(H3:H17)</f>
        <v>0</v>
      </c>
      <c r="I19" s="14" t="s">
        <v>140</v>
      </c>
    </row>
    <row r="20" spans="1:9" x14ac:dyDescent="0.35">
      <c r="A20" s="91"/>
      <c r="B20" s="91"/>
      <c r="C20" s="91"/>
      <c r="D20" s="91"/>
      <c r="E20" s="91"/>
      <c r="F20" s="91"/>
      <c r="G20" s="91"/>
      <c r="H20" s="91"/>
    </row>
    <row r="21" spans="1:9" x14ac:dyDescent="0.35">
      <c r="A21" s="91"/>
      <c r="B21" s="142" t="s">
        <v>131</v>
      </c>
      <c r="C21" s="91"/>
      <c r="D21" s="106"/>
      <c r="E21" s="91"/>
      <c r="F21" s="91"/>
      <c r="G21" s="91"/>
      <c r="H21" s="91"/>
    </row>
    <row r="22" spans="1:9" x14ac:dyDescent="0.35">
      <c r="A22" s="91"/>
      <c r="B22" s="91"/>
      <c r="C22" s="105"/>
      <c r="D22" s="91"/>
      <c r="E22" s="91"/>
      <c r="F22" s="91"/>
      <c r="G22" s="91"/>
      <c r="H22" s="91"/>
    </row>
    <row r="23" spans="1:9" x14ac:dyDescent="0.35">
      <c r="A23" s="91"/>
      <c r="B23" s="91"/>
      <c r="C23" s="91"/>
      <c r="D23" s="91"/>
      <c r="E23" s="91"/>
      <c r="F23" s="91"/>
      <c r="G23" s="91"/>
      <c r="H23" s="91"/>
    </row>
    <row r="24" spans="1:9" x14ac:dyDescent="0.35">
      <c r="A24" s="91"/>
      <c r="B24" s="91"/>
      <c r="C24" s="91"/>
      <c r="D24" s="91"/>
      <c r="E24" s="91"/>
      <c r="F24" s="91"/>
      <c r="G24" s="91"/>
      <c r="H24" s="91"/>
    </row>
    <row r="25" spans="1:9" x14ac:dyDescent="0.35">
      <c r="A25" s="91"/>
      <c r="B25" s="91"/>
      <c r="C25" s="91"/>
      <c r="D25" s="91"/>
      <c r="E25" s="91"/>
      <c r="F25" s="91"/>
      <c r="G25" s="91"/>
      <c r="H25" s="91"/>
    </row>
    <row r="26" spans="1:9" x14ac:dyDescent="0.35">
      <c r="A26" s="91"/>
      <c r="B26" s="91"/>
      <c r="C26" s="91"/>
      <c r="D26" s="91"/>
      <c r="E26" s="91"/>
      <c r="F26" s="91"/>
      <c r="G26" s="91"/>
      <c r="H26" s="91"/>
    </row>
    <row r="27" spans="1:9" x14ac:dyDescent="0.35">
      <c r="A27" s="91"/>
      <c r="B27" s="91"/>
      <c r="C27" s="91"/>
      <c r="D27" s="91"/>
      <c r="E27" s="91"/>
      <c r="F27" s="91"/>
      <c r="G27" s="91"/>
      <c r="H27" s="91"/>
    </row>
    <row r="28" spans="1:9" x14ac:dyDescent="0.35">
      <c r="A28" s="91"/>
      <c r="B28" s="91"/>
      <c r="C28" s="91"/>
      <c r="D28" s="91"/>
      <c r="E28" s="91"/>
      <c r="F28" s="91"/>
      <c r="G28" s="91"/>
      <c r="H28" s="91"/>
    </row>
    <row r="30" spans="1:9" x14ac:dyDescent="0.35">
      <c r="A30" s="100"/>
    </row>
  </sheetData>
  <sheetProtection algorithmName="SHA-512" hashValue="CPYdjUEK8bYHnD0G7AdP32qi/m22f4iHATNwgLrShMb1FIEzLZwBwEWz3yRvavw0U7/oS0THUlfGGlxwbDhjbQ==" saltValue="2CdGDBLBZj6hIh7j3pVxMw==" spinCount="100000" sheet="1" formatRows="0"/>
  <mergeCells count="2">
    <mergeCell ref="A19:B19"/>
    <mergeCell ref="B1: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F1AE-0DD8-44DD-A9E0-04CC5B7BB236}">
  <dimension ref="A1:I25"/>
  <sheetViews>
    <sheetView zoomScale="60" zoomScaleNormal="60" workbookViewId="0">
      <pane xSplit="1" ySplit="2" topLeftCell="B8" activePane="bottomRight" state="frozen"/>
      <selection pane="topRight" activeCell="B1" sqref="B1"/>
      <selection pane="bottomLeft" activeCell="A3" sqref="A3"/>
      <selection pane="bottomRight" activeCell="C4" sqref="C4"/>
    </sheetView>
  </sheetViews>
  <sheetFormatPr defaultColWidth="10.83203125" defaultRowHeight="15.5" x14ac:dyDescent="0.35"/>
  <cols>
    <col min="1" max="1" width="48.58203125" style="95" customWidth="1"/>
    <col min="2" max="5" width="32.58203125" style="95" customWidth="1"/>
    <col min="6" max="6" width="29.5" style="95" customWidth="1"/>
    <col min="7" max="7" width="15" style="95" customWidth="1"/>
    <col min="8" max="8" width="17" style="95" customWidth="1"/>
    <col min="9" max="9" width="16.5" style="95" customWidth="1"/>
    <col min="10" max="16384" width="10.83203125" style="1"/>
  </cols>
  <sheetData>
    <row r="1" spans="1:9" x14ac:dyDescent="0.35">
      <c r="A1" s="30"/>
      <c r="B1" s="159" t="s">
        <v>219</v>
      </c>
      <c r="C1" s="160"/>
      <c r="D1" s="160"/>
      <c r="E1" s="161"/>
      <c r="F1" s="30"/>
      <c r="G1" s="30"/>
      <c r="H1" s="30"/>
      <c r="I1" s="1"/>
    </row>
    <row r="2" spans="1:9" ht="92.5" customHeight="1" x14ac:dyDescent="0.35">
      <c r="A2" s="30" t="s">
        <v>212</v>
      </c>
      <c r="B2" s="42" t="s">
        <v>203</v>
      </c>
      <c r="C2" s="42" t="s">
        <v>204</v>
      </c>
      <c r="D2" s="42" t="s">
        <v>221</v>
      </c>
      <c r="E2" s="42" t="s">
        <v>206</v>
      </c>
      <c r="F2" s="30" t="s">
        <v>129</v>
      </c>
      <c r="G2" s="30" t="s">
        <v>24</v>
      </c>
      <c r="H2" s="30" t="s">
        <v>25</v>
      </c>
      <c r="I2" s="31"/>
    </row>
    <row r="3" spans="1:9" ht="32.15" customHeight="1" x14ac:dyDescent="0.35">
      <c r="A3" s="57" t="s">
        <v>230</v>
      </c>
      <c r="B3" s="89"/>
      <c r="C3" s="89"/>
      <c r="D3" s="89"/>
      <c r="E3" s="89"/>
      <c r="F3" s="46">
        <f>SUM(B3:E3)</f>
        <v>0</v>
      </c>
      <c r="G3" s="74">
        <v>0.05</v>
      </c>
      <c r="H3" s="47">
        <f>SUM(B3:E3)*G3</f>
        <v>0</v>
      </c>
      <c r="I3" s="1"/>
    </row>
    <row r="4" spans="1:9" ht="146.25" customHeight="1" x14ac:dyDescent="0.35">
      <c r="A4" s="57"/>
      <c r="B4" s="126"/>
      <c r="C4" s="89"/>
      <c r="D4" s="89"/>
      <c r="E4" s="89"/>
      <c r="F4" s="46"/>
      <c r="G4" s="36"/>
      <c r="H4" s="47"/>
      <c r="I4" s="1"/>
    </row>
    <row r="5" spans="1:9" ht="32.15" customHeight="1" x14ac:dyDescent="0.35">
      <c r="A5" s="57" t="s">
        <v>231</v>
      </c>
      <c r="B5" s="90"/>
      <c r="C5" s="90"/>
      <c r="D5" s="90"/>
      <c r="E5" s="90"/>
      <c r="F5" s="46">
        <f t="shared" ref="F5:F13" si="0">SUM(B5:E5)</f>
        <v>0</v>
      </c>
      <c r="G5" s="74">
        <v>0.1</v>
      </c>
      <c r="H5" s="47">
        <f>SUM(B5:E5)*G5</f>
        <v>0</v>
      </c>
      <c r="I5" s="1"/>
    </row>
    <row r="6" spans="1:9" ht="32.15" customHeight="1" x14ac:dyDescent="0.35">
      <c r="A6" s="57"/>
      <c r="B6" s="90"/>
      <c r="C6" s="90"/>
      <c r="D6" s="90"/>
      <c r="E6" s="90"/>
      <c r="F6" s="46"/>
      <c r="G6" s="36"/>
      <c r="H6" s="47"/>
      <c r="I6" s="1"/>
    </row>
    <row r="7" spans="1:9" ht="32.15" customHeight="1" x14ac:dyDescent="0.35">
      <c r="A7" s="58" t="s">
        <v>232</v>
      </c>
      <c r="B7" s="89">
        <v>4</v>
      </c>
      <c r="C7" s="89"/>
      <c r="D7" s="89"/>
      <c r="E7" s="89"/>
      <c r="F7" s="46">
        <f t="shared" si="0"/>
        <v>4</v>
      </c>
      <c r="G7" s="74">
        <v>0.15</v>
      </c>
      <c r="H7" s="47">
        <f>SUM(B7:E7)*G7</f>
        <v>0.6</v>
      </c>
      <c r="I7" s="1"/>
    </row>
    <row r="8" spans="1:9" ht="408" customHeight="1" x14ac:dyDescent="0.35">
      <c r="A8" s="57"/>
      <c r="B8" s="126" t="s">
        <v>233</v>
      </c>
      <c r="C8" s="89"/>
      <c r="D8" s="89"/>
      <c r="E8" s="89"/>
      <c r="F8" s="46"/>
      <c r="G8" s="36"/>
      <c r="H8" s="47"/>
      <c r="I8" s="1"/>
    </row>
    <row r="9" spans="1:9" ht="32.15" customHeight="1" x14ac:dyDescent="0.35">
      <c r="A9" s="60" t="s">
        <v>234</v>
      </c>
      <c r="B9" s="90"/>
      <c r="C9" s="90"/>
      <c r="D9" s="90"/>
      <c r="E9" s="90"/>
      <c r="F9" s="46">
        <f t="shared" si="0"/>
        <v>0</v>
      </c>
      <c r="G9" s="74">
        <v>0.15</v>
      </c>
      <c r="H9" s="47">
        <f t="shared" ref="H9:H13" si="1">SUM(B9:E9)*G9</f>
        <v>0</v>
      </c>
      <c r="I9" s="1"/>
    </row>
    <row r="10" spans="1:9" ht="32.15" customHeight="1" x14ac:dyDescent="0.35">
      <c r="A10" s="57"/>
      <c r="B10" s="90"/>
      <c r="C10" s="90"/>
      <c r="D10" s="90"/>
      <c r="E10" s="90"/>
      <c r="F10" s="46"/>
      <c r="G10" s="36"/>
      <c r="H10" s="47"/>
      <c r="I10" s="1"/>
    </row>
    <row r="11" spans="1:9" ht="27.75" customHeight="1" x14ac:dyDescent="0.35">
      <c r="A11" s="63" t="s">
        <v>235</v>
      </c>
      <c r="B11" s="89"/>
      <c r="C11" s="89"/>
      <c r="D11" s="89">
        <v>2</v>
      </c>
      <c r="E11" s="89"/>
      <c r="F11" s="46">
        <f t="shared" si="0"/>
        <v>2</v>
      </c>
      <c r="G11" s="74">
        <v>0.25</v>
      </c>
      <c r="H11" s="47">
        <f t="shared" si="1"/>
        <v>0.5</v>
      </c>
      <c r="I11" s="1"/>
    </row>
    <row r="12" spans="1:9" ht="147" customHeight="1" x14ac:dyDescent="0.35">
      <c r="A12" s="57"/>
      <c r="B12" s="89"/>
      <c r="C12" s="89"/>
      <c r="D12" s="126" t="s">
        <v>236</v>
      </c>
      <c r="E12" s="89"/>
      <c r="F12" s="46"/>
      <c r="G12" s="36"/>
      <c r="H12" s="47"/>
      <c r="I12" s="1"/>
    </row>
    <row r="13" spans="1:9" ht="32.15" customHeight="1" x14ac:dyDescent="0.35">
      <c r="A13" s="60" t="s">
        <v>237</v>
      </c>
      <c r="B13" s="90"/>
      <c r="C13" s="90"/>
      <c r="D13" s="90"/>
      <c r="E13" s="90"/>
      <c r="F13" s="46">
        <f t="shared" si="0"/>
        <v>0</v>
      </c>
      <c r="G13" s="74">
        <v>0.3</v>
      </c>
      <c r="H13" s="47">
        <f t="shared" si="1"/>
        <v>0</v>
      </c>
      <c r="I13" s="1"/>
    </row>
    <row r="14" spans="1:9" ht="32.15" customHeight="1" x14ac:dyDescent="0.35">
      <c r="A14" s="13"/>
      <c r="B14" s="90"/>
      <c r="C14" s="90"/>
      <c r="D14" s="90"/>
      <c r="E14" s="90"/>
      <c r="F14" s="46"/>
      <c r="G14" s="74"/>
      <c r="H14" s="46"/>
      <c r="I14" s="1"/>
    </row>
    <row r="15" spans="1:9" ht="26.15" customHeight="1" x14ac:dyDescent="0.35">
      <c r="A15" s="14"/>
      <c r="B15" s="11"/>
      <c r="C15" s="11"/>
      <c r="D15" s="11"/>
      <c r="E15" s="11"/>
      <c r="F15" s="38" t="s">
        <v>58</v>
      </c>
      <c r="G15" s="75">
        <f>SUM(G3:G13)</f>
        <v>1</v>
      </c>
      <c r="H15" s="80">
        <f>SUM(H3:H14)</f>
        <v>1.1000000000000001</v>
      </c>
      <c r="I15" s="14" t="s">
        <v>238</v>
      </c>
    </row>
    <row r="16" spans="1:9" x14ac:dyDescent="0.35">
      <c r="A16" s="91"/>
      <c r="B16" s="91"/>
      <c r="C16" s="91"/>
      <c r="D16" s="91"/>
      <c r="E16" s="91"/>
      <c r="F16" s="91"/>
      <c r="G16" s="91"/>
      <c r="H16" s="91"/>
    </row>
    <row r="17" spans="1:8" x14ac:dyDescent="0.35">
      <c r="A17" s="91"/>
      <c r="B17" s="91"/>
      <c r="C17" s="91"/>
      <c r="D17" s="91"/>
      <c r="E17" s="91"/>
      <c r="F17" s="91"/>
      <c r="G17" s="91"/>
      <c r="H17" s="91"/>
    </row>
    <row r="18" spans="1:8" x14ac:dyDescent="0.35">
      <c r="A18" s="91"/>
      <c r="B18" s="91"/>
      <c r="C18" s="105"/>
      <c r="D18" s="91"/>
      <c r="E18" s="91"/>
      <c r="F18" s="91"/>
      <c r="G18" s="91"/>
      <c r="H18" s="91"/>
    </row>
    <row r="19" spans="1:8" x14ac:dyDescent="0.35">
      <c r="A19" s="91"/>
      <c r="B19" s="91"/>
      <c r="C19" s="91"/>
      <c r="D19" s="91"/>
      <c r="E19" s="91"/>
      <c r="F19" s="91"/>
      <c r="G19" s="91"/>
      <c r="H19" s="91"/>
    </row>
    <row r="20" spans="1:8" x14ac:dyDescent="0.35">
      <c r="A20" s="91"/>
      <c r="B20" s="91"/>
      <c r="C20" s="91"/>
      <c r="D20" s="91"/>
      <c r="E20" s="91"/>
      <c r="F20" s="91"/>
      <c r="G20" s="91"/>
      <c r="H20" s="91"/>
    </row>
    <row r="21" spans="1:8" x14ac:dyDescent="0.35">
      <c r="A21" s="91"/>
      <c r="B21" s="91"/>
      <c r="C21" s="106"/>
      <c r="D21" s="91"/>
      <c r="E21" s="91"/>
      <c r="F21" s="91"/>
      <c r="G21" s="91"/>
      <c r="H21" s="91"/>
    </row>
    <row r="22" spans="1:8" x14ac:dyDescent="0.35">
      <c r="A22" s="91"/>
      <c r="B22" s="91"/>
      <c r="C22" s="91"/>
      <c r="D22" s="91"/>
      <c r="E22" s="91"/>
      <c r="F22" s="91"/>
      <c r="G22" s="91"/>
      <c r="H22" s="91"/>
    </row>
    <row r="23" spans="1:8" x14ac:dyDescent="0.35">
      <c r="A23" s="91"/>
      <c r="B23" s="91"/>
      <c r="C23" s="91"/>
      <c r="D23" s="91"/>
      <c r="E23" s="91"/>
      <c r="F23" s="91"/>
      <c r="G23" s="91"/>
      <c r="H23" s="91"/>
    </row>
    <row r="24" spans="1:8" x14ac:dyDescent="0.35">
      <c r="A24" s="91"/>
      <c r="B24" s="91"/>
      <c r="C24" s="91"/>
      <c r="D24" s="91"/>
      <c r="E24" s="91"/>
      <c r="F24" s="91"/>
      <c r="G24" s="91"/>
      <c r="H24" s="91"/>
    </row>
    <row r="25" spans="1:8" x14ac:dyDescent="0.35">
      <c r="A25" s="91"/>
      <c r="B25" s="91"/>
      <c r="C25" s="91"/>
      <c r="D25" s="91"/>
      <c r="E25" s="91"/>
      <c r="F25" s="91"/>
      <c r="G25" s="91"/>
      <c r="H25" s="91"/>
    </row>
  </sheetData>
  <sheetProtection algorithmName="SHA-512" hashValue="2dTLPGWG7eVz/Y0tvtKuv3LI/6/fERIIy77ZXDSryQwoPBGZjcRdz6+bnTVfUikeJQDSeZFabZJ3UR066t8DvQ==" saltValue="Cauy0e3bWOcbv1eE4koOMw==" spinCount="100000" sheet="1" formatRows="0"/>
  <mergeCells count="1">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zoomScale="60" zoomScaleNormal="60" workbookViewId="0">
      <pane xSplit="1" ySplit="1" topLeftCell="B15" activePane="bottomRight" state="frozen"/>
      <selection pane="topRight" activeCell="B1" sqref="B1"/>
      <selection pane="bottomLeft" activeCell="A2" sqref="A2"/>
      <selection pane="bottomRight" activeCell="B21" sqref="B21"/>
    </sheetView>
  </sheetViews>
  <sheetFormatPr defaultColWidth="10.83203125" defaultRowHeight="15.5" x14ac:dyDescent="0.35"/>
  <cols>
    <col min="1" max="1" width="48.58203125" style="97" customWidth="1"/>
    <col min="2" max="4" width="32.58203125" style="97" customWidth="1"/>
    <col min="5" max="5" width="21.5" style="97" customWidth="1"/>
    <col min="6" max="6" width="15.33203125" style="97" customWidth="1"/>
    <col min="7" max="7" width="15.5" style="97" customWidth="1"/>
    <col min="8" max="8" width="21.83203125" style="97" customWidth="1"/>
    <col min="9" max="16384" width="10.83203125" style="8"/>
  </cols>
  <sheetData>
    <row r="1" spans="1:7" s="8" customFormat="1" ht="67.5" customHeight="1" x14ac:dyDescent="0.35">
      <c r="A1" s="40" t="s">
        <v>239</v>
      </c>
      <c r="B1" s="23" t="s">
        <v>240</v>
      </c>
      <c r="C1" s="23" t="s">
        <v>241</v>
      </c>
      <c r="D1" s="23" t="s">
        <v>242</v>
      </c>
      <c r="E1" s="33" t="s">
        <v>129</v>
      </c>
      <c r="F1" s="33" t="s">
        <v>24</v>
      </c>
      <c r="G1" s="33" t="s">
        <v>25</v>
      </c>
    </row>
    <row r="2" spans="1:7" s="8" customFormat="1" ht="42.75" customHeight="1" x14ac:dyDescent="0.35">
      <c r="A2" s="22" t="s">
        <v>243</v>
      </c>
      <c r="B2" s="88"/>
      <c r="C2" s="88"/>
      <c r="D2" s="88">
        <v>8</v>
      </c>
      <c r="E2" s="86">
        <f>SUM(B2:D2)</f>
        <v>8</v>
      </c>
      <c r="F2" s="67">
        <v>0.15</v>
      </c>
      <c r="G2" s="44">
        <f>(B2*F2)+(C2*F2)+(D2*F2)</f>
        <v>1.2</v>
      </c>
    </row>
    <row r="3" spans="1:7" s="8" customFormat="1" ht="54" customHeight="1" x14ac:dyDescent="0.35">
      <c r="A3" s="22"/>
      <c r="B3" s="88"/>
      <c r="C3" s="138"/>
      <c r="D3" s="88" t="s">
        <v>244</v>
      </c>
      <c r="E3" s="86"/>
      <c r="F3" s="34"/>
      <c r="G3" s="44"/>
    </row>
    <row r="4" spans="1:7" s="8" customFormat="1" ht="32.15" customHeight="1" x14ac:dyDescent="0.35">
      <c r="A4" s="22" t="s">
        <v>245</v>
      </c>
      <c r="B4" s="83"/>
      <c r="C4" s="83">
        <v>5</v>
      </c>
      <c r="D4" s="83"/>
      <c r="E4" s="86">
        <f t="shared" ref="E4:E20" si="0">SUM(B4:D4)</f>
        <v>5</v>
      </c>
      <c r="F4" s="78">
        <v>7.4999999999999997E-2</v>
      </c>
      <c r="G4" s="44">
        <f>(B4*F4)+(C4*F4)+(D4*F4)</f>
        <v>0.375</v>
      </c>
    </row>
    <row r="5" spans="1:7" s="8" customFormat="1" ht="45" customHeight="1" x14ac:dyDescent="0.35">
      <c r="A5" s="22"/>
      <c r="B5" s="83"/>
      <c r="C5" s="125" t="s">
        <v>246</v>
      </c>
      <c r="D5" s="83"/>
      <c r="E5" s="86"/>
      <c r="F5" s="34"/>
      <c r="G5" s="44"/>
    </row>
    <row r="6" spans="1:7" s="8" customFormat="1" ht="32.15" customHeight="1" x14ac:dyDescent="0.35">
      <c r="A6" s="22" t="s">
        <v>247</v>
      </c>
      <c r="B6" s="88">
        <v>1</v>
      </c>
      <c r="C6" s="88"/>
      <c r="D6" s="88"/>
      <c r="E6" s="86">
        <f t="shared" si="0"/>
        <v>1</v>
      </c>
      <c r="F6" s="78">
        <v>7.4999999999999997E-2</v>
      </c>
      <c r="G6" s="44">
        <f>(B6*F6)+(C6*F6)+(D6*F6)</f>
        <v>7.4999999999999997E-2</v>
      </c>
    </row>
    <row r="7" spans="1:7" s="8" customFormat="1" ht="57" customHeight="1" x14ac:dyDescent="0.35">
      <c r="A7" s="22"/>
      <c r="B7" s="119" t="s">
        <v>248</v>
      </c>
      <c r="C7" s="88"/>
      <c r="D7" s="88"/>
      <c r="E7" s="86"/>
      <c r="F7" s="34"/>
      <c r="G7" s="44"/>
    </row>
    <row r="8" spans="1:7" s="8" customFormat="1" ht="53.15" customHeight="1" x14ac:dyDescent="0.35">
      <c r="A8" s="23" t="s">
        <v>249</v>
      </c>
      <c r="B8" s="83">
        <v>0</v>
      </c>
      <c r="C8" s="83"/>
      <c r="D8" s="83"/>
      <c r="E8" s="87">
        <f t="shared" si="0"/>
        <v>0</v>
      </c>
      <c r="F8" s="76">
        <v>0.15</v>
      </c>
      <c r="G8" s="44">
        <f>(B8*F8)+(C8*F8)+(D8*F8)</f>
        <v>0</v>
      </c>
    </row>
    <row r="9" spans="1:7" s="8" customFormat="1" ht="32.15" customHeight="1" x14ac:dyDescent="0.35">
      <c r="A9" s="23"/>
      <c r="B9" s="125" t="s">
        <v>250</v>
      </c>
      <c r="C9" s="83"/>
      <c r="D9" s="83"/>
      <c r="E9" s="87"/>
      <c r="F9" s="77"/>
      <c r="G9" s="44"/>
    </row>
    <row r="10" spans="1:7" s="8" customFormat="1" ht="47.15" customHeight="1" x14ac:dyDescent="0.35">
      <c r="A10" s="23" t="s">
        <v>251</v>
      </c>
      <c r="B10" s="88">
        <v>0</v>
      </c>
      <c r="C10" s="88"/>
      <c r="D10" s="88"/>
      <c r="E10" s="87">
        <f t="shared" si="0"/>
        <v>0</v>
      </c>
      <c r="F10" s="76">
        <v>0.1</v>
      </c>
      <c r="G10" s="44">
        <f>(B10*F10)+(C10*F10)+(D10*F10)</f>
        <v>0</v>
      </c>
    </row>
    <row r="11" spans="1:7" s="8" customFormat="1" ht="32.15" customHeight="1" x14ac:dyDescent="0.35">
      <c r="A11" s="23"/>
      <c r="B11" s="140" t="s">
        <v>250</v>
      </c>
      <c r="C11" s="88"/>
      <c r="D11" s="88"/>
      <c r="E11" s="87"/>
      <c r="F11" s="77"/>
      <c r="G11" s="44"/>
    </row>
    <row r="12" spans="1:7" s="8" customFormat="1" ht="32.15" customHeight="1" x14ac:dyDescent="0.35">
      <c r="A12" s="23" t="s">
        <v>252</v>
      </c>
      <c r="B12" s="83">
        <v>0</v>
      </c>
      <c r="C12" s="83"/>
      <c r="D12" s="83"/>
      <c r="E12" s="87">
        <f t="shared" si="0"/>
        <v>0</v>
      </c>
      <c r="F12" s="76">
        <v>0.1</v>
      </c>
      <c r="G12" s="44">
        <f>(B12*F12)+(C12*F12)+(D12*F12)</f>
        <v>0</v>
      </c>
    </row>
    <row r="13" spans="1:7" s="8" customFormat="1" ht="32.15" customHeight="1" x14ac:dyDescent="0.35">
      <c r="A13" s="23"/>
      <c r="B13" s="141" t="s">
        <v>250</v>
      </c>
      <c r="C13" s="83"/>
      <c r="D13" s="83"/>
      <c r="E13" s="87"/>
      <c r="F13" s="77"/>
      <c r="G13" s="44"/>
    </row>
    <row r="14" spans="1:7" s="8" customFormat="1" ht="32.15" customHeight="1" x14ac:dyDescent="0.35">
      <c r="A14" s="23" t="s">
        <v>253</v>
      </c>
      <c r="B14" s="88"/>
      <c r="C14" s="88">
        <v>5</v>
      </c>
      <c r="D14" s="88"/>
      <c r="E14" s="87">
        <f t="shared" si="0"/>
        <v>5</v>
      </c>
      <c r="F14" s="76">
        <v>0.1</v>
      </c>
      <c r="G14" s="44">
        <f>(B14*F14)+(C14*F14)+(D14*F14)</f>
        <v>0.5</v>
      </c>
    </row>
    <row r="15" spans="1:7" s="8" customFormat="1" ht="144" customHeight="1" x14ac:dyDescent="0.35">
      <c r="A15" s="22"/>
      <c r="B15" s="88"/>
      <c r="C15" s="119" t="s">
        <v>254</v>
      </c>
      <c r="D15" s="88"/>
      <c r="E15" s="86"/>
      <c r="F15" s="34"/>
      <c r="G15" s="44"/>
    </row>
    <row r="16" spans="1:7" s="8" customFormat="1" ht="32.15" customHeight="1" x14ac:dyDescent="0.35">
      <c r="A16" s="23" t="s">
        <v>255</v>
      </c>
      <c r="B16" s="83">
        <v>0</v>
      </c>
      <c r="C16" s="83"/>
      <c r="D16" s="83"/>
      <c r="E16" s="87">
        <f t="shared" si="0"/>
        <v>0</v>
      </c>
      <c r="F16" s="76">
        <v>0.1</v>
      </c>
      <c r="G16" s="44">
        <f>(B16*F16)+(C16*F16)+(D16*F16)</f>
        <v>0</v>
      </c>
    </row>
    <row r="17" spans="1:8" ht="32.15" customHeight="1" x14ac:dyDescent="0.35">
      <c r="A17" s="22"/>
      <c r="B17" s="141" t="s">
        <v>250</v>
      </c>
      <c r="C17" s="83"/>
      <c r="D17" s="83"/>
      <c r="E17" s="86"/>
      <c r="F17" s="34"/>
      <c r="G17" s="44"/>
      <c r="H17" s="8"/>
    </row>
    <row r="18" spans="1:8" ht="57.65" customHeight="1" x14ac:dyDescent="0.35">
      <c r="A18" s="28" t="s">
        <v>256</v>
      </c>
      <c r="B18" s="88"/>
      <c r="C18" s="88">
        <v>4</v>
      </c>
      <c r="D18" s="88"/>
      <c r="E18" s="87">
        <f t="shared" si="0"/>
        <v>4</v>
      </c>
      <c r="F18" s="76">
        <v>0.08</v>
      </c>
      <c r="G18" s="44">
        <f>(B18*F18)+(C18*F18)+(D18*F18)</f>
        <v>0.32</v>
      </c>
      <c r="H18" s="8"/>
    </row>
    <row r="19" spans="1:8" ht="117" customHeight="1" x14ac:dyDescent="0.35">
      <c r="A19" s="22"/>
      <c r="B19" s="88"/>
      <c r="C19" s="119" t="s">
        <v>257</v>
      </c>
      <c r="D19" s="88"/>
      <c r="E19" s="86"/>
      <c r="F19" s="34"/>
      <c r="G19" s="44"/>
      <c r="H19" s="8"/>
    </row>
    <row r="20" spans="1:8" ht="54.65" customHeight="1" x14ac:dyDescent="0.35">
      <c r="A20" s="23" t="s">
        <v>258</v>
      </c>
      <c r="B20" s="83">
        <v>0</v>
      </c>
      <c r="C20" s="83"/>
      <c r="D20" s="83"/>
      <c r="E20" s="87">
        <f t="shared" si="0"/>
        <v>0</v>
      </c>
      <c r="F20" s="76">
        <v>7.0000000000000007E-2</v>
      </c>
      <c r="G20" s="44">
        <f>(B20*F20)+(C20*F20)+(D20*F20)</f>
        <v>0</v>
      </c>
      <c r="H20" s="8"/>
    </row>
    <row r="21" spans="1:8" ht="32.15" customHeight="1" x14ac:dyDescent="0.35">
      <c r="A21" s="22"/>
      <c r="B21" s="141" t="s">
        <v>250</v>
      </c>
      <c r="C21" s="83"/>
      <c r="D21" s="83"/>
      <c r="E21" s="86"/>
      <c r="F21" s="67"/>
      <c r="G21" s="44"/>
      <c r="H21" s="8"/>
    </row>
    <row r="22" spans="1:8" x14ac:dyDescent="0.35">
      <c r="A22" s="8"/>
      <c r="B22" s="8"/>
      <c r="C22" s="8"/>
      <c r="D22" s="8"/>
      <c r="E22" s="38" t="s">
        <v>58</v>
      </c>
      <c r="F22" s="67"/>
      <c r="G22" s="79">
        <f>SUM(G2:G21)</f>
        <v>2.4699999999999998</v>
      </c>
      <c r="H22" s="14" t="s">
        <v>130</v>
      </c>
    </row>
    <row r="23" spans="1:8" x14ac:dyDescent="0.35">
      <c r="A23" s="91"/>
      <c r="B23" s="91"/>
      <c r="C23" s="91"/>
      <c r="D23" s="91"/>
      <c r="E23" s="91"/>
      <c r="F23" s="91"/>
      <c r="G23" s="91"/>
    </row>
    <row r="24" spans="1:8" x14ac:dyDescent="0.35">
      <c r="A24" s="91"/>
      <c r="B24" s="91"/>
      <c r="C24" s="91"/>
      <c r="D24" s="91"/>
      <c r="E24" s="91"/>
      <c r="F24" s="91"/>
      <c r="G24" s="91"/>
    </row>
    <row r="25" spans="1:8" x14ac:dyDescent="0.35">
      <c r="A25" s="91"/>
      <c r="B25" s="91"/>
      <c r="C25" s="91"/>
      <c r="D25" s="91"/>
      <c r="E25" s="91"/>
      <c r="F25" s="91"/>
      <c r="G25" s="91"/>
    </row>
    <row r="26" spans="1:8" x14ac:dyDescent="0.35">
      <c r="A26" s="91"/>
      <c r="B26" s="91"/>
      <c r="C26" s="106"/>
      <c r="D26" s="91"/>
      <c r="E26" s="91"/>
      <c r="F26" s="91"/>
      <c r="G26" s="91"/>
    </row>
    <row r="27" spans="1:8" x14ac:dyDescent="0.35">
      <c r="A27" s="91"/>
      <c r="B27" s="91"/>
      <c r="C27" s="91"/>
      <c r="D27" s="91"/>
      <c r="E27" s="91"/>
      <c r="F27" s="91"/>
      <c r="G27" s="91"/>
    </row>
    <row r="28" spans="1:8" x14ac:dyDescent="0.35">
      <c r="A28" s="91"/>
      <c r="B28" s="91"/>
      <c r="C28" s="91"/>
      <c r="D28" s="91"/>
      <c r="E28" s="91"/>
      <c r="F28" s="91"/>
      <c r="G28" s="91"/>
    </row>
    <row r="29" spans="1:8" x14ac:dyDescent="0.35">
      <c r="A29" s="91"/>
      <c r="B29" s="91"/>
      <c r="C29" s="91"/>
      <c r="D29" s="91"/>
      <c r="E29" s="91"/>
      <c r="F29" s="91"/>
      <c r="G29" s="91"/>
    </row>
    <row r="30" spans="1:8" x14ac:dyDescent="0.35">
      <c r="A30" s="91"/>
      <c r="B30" s="91"/>
      <c r="C30" s="91"/>
      <c r="D30" s="91"/>
      <c r="E30" s="91"/>
      <c r="F30" s="91"/>
      <c r="G30" s="91"/>
    </row>
    <row r="31" spans="1:8" x14ac:dyDescent="0.35">
      <c r="A31" s="91"/>
      <c r="B31" s="91"/>
      <c r="C31" s="91"/>
      <c r="D31" s="91"/>
      <c r="E31" s="91"/>
      <c r="F31" s="91"/>
      <c r="G31" s="91"/>
    </row>
    <row r="32" spans="1:8" x14ac:dyDescent="0.35">
      <c r="A32" s="91"/>
      <c r="B32" s="91"/>
      <c r="C32" s="91"/>
      <c r="D32" s="91"/>
      <c r="E32" s="91"/>
      <c r="F32" s="91"/>
      <c r="G32" s="91"/>
    </row>
  </sheetData>
  <sheetProtection algorithmName="SHA-512" hashValue="sgi3PAdBrnkgDiWe4zPvN9Qdcco0N67cqg1/g6Pr6UWlu9EVXEHOGFsFeATtjsYasfagmXh8AkwECuwc1umzXQ==" saltValue="aVi1EyDJexgZ/y2ZZ/w7Kw==" spinCount="100000" sheet="1"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30"/>
  <sheetViews>
    <sheetView tabSelected="1" zoomScale="70" zoomScaleNormal="70" workbookViewId="0">
      <pane xSplit="1" ySplit="2" topLeftCell="B12" activePane="bottomRight" state="frozen"/>
      <selection pane="topRight" activeCell="B1" sqref="B1"/>
      <selection pane="bottomLeft" activeCell="A3" sqref="A3"/>
      <selection pane="bottomRight" activeCell="B16" sqref="B16"/>
    </sheetView>
  </sheetViews>
  <sheetFormatPr defaultColWidth="10.83203125" defaultRowHeight="15.5" x14ac:dyDescent="0.35"/>
  <cols>
    <col min="1" max="1" width="64.58203125" style="97" customWidth="1"/>
    <col min="2" max="4" width="25" style="97" customWidth="1"/>
    <col min="5" max="7" width="16.58203125" style="97" customWidth="1"/>
    <col min="8" max="8" width="16.5" style="97" customWidth="1"/>
    <col min="9" max="16384" width="10.83203125" style="8"/>
  </cols>
  <sheetData>
    <row r="1" spans="1:20" ht="15.65" customHeight="1" x14ac:dyDescent="0.35">
      <c r="A1" s="7"/>
      <c r="B1" s="162" t="s">
        <v>259</v>
      </c>
      <c r="C1" s="162"/>
      <c r="D1" s="162"/>
      <c r="E1" s="7"/>
      <c r="F1" s="7"/>
      <c r="G1" s="7"/>
      <c r="H1" s="8"/>
    </row>
    <row r="2" spans="1:20" ht="112" customHeight="1" x14ac:dyDescent="0.35">
      <c r="A2" s="40" t="s">
        <v>260</v>
      </c>
      <c r="B2" s="23" t="s">
        <v>261</v>
      </c>
      <c r="C2" s="23" t="s">
        <v>262</v>
      </c>
      <c r="D2" s="23" t="s">
        <v>263</v>
      </c>
      <c r="E2" s="33" t="s">
        <v>129</v>
      </c>
      <c r="F2" s="33" t="s">
        <v>24</v>
      </c>
      <c r="G2" s="33" t="s">
        <v>25</v>
      </c>
      <c r="H2" s="8"/>
    </row>
    <row r="3" spans="1:20" ht="32.15" customHeight="1" x14ac:dyDescent="0.35">
      <c r="A3" s="22" t="s">
        <v>264</v>
      </c>
      <c r="B3" s="88">
        <v>0</v>
      </c>
      <c r="C3" s="88"/>
      <c r="D3" s="88"/>
      <c r="E3" s="49">
        <f>SUM(B3:D3)</f>
        <v>0</v>
      </c>
      <c r="F3" s="67">
        <v>-0.15</v>
      </c>
      <c r="G3" s="49">
        <f>(B3*F3)+(C3*F3)+(D3*F3)</f>
        <v>0</v>
      </c>
      <c r="H3" s="8"/>
      <c r="T3" s="8">
        <v>-2</v>
      </c>
    </row>
    <row r="4" spans="1:20" ht="32.15" customHeight="1" x14ac:dyDescent="0.35">
      <c r="A4" s="22"/>
      <c r="B4" s="88"/>
      <c r="C4" s="88"/>
      <c r="D4" s="88"/>
      <c r="E4" s="49"/>
      <c r="F4" s="67"/>
      <c r="G4" s="49"/>
      <c r="H4" s="8"/>
    </row>
    <row r="5" spans="1:20" ht="32.15" customHeight="1" x14ac:dyDescent="0.35">
      <c r="A5" s="22" t="s">
        <v>265</v>
      </c>
      <c r="B5" s="93">
        <v>0</v>
      </c>
      <c r="C5" s="93"/>
      <c r="D5" s="93"/>
      <c r="E5" s="49">
        <f t="shared" ref="E5:E17" si="0">SUM(B5:D5)</f>
        <v>0</v>
      </c>
      <c r="F5" s="67">
        <v>-0.2</v>
      </c>
      <c r="G5" s="49">
        <f>(B5*F5)+(C5*F5)+(D5*F5)</f>
        <v>0</v>
      </c>
      <c r="H5" s="8"/>
    </row>
    <row r="6" spans="1:20" ht="32.15" customHeight="1" x14ac:dyDescent="0.35">
      <c r="A6" s="22"/>
      <c r="B6" s="93"/>
      <c r="C6" s="93"/>
      <c r="D6" s="93"/>
      <c r="E6" s="49"/>
      <c r="F6" s="67"/>
      <c r="G6" s="49"/>
      <c r="H6" s="8"/>
    </row>
    <row r="7" spans="1:20" ht="32.15" customHeight="1" x14ac:dyDescent="0.35">
      <c r="A7" s="23" t="s">
        <v>266</v>
      </c>
      <c r="B7" s="88"/>
      <c r="C7" s="88"/>
      <c r="D7" s="88">
        <v>2</v>
      </c>
      <c r="E7" s="49">
        <f t="shared" si="0"/>
        <v>2</v>
      </c>
      <c r="F7" s="67">
        <v>-0.2</v>
      </c>
      <c r="G7" s="49">
        <f>(B7*F7)+(C7*F7)+(D7*F7)</f>
        <v>-0.4</v>
      </c>
      <c r="H7" s="8"/>
    </row>
    <row r="8" spans="1:20" ht="54" customHeight="1" x14ac:dyDescent="0.35">
      <c r="A8" s="22"/>
      <c r="B8" s="88"/>
      <c r="C8" s="88"/>
      <c r="D8" s="119" t="s">
        <v>267</v>
      </c>
      <c r="E8" s="49"/>
      <c r="F8" s="67"/>
      <c r="G8" s="49"/>
      <c r="H8" s="8"/>
    </row>
    <row r="9" spans="1:20" ht="32.15" customHeight="1" x14ac:dyDescent="0.35">
      <c r="A9" s="23" t="s">
        <v>268</v>
      </c>
      <c r="B9" s="93"/>
      <c r="C9" s="93">
        <v>1</v>
      </c>
      <c r="D9" s="93"/>
      <c r="E9" s="49">
        <f t="shared" si="0"/>
        <v>1</v>
      </c>
      <c r="F9" s="76">
        <v>-0.1</v>
      </c>
      <c r="G9" s="49">
        <f>(B9*F9)+(C9*F9)+(D9*F9)</f>
        <v>-0.1</v>
      </c>
      <c r="H9" s="8"/>
    </row>
    <row r="10" spans="1:20" ht="62.25" customHeight="1" x14ac:dyDescent="0.35">
      <c r="A10" s="23"/>
      <c r="B10" s="93"/>
      <c r="C10" s="93" t="s">
        <v>269</v>
      </c>
      <c r="D10" s="93"/>
      <c r="E10" s="49"/>
      <c r="F10" s="76"/>
      <c r="G10" s="49"/>
      <c r="H10" s="8"/>
    </row>
    <row r="11" spans="1:20" ht="32.15" customHeight="1" x14ac:dyDescent="0.35">
      <c r="A11" s="23" t="s">
        <v>270</v>
      </c>
      <c r="B11" s="88">
        <v>0</v>
      </c>
      <c r="C11" s="88"/>
      <c r="D11" s="88"/>
      <c r="E11" s="49">
        <f t="shared" si="0"/>
        <v>0</v>
      </c>
      <c r="F11" s="76">
        <f>-10%</f>
        <v>-0.1</v>
      </c>
      <c r="G11" s="49">
        <f t="shared" ref="G11:G13" si="1">(B11*F11)+(C11*F11)+(D11*F11)</f>
        <v>0</v>
      </c>
      <c r="H11" s="8"/>
    </row>
    <row r="12" spans="1:20" ht="100.5" customHeight="1" x14ac:dyDescent="0.35">
      <c r="A12" s="23"/>
      <c r="B12" s="119" t="s">
        <v>271</v>
      </c>
      <c r="C12" s="88"/>
      <c r="D12" s="88"/>
      <c r="E12" s="49"/>
      <c r="F12" s="76"/>
      <c r="G12" s="49"/>
      <c r="H12" s="8"/>
    </row>
    <row r="13" spans="1:20" ht="32.15" customHeight="1" x14ac:dyDescent="0.35">
      <c r="A13" s="23" t="s">
        <v>272</v>
      </c>
      <c r="B13" s="93"/>
      <c r="C13" s="93">
        <v>1</v>
      </c>
      <c r="D13" s="93"/>
      <c r="E13" s="49">
        <f t="shared" si="0"/>
        <v>1</v>
      </c>
      <c r="F13" s="76">
        <f>-10%</f>
        <v>-0.1</v>
      </c>
      <c r="G13" s="49">
        <f t="shared" si="1"/>
        <v>-0.1</v>
      </c>
      <c r="H13" s="8"/>
    </row>
    <row r="14" spans="1:20" ht="76.5" customHeight="1" x14ac:dyDescent="0.35">
      <c r="A14" s="23"/>
      <c r="B14" s="93"/>
      <c r="C14" s="135" t="s">
        <v>276</v>
      </c>
      <c r="D14" s="93"/>
      <c r="E14" s="49"/>
      <c r="F14" s="76"/>
      <c r="G14" s="49"/>
      <c r="H14" s="8"/>
    </row>
    <row r="15" spans="1:20" ht="34.5" customHeight="1" x14ac:dyDescent="0.35">
      <c r="A15" s="23" t="s">
        <v>273</v>
      </c>
      <c r="B15" s="88">
        <v>0</v>
      </c>
      <c r="C15" s="88"/>
      <c r="D15" s="88"/>
      <c r="E15" s="49">
        <f t="shared" si="0"/>
        <v>0</v>
      </c>
      <c r="F15" s="76">
        <v>-0.1</v>
      </c>
      <c r="G15" s="49">
        <f>(B15*F15)+(C15*F15)+(D15*F15)</f>
        <v>0</v>
      </c>
      <c r="H15" s="8"/>
    </row>
    <row r="16" spans="1:20" ht="34.5" customHeight="1" x14ac:dyDescent="0.35">
      <c r="A16" s="22"/>
      <c r="B16" s="88" t="s">
        <v>277</v>
      </c>
      <c r="C16" s="88"/>
      <c r="D16" s="88"/>
      <c r="E16" s="49"/>
      <c r="F16" s="67"/>
      <c r="G16" s="49"/>
      <c r="H16" s="8"/>
    </row>
    <row r="17" spans="1:8" ht="34.5" customHeight="1" x14ac:dyDescent="0.35">
      <c r="A17" s="23" t="s">
        <v>274</v>
      </c>
      <c r="B17" s="93">
        <v>0</v>
      </c>
      <c r="C17" s="93"/>
      <c r="D17" s="93"/>
      <c r="E17" s="49">
        <f t="shared" si="0"/>
        <v>0</v>
      </c>
      <c r="F17" s="76">
        <v>-0.05</v>
      </c>
      <c r="G17" s="49">
        <f>(B17*F17)+(C17*F17)+(D17*F17)</f>
        <v>0</v>
      </c>
      <c r="H17" s="8"/>
    </row>
    <row r="18" spans="1:8" ht="34.5" customHeight="1" x14ac:dyDescent="0.35">
      <c r="A18" s="22"/>
      <c r="B18" s="93"/>
      <c r="C18" s="93"/>
      <c r="D18" s="93"/>
      <c r="E18" s="49"/>
      <c r="F18" s="67"/>
      <c r="G18" s="49"/>
      <c r="H18" s="8"/>
    </row>
    <row r="19" spans="1:8" ht="15.65" customHeight="1" x14ac:dyDescent="0.35">
      <c r="A19" s="8"/>
      <c r="B19" s="8"/>
      <c r="C19" s="8"/>
      <c r="D19" s="8"/>
      <c r="E19" s="38" t="s">
        <v>58</v>
      </c>
      <c r="F19" s="67">
        <f>SUM(F3:F18)</f>
        <v>-1</v>
      </c>
      <c r="G19" s="134">
        <f>SUM(G3:G18)</f>
        <v>-0.6</v>
      </c>
      <c r="H19" s="14" t="s">
        <v>275</v>
      </c>
    </row>
    <row r="20" spans="1:8" ht="15.65" customHeight="1" x14ac:dyDescent="0.35">
      <c r="A20" s="91"/>
      <c r="B20" s="91"/>
      <c r="C20" s="91"/>
      <c r="D20" s="91"/>
      <c r="E20" s="91"/>
      <c r="F20" s="99"/>
      <c r="G20" s="91"/>
    </row>
    <row r="21" spans="1:8" ht="15.65" customHeight="1" x14ac:dyDescent="0.35">
      <c r="A21" s="91"/>
      <c r="B21" s="91"/>
      <c r="C21" s="91"/>
      <c r="D21" s="91"/>
      <c r="E21" s="91"/>
      <c r="F21" s="91"/>
      <c r="G21" s="91"/>
    </row>
    <row r="22" spans="1:8" x14ac:dyDescent="0.35">
      <c r="A22" s="91"/>
      <c r="B22" s="91"/>
      <c r="C22" s="91"/>
      <c r="D22" s="91"/>
      <c r="E22" s="91"/>
      <c r="F22" s="91"/>
      <c r="G22" s="91"/>
    </row>
    <row r="23" spans="1:8" x14ac:dyDescent="0.35">
      <c r="A23" s="91"/>
      <c r="B23" s="91"/>
      <c r="C23" s="91"/>
      <c r="D23" s="91"/>
      <c r="E23" s="91"/>
      <c r="F23" s="91"/>
      <c r="G23" s="91"/>
    </row>
    <row r="24" spans="1:8" x14ac:dyDescent="0.35">
      <c r="A24" s="91"/>
      <c r="B24" s="91"/>
      <c r="C24" s="106"/>
      <c r="D24" s="91"/>
      <c r="E24" s="91"/>
      <c r="F24" s="91"/>
      <c r="G24" s="91"/>
    </row>
    <row r="25" spans="1:8" x14ac:dyDescent="0.35">
      <c r="A25" s="91"/>
      <c r="B25" s="91"/>
      <c r="C25" s="91"/>
      <c r="D25" s="91"/>
      <c r="E25" s="91"/>
      <c r="F25" s="91"/>
      <c r="G25" s="91"/>
    </row>
    <row r="26" spans="1:8" x14ac:dyDescent="0.35">
      <c r="A26" s="91"/>
      <c r="B26" s="91"/>
      <c r="C26" s="91"/>
      <c r="D26" s="91"/>
      <c r="E26" s="91"/>
      <c r="F26" s="91"/>
      <c r="G26" s="91"/>
    </row>
    <row r="27" spans="1:8" x14ac:dyDescent="0.35">
      <c r="A27" s="91"/>
      <c r="B27" s="91"/>
      <c r="C27" s="91"/>
      <c r="D27" s="91"/>
      <c r="E27" s="91"/>
      <c r="F27" s="91"/>
      <c r="G27" s="91"/>
    </row>
    <row r="28" spans="1:8" x14ac:dyDescent="0.35">
      <c r="A28" s="91"/>
      <c r="B28" s="91"/>
      <c r="C28" s="91"/>
      <c r="D28" s="91"/>
      <c r="E28" s="91"/>
      <c r="F28" s="91"/>
      <c r="G28" s="91"/>
    </row>
    <row r="29" spans="1:8" x14ac:dyDescent="0.35">
      <c r="A29" s="91"/>
      <c r="B29" s="91"/>
      <c r="C29" s="91"/>
      <c r="D29" s="91"/>
      <c r="E29" s="91"/>
      <c r="F29" s="91"/>
      <c r="G29" s="91"/>
    </row>
    <row r="30" spans="1:8" x14ac:dyDescent="0.35">
      <c r="A30" s="91"/>
      <c r="B30" s="91"/>
      <c r="C30" s="91"/>
      <c r="D30" s="91"/>
      <c r="E30" s="91"/>
      <c r="F30" s="91"/>
      <c r="G30" s="91"/>
    </row>
  </sheetData>
  <sheetProtection algorithmName="SHA-512" hashValue="mfPLd6kbx813gq7trwm3Uu919XehFfIUpYd4I0RCa4RzVB2KY/b8ZlcPVZQb0yt1qWEwdkxNzBtqFzhAy3FnQw==" saltValue="BS6caPAZShL10XDgWKcV0A==" spinCount="100000" sheet="1"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58203125" defaultRowHeight="15.5" x14ac:dyDescent="0.35"/>
  <cols>
    <col min="2" max="4" width="16.58203125" customWidth="1"/>
  </cols>
  <sheetData>
    <row r="2" spans="2:4" x14ac:dyDescent="0.35">
      <c r="B2" s="52" t="s">
        <v>19</v>
      </c>
      <c r="C2" s="52" t="s">
        <v>20</v>
      </c>
      <c r="D2" s="52"/>
    </row>
    <row r="3" spans="2:4" x14ac:dyDescent="0.35">
      <c r="B3" s="1" t="s">
        <v>21</v>
      </c>
      <c r="C3" s="59">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2A2FE-5E13-423C-B3AE-CEA120CAE67D}">
  <dimension ref="A1:E65"/>
  <sheetViews>
    <sheetView zoomScale="70" zoomScaleNormal="70" workbookViewId="0">
      <pane xSplit="1" ySplit="1" topLeftCell="B2" activePane="bottomRight" state="frozen"/>
      <selection pane="topRight" activeCell="B1" sqref="B1"/>
      <selection pane="bottomLeft" activeCell="A2" sqref="A2"/>
      <selection pane="bottomRight" activeCell="A63" sqref="A63"/>
    </sheetView>
  </sheetViews>
  <sheetFormatPr defaultColWidth="10.5" defaultRowHeight="15.5" x14ac:dyDescent="0.35"/>
  <cols>
    <col min="1" max="1" width="48.58203125" customWidth="1"/>
    <col min="2" max="2" width="64.58203125" style="14" customWidth="1"/>
    <col min="3" max="4" width="16.58203125" customWidth="1"/>
    <col min="5" max="5" width="12.33203125" customWidth="1"/>
  </cols>
  <sheetData>
    <row r="1" spans="1:4" ht="34.5" customHeight="1" x14ac:dyDescent="0.35">
      <c r="A1" s="45" t="s">
        <v>22</v>
      </c>
      <c r="B1" s="45" t="s">
        <v>23</v>
      </c>
      <c r="C1" s="45" t="s">
        <v>24</v>
      </c>
      <c r="D1" s="45" t="s">
        <v>25</v>
      </c>
    </row>
    <row r="2" spans="1:4" x14ac:dyDescent="0.35">
      <c r="A2" s="113" t="s">
        <v>26</v>
      </c>
      <c r="B2" s="119"/>
      <c r="C2" s="65">
        <v>0.05</v>
      </c>
      <c r="D2" s="39">
        <f>B2*C2</f>
        <v>0</v>
      </c>
    </row>
    <row r="3" spans="1:4" x14ac:dyDescent="0.35">
      <c r="A3" s="113"/>
      <c r="B3" s="119"/>
      <c r="C3" s="65"/>
      <c r="D3" s="39"/>
    </row>
    <row r="4" spans="1:4" x14ac:dyDescent="0.35">
      <c r="A4" s="113" t="s">
        <v>27</v>
      </c>
      <c r="B4" s="88">
        <v>2</v>
      </c>
      <c r="C4" s="65">
        <v>0.05</v>
      </c>
      <c r="D4" s="39">
        <f>B4*C4</f>
        <v>0.1</v>
      </c>
    </row>
    <row r="5" spans="1:4" x14ac:dyDescent="0.35">
      <c r="A5" s="113"/>
      <c r="B5" s="119" t="s">
        <v>28</v>
      </c>
      <c r="C5" s="65"/>
      <c r="D5" s="39"/>
    </row>
    <row r="6" spans="1:4" x14ac:dyDescent="0.35">
      <c r="A6" s="113" t="s">
        <v>29</v>
      </c>
      <c r="B6" s="88"/>
      <c r="C6" s="65">
        <v>0.05</v>
      </c>
      <c r="D6" s="39">
        <f>B6*C6</f>
        <v>0</v>
      </c>
    </row>
    <row r="7" spans="1:4" x14ac:dyDescent="0.35">
      <c r="A7" s="113"/>
      <c r="B7" s="119"/>
      <c r="C7" s="65"/>
      <c r="D7" s="39"/>
    </row>
    <row r="8" spans="1:4" x14ac:dyDescent="0.35">
      <c r="A8" s="113" t="s">
        <v>30</v>
      </c>
      <c r="B8" s="119"/>
      <c r="C8" s="65">
        <v>0.05</v>
      </c>
      <c r="D8" s="39">
        <f>B8*C8</f>
        <v>0</v>
      </c>
    </row>
    <row r="9" spans="1:4" x14ac:dyDescent="0.35">
      <c r="A9" s="113"/>
      <c r="B9" s="119"/>
      <c r="C9" s="65"/>
      <c r="D9" s="39"/>
    </row>
    <row r="10" spans="1:4" x14ac:dyDescent="0.35">
      <c r="A10" s="113" t="s">
        <v>31</v>
      </c>
      <c r="B10" s="119"/>
      <c r="C10" s="65">
        <v>0.05</v>
      </c>
      <c r="D10" s="39">
        <f>B10*C10</f>
        <v>0</v>
      </c>
    </row>
    <row r="11" spans="1:4" x14ac:dyDescent="0.35">
      <c r="A11" s="113"/>
      <c r="B11" s="119"/>
      <c r="C11" s="65"/>
      <c r="D11" s="39"/>
    </row>
    <row r="12" spans="1:4" x14ac:dyDescent="0.35">
      <c r="A12" s="113" t="s">
        <v>32</v>
      </c>
      <c r="B12" s="119"/>
      <c r="C12" s="65">
        <v>0.05</v>
      </c>
      <c r="D12" s="39">
        <f>B12*C12</f>
        <v>0</v>
      </c>
    </row>
    <row r="13" spans="1:4" x14ac:dyDescent="0.35">
      <c r="A13" s="113"/>
      <c r="B13" s="119"/>
      <c r="C13" s="65"/>
      <c r="D13" s="39"/>
    </row>
    <row r="14" spans="1:4" x14ac:dyDescent="0.35">
      <c r="A14" s="113" t="s">
        <v>33</v>
      </c>
      <c r="B14" s="119"/>
      <c r="C14" s="65">
        <v>0.05</v>
      </c>
      <c r="D14" s="39">
        <f>B14*C14</f>
        <v>0</v>
      </c>
    </row>
    <row r="15" spans="1:4" x14ac:dyDescent="0.35">
      <c r="A15" s="113"/>
      <c r="B15" s="119"/>
      <c r="C15" s="65"/>
      <c r="D15" s="39"/>
    </row>
    <row r="16" spans="1:4" x14ac:dyDescent="0.35">
      <c r="A16" s="113" t="s">
        <v>34</v>
      </c>
      <c r="B16" s="119"/>
      <c r="C16" s="65">
        <v>0.03</v>
      </c>
      <c r="D16" s="39">
        <f>B16*C16</f>
        <v>0</v>
      </c>
    </row>
    <row r="17" spans="1:4" x14ac:dyDescent="0.35">
      <c r="A17" s="113"/>
      <c r="B17" s="119"/>
      <c r="C17" s="65"/>
      <c r="D17" s="39"/>
    </row>
    <row r="18" spans="1:4" x14ac:dyDescent="0.35">
      <c r="A18" s="113" t="s">
        <v>35</v>
      </c>
      <c r="B18" s="119"/>
      <c r="C18" s="65">
        <v>0.02</v>
      </c>
      <c r="D18" s="39">
        <f>B18*C18</f>
        <v>0</v>
      </c>
    </row>
    <row r="19" spans="1:4" x14ac:dyDescent="0.35">
      <c r="A19" s="113"/>
      <c r="B19" s="120"/>
      <c r="C19" s="65"/>
      <c r="D19" s="39"/>
    </row>
    <row r="20" spans="1:4" x14ac:dyDescent="0.35">
      <c r="A20" s="113" t="s">
        <v>36</v>
      </c>
      <c r="B20" s="119"/>
      <c r="C20" s="65">
        <v>0.03</v>
      </c>
      <c r="D20" s="39">
        <f>B20*C20</f>
        <v>0</v>
      </c>
    </row>
    <row r="21" spans="1:4" x14ac:dyDescent="0.35">
      <c r="A21" s="113"/>
      <c r="B21" s="119"/>
      <c r="C21" s="65"/>
      <c r="D21" s="39"/>
    </row>
    <row r="22" spans="1:4" x14ac:dyDescent="0.35">
      <c r="A22" s="113" t="s">
        <v>37</v>
      </c>
      <c r="B22" s="119"/>
      <c r="C22" s="65">
        <v>0.03</v>
      </c>
      <c r="D22" s="39">
        <f>B22*C22</f>
        <v>0</v>
      </c>
    </row>
    <row r="23" spans="1:4" x14ac:dyDescent="0.35">
      <c r="A23" s="113"/>
      <c r="B23" s="119"/>
      <c r="C23" s="65"/>
      <c r="D23" s="39"/>
    </row>
    <row r="24" spans="1:4" ht="31" x14ac:dyDescent="0.35">
      <c r="A24" s="114" t="s">
        <v>38</v>
      </c>
      <c r="B24" s="119"/>
      <c r="C24" s="65">
        <v>0.03</v>
      </c>
      <c r="D24" s="39">
        <f>B24*C24</f>
        <v>0</v>
      </c>
    </row>
    <row r="25" spans="1:4" x14ac:dyDescent="0.35">
      <c r="A25" s="113"/>
      <c r="B25" s="119"/>
      <c r="C25" s="65"/>
      <c r="D25" s="39"/>
    </row>
    <row r="26" spans="1:4" x14ac:dyDescent="0.35">
      <c r="A26" s="113" t="s">
        <v>39</v>
      </c>
      <c r="B26" s="88">
        <v>3</v>
      </c>
      <c r="C26" s="65">
        <v>0.04</v>
      </c>
      <c r="D26" s="39">
        <f>B26*C26</f>
        <v>0.12</v>
      </c>
    </row>
    <row r="27" spans="1:4" ht="43" customHeight="1" x14ac:dyDescent="0.35">
      <c r="A27" s="113"/>
      <c r="B27" s="120" t="s">
        <v>40</v>
      </c>
      <c r="C27" s="65"/>
      <c r="D27" s="39"/>
    </row>
    <row r="28" spans="1:4" x14ac:dyDescent="0.35">
      <c r="A28" s="113" t="s">
        <v>41</v>
      </c>
      <c r="B28" s="88">
        <v>3</v>
      </c>
      <c r="C28" s="65">
        <v>0.03</v>
      </c>
      <c r="D28" s="39">
        <f>B28*C28</f>
        <v>0.09</v>
      </c>
    </row>
    <row r="29" spans="1:4" ht="47.5" customHeight="1" x14ac:dyDescent="0.35">
      <c r="A29" s="113"/>
      <c r="B29" s="120" t="s">
        <v>40</v>
      </c>
      <c r="C29" s="65"/>
      <c r="D29" s="39"/>
    </row>
    <row r="30" spans="1:4" x14ac:dyDescent="0.35">
      <c r="A30" s="113" t="s">
        <v>42</v>
      </c>
      <c r="B30" s="119"/>
      <c r="C30" s="65">
        <v>0.04</v>
      </c>
      <c r="D30" s="39">
        <f>B30*C30</f>
        <v>0</v>
      </c>
    </row>
    <row r="31" spans="1:4" x14ac:dyDescent="0.35">
      <c r="A31" s="113"/>
      <c r="B31" s="119"/>
      <c r="C31" s="65"/>
      <c r="D31" s="39"/>
    </row>
    <row r="32" spans="1:4" x14ac:dyDescent="0.35">
      <c r="A32" s="113" t="s">
        <v>43</v>
      </c>
      <c r="B32" s="119"/>
      <c r="C32" s="65">
        <v>0.04</v>
      </c>
      <c r="D32" s="39">
        <f>B32*C32</f>
        <v>0</v>
      </c>
    </row>
    <row r="33" spans="1:4" x14ac:dyDescent="0.35">
      <c r="A33" s="113"/>
      <c r="B33" s="120"/>
      <c r="C33" s="65"/>
      <c r="D33" s="39"/>
    </row>
    <row r="34" spans="1:4" x14ac:dyDescent="0.35">
      <c r="A34" s="113" t="s">
        <v>44</v>
      </c>
      <c r="B34" s="119"/>
      <c r="C34" s="65">
        <v>0.03</v>
      </c>
      <c r="D34" s="39">
        <f>B34*C34</f>
        <v>0</v>
      </c>
    </row>
    <row r="35" spans="1:4" x14ac:dyDescent="0.35">
      <c r="A35" s="113"/>
      <c r="B35" s="119"/>
      <c r="C35" s="65"/>
      <c r="D35" s="39"/>
    </row>
    <row r="36" spans="1:4" x14ac:dyDescent="0.35">
      <c r="A36" s="113" t="s">
        <v>45</v>
      </c>
      <c r="B36" s="119"/>
      <c r="C36" s="65">
        <v>0.05</v>
      </c>
      <c r="D36" s="39">
        <f>B36*C36</f>
        <v>0</v>
      </c>
    </row>
    <row r="37" spans="1:4" x14ac:dyDescent="0.35">
      <c r="A37" s="113"/>
      <c r="B37" s="119"/>
      <c r="C37" s="65"/>
      <c r="D37" s="39"/>
    </row>
    <row r="38" spans="1:4" x14ac:dyDescent="0.35">
      <c r="A38" s="113" t="s">
        <v>46</v>
      </c>
      <c r="B38" s="119"/>
      <c r="C38" s="65">
        <v>0.05</v>
      </c>
      <c r="D38" s="39">
        <f>B38*C38</f>
        <v>0</v>
      </c>
    </row>
    <row r="39" spans="1:4" x14ac:dyDescent="0.35">
      <c r="A39" s="113"/>
      <c r="B39" s="119"/>
      <c r="C39" s="65"/>
      <c r="D39" s="39"/>
    </row>
    <row r="40" spans="1:4" x14ac:dyDescent="0.35">
      <c r="A40" s="114" t="s">
        <v>47</v>
      </c>
      <c r="B40" s="88">
        <v>2</v>
      </c>
      <c r="C40" s="65">
        <v>0.04</v>
      </c>
      <c r="D40" s="39">
        <f>B40*C40</f>
        <v>0.08</v>
      </c>
    </row>
    <row r="41" spans="1:4" ht="46.5" x14ac:dyDescent="0.35">
      <c r="A41" s="113"/>
      <c r="B41" s="120" t="s">
        <v>48</v>
      </c>
      <c r="C41" s="65"/>
      <c r="D41" s="39"/>
    </row>
    <row r="42" spans="1:4" x14ac:dyDescent="0.35">
      <c r="A42" s="113" t="s">
        <v>49</v>
      </c>
      <c r="B42" s="119"/>
      <c r="C42" s="65">
        <v>0.02</v>
      </c>
      <c r="D42" s="39">
        <f>B42*C42</f>
        <v>0</v>
      </c>
    </row>
    <row r="43" spans="1:4" x14ac:dyDescent="0.35">
      <c r="A43" s="113"/>
      <c r="B43" s="119"/>
      <c r="C43" s="65"/>
      <c r="D43" s="39"/>
    </row>
    <row r="44" spans="1:4" x14ac:dyDescent="0.35">
      <c r="A44" s="113" t="s">
        <v>50</v>
      </c>
      <c r="B44" s="88"/>
      <c r="C44" s="65">
        <v>0.03</v>
      </c>
      <c r="D44" s="39">
        <f>B44*C44</f>
        <v>0</v>
      </c>
    </row>
    <row r="45" spans="1:4" x14ac:dyDescent="0.35">
      <c r="A45" s="113"/>
      <c r="B45" s="119"/>
      <c r="C45" s="65"/>
      <c r="D45" s="39"/>
    </row>
    <row r="46" spans="1:4" x14ac:dyDescent="0.35">
      <c r="A46" s="113" t="s">
        <v>51</v>
      </c>
      <c r="B46" s="88"/>
      <c r="C46" s="65">
        <v>0.03</v>
      </c>
      <c r="D46" s="39">
        <f>B46*C46</f>
        <v>0</v>
      </c>
    </row>
    <row r="47" spans="1:4" x14ac:dyDescent="0.35">
      <c r="A47" s="113"/>
      <c r="B47" s="119"/>
      <c r="C47" s="65"/>
      <c r="D47" s="39"/>
    </row>
    <row r="48" spans="1:4" x14ac:dyDescent="0.35">
      <c r="A48" s="113" t="s">
        <v>52</v>
      </c>
      <c r="B48" s="88"/>
      <c r="C48" s="65">
        <v>0.02</v>
      </c>
      <c r="D48" s="39">
        <f>B48*C48</f>
        <v>0</v>
      </c>
    </row>
    <row r="49" spans="1:5" x14ac:dyDescent="0.35">
      <c r="A49" s="113"/>
      <c r="B49" s="119"/>
      <c r="C49" s="65"/>
      <c r="D49" s="39"/>
    </row>
    <row r="50" spans="1:5" x14ac:dyDescent="0.35">
      <c r="A50" s="113" t="s">
        <v>53</v>
      </c>
      <c r="B50" s="119"/>
      <c r="C50" s="65">
        <v>0.02</v>
      </c>
      <c r="D50" s="39">
        <f>B50*C50</f>
        <v>0</v>
      </c>
    </row>
    <row r="51" spans="1:5" x14ac:dyDescent="0.35">
      <c r="A51" s="113"/>
      <c r="B51" s="119"/>
      <c r="C51" s="65"/>
      <c r="D51" s="39"/>
    </row>
    <row r="52" spans="1:5" x14ac:dyDescent="0.35">
      <c r="A52" s="113" t="s">
        <v>54</v>
      </c>
      <c r="B52" s="119"/>
      <c r="C52" s="65">
        <v>0.02</v>
      </c>
      <c r="D52" s="39">
        <f>B52*C52</f>
        <v>0</v>
      </c>
    </row>
    <row r="53" spans="1:5" x14ac:dyDescent="0.35">
      <c r="A53" s="113"/>
      <c r="B53" s="119"/>
      <c r="C53" s="65"/>
      <c r="D53" s="39"/>
    </row>
    <row r="54" spans="1:5" x14ac:dyDescent="0.35">
      <c r="A54" s="113" t="s">
        <v>55</v>
      </c>
      <c r="B54" s="119"/>
      <c r="C54" s="65">
        <v>0.02</v>
      </c>
      <c r="D54" s="39">
        <f>B54*C54</f>
        <v>0</v>
      </c>
    </row>
    <row r="55" spans="1:5" x14ac:dyDescent="0.35">
      <c r="A55" s="113"/>
      <c r="B55" s="120"/>
      <c r="C55" s="65"/>
      <c r="D55" s="39"/>
    </row>
    <row r="56" spans="1:5" x14ac:dyDescent="0.35">
      <c r="A56" s="113" t="s">
        <v>56</v>
      </c>
      <c r="B56" s="88">
        <v>3</v>
      </c>
      <c r="C56" s="65">
        <v>0.03</v>
      </c>
      <c r="D56" s="39">
        <f>B56*C56</f>
        <v>0.09</v>
      </c>
    </row>
    <row r="57" spans="1:5" ht="46.5" x14ac:dyDescent="0.35">
      <c r="A57" s="26"/>
      <c r="B57" s="137" t="s">
        <v>57</v>
      </c>
      <c r="C57" s="65"/>
      <c r="D57" s="39"/>
    </row>
    <row r="58" spans="1:5" x14ac:dyDescent="0.35">
      <c r="B58" s="121" t="s">
        <v>58</v>
      </c>
      <c r="C58" s="65">
        <f>SUM(C2:C57)</f>
        <v>1.0000000000000004</v>
      </c>
      <c r="D58" s="115">
        <f>SUM(D2:D57)</f>
        <v>0.48</v>
      </c>
      <c r="E58" s="54" t="s">
        <v>59</v>
      </c>
    </row>
    <row r="59" spans="1:5" ht="31" x14ac:dyDescent="0.35">
      <c r="A59" s="101" t="s">
        <v>60</v>
      </c>
    </row>
    <row r="61" spans="1:5" x14ac:dyDescent="0.35">
      <c r="A61" s="101"/>
    </row>
    <row r="62" spans="1:5" x14ac:dyDescent="0.35">
      <c r="A62" s="101"/>
    </row>
    <row r="63" spans="1:5" x14ac:dyDescent="0.35">
      <c r="A63" s="101"/>
    </row>
    <row r="64" spans="1:5" x14ac:dyDescent="0.35">
      <c r="A64" s="101"/>
    </row>
    <row r="65" spans="1:1" x14ac:dyDescent="0.35">
      <c r="A65" s="118"/>
    </row>
  </sheetData>
  <sheetProtection formatRows="0"/>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06A90-B657-47F9-8438-CBC7B1962B0B}">
  <dimension ref="A1:E69"/>
  <sheetViews>
    <sheetView zoomScale="70" zoomScaleNormal="70" workbookViewId="0">
      <pane xSplit="1" ySplit="1" topLeftCell="B2" activePane="bottomRight" state="frozen"/>
      <selection pane="topRight" activeCell="B1" sqref="B1"/>
      <selection pane="bottomLeft" activeCell="A2" sqref="A2"/>
      <selection pane="bottomRight" activeCell="B41" sqref="B41"/>
    </sheetView>
  </sheetViews>
  <sheetFormatPr defaultColWidth="10.83203125" defaultRowHeight="15.5" x14ac:dyDescent="0.35"/>
  <cols>
    <col min="1" max="1" width="48.58203125" style="1" customWidth="1"/>
    <col min="2" max="2" width="64.58203125" style="14" customWidth="1"/>
    <col min="3" max="4" width="16.58203125" style="1" customWidth="1"/>
    <col min="5" max="5" width="15.33203125" style="1" customWidth="1"/>
    <col min="6" max="16384" width="10.83203125" style="1"/>
  </cols>
  <sheetData>
    <row r="1" spans="1:4" ht="32.15" customHeight="1" x14ac:dyDescent="0.35">
      <c r="A1" s="40" t="s">
        <v>22</v>
      </c>
      <c r="B1" s="33" t="s">
        <v>61</v>
      </c>
      <c r="C1" s="40" t="s">
        <v>24</v>
      </c>
      <c r="D1" s="40" t="s">
        <v>25</v>
      </c>
    </row>
    <row r="2" spans="1:4" x14ac:dyDescent="0.35">
      <c r="A2" s="113" t="s">
        <v>26</v>
      </c>
      <c r="B2" s="119"/>
      <c r="C2" s="65">
        <v>0.05</v>
      </c>
      <c r="D2" s="39">
        <f>B2*C2</f>
        <v>0</v>
      </c>
    </row>
    <row r="3" spans="1:4" x14ac:dyDescent="0.35">
      <c r="A3" s="113"/>
      <c r="B3" s="119"/>
      <c r="C3" s="65"/>
      <c r="D3" s="39"/>
    </row>
    <row r="4" spans="1:4" x14ac:dyDescent="0.35">
      <c r="A4" s="113" t="s">
        <v>27</v>
      </c>
      <c r="B4" s="88">
        <v>5</v>
      </c>
      <c r="C4" s="65">
        <v>0.05</v>
      </c>
      <c r="D4" s="39">
        <f>B4*C4</f>
        <v>0.25</v>
      </c>
    </row>
    <row r="5" spans="1:4" ht="93" x14ac:dyDescent="0.35">
      <c r="A5" s="113"/>
      <c r="B5" s="124" t="s">
        <v>62</v>
      </c>
      <c r="C5" s="65"/>
      <c r="D5" s="39"/>
    </row>
    <row r="6" spans="1:4" x14ac:dyDescent="0.35">
      <c r="A6" s="113" t="s">
        <v>29</v>
      </c>
      <c r="B6" s="119"/>
      <c r="C6" s="65">
        <v>0.05</v>
      </c>
      <c r="D6" s="39">
        <f>B6*C6</f>
        <v>0</v>
      </c>
    </row>
    <row r="7" spans="1:4" x14ac:dyDescent="0.35">
      <c r="A7" s="113"/>
      <c r="B7" s="119"/>
      <c r="C7" s="65"/>
      <c r="D7" s="39"/>
    </row>
    <row r="8" spans="1:4" x14ac:dyDescent="0.35">
      <c r="A8" s="113" t="s">
        <v>30</v>
      </c>
      <c r="B8" s="88">
        <v>2</v>
      </c>
      <c r="C8" s="65">
        <v>0.05</v>
      </c>
      <c r="D8" s="39">
        <f>B8*C8</f>
        <v>0.1</v>
      </c>
    </row>
    <row r="9" spans="1:4" ht="125.15" customHeight="1" x14ac:dyDescent="0.35">
      <c r="A9" s="113"/>
      <c r="B9" s="119" t="s">
        <v>63</v>
      </c>
      <c r="C9" s="65"/>
      <c r="D9" s="39"/>
    </row>
    <row r="10" spans="1:4" x14ac:dyDescent="0.35">
      <c r="A10" s="113" t="s">
        <v>31</v>
      </c>
      <c r="B10" s="119"/>
      <c r="C10" s="65">
        <v>0.05</v>
      </c>
      <c r="D10" s="39">
        <f>B10*C10</f>
        <v>0</v>
      </c>
    </row>
    <row r="11" spans="1:4" x14ac:dyDescent="0.35">
      <c r="A11" s="113"/>
      <c r="B11" s="119"/>
      <c r="C11" s="65"/>
      <c r="D11" s="39"/>
    </row>
    <row r="12" spans="1:4" x14ac:dyDescent="0.35">
      <c r="A12" s="113" t="s">
        <v>32</v>
      </c>
      <c r="B12" s="119"/>
      <c r="C12" s="65">
        <v>0.05</v>
      </c>
      <c r="D12" s="39">
        <f>B12*C12</f>
        <v>0</v>
      </c>
    </row>
    <row r="13" spans="1:4" x14ac:dyDescent="0.35">
      <c r="A13" s="113"/>
      <c r="B13" s="119"/>
      <c r="C13" s="65"/>
      <c r="D13" s="39"/>
    </row>
    <row r="14" spans="1:4" x14ac:dyDescent="0.35">
      <c r="A14" s="113" t="s">
        <v>33</v>
      </c>
      <c r="B14" s="88"/>
      <c r="C14" s="65">
        <v>0.05</v>
      </c>
      <c r="D14" s="39">
        <f>B14*C14</f>
        <v>0</v>
      </c>
    </row>
    <row r="15" spans="1:4" x14ac:dyDescent="0.35">
      <c r="A15" s="113"/>
      <c r="B15" s="124"/>
      <c r="C15" s="65"/>
      <c r="D15" s="39"/>
    </row>
    <row r="16" spans="1:4" x14ac:dyDescent="0.35">
      <c r="A16" s="113" t="s">
        <v>34</v>
      </c>
      <c r="B16" s="88">
        <v>2</v>
      </c>
      <c r="C16" s="65">
        <v>0.03</v>
      </c>
      <c r="D16" s="39">
        <f>B16*C16</f>
        <v>0.06</v>
      </c>
    </row>
    <row r="17" spans="1:4" ht="93" x14ac:dyDescent="0.35">
      <c r="A17" s="113"/>
      <c r="B17" s="119" t="s">
        <v>64</v>
      </c>
      <c r="C17" s="65"/>
      <c r="D17" s="39"/>
    </row>
    <row r="18" spans="1:4" x14ac:dyDescent="0.35">
      <c r="A18" s="113" t="s">
        <v>35</v>
      </c>
      <c r="B18" s="119"/>
      <c r="C18" s="65">
        <v>0.02</v>
      </c>
      <c r="D18" s="39">
        <f>B18*C18</f>
        <v>0</v>
      </c>
    </row>
    <row r="19" spans="1:4" x14ac:dyDescent="0.35">
      <c r="A19" s="113"/>
      <c r="B19" s="120"/>
      <c r="C19" s="65"/>
      <c r="D19" s="39"/>
    </row>
    <row r="20" spans="1:4" x14ac:dyDescent="0.35">
      <c r="A20" s="113" t="s">
        <v>36</v>
      </c>
      <c r="B20" s="119"/>
      <c r="C20" s="65">
        <v>0.03</v>
      </c>
      <c r="D20" s="39">
        <f>B20*C20</f>
        <v>0</v>
      </c>
    </row>
    <row r="21" spans="1:4" x14ac:dyDescent="0.35">
      <c r="A21" s="113"/>
      <c r="B21" s="119"/>
      <c r="C21" s="65"/>
      <c r="D21" s="39"/>
    </row>
    <row r="22" spans="1:4" x14ac:dyDescent="0.35">
      <c r="A22" s="113" t="s">
        <v>37</v>
      </c>
      <c r="B22" s="119"/>
      <c r="C22" s="65">
        <v>0.03</v>
      </c>
      <c r="D22" s="39">
        <f>B22*C22</f>
        <v>0</v>
      </c>
    </row>
    <row r="23" spans="1:4" x14ac:dyDescent="0.35">
      <c r="A23" s="113"/>
      <c r="B23" s="119"/>
      <c r="C23" s="65"/>
      <c r="D23" s="39"/>
    </row>
    <row r="24" spans="1:4" ht="28.5" customHeight="1" x14ac:dyDescent="0.35">
      <c r="A24" s="114" t="s">
        <v>38</v>
      </c>
      <c r="B24" s="119"/>
      <c r="C24" s="65">
        <v>0.03</v>
      </c>
      <c r="D24" s="39">
        <f>B24*C24</f>
        <v>0</v>
      </c>
    </row>
    <row r="25" spans="1:4" x14ac:dyDescent="0.35">
      <c r="A25" s="113"/>
      <c r="B25" s="119"/>
      <c r="C25" s="65"/>
      <c r="D25" s="39"/>
    </row>
    <row r="26" spans="1:4" x14ac:dyDescent="0.35">
      <c r="A26" s="113" t="s">
        <v>39</v>
      </c>
      <c r="B26" s="119"/>
      <c r="C26" s="65">
        <v>0.04</v>
      </c>
      <c r="D26" s="39">
        <f>B26*C26</f>
        <v>0</v>
      </c>
    </row>
    <row r="27" spans="1:4" x14ac:dyDescent="0.35">
      <c r="A27" s="113"/>
      <c r="B27" s="119"/>
      <c r="C27" s="65"/>
      <c r="D27" s="39"/>
    </row>
    <row r="28" spans="1:4" x14ac:dyDescent="0.35">
      <c r="A28" s="113" t="s">
        <v>41</v>
      </c>
      <c r="B28" s="119"/>
      <c r="C28" s="65">
        <v>0.03</v>
      </c>
      <c r="D28" s="39">
        <f>B28*C28</f>
        <v>0</v>
      </c>
    </row>
    <row r="29" spans="1:4" x14ac:dyDescent="0.35">
      <c r="A29" s="113"/>
      <c r="B29" s="120"/>
      <c r="C29" s="65"/>
      <c r="D29" s="39"/>
    </row>
    <row r="30" spans="1:4" x14ac:dyDescent="0.35">
      <c r="A30" s="113" t="s">
        <v>42</v>
      </c>
      <c r="B30" s="119"/>
      <c r="C30" s="65">
        <v>0.04</v>
      </c>
      <c r="D30" s="39">
        <f>B30*C30</f>
        <v>0</v>
      </c>
    </row>
    <row r="31" spans="1:4" x14ac:dyDescent="0.35">
      <c r="A31" s="113"/>
      <c r="B31" s="119"/>
      <c r="C31" s="65"/>
      <c r="D31" s="39"/>
    </row>
    <row r="32" spans="1:4" x14ac:dyDescent="0.35">
      <c r="A32" s="113" t="s">
        <v>43</v>
      </c>
      <c r="B32" s="119"/>
      <c r="C32" s="65">
        <v>0.04</v>
      </c>
      <c r="D32" s="39">
        <f>B32*C32</f>
        <v>0</v>
      </c>
    </row>
    <row r="33" spans="1:4" x14ac:dyDescent="0.35">
      <c r="A33" s="113"/>
      <c r="B33" s="120"/>
      <c r="C33" s="65"/>
      <c r="D33" s="39"/>
    </row>
    <row r="34" spans="1:4" x14ac:dyDescent="0.35">
      <c r="A34" s="113" t="s">
        <v>44</v>
      </c>
      <c r="B34" s="119"/>
      <c r="C34" s="65">
        <v>0.03</v>
      </c>
      <c r="D34" s="39">
        <f>B34*C34</f>
        <v>0</v>
      </c>
    </row>
    <row r="35" spans="1:4" x14ac:dyDescent="0.35">
      <c r="A35" s="113"/>
      <c r="B35" s="119"/>
      <c r="C35" s="65"/>
      <c r="D35" s="39"/>
    </row>
    <row r="36" spans="1:4" x14ac:dyDescent="0.35">
      <c r="A36" s="113" t="s">
        <v>45</v>
      </c>
      <c r="B36" s="119"/>
      <c r="C36" s="65">
        <v>0.05</v>
      </c>
      <c r="D36" s="39">
        <f>B36*C36</f>
        <v>0</v>
      </c>
    </row>
    <row r="37" spans="1:4" x14ac:dyDescent="0.35">
      <c r="A37" s="113"/>
      <c r="B37" s="119"/>
      <c r="C37" s="65"/>
      <c r="D37" s="39"/>
    </row>
    <row r="38" spans="1:4" x14ac:dyDescent="0.35">
      <c r="A38" s="113" t="s">
        <v>46</v>
      </c>
      <c r="B38" s="119"/>
      <c r="C38" s="65">
        <v>0.05</v>
      </c>
      <c r="D38" s="39">
        <f>B38*C38</f>
        <v>0</v>
      </c>
    </row>
    <row r="39" spans="1:4" x14ac:dyDescent="0.35">
      <c r="A39" s="113"/>
      <c r="B39" s="119"/>
      <c r="C39" s="65"/>
      <c r="D39" s="39"/>
    </row>
    <row r="40" spans="1:4" s="62" customFormat="1" ht="30.65" customHeight="1" x14ac:dyDescent="0.35">
      <c r="A40" s="114" t="s">
        <v>47</v>
      </c>
      <c r="B40" s="88">
        <v>3</v>
      </c>
      <c r="C40" s="65">
        <v>0.04</v>
      </c>
      <c r="D40" s="66">
        <f>B40*C40</f>
        <v>0.12</v>
      </c>
    </row>
    <row r="41" spans="1:4" ht="31" x14ac:dyDescent="0.35">
      <c r="A41" s="113"/>
      <c r="B41" s="120" t="s">
        <v>65</v>
      </c>
      <c r="C41" s="65"/>
      <c r="D41" s="39"/>
    </row>
    <row r="42" spans="1:4" x14ac:dyDescent="0.35">
      <c r="A42" s="113" t="s">
        <v>49</v>
      </c>
      <c r="B42" s="119"/>
      <c r="C42" s="65">
        <v>0.02</v>
      </c>
      <c r="D42" s="39">
        <f>B42*C42</f>
        <v>0</v>
      </c>
    </row>
    <row r="43" spans="1:4" x14ac:dyDescent="0.35">
      <c r="A43" s="113"/>
      <c r="B43" s="119"/>
      <c r="C43" s="65"/>
      <c r="D43" s="39"/>
    </row>
    <row r="44" spans="1:4" x14ac:dyDescent="0.35">
      <c r="A44" s="113" t="s">
        <v>50</v>
      </c>
      <c r="B44" s="119"/>
      <c r="C44" s="65">
        <v>0.03</v>
      </c>
      <c r="D44" s="39">
        <f>B44*C44</f>
        <v>0</v>
      </c>
    </row>
    <row r="45" spans="1:4" x14ac:dyDescent="0.35">
      <c r="A45" s="113"/>
      <c r="B45" s="119"/>
      <c r="C45" s="65"/>
      <c r="D45" s="39"/>
    </row>
    <row r="46" spans="1:4" x14ac:dyDescent="0.35">
      <c r="A46" s="113" t="s">
        <v>51</v>
      </c>
      <c r="B46" s="119"/>
      <c r="C46" s="65">
        <v>0.03</v>
      </c>
      <c r="D46" s="39">
        <f>B46*C46</f>
        <v>0</v>
      </c>
    </row>
    <row r="47" spans="1:4" x14ac:dyDescent="0.35">
      <c r="A47" s="113"/>
      <c r="B47" s="119"/>
      <c r="C47" s="65"/>
      <c r="D47" s="39"/>
    </row>
    <row r="48" spans="1:4" x14ac:dyDescent="0.35">
      <c r="A48" s="113" t="s">
        <v>52</v>
      </c>
      <c r="B48" s="119"/>
      <c r="C48" s="65">
        <v>0.02</v>
      </c>
      <c r="D48" s="39">
        <f>B48*C48</f>
        <v>0</v>
      </c>
    </row>
    <row r="49" spans="1:5" x14ac:dyDescent="0.35">
      <c r="A49" s="113"/>
      <c r="B49" s="119"/>
      <c r="C49" s="65"/>
      <c r="D49" s="39"/>
    </row>
    <row r="50" spans="1:5" x14ac:dyDescent="0.35">
      <c r="A50" s="113" t="s">
        <v>53</v>
      </c>
      <c r="B50" s="119"/>
      <c r="C50" s="65">
        <v>0.02</v>
      </c>
      <c r="D50" s="39">
        <f>B50*C50</f>
        <v>0</v>
      </c>
    </row>
    <row r="51" spans="1:5" x14ac:dyDescent="0.35">
      <c r="A51" s="113"/>
      <c r="B51" s="119"/>
      <c r="C51" s="65"/>
      <c r="D51" s="39"/>
    </row>
    <row r="52" spans="1:5" x14ac:dyDescent="0.35">
      <c r="A52" s="113" t="s">
        <v>54</v>
      </c>
      <c r="B52" s="119"/>
      <c r="C52" s="65">
        <v>0.02</v>
      </c>
      <c r="D52" s="39">
        <f>B52*C52</f>
        <v>0</v>
      </c>
    </row>
    <row r="53" spans="1:5" x14ac:dyDescent="0.35">
      <c r="A53" s="113"/>
      <c r="B53" s="119"/>
      <c r="C53" s="65"/>
      <c r="D53" s="39"/>
    </row>
    <row r="54" spans="1:5" x14ac:dyDescent="0.35">
      <c r="A54" s="113" t="s">
        <v>55</v>
      </c>
      <c r="B54" s="119"/>
      <c r="C54" s="65">
        <v>0.02</v>
      </c>
      <c r="D54" s="39">
        <f>B54*C54</f>
        <v>0</v>
      </c>
    </row>
    <row r="55" spans="1:5" x14ac:dyDescent="0.35">
      <c r="A55" s="113"/>
      <c r="B55" s="120"/>
      <c r="C55" s="65"/>
      <c r="D55" s="39"/>
    </row>
    <row r="56" spans="1:5" x14ac:dyDescent="0.35">
      <c r="A56" s="113" t="s">
        <v>56</v>
      </c>
      <c r="B56" s="119"/>
      <c r="C56" s="65">
        <v>0.03</v>
      </c>
      <c r="D56" s="39">
        <f>B56*C56</f>
        <v>0</v>
      </c>
    </row>
    <row r="57" spans="1:5" x14ac:dyDescent="0.35">
      <c r="A57" s="116"/>
      <c r="B57" s="122"/>
      <c r="C57" s="65"/>
      <c r="D57" s="39"/>
    </row>
    <row r="58" spans="1:5" x14ac:dyDescent="0.35">
      <c r="B58" s="54" t="s">
        <v>58</v>
      </c>
      <c r="C58" s="65">
        <f>SUM(C2:C57)</f>
        <v>1.0000000000000004</v>
      </c>
      <c r="D58" s="117">
        <f>SUM(D2:D57)</f>
        <v>0.53</v>
      </c>
      <c r="E58" s="54" t="s">
        <v>66</v>
      </c>
    </row>
    <row r="59" spans="1:5" x14ac:dyDescent="0.35">
      <c r="A59" s="101"/>
      <c r="B59" s="54"/>
    </row>
    <row r="60" spans="1:5" x14ac:dyDescent="0.35">
      <c r="A60" s="101"/>
      <c r="B60" s="54"/>
    </row>
    <row r="61" spans="1:5" x14ac:dyDescent="0.35">
      <c r="A61" s="101"/>
      <c r="B61" s="54"/>
    </row>
    <row r="62" spans="1:5" x14ac:dyDescent="0.35">
      <c r="A62" s="118"/>
      <c r="B62" s="54"/>
    </row>
    <row r="63" spans="1:5" x14ac:dyDescent="0.35">
      <c r="B63" s="54"/>
    </row>
    <row r="64" spans="1:5" x14ac:dyDescent="0.35">
      <c r="B64" s="54"/>
    </row>
    <row r="65" spans="2:2" x14ac:dyDescent="0.35">
      <c r="B65" s="54"/>
    </row>
    <row r="66" spans="2:2" x14ac:dyDescent="0.35">
      <c r="B66" s="54"/>
    </row>
    <row r="67" spans="2:2" x14ac:dyDescent="0.35">
      <c r="B67" s="54"/>
    </row>
    <row r="68" spans="2:2" x14ac:dyDescent="0.35">
      <c r="B68" s="54"/>
    </row>
    <row r="69" spans="2:2" x14ac:dyDescent="0.35">
      <c r="B69" s="54"/>
    </row>
  </sheetData>
  <sheetProtection formatRows="0"/>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8B44-4323-4698-AC4B-6F04803644A4}">
  <dimension ref="A1:I131"/>
  <sheetViews>
    <sheetView zoomScale="70" zoomScaleNormal="70" workbookViewId="0">
      <pane xSplit="1" ySplit="1" topLeftCell="B82" activePane="bottomRight" state="frozen"/>
      <selection pane="topRight" activeCell="B1" sqref="B1"/>
      <selection pane="bottomLeft" activeCell="A2" sqref="A2"/>
      <selection pane="bottomRight" activeCell="F18" sqref="F18"/>
    </sheetView>
  </sheetViews>
  <sheetFormatPr defaultColWidth="10.83203125" defaultRowHeight="15.5" x14ac:dyDescent="0.35"/>
  <cols>
    <col min="1" max="1" width="80.58203125" style="8" customWidth="1"/>
    <col min="2" max="2" width="64.58203125" style="8" customWidth="1"/>
    <col min="3" max="3" width="8.58203125" style="8" customWidth="1"/>
    <col min="4" max="4" width="64.58203125" style="8" customWidth="1"/>
    <col min="5" max="5" width="8.58203125" style="8" customWidth="1"/>
    <col min="6" max="6" width="64.58203125" style="8" customWidth="1"/>
    <col min="7" max="7" width="8.58203125" style="8" customWidth="1"/>
    <col min="8" max="8" width="9.83203125" style="8" customWidth="1"/>
    <col min="9" max="9" width="15.33203125" style="8" customWidth="1"/>
    <col min="10" max="10" width="15.5" style="8" customWidth="1"/>
    <col min="11" max="16384" width="10.83203125" style="8"/>
  </cols>
  <sheetData>
    <row r="1" spans="1:9" ht="108" customHeight="1" x14ac:dyDescent="0.35">
      <c r="A1" s="7" t="s">
        <v>67</v>
      </c>
      <c r="B1" s="23" t="s">
        <v>68</v>
      </c>
      <c r="C1" s="33" t="s">
        <v>69</v>
      </c>
      <c r="D1" s="23" t="s">
        <v>70</v>
      </c>
      <c r="E1" s="33" t="s">
        <v>71</v>
      </c>
      <c r="F1" s="23" t="s">
        <v>72</v>
      </c>
      <c r="G1" s="33" t="s">
        <v>69</v>
      </c>
      <c r="H1" s="41" t="s">
        <v>25</v>
      </c>
      <c r="I1" s="10"/>
    </row>
    <row r="2" spans="1:9" ht="16" customHeight="1" x14ac:dyDescent="0.35">
      <c r="A2" s="25" t="s">
        <v>73</v>
      </c>
      <c r="B2" s="88"/>
      <c r="C2" s="110">
        <v>0.05</v>
      </c>
      <c r="D2" s="88"/>
      <c r="E2" s="110">
        <v>0.04</v>
      </c>
      <c r="F2" s="88"/>
      <c r="G2" s="110">
        <v>0.04</v>
      </c>
      <c r="H2" s="68">
        <f>B2*C2+D2*E2+F2*G2</f>
        <v>0</v>
      </c>
    </row>
    <row r="3" spans="1:9" s="15" customFormat="1" ht="20.5" customHeight="1" x14ac:dyDescent="0.35">
      <c r="A3" s="29"/>
      <c r="B3" s="88"/>
      <c r="C3" s="110"/>
      <c r="D3" s="119"/>
      <c r="E3" s="110"/>
      <c r="F3" s="88"/>
      <c r="G3" s="110"/>
      <c r="H3" s="68"/>
    </row>
    <row r="4" spans="1:9" ht="29.25" customHeight="1" x14ac:dyDescent="0.35">
      <c r="A4" s="25" t="s">
        <v>74</v>
      </c>
      <c r="B4" s="83"/>
      <c r="C4" s="110">
        <v>0.03</v>
      </c>
      <c r="D4" s="83"/>
      <c r="E4" s="110">
        <v>3.5000000000000003E-2</v>
      </c>
      <c r="F4" s="83"/>
      <c r="G4" s="110">
        <v>3.5000000000000003E-2</v>
      </c>
      <c r="H4" s="68">
        <f>B4*C4+D4*E4+F4*G4</f>
        <v>0</v>
      </c>
    </row>
    <row r="5" spans="1:9" x14ac:dyDescent="0.35">
      <c r="A5" s="24"/>
      <c r="B5" s="83"/>
      <c r="C5" s="110"/>
      <c r="D5" s="83"/>
      <c r="E5" s="110"/>
      <c r="F5" s="83"/>
      <c r="G5" s="110"/>
      <c r="H5" s="68"/>
    </row>
    <row r="6" spans="1:9" x14ac:dyDescent="0.35">
      <c r="A6" s="25" t="s">
        <v>75</v>
      </c>
      <c r="B6" s="88"/>
      <c r="C6" s="110">
        <v>0.04</v>
      </c>
      <c r="D6" s="88"/>
      <c r="E6" s="110">
        <v>0.04</v>
      </c>
      <c r="F6" s="88"/>
      <c r="G6" s="110">
        <v>0.04</v>
      </c>
      <c r="H6" s="68">
        <f t="shared" ref="H6" si="0">B6*C6+D6*E6+F6*G6</f>
        <v>0</v>
      </c>
    </row>
    <row r="7" spans="1:9" ht="16" customHeight="1" x14ac:dyDescent="0.35">
      <c r="A7" s="24"/>
      <c r="B7" s="88"/>
      <c r="C7" s="110"/>
      <c r="D7" s="88"/>
      <c r="E7" s="110"/>
      <c r="F7" s="88"/>
      <c r="G7" s="110"/>
      <c r="H7" s="68"/>
    </row>
    <row r="8" spans="1:9" ht="16" customHeight="1" x14ac:dyDescent="0.35">
      <c r="A8" s="25" t="s">
        <v>76</v>
      </c>
      <c r="B8" s="83"/>
      <c r="C8" s="110">
        <v>0.04</v>
      </c>
      <c r="D8" s="83"/>
      <c r="E8" s="110">
        <v>0.04</v>
      </c>
      <c r="F8" s="83"/>
      <c r="G8" s="110">
        <v>0.04</v>
      </c>
      <c r="H8" s="68">
        <f t="shared" ref="H8:H14" si="1">B8*C8+D8*E8+F8*G8</f>
        <v>0</v>
      </c>
    </row>
    <row r="9" spans="1:9" ht="16" customHeight="1" x14ac:dyDescent="0.35">
      <c r="A9" s="25"/>
      <c r="B9" s="83"/>
      <c r="C9" s="110"/>
      <c r="D9" s="83"/>
      <c r="E9" s="110"/>
      <c r="F9" s="83"/>
      <c r="G9" s="110"/>
      <c r="H9" s="68"/>
    </row>
    <row r="10" spans="1:9" ht="16" customHeight="1" x14ac:dyDescent="0.35">
      <c r="A10" s="25" t="s">
        <v>77</v>
      </c>
      <c r="B10" s="83"/>
      <c r="C10" s="110">
        <v>0.05</v>
      </c>
      <c r="D10" s="83"/>
      <c r="E10" s="110">
        <v>0.05</v>
      </c>
      <c r="F10" s="88"/>
      <c r="G10" s="110">
        <v>0.05</v>
      </c>
      <c r="H10" s="68">
        <f t="shared" si="1"/>
        <v>0</v>
      </c>
    </row>
    <row r="11" spans="1:9" ht="25.5" customHeight="1" x14ac:dyDescent="0.35">
      <c r="A11" s="25"/>
      <c r="B11" s="83"/>
      <c r="C11" s="110"/>
      <c r="D11" s="83"/>
      <c r="E11" s="110"/>
      <c r="F11" s="119"/>
      <c r="G11" s="110"/>
      <c r="H11" s="68"/>
    </row>
    <row r="12" spans="1:9" ht="35.25" customHeight="1" x14ac:dyDescent="0.35">
      <c r="A12" s="25" t="s">
        <v>78</v>
      </c>
      <c r="B12" s="83"/>
      <c r="C12" s="110">
        <v>0.04</v>
      </c>
      <c r="D12" s="83"/>
      <c r="E12" s="110">
        <v>3.5000000000000003E-2</v>
      </c>
      <c r="F12" s="83"/>
      <c r="G12" s="110">
        <v>3.5000000000000003E-2</v>
      </c>
      <c r="H12" s="68">
        <f t="shared" si="1"/>
        <v>0</v>
      </c>
    </row>
    <row r="13" spans="1:9" ht="16" customHeight="1" x14ac:dyDescent="0.35">
      <c r="A13" s="25"/>
      <c r="B13" s="83"/>
      <c r="C13" s="110"/>
      <c r="D13" s="83"/>
      <c r="E13" s="110"/>
      <c r="F13" s="83"/>
      <c r="G13" s="110"/>
      <c r="H13" s="68"/>
    </row>
    <row r="14" spans="1:9" ht="16" customHeight="1" x14ac:dyDescent="0.35">
      <c r="A14" s="25" t="s">
        <v>79</v>
      </c>
      <c r="B14" s="83"/>
      <c r="C14" s="110">
        <v>0.03</v>
      </c>
      <c r="D14" s="83"/>
      <c r="E14" s="110">
        <v>0.03</v>
      </c>
      <c r="F14" s="83"/>
      <c r="G14" s="110">
        <v>0.03</v>
      </c>
      <c r="H14" s="68">
        <f t="shared" si="1"/>
        <v>0</v>
      </c>
    </row>
    <row r="15" spans="1:9" ht="16" customHeight="1" x14ac:dyDescent="0.35">
      <c r="A15" s="25"/>
      <c r="B15" s="83"/>
      <c r="C15" s="110"/>
      <c r="D15" s="83"/>
      <c r="E15" s="110"/>
      <c r="F15" s="83"/>
      <c r="G15" s="110"/>
      <c r="H15" s="68"/>
    </row>
    <row r="16" spans="1:9" ht="16" customHeight="1" x14ac:dyDescent="0.35">
      <c r="A16" s="23" t="s">
        <v>80</v>
      </c>
      <c r="B16" s="88"/>
      <c r="C16" s="110">
        <v>0.03</v>
      </c>
      <c r="D16" s="88"/>
      <c r="E16" s="110">
        <v>0.03</v>
      </c>
      <c r="F16" s="88">
        <v>4</v>
      </c>
      <c r="G16" s="110">
        <v>0.03</v>
      </c>
      <c r="H16" s="68">
        <f t="shared" ref="H16" si="2">B16*C16+D16*E16+F16*G16</f>
        <v>0.12</v>
      </c>
    </row>
    <row r="17" spans="1:8" ht="79.5" customHeight="1" x14ac:dyDescent="0.35">
      <c r="A17" s="24"/>
      <c r="B17" s="88"/>
      <c r="C17" s="110"/>
      <c r="D17" s="88"/>
      <c r="E17" s="110"/>
      <c r="F17" s="119" t="s">
        <v>81</v>
      </c>
      <c r="G17" s="110"/>
      <c r="H17" s="68"/>
    </row>
    <row r="18" spans="1:8" ht="16" customHeight="1" x14ac:dyDescent="0.35">
      <c r="A18" s="23" t="s">
        <v>82</v>
      </c>
      <c r="B18" s="83"/>
      <c r="C18" s="110">
        <v>0.03</v>
      </c>
      <c r="D18" s="83"/>
      <c r="E18" s="110">
        <v>2.5000000000000001E-2</v>
      </c>
      <c r="F18" s="83"/>
      <c r="G18" s="110">
        <v>2.5000000000000001E-2</v>
      </c>
      <c r="H18" s="68">
        <f t="shared" ref="H18" si="3">B18*C18+D18*E18+F18*G18</f>
        <v>0</v>
      </c>
    </row>
    <row r="19" spans="1:8" ht="16" customHeight="1" x14ac:dyDescent="0.35">
      <c r="A19" s="22"/>
      <c r="B19" s="83"/>
      <c r="C19" s="110"/>
      <c r="D19" s="83"/>
      <c r="E19" s="110"/>
      <c r="F19" s="83"/>
      <c r="G19" s="110"/>
      <c r="H19" s="68"/>
    </row>
    <row r="20" spans="1:8" ht="16" customHeight="1" x14ac:dyDescent="0.35">
      <c r="A20" s="23" t="s">
        <v>83</v>
      </c>
      <c r="B20" s="88"/>
      <c r="C20" s="110">
        <v>0.03</v>
      </c>
      <c r="D20" s="88"/>
      <c r="E20" s="110">
        <v>3.5000000000000003E-2</v>
      </c>
      <c r="F20" s="88"/>
      <c r="G20" s="110">
        <v>3.5000000000000003E-2</v>
      </c>
      <c r="H20" s="68">
        <f t="shared" ref="H20" si="4">B20*C20+D20*E20+F20*G20</f>
        <v>0</v>
      </c>
    </row>
    <row r="21" spans="1:8" ht="16" customHeight="1" x14ac:dyDescent="0.35">
      <c r="A21" s="22"/>
      <c r="B21" s="88"/>
      <c r="C21" s="110"/>
      <c r="D21" s="88"/>
      <c r="E21" s="110"/>
      <c r="F21" s="88"/>
      <c r="G21" s="110"/>
      <c r="H21" s="68"/>
    </row>
    <row r="22" spans="1:8" ht="16" customHeight="1" x14ac:dyDescent="0.35">
      <c r="A22" s="22" t="s">
        <v>84</v>
      </c>
      <c r="B22" s="83"/>
      <c r="C22" s="110">
        <v>0.03</v>
      </c>
      <c r="D22" s="83"/>
      <c r="E22" s="110">
        <v>3.5000000000000003E-2</v>
      </c>
      <c r="F22" s="83"/>
      <c r="G22" s="110">
        <v>3.5000000000000003E-2</v>
      </c>
      <c r="H22" s="68">
        <f t="shared" ref="H22" si="5">B22*C22+D22*E22+F22*G22</f>
        <v>0</v>
      </c>
    </row>
    <row r="23" spans="1:8" ht="16" customHeight="1" x14ac:dyDescent="0.35">
      <c r="A23" s="22"/>
      <c r="B23" s="83"/>
      <c r="C23" s="110"/>
      <c r="D23" s="83"/>
      <c r="E23" s="110"/>
      <c r="F23" s="83"/>
      <c r="G23" s="110"/>
      <c r="H23" s="68"/>
    </row>
    <row r="24" spans="1:8" ht="16" customHeight="1" x14ac:dyDescent="0.35">
      <c r="A24" s="23" t="s">
        <v>85</v>
      </c>
      <c r="B24" s="88"/>
      <c r="C24" s="110">
        <v>0.02</v>
      </c>
      <c r="D24" s="88"/>
      <c r="E24" s="110">
        <v>1.4999999999999999E-2</v>
      </c>
      <c r="F24" s="88"/>
      <c r="G24" s="110">
        <v>1.4999999999999999E-2</v>
      </c>
      <c r="H24" s="68">
        <f t="shared" ref="H24" si="6">B24*C24+D24*E24+F24*G24</f>
        <v>0</v>
      </c>
    </row>
    <row r="25" spans="1:8" ht="16" customHeight="1" x14ac:dyDescent="0.35">
      <c r="A25" s="22"/>
      <c r="B25" s="88"/>
      <c r="C25" s="110"/>
      <c r="D25" s="88"/>
      <c r="E25" s="110"/>
      <c r="F25" s="88"/>
      <c r="G25" s="110"/>
      <c r="H25" s="68"/>
    </row>
    <row r="26" spans="1:8" ht="16" customHeight="1" x14ac:dyDescent="0.35">
      <c r="A26" s="23" t="s">
        <v>86</v>
      </c>
      <c r="B26" s="83"/>
      <c r="C26" s="110">
        <v>0.02</v>
      </c>
      <c r="D26" s="83"/>
      <c r="E26" s="110">
        <v>0.02</v>
      </c>
      <c r="F26" s="83"/>
      <c r="G26" s="110">
        <v>0.02</v>
      </c>
      <c r="H26" s="68">
        <f t="shared" ref="H26" si="7">B26*C26+D26*E26+F26*G26</f>
        <v>0</v>
      </c>
    </row>
    <row r="27" spans="1:8" ht="16" customHeight="1" x14ac:dyDescent="0.35">
      <c r="A27" s="22"/>
      <c r="B27" s="83"/>
      <c r="C27" s="110"/>
      <c r="D27" s="83"/>
      <c r="E27" s="110"/>
      <c r="F27" s="83"/>
      <c r="G27" s="110"/>
      <c r="H27" s="68"/>
    </row>
    <row r="28" spans="1:8" ht="16" customHeight="1" x14ac:dyDescent="0.35">
      <c r="A28" s="23" t="s">
        <v>87</v>
      </c>
      <c r="B28" s="88"/>
      <c r="C28" s="110">
        <v>0.03</v>
      </c>
      <c r="D28" s="88"/>
      <c r="E28" s="110">
        <v>0.02</v>
      </c>
      <c r="F28" s="88"/>
      <c r="G28" s="110">
        <v>2.5000000000000001E-2</v>
      </c>
      <c r="H28" s="68">
        <f t="shared" ref="H28" si="8">B28*C28+D28*E28+F28*G28</f>
        <v>0</v>
      </c>
    </row>
    <row r="29" spans="1:8" ht="16" customHeight="1" x14ac:dyDescent="0.35">
      <c r="A29" s="22"/>
      <c r="B29" s="88"/>
      <c r="C29" s="110"/>
      <c r="D29" s="88"/>
      <c r="E29" s="110"/>
      <c r="F29" s="88"/>
      <c r="G29" s="110"/>
      <c r="H29" s="68"/>
    </row>
    <row r="30" spans="1:8" ht="16" customHeight="1" x14ac:dyDescent="0.35">
      <c r="A30" s="22" t="s">
        <v>88</v>
      </c>
      <c r="B30" s="83"/>
      <c r="C30" s="110">
        <v>0.03</v>
      </c>
      <c r="D30" s="83"/>
      <c r="E30" s="110">
        <v>0.02</v>
      </c>
      <c r="F30" s="83"/>
      <c r="G30" s="110">
        <v>0.02</v>
      </c>
      <c r="H30" s="68">
        <f t="shared" ref="H30" si="9">B30*C30+D30*E30+F30*G30</f>
        <v>0</v>
      </c>
    </row>
    <row r="31" spans="1:8" ht="16" customHeight="1" x14ac:dyDescent="0.35">
      <c r="A31" s="22"/>
      <c r="B31" s="83"/>
      <c r="C31" s="110"/>
      <c r="D31" s="83"/>
      <c r="E31" s="110"/>
      <c r="F31" s="83"/>
      <c r="G31" s="110"/>
      <c r="H31" s="68"/>
    </row>
    <row r="32" spans="1:8" ht="16" customHeight="1" x14ac:dyDescent="0.35">
      <c r="A32" s="23" t="s">
        <v>89</v>
      </c>
      <c r="B32" s="88"/>
      <c r="C32" s="110">
        <v>0.03</v>
      </c>
      <c r="D32" s="88"/>
      <c r="E32" s="110">
        <v>0.02</v>
      </c>
      <c r="F32" s="88">
        <v>4</v>
      </c>
      <c r="G32" s="110">
        <v>0.02</v>
      </c>
      <c r="H32" s="68">
        <f t="shared" ref="H32" si="10">B32*C32+D32*E32+F32*G32</f>
        <v>0.08</v>
      </c>
    </row>
    <row r="33" spans="1:8" ht="72.75" customHeight="1" x14ac:dyDescent="0.35">
      <c r="A33" s="22"/>
      <c r="B33" s="88"/>
      <c r="C33" s="110"/>
      <c r="D33" s="88"/>
      <c r="E33" s="110"/>
      <c r="F33" s="119" t="s">
        <v>81</v>
      </c>
      <c r="G33" s="110"/>
      <c r="H33" s="68"/>
    </row>
    <row r="34" spans="1:8" ht="16" customHeight="1" x14ac:dyDescent="0.35">
      <c r="A34" s="23" t="s">
        <v>90</v>
      </c>
      <c r="B34" s="83"/>
      <c r="C34" s="110">
        <v>0.04</v>
      </c>
      <c r="D34" s="83"/>
      <c r="E34" s="110">
        <v>0.04</v>
      </c>
      <c r="F34" s="83"/>
      <c r="G34" s="110">
        <v>0.04</v>
      </c>
      <c r="H34" s="68">
        <f t="shared" ref="H34" si="11">B34*C34+D34*E34+F34*G34</f>
        <v>0</v>
      </c>
    </row>
    <row r="35" spans="1:8" ht="16" customHeight="1" x14ac:dyDescent="0.35">
      <c r="A35" s="22"/>
      <c r="B35" s="83"/>
      <c r="C35" s="110"/>
      <c r="D35" s="83"/>
      <c r="E35" s="110"/>
      <c r="F35" s="83"/>
      <c r="G35" s="110"/>
      <c r="H35" s="68"/>
    </row>
    <row r="36" spans="1:8" ht="16" customHeight="1" x14ac:dyDescent="0.35">
      <c r="A36" s="23" t="s">
        <v>91</v>
      </c>
      <c r="B36" s="88"/>
      <c r="C36" s="110">
        <v>0.03</v>
      </c>
      <c r="D36" s="88"/>
      <c r="E36" s="110">
        <v>2.5000000000000001E-2</v>
      </c>
      <c r="F36" s="88"/>
      <c r="G36" s="110">
        <v>2.5000000000000001E-2</v>
      </c>
      <c r="H36" s="68">
        <f t="shared" ref="H36" si="12">B36*C36+D36*E36+F36*G36</f>
        <v>0</v>
      </c>
    </row>
    <row r="37" spans="1:8" ht="16" customHeight="1" x14ac:dyDescent="0.35">
      <c r="A37" s="22"/>
      <c r="B37" s="88"/>
      <c r="C37" s="110"/>
      <c r="D37" s="88"/>
      <c r="E37" s="110"/>
      <c r="F37" s="88"/>
      <c r="G37" s="110"/>
      <c r="H37" s="68"/>
    </row>
    <row r="38" spans="1:8" ht="16" customHeight="1" x14ac:dyDescent="0.35">
      <c r="A38" s="23" t="s">
        <v>92</v>
      </c>
      <c r="B38" s="83"/>
      <c r="C38" s="110">
        <v>0.02</v>
      </c>
      <c r="D38" s="83"/>
      <c r="E38" s="110">
        <v>0.02</v>
      </c>
      <c r="F38" s="83"/>
      <c r="G38" s="110">
        <v>0.02</v>
      </c>
      <c r="H38" s="68">
        <f t="shared" ref="H38" si="13">B38*C38+D38*E38+F38*G38</f>
        <v>0</v>
      </c>
    </row>
    <row r="39" spans="1:8" ht="16" customHeight="1" x14ac:dyDescent="0.35">
      <c r="A39" s="22"/>
      <c r="B39" s="83"/>
      <c r="C39" s="110"/>
      <c r="D39" s="83"/>
      <c r="E39" s="110"/>
      <c r="F39" s="83"/>
      <c r="G39" s="110"/>
      <c r="H39" s="68"/>
    </row>
    <row r="40" spans="1:8" ht="16" customHeight="1" x14ac:dyDescent="0.35">
      <c r="A40" s="23" t="s">
        <v>93</v>
      </c>
      <c r="B40" s="88"/>
      <c r="C40" s="110">
        <v>0.02</v>
      </c>
      <c r="D40" s="88"/>
      <c r="E40" s="110">
        <v>0.02</v>
      </c>
      <c r="F40" s="88"/>
      <c r="G40" s="110">
        <v>0.02</v>
      </c>
      <c r="H40" s="68">
        <f t="shared" ref="H40" si="14">B40*C40+D40*E40+F40*G40</f>
        <v>0</v>
      </c>
    </row>
    <row r="41" spans="1:8" ht="16" customHeight="1" x14ac:dyDescent="0.35">
      <c r="A41" s="22"/>
      <c r="B41" s="88"/>
      <c r="C41" s="110"/>
      <c r="D41" s="88"/>
      <c r="E41" s="110"/>
      <c r="F41" s="88"/>
      <c r="G41" s="110"/>
      <c r="H41" s="68"/>
    </row>
    <row r="42" spans="1:8" ht="16" customHeight="1" x14ac:dyDescent="0.35">
      <c r="A42" s="23" t="s">
        <v>94</v>
      </c>
      <c r="B42" s="83"/>
      <c r="C42" s="110">
        <v>0.02</v>
      </c>
      <c r="D42" s="83"/>
      <c r="E42" s="110">
        <v>0.02</v>
      </c>
      <c r="F42" s="83"/>
      <c r="G42" s="110">
        <v>0.02</v>
      </c>
      <c r="H42" s="68">
        <f t="shared" ref="H42" si="15">B42*C42+D42*E42+F42*G42</f>
        <v>0</v>
      </c>
    </row>
    <row r="43" spans="1:8" ht="16" customHeight="1" x14ac:dyDescent="0.35">
      <c r="A43" s="22"/>
      <c r="B43" s="83"/>
      <c r="C43" s="110"/>
      <c r="D43" s="83"/>
      <c r="E43" s="110"/>
      <c r="F43" s="83"/>
      <c r="G43" s="110"/>
      <c r="H43" s="68"/>
    </row>
    <row r="44" spans="1:8" ht="16" customHeight="1" x14ac:dyDescent="0.35">
      <c r="A44" s="23" t="s">
        <v>95</v>
      </c>
      <c r="B44" s="88"/>
      <c r="C44" s="110">
        <v>0.02</v>
      </c>
      <c r="D44" s="88"/>
      <c r="E44" s="110">
        <v>0.02</v>
      </c>
      <c r="F44" s="88"/>
      <c r="G44" s="110">
        <v>0.02</v>
      </c>
      <c r="H44" s="68">
        <f t="shared" ref="H44" si="16">B44*C44+D44*E44+F44*G44</f>
        <v>0</v>
      </c>
    </row>
    <row r="45" spans="1:8" ht="16" customHeight="1" x14ac:dyDescent="0.35">
      <c r="A45" s="23"/>
      <c r="B45" s="88"/>
      <c r="C45" s="110"/>
      <c r="D45" s="88"/>
      <c r="E45" s="110"/>
      <c r="F45" s="88"/>
      <c r="G45" s="110"/>
      <c r="H45" s="68"/>
    </row>
    <row r="46" spans="1:8" ht="16" customHeight="1" x14ac:dyDescent="0.35">
      <c r="A46" s="23" t="s">
        <v>96</v>
      </c>
      <c r="B46" s="83"/>
      <c r="C46" s="110">
        <v>0.02</v>
      </c>
      <c r="D46" s="83"/>
      <c r="E46" s="110">
        <v>0.02</v>
      </c>
      <c r="F46" s="83"/>
      <c r="G46" s="110">
        <v>0.02</v>
      </c>
      <c r="H46" s="68">
        <f t="shared" ref="H46" si="17">B46*C46+D46*E46+F46*G46</f>
        <v>0</v>
      </c>
    </row>
    <row r="47" spans="1:8" ht="16" customHeight="1" x14ac:dyDescent="0.35">
      <c r="A47" s="22"/>
      <c r="B47" s="83"/>
      <c r="C47" s="110"/>
      <c r="D47" s="83"/>
      <c r="E47" s="110"/>
      <c r="F47" s="83"/>
      <c r="G47" s="110"/>
      <c r="H47" s="68"/>
    </row>
    <row r="48" spans="1:8" ht="16" customHeight="1" x14ac:dyDescent="0.35">
      <c r="A48" s="23" t="s">
        <v>97</v>
      </c>
      <c r="B48" s="88"/>
      <c r="C48" s="110">
        <v>0.02</v>
      </c>
      <c r="D48" s="88"/>
      <c r="E48" s="110">
        <v>0.02</v>
      </c>
      <c r="F48" s="88"/>
      <c r="G48" s="110">
        <v>0.02</v>
      </c>
      <c r="H48" s="68">
        <f t="shared" ref="H48" si="18">B48*C48+D48*E48+F48*G48</f>
        <v>0</v>
      </c>
    </row>
    <row r="49" spans="1:8" ht="15" customHeight="1" x14ac:dyDescent="0.35">
      <c r="A49" s="22"/>
      <c r="B49" s="88"/>
      <c r="C49" s="110"/>
      <c r="D49" s="88"/>
      <c r="E49" s="110"/>
      <c r="F49" s="119"/>
      <c r="G49" s="110"/>
      <c r="H49" s="68"/>
    </row>
    <row r="50" spans="1:8" ht="16" customHeight="1" x14ac:dyDescent="0.35">
      <c r="A50" s="23" t="s">
        <v>98</v>
      </c>
      <c r="B50" s="83"/>
      <c r="C50" s="110">
        <v>0.02</v>
      </c>
      <c r="D50" s="83"/>
      <c r="E50" s="110">
        <v>0.02</v>
      </c>
      <c r="F50" s="83"/>
      <c r="G50" s="110">
        <v>0.02</v>
      </c>
      <c r="H50" s="68">
        <f t="shared" ref="H50" si="19">B50*C50+D50*E50+F50*G50</f>
        <v>0</v>
      </c>
    </row>
    <row r="51" spans="1:8" ht="18" customHeight="1" x14ac:dyDescent="0.35">
      <c r="A51" s="22"/>
      <c r="B51" s="83"/>
      <c r="C51" s="110"/>
      <c r="D51" s="83"/>
      <c r="E51" s="110"/>
      <c r="F51" s="119"/>
      <c r="G51" s="110"/>
      <c r="H51" s="68"/>
    </row>
    <row r="52" spans="1:8" ht="16" customHeight="1" x14ac:dyDescent="0.35">
      <c r="A52" s="23" t="s">
        <v>99</v>
      </c>
      <c r="B52" s="83"/>
      <c r="C52" s="110">
        <v>0.02</v>
      </c>
      <c r="D52" s="83"/>
      <c r="E52" s="110">
        <v>0.02</v>
      </c>
      <c r="F52" s="83"/>
      <c r="G52" s="110">
        <v>0.02</v>
      </c>
      <c r="H52" s="68">
        <f t="shared" ref="H52" si="20">B52*C52+D52*E52+F52*G52</f>
        <v>0</v>
      </c>
    </row>
    <row r="53" spans="1:8" ht="16" customHeight="1" x14ac:dyDescent="0.35">
      <c r="A53" s="22"/>
      <c r="B53" s="83"/>
      <c r="C53" s="110"/>
      <c r="D53" s="83"/>
      <c r="E53" s="110"/>
      <c r="F53" s="83"/>
      <c r="G53" s="110"/>
      <c r="H53" s="68"/>
    </row>
    <row r="54" spans="1:8" ht="16" customHeight="1" x14ac:dyDescent="0.35">
      <c r="A54" s="23" t="s">
        <v>100</v>
      </c>
      <c r="B54" s="88"/>
      <c r="C54" s="110">
        <v>0.02</v>
      </c>
      <c r="D54" s="88"/>
      <c r="E54" s="110">
        <v>2.5000000000000001E-2</v>
      </c>
      <c r="F54" s="88"/>
      <c r="G54" s="110">
        <v>2.5000000000000001E-2</v>
      </c>
      <c r="H54" s="68">
        <f t="shared" ref="H54" si="21">B54*C54+D54*E54+F54*G54</f>
        <v>0</v>
      </c>
    </row>
    <row r="55" spans="1:8" ht="16" customHeight="1" x14ac:dyDescent="0.35">
      <c r="A55" s="22"/>
      <c r="B55" s="88"/>
      <c r="C55" s="110"/>
      <c r="D55" s="88"/>
      <c r="E55" s="110"/>
      <c r="F55" s="88"/>
      <c r="G55" s="110"/>
      <c r="H55" s="68"/>
    </row>
    <row r="56" spans="1:8" ht="16" customHeight="1" x14ac:dyDescent="0.35">
      <c r="A56" s="23" t="s">
        <v>101</v>
      </c>
      <c r="B56" s="83"/>
      <c r="C56" s="110">
        <v>0.02</v>
      </c>
      <c r="D56" s="83"/>
      <c r="E56" s="110">
        <v>1.4999999999999999E-2</v>
      </c>
      <c r="F56" s="83"/>
      <c r="G56" s="110">
        <v>1.4999999999999999E-2</v>
      </c>
      <c r="H56" s="68">
        <f t="shared" ref="H56" si="22">B56*C56+D56*E56+F56*G56</f>
        <v>0</v>
      </c>
    </row>
    <row r="57" spans="1:8" ht="16" customHeight="1" x14ac:dyDescent="0.35">
      <c r="A57" s="22"/>
      <c r="B57" s="83"/>
      <c r="C57" s="110"/>
      <c r="D57" s="83"/>
      <c r="E57" s="110"/>
      <c r="F57" s="83"/>
      <c r="G57" s="110"/>
      <c r="H57" s="68"/>
    </row>
    <row r="58" spans="1:8" ht="16" customHeight="1" x14ac:dyDescent="0.35">
      <c r="A58" s="23" t="s">
        <v>102</v>
      </c>
      <c r="B58" s="88"/>
      <c r="C58" s="110">
        <v>0.02</v>
      </c>
      <c r="D58" s="88"/>
      <c r="E58" s="110">
        <v>0.02</v>
      </c>
      <c r="F58" s="88"/>
      <c r="G58" s="110">
        <v>0.02</v>
      </c>
      <c r="H58" s="68">
        <f t="shared" ref="H58" si="23">B58*C58+D58*E58+F58*G58</f>
        <v>0</v>
      </c>
    </row>
    <row r="59" spans="1:8" ht="16" customHeight="1" x14ac:dyDescent="0.35">
      <c r="A59" s="22"/>
      <c r="B59" s="88"/>
      <c r="C59" s="110"/>
      <c r="D59" s="88"/>
      <c r="E59" s="110"/>
      <c r="F59" s="88"/>
      <c r="G59" s="110"/>
      <c r="H59" s="68"/>
    </row>
    <row r="60" spans="1:8" ht="16" customHeight="1" x14ac:dyDescent="0.35">
      <c r="A60" s="23" t="s">
        <v>103</v>
      </c>
      <c r="B60" s="83"/>
      <c r="C60" s="110">
        <v>0.02</v>
      </c>
      <c r="D60" s="83"/>
      <c r="E60" s="110">
        <v>0.02</v>
      </c>
      <c r="F60" s="83"/>
      <c r="G60" s="110">
        <v>0.02</v>
      </c>
      <c r="H60" s="68">
        <f t="shared" ref="H60" si="24">B60*C60+D60*E60+F60*G60</f>
        <v>0</v>
      </c>
    </row>
    <row r="61" spans="1:8" ht="16" customHeight="1" x14ac:dyDescent="0.35">
      <c r="A61" s="22"/>
      <c r="B61" s="83"/>
      <c r="C61" s="110"/>
      <c r="D61" s="83"/>
      <c r="E61" s="110"/>
      <c r="F61" s="83"/>
      <c r="G61" s="110"/>
      <c r="H61" s="68"/>
    </row>
    <row r="62" spans="1:8" ht="16" customHeight="1" x14ac:dyDescent="0.35">
      <c r="A62" s="22" t="s">
        <v>104</v>
      </c>
      <c r="B62" s="88"/>
      <c r="C62" s="110">
        <v>0.02</v>
      </c>
      <c r="D62" s="88"/>
      <c r="E62" s="110">
        <v>1.4999999999999999E-2</v>
      </c>
      <c r="F62" s="88"/>
      <c r="G62" s="110">
        <v>1.4999999999999999E-2</v>
      </c>
      <c r="H62" s="68">
        <f t="shared" ref="H62" si="25">B62*C62+D62*E62+F62*G62</f>
        <v>0</v>
      </c>
    </row>
    <row r="63" spans="1:8" ht="16" customHeight="1" x14ac:dyDescent="0.35">
      <c r="A63" s="22"/>
      <c r="B63" s="88"/>
      <c r="C63" s="110"/>
      <c r="D63" s="88"/>
      <c r="E63" s="110"/>
      <c r="F63" s="88"/>
      <c r="G63" s="110"/>
      <c r="H63" s="68"/>
    </row>
    <row r="64" spans="1:8" ht="16" customHeight="1" x14ac:dyDescent="0.35">
      <c r="A64" s="22" t="s">
        <v>105</v>
      </c>
      <c r="B64" s="83"/>
      <c r="C64" s="110">
        <v>0.02</v>
      </c>
      <c r="D64" s="83"/>
      <c r="E64" s="110">
        <v>1.4999999999999999E-2</v>
      </c>
      <c r="F64" s="83"/>
      <c r="G64" s="110">
        <v>1.4999999999999999E-2</v>
      </c>
      <c r="H64" s="68">
        <f t="shared" ref="H64" si="26">B64*C64+D64*E64+F64*G64</f>
        <v>0</v>
      </c>
    </row>
    <row r="65" spans="1:8" ht="16" customHeight="1" x14ac:dyDescent="0.35">
      <c r="A65" s="22"/>
      <c r="B65" s="83"/>
      <c r="C65" s="110"/>
      <c r="D65" s="83"/>
      <c r="E65" s="110"/>
      <c r="F65" s="83"/>
      <c r="G65" s="110"/>
      <c r="H65" s="68"/>
    </row>
    <row r="66" spans="1:8" ht="37" customHeight="1" x14ac:dyDescent="0.35">
      <c r="A66" s="23" t="s">
        <v>106</v>
      </c>
      <c r="B66" s="88"/>
      <c r="C66" s="110">
        <v>0.03</v>
      </c>
      <c r="D66" s="88"/>
      <c r="E66" s="110">
        <v>2.5000000000000001E-2</v>
      </c>
      <c r="F66" s="88"/>
      <c r="G66" s="110">
        <v>1.4999999999999999E-2</v>
      </c>
      <c r="H66" s="68">
        <f t="shared" ref="H66" si="27">B66*C66+D66*E66+F66*G66</f>
        <v>0</v>
      </c>
    </row>
    <row r="67" spans="1:8" ht="16" customHeight="1" x14ac:dyDescent="0.35">
      <c r="A67" s="22"/>
      <c r="B67" s="88"/>
      <c r="C67" s="110"/>
      <c r="D67" s="88"/>
      <c r="E67" s="110"/>
      <c r="F67" s="88"/>
      <c r="G67" s="110"/>
      <c r="H67" s="68"/>
    </row>
    <row r="68" spans="1:8" ht="16" customHeight="1" x14ac:dyDescent="0.35">
      <c r="A68" s="23" t="s">
        <v>107</v>
      </c>
      <c r="B68" s="83"/>
      <c r="C68" s="110">
        <v>1.4999999999999999E-2</v>
      </c>
      <c r="D68" s="83"/>
      <c r="E68" s="110">
        <v>0.01</v>
      </c>
      <c r="F68" s="83"/>
      <c r="G68" s="110">
        <v>0.01</v>
      </c>
      <c r="H68" s="68">
        <f t="shared" ref="H68" si="28">B68*C68+D68*E68+F68*G68</f>
        <v>0</v>
      </c>
    </row>
    <row r="69" spans="1:8" ht="16" customHeight="1" x14ac:dyDescent="0.35">
      <c r="A69" s="22"/>
      <c r="B69" s="83"/>
      <c r="C69" s="110"/>
      <c r="D69" s="83"/>
      <c r="E69" s="110"/>
      <c r="F69" s="83"/>
      <c r="G69" s="110"/>
      <c r="H69" s="68"/>
    </row>
    <row r="70" spans="1:8" ht="16" customHeight="1" x14ac:dyDescent="0.35">
      <c r="A70" s="23" t="s">
        <v>108</v>
      </c>
      <c r="B70" s="88"/>
      <c r="C70" s="110">
        <v>0.02</v>
      </c>
      <c r="D70" s="88"/>
      <c r="E70" s="110">
        <v>1.4999999999999999E-2</v>
      </c>
      <c r="F70" s="88"/>
      <c r="G70" s="110">
        <v>1.4999999999999999E-2</v>
      </c>
      <c r="H70" s="68">
        <f t="shared" ref="H70" si="29">B70*C70+D70*E70+F70*G70</f>
        <v>0</v>
      </c>
    </row>
    <row r="71" spans="1:8" ht="16" customHeight="1" x14ac:dyDescent="0.35">
      <c r="A71" s="22"/>
      <c r="B71" s="88"/>
      <c r="C71" s="110"/>
      <c r="D71" s="88"/>
      <c r="E71" s="110"/>
      <c r="F71" s="88"/>
      <c r="G71" s="110"/>
      <c r="H71" s="68"/>
    </row>
    <row r="72" spans="1:8" ht="16" customHeight="1" x14ac:dyDescent="0.35">
      <c r="A72" s="23" t="s">
        <v>109</v>
      </c>
      <c r="B72" s="88"/>
      <c r="C72" s="110">
        <v>0.01</v>
      </c>
      <c r="D72" s="88"/>
      <c r="E72" s="110">
        <v>0.02</v>
      </c>
      <c r="F72" s="88"/>
      <c r="G72" s="110">
        <v>0.02</v>
      </c>
      <c r="H72" s="68">
        <f t="shared" ref="H72" si="30">B72*C72+D72*E72+F72*G72</f>
        <v>0</v>
      </c>
    </row>
    <row r="73" spans="1:8" ht="16" customHeight="1" x14ac:dyDescent="0.35">
      <c r="A73" s="22"/>
      <c r="B73" s="88"/>
      <c r="C73" s="110"/>
      <c r="D73" s="88"/>
      <c r="E73" s="110"/>
      <c r="F73" s="88"/>
      <c r="G73" s="110"/>
      <c r="H73" s="68"/>
    </row>
    <row r="74" spans="1:8" ht="31" customHeight="1" x14ac:dyDescent="0.35">
      <c r="A74" s="23" t="s">
        <v>110</v>
      </c>
      <c r="B74" s="88"/>
      <c r="C74" s="110">
        <v>1.4999999999999999E-2</v>
      </c>
      <c r="D74" s="88"/>
      <c r="E74" s="110">
        <v>0.02</v>
      </c>
      <c r="F74" s="88"/>
      <c r="G74" s="110">
        <v>0.02</v>
      </c>
      <c r="H74" s="68"/>
    </row>
    <row r="75" spans="1:8" ht="16" customHeight="1" x14ac:dyDescent="0.35">
      <c r="A75" s="22"/>
      <c r="B75" s="88"/>
      <c r="C75" s="110"/>
      <c r="D75" s="88"/>
      <c r="E75" s="110"/>
      <c r="F75" s="88"/>
      <c r="G75" s="110"/>
      <c r="H75" s="68"/>
    </row>
    <row r="76" spans="1:8" ht="16" customHeight="1" x14ac:dyDescent="0.35">
      <c r="A76" s="22" t="s">
        <v>111</v>
      </c>
      <c r="B76" s="88"/>
      <c r="C76" s="110">
        <v>0</v>
      </c>
      <c r="D76" s="88"/>
      <c r="E76" s="110">
        <v>0.02</v>
      </c>
      <c r="F76" s="88"/>
      <c r="G76" s="110">
        <v>0.02</v>
      </c>
      <c r="H76" s="68">
        <f t="shared" ref="H76" si="31">B76*C76+D76*E76+F76*G76</f>
        <v>0</v>
      </c>
    </row>
    <row r="77" spans="1:8" ht="16" customHeight="1" x14ac:dyDescent="0.35">
      <c r="A77" s="22"/>
      <c r="B77" s="83"/>
      <c r="C77" s="110"/>
      <c r="D77" s="83"/>
      <c r="E77" s="110"/>
      <c r="F77" s="83"/>
      <c r="G77" s="110"/>
      <c r="H77" s="68"/>
    </row>
    <row r="78" spans="1:8" ht="16" customHeight="1" x14ac:dyDescent="0.35">
      <c r="A78" s="23" t="s">
        <v>112</v>
      </c>
      <c r="B78" s="83"/>
      <c r="C78" s="110">
        <v>0.01</v>
      </c>
      <c r="D78" s="83"/>
      <c r="E78" s="110">
        <v>0.01</v>
      </c>
      <c r="F78" s="83"/>
      <c r="G78" s="110">
        <v>0.01</v>
      </c>
      <c r="H78" s="68">
        <f t="shared" ref="H78" si="32">B78*C78+D78*E78+F78*G78</f>
        <v>0</v>
      </c>
    </row>
    <row r="79" spans="1:8" ht="16" customHeight="1" x14ac:dyDescent="0.35">
      <c r="A79" s="22"/>
      <c r="B79" s="88"/>
      <c r="C79" s="110"/>
      <c r="D79" s="88"/>
      <c r="E79" s="110"/>
      <c r="F79" s="88"/>
      <c r="G79" s="110"/>
      <c r="H79" s="68"/>
    </row>
    <row r="80" spans="1:8" ht="16" customHeight="1" x14ac:dyDescent="0.35">
      <c r="A80" s="23" t="s">
        <v>113</v>
      </c>
      <c r="B80" s="88"/>
      <c r="C80" s="110">
        <v>0</v>
      </c>
      <c r="D80" s="88"/>
      <c r="E80" s="110">
        <v>0.01</v>
      </c>
      <c r="F80" s="88"/>
      <c r="G80" s="110">
        <v>0.01</v>
      </c>
      <c r="H80" s="68">
        <f t="shared" ref="H80:H86" si="33">B80*C80+D80*E80+F80*G80</f>
        <v>0</v>
      </c>
    </row>
    <row r="81" spans="1:9" ht="16" customHeight="1" x14ac:dyDescent="0.35">
      <c r="A81" s="22"/>
      <c r="B81" s="83"/>
      <c r="C81" s="110"/>
      <c r="D81" s="83"/>
      <c r="E81" s="110"/>
      <c r="F81" s="83"/>
      <c r="G81" s="110"/>
      <c r="H81" s="68"/>
    </row>
    <row r="82" spans="1:9" ht="16" customHeight="1" x14ac:dyDescent="0.35">
      <c r="A82" s="23" t="s">
        <v>114</v>
      </c>
      <c r="B82" s="83"/>
      <c r="C82" s="110">
        <v>0.02</v>
      </c>
      <c r="D82" s="83"/>
      <c r="E82" s="110">
        <v>0.01</v>
      </c>
      <c r="F82" s="83"/>
      <c r="G82" s="110">
        <v>1.4999999999999999E-2</v>
      </c>
      <c r="H82" s="68">
        <f t="shared" si="33"/>
        <v>0</v>
      </c>
    </row>
    <row r="83" spans="1:9" ht="16" customHeight="1" x14ac:dyDescent="0.35">
      <c r="A83" s="22"/>
      <c r="B83" s="88"/>
      <c r="C83" s="110"/>
      <c r="D83" s="88"/>
      <c r="E83" s="110"/>
      <c r="F83" s="88"/>
      <c r="G83" s="110"/>
      <c r="H83" s="68"/>
    </row>
    <row r="84" spans="1:9" ht="16" customHeight="1" x14ac:dyDescent="0.35">
      <c r="A84" s="22" t="s">
        <v>115</v>
      </c>
      <c r="B84" s="88"/>
      <c r="C84" s="110">
        <v>0</v>
      </c>
      <c r="D84" s="88"/>
      <c r="E84" s="110">
        <v>0.02</v>
      </c>
      <c r="F84" s="88"/>
      <c r="G84" s="110">
        <v>0.02</v>
      </c>
      <c r="H84" s="68">
        <f t="shared" si="33"/>
        <v>0</v>
      </c>
      <c r="I84" s="14"/>
    </row>
    <row r="85" spans="1:9" ht="32.25" customHeight="1" x14ac:dyDescent="0.35">
      <c r="A85" s="22"/>
      <c r="B85" s="88"/>
      <c r="C85" s="110"/>
      <c r="D85" s="88"/>
      <c r="E85" s="110"/>
      <c r="F85" s="88"/>
      <c r="G85" s="110"/>
      <c r="H85" s="68"/>
    </row>
    <row r="86" spans="1:9" x14ac:dyDescent="0.35">
      <c r="A86" s="25" t="s">
        <v>116</v>
      </c>
      <c r="B86" s="83"/>
      <c r="C86" s="110">
        <v>0</v>
      </c>
      <c r="D86" s="83"/>
      <c r="E86" s="110">
        <v>1.4999999999999999E-2</v>
      </c>
      <c r="F86" s="83"/>
      <c r="G86" s="110">
        <v>1.4999999999999999E-2</v>
      </c>
      <c r="H86" s="68">
        <f t="shared" si="33"/>
        <v>0</v>
      </c>
    </row>
    <row r="87" spans="1:9" x14ac:dyDescent="0.35">
      <c r="A87" s="43"/>
      <c r="B87" s="83"/>
      <c r="C87" s="110"/>
      <c r="D87" s="83"/>
      <c r="E87" s="110"/>
      <c r="F87" s="83"/>
      <c r="G87" s="110"/>
      <c r="H87" s="68"/>
    </row>
    <row r="88" spans="1:9" x14ac:dyDescent="0.35">
      <c r="A88" s="7" t="s">
        <v>117</v>
      </c>
      <c r="B88" s="44">
        <f>SUMPRODUCT(B2:B87,C2:C87)</f>
        <v>0</v>
      </c>
      <c r="C88" s="67">
        <f>SUM(C2:C86)</f>
        <v>1.0000000000000007</v>
      </c>
      <c r="D88" s="48">
        <f>SUMPRODUCT(D2:D87,E2:E87)</f>
        <v>0</v>
      </c>
      <c r="E88" s="67">
        <f>SUM(E2:E86)</f>
        <v>1.0000000000000007</v>
      </c>
      <c r="F88" s="48">
        <f>SUMPRODUCT(F2:F87,G2:G87)</f>
        <v>0.2</v>
      </c>
      <c r="G88" s="67">
        <f>SUM(G2:G86)</f>
        <v>1.0000000000000007</v>
      </c>
      <c r="H88" s="68">
        <f>SUM(H2:H86)</f>
        <v>0.2</v>
      </c>
      <c r="I88" s="14" t="s">
        <v>118</v>
      </c>
    </row>
    <row r="89" spans="1:9" ht="12.75" customHeight="1" x14ac:dyDescent="0.35">
      <c r="A89" s="9"/>
      <c r="B89" s="9"/>
      <c r="C89" s="9"/>
    </row>
    <row r="90" spans="1:9" x14ac:dyDescent="0.35">
      <c r="A90" s="9"/>
      <c r="B90" s="9"/>
      <c r="C90" s="9"/>
    </row>
    <row r="91" spans="1:9" x14ac:dyDescent="0.35">
      <c r="A91" s="118"/>
      <c r="B91" s="9"/>
      <c r="C91" s="9"/>
    </row>
    <row r="92" spans="1:9" x14ac:dyDescent="0.35">
      <c r="A92" s="9"/>
      <c r="B92" s="9"/>
      <c r="C92" s="9"/>
    </row>
    <row r="93" spans="1:9" x14ac:dyDescent="0.35">
      <c r="A93" s="9"/>
      <c r="B93" s="9"/>
      <c r="C93" s="9"/>
    </row>
    <row r="94" spans="1:9" x14ac:dyDescent="0.35">
      <c r="A94" s="9"/>
      <c r="B94" s="9"/>
      <c r="C94" s="9"/>
    </row>
    <row r="95" spans="1:9" x14ac:dyDescent="0.35">
      <c r="A95" s="9"/>
      <c r="B95" s="9"/>
      <c r="C95" s="9"/>
    </row>
    <row r="96" spans="1:9" x14ac:dyDescent="0.35">
      <c r="A96" s="9"/>
      <c r="B96" s="9"/>
      <c r="C96" s="9"/>
    </row>
    <row r="97" spans="1:3" x14ac:dyDescent="0.35">
      <c r="A97" s="9"/>
      <c r="B97" s="9"/>
      <c r="C97" s="9"/>
    </row>
    <row r="98" spans="1:3" x14ac:dyDescent="0.35">
      <c r="A98" s="9"/>
      <c r="B98" s="9"/>
      <c r="C98" s="9"/>
    </row>
    <row r="99" spans="1:3" x14ac:dyDescent="0.35">
      <c r="A99" s="9"/>
      <c r="B99" s="9"/>
      <c r="C99" s="9"/>
    </row>
    <row r="100" spans="1:3" x14ac:dyDescent="0.35">
      <c r="A100" s="9"/>
      <c r="B100" s="9"/>
      <c r="C100" s="9"/>
    </row>
    <row r="101" spans="1:3" x14ac:dyDescent="0.35">
      <c r="A101" s="9"/>
      <c r="B101" s="9"/>
      <c r="C101" s="9"/>
    </row>
    <row r="102" spans="1:3" x14ac:dyDescent="0.35">
      <c r="A102" s="9"/>
      <c r="B102" s="9"/>
      <c r="C102" s="9"/>
    </row>
    <row r="103" spans="1:3" x14ac:dyDescent="0.35">
      <c r="A103" s="9"/>
      <c r="B103" s="9"/>
      <c r="C103" s="9"/>
    </row>
    <row r="104" spans="1:3" x14ac:dyDescent="0.35">
      <c r="A104" s="9"/>
      <c r="B104" s="9"/>
      <c r="C104" s="9"/>
    </row>
    <row r="105" spans="1:3" x14ac:dyDescent="0.35">
      <c r="A105" s="9"/>
      <c r="B105" s="9"/>
      <c r="C105" s="9"/>
    </row>
    <row r="106" spans="1:3" x14ac:dyDescent="0.35">
      <c r="A106" s="9"/>
      <c r="B106" s="9"/>
      <c r="C106" s="9"/>
    </row>
    <row r="107" spans="1:3" x14ac:dyDescent="0.35">
      <c r="A107" s="9"/>
      <c r="B107" s="9"/>
      <c r="C107" s="9"/>
    </row>
    <row r="108" spans="1:3" x14ac:dyDescent="0.35">
      <c r="A108" s="9"/>
      <c r="B108" s="9"/>
      <c r="C108" s="9"/>
    </row>
    <row r="109" spans="1:3" x14ac:dyDescent="0.35">
      <c r="A109" s="9"/>
      <c r="B109" s="9"/>
      <c r="C109" s="9"/>
    </row>
    <row r="110" spans="1:3" x14ac:dyDescent="0.35">
      <c r="A110" s="9"/>
      <c r="B110" s="9"/>
      <c r="C110" s="9"/>
    </row>
    <row r="111" spans="1:3" x14ac:dyDescent="0.35">
      <c r="A111" s="9"/>
      <c r="B111" s="9"/>
      <c r="C111" s="9"/>
    </row>
    <row r="112" spans="1:3" x14ac:dyDescent="0.35">
      <c r="A112" s="9"/>
      <c r="B112" s="9"/>
      <c r="C112" s="9"/>
    </row>
    <row r="113" spans="1:3" x14ac:dyDescent="0.35">
      <c r="A113" s="9"/>
      <c r="B113" s="9"/>
      <c r="C113" s="9"/>
    </row>
    <row r="114" spans="1:3" x14ac:dyDescent="0.35">
      <c r="A114" s="9"/>
      <c r="B114" s="9"/>
      <c r="C114" s="9"/>
    </row>
    <row r="115" spans="1:3" x14ac:dyDescent="0.35">
      <c r="A115" s="9"/>
      <c r="B115" s="9"/>
      <c r="C115" s="9"/>
    </row>
    <row r="116" spans="1:3" x14ac:dyDescent="0.35">
      <c r="A116" s="9"/>
      <c r="B116" s="9"/>
      <c r="C116" s="9"/>
    </row>
    <row r="117" spans="1:3" x14ac:dyDescent="0.35">
      <c r="A117" s="9"/>
      <c r="B117" s="9"/>
      <c r="C117" s="9"/>
    </row>
    <row r="118" spans="1:3" x14ac:dyDescent="0.35">
      <c r="A118" s="9"/>
      <c r="B118" s="9"/>
      <c r="C118" s="9"/>
    </row>
    <row r="119" spans="1:3" x14ac:dyDescent="0.35">
      <c r="A119" s="9"/>
      <c r="B119" s="9"/>
      <c r="C119" s="9"/>
    </row>
    <row r="120" spans="1:3" x14ac:dyDescent="0.35">
      <c r="A120" s="9"/>
      <c r="B120" s="9"/>
      <c r="C120" s="9"/>
    </row>
    <row r="121" spans="1:3" x14ac:dyDescent="0.35">
      <c r="A121" s="9"/>
      <c r="B121" s="9"/>
      <c r="C121" s="9"/>
    </row>
    <row r="122" spans="1:3" x14ac:dyDescent="0.35">
      <c r="A122" s="9"/>
      <c r="B122" s="9"/>
      <c r="C122" s="9"/>
    </row>
    <row r="123" spans="1:3" x14ac:dyDescent="0.35">
      <c r="A123" s="9"/>
      <c r="B123" s="9"/>
      <c r="C123" s="9"/>
    </row>
    <row r="124" spans="1:3" x14ac:dyDescent="0.35">
      <c r="A124" s="9"/>
      <c r="B124" s="9"/>
      <c r="C124" s="9"/>
    </row>
    <row r="125" spans="1:3" x14ac:dyDescent="0.35">
      <c r="A125" s="9"/>
      <c r="B125" s="9"/>
      <c r="C125" s="9"/>
    </row>
    <row r="126" spans="1:3" x14ac:dyDescent="0.35">
      <c r="A126" s="9"/>
      <c r="B126" s="9"/>
      <c r="C126" s="9"/>
    </row>
    <row r="127" spans="1:3" x14ac:dyDescent="0.35">
      <c r="A127" s="9"/>
      <c r="B127" s="9"/>
      <c r="C127" s="9"/>
    </row>
    <row r="128" spans="1:3" x14ac:dyDescent="0.35">
      <c r="A128" s="9"/>
      <c r="B128" s="9"/>
      <c r="C128" s="9"/>
    </row>
    <row r="129" spans="1:3" x14ac:dyDescent="0.35">
      <c r="A129" s="9"/>
      <c r="B129" s="9"/>
      <c r="C129" s="9"/>
    </row>
    <row r="130" spans="1:3" x14ac:dyDescent="0.35">
      <c r="A130" s="9"/>
      <c r="B130" s="9"/>
      <c r="C130" s="9"/>
    </row>
    <row r="131" spans="1:3" x14ac:dyDescent="0.35">
      <c r="A131" s="9"/>
      <c r="B131" s="9"/>
      <c r="C131" s="9"/>
    </row>
  </sheetData>
  <sheetProtection formatRows="0"/>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7"/>
  <sheetViews>
    <sheetView zoomScale="80" zoomScaleNormal="80" workbookViewId="0">
      <pane xSplit="1" ySplit="2" topLeftCell="B3" activePane="bottomRight" state="frozen"/>
      <selection pane="topRight" activeCell="B1" sqref="B1"/>
      <selection pane="bottomLeft" activeCell="A3" sqref="A3"/>
      <selection pane="bottomRight" activeCell="B18" sqref="B18:D18"/>
    </sheetView>
  </sheetViews>
  <sheetFormatPr defaultColWidth="10.83203125" defaultRowHeight="15.5" x14ac:dyDescent="0.35"/>
  <cols>
    <col min="1" max="1" width="32.33203125" style="95" customWidth="1"/>
    <col min="2" max="4" width="48.58203125" style="95" customWidth="1"/>
    <col min="5" max="5" width="13.33203125" style="95" customWidth="1"/>
    <col min="6" max="6" width="14.83203125" style="1" customWidth="1"/>
    <col min="7" max="16384" width="10.83203125" style="1"/>
  </cols>
  <sheetData>
    <row r="1" spans="1:6" x14ac:dyDescent="0.35">
      <c r="A1" s="2"/>
      <c r="B1" s="151" t="s">
        <v>119</v>
      </c>
      <c r="C1" s="151"/>
      <c r="D1" s="151"/>
      <c r="E1" s="1"/>
    </row>
    <row r="2" spans="1:6" ht="66" customHeight="1" x14ac:dyDescent="0.35">
      <c r="A2" s="21" t="s">
        <v>120</v>
      </c>
      <c r="B2" s="42" t="s">
        <v>121</v>
      </c>
      <c r="C2" s="42" t="s">
        <v>122</v>
      </c>
      <c r="D2" s="42" t="s">
        <v>123</v>
      </c>
      <c r="E2" s="31"/>
      <c r="F2" s="11"/>
    </row>
    <row r="3" spans="1:6" ht="16" customHeight="1" x14ac:dyDescent="0.35">
      <c r="A3" s="12" t="s">
        <v>124</v>
      </c>
      <c r="B3" s="89"/>
      <c r="C3" s="89"/>
      <c r="D3" s="89"/>
      <c r="E3" s="1"/>
    </row>
    <row r="4" spans="1:6" ht="16" customHeight="1" x14ac:dyDescent="0.35">
      <c r="A4" s="12"/>
      <c r="B4" s="89"/>
      <c r="C4" s="89"/>
      <c r="D4" s="89"/>
      <c r="E4" s="1"/>
    </row>
    <row r="5" spans="1:6" ht="16" customHeight="1" x14ac:dyDescent="0.35">
      <c r="A5" s="12" t="s">
        <v>125</v>
      </c>
      <c r="B5" s="90"/>
      <c r="C5" s="90"/>
      <c r="D5" s="90"/>
      <c r="E5" s="1"/>
    </row>
    <row r="6" spans="1:6" ht="16" customHeight="1" x14ac:dyDescent="0.35">
      <c r="A6" s="12"/>
      <c r="B6" s="90"/>
      <c r="C6" s="90"/>
      <c r="D6" s="90"/>
      <c r="E6" s="1"/>
    </row>
    <row r="7" spans="1:6" ht="16" customHeight="1" x14ac:dyDescent="0.35">
      <c r="A7" s="12" t="s">
        <v>126</v>
      </c>
      <c r="B7" s="89"/>
      <c r="C7" s="89"/>
      <c r="D7" s="89"/>
      <c r="E7" s="1"/>
    </row>
    <row r="8" spans="1:6" ht="16" customHeight="1" x14ac:dyDescent="0.35">
      <c r="A8" s="12"/>
      <c r="B8" s="89"/>
      <c r="C8" s="89"/>
      <c r="D8" s="89"/>
      <c r="E8" s="1"/>
    </row>
    <row r="9" spans="1:6" ht="50.15" customHeight="1" x14ac:dyDescent="0.35">
      <c r="A9" s="13" t="s">
        <v>127</v>
      </c>
      <c r="B9" s="90"/>
      <c r="C9" s="90"/>
      <c r="D9" s="90"/>
      <c r="E9" s="1"/>
    </row>
    <row r="10" spans="1:6" ht="16" customHeight="1" x14ac:dyDescent="0.35">
      <c r="A10" s="12"/>
      <c r="B10" s="90"/>
      <c r="C10" s="90"/>
      <c r="D10" s="90"/>
      <c r="E10" s="1"/>
    </row>
    <row r="11" spans="1:6" ht="16" customHeight="1" x14ac:dyDescent="0.35">
      <c r="A11" s="12" t="s">
        <v>128</v>
      </c>
      <c r="B11" s="89"/>
      <c r="C11" s="89"/>
      <c r="D11" s="89"/>
      <c r="E11" s="1"/>
    </row>
    <row r="12" spans="1:6" ht="16" customHeight="1" x14ac:dyDescent="0.35">
      <c r="A12" s="12"/>
      <c r="B12" s="89"/>
      <c r="C12" s="89"/>
      <c r="D12" s="89"/>
      <c r="E12" s="1"/>
    </row>
    <row r="13" spans="1:6" ht="16" customHeight="1" x14ac:dyDescent="0.35">
      <c r="A13" s="18" t="s">
        <v>129</v>
      </c>
      <c r="B13" s="50">
        <f>SUM(B3:B12)</f>
        <v>0</v>
      </c>
      <c r="C13" s="50">
        <f>C3+C5+C7+C9+C11</f>
        <v>0</v>
      </c>
      <c r="D13" s="50">
        <f>D3+D5+D7+D9+D11</f>
        <v>0</v>
      </c>
      <c r="E13" s="1" t="s">
        <v>58</v>
      </c>
    </row>
    <row r="14" spans="1:6" ht="16" customHeight="1" x14ac:dyDescent="0.35">
      <c r="A14" s="18" t="s">
        <v>24</v>
      </c>
      <c r="B14" s="69">
        <v>0.3</v>
      </c>
      <c r="C14" s="69">
        <v>0.5</v>
      </c>
      <c r="D14" s="69">
        <v>0.2</v>
      </c>
      <c r="E14" s="70">
        <f>SUM(B14:D14)</f>
        <v>1</v>
      </c>
    </row>
    <row r="15" spans="1:6" ht="16" customHeight="1" x14ac:dyDescent="0.35">
      <c r="A15" s="19" t="s">
        <v>25</v>
      </c>
      <c r="B15" s="47">
        <f>B13*B14</f>
        <v>0</v>
      </c>
      <c r="C15" s="47">
        <f>C13*C14</f>
        <v>0</v>
      </c>
      <c r="D15" s="47">
        <f t="shared" ref="D15" si="0">D13*D14</f>
        <v>0</v>
      </c>
      <c r="E15" s="84">
        <f>SUM(B15:D15)</f>
        <v>0</v>
      </c>
      <c r="F15" s="14" t="s">
        <v>130</v>
      </c>
    </row>
    <row r="16" spans="1:6" x14ac:dyDescent="0.35">
      <c r="A16" s="103"/>
      <c r="B16" s="152"/>
      <c r="C16" s="152"/>
      <c r="D16" s="152"/>
      <c r="E16" s="100"/>
    </row>
    <row r="17" spans="1:5" ht="20.5" customHeight="1" x14ac:dyDescent="0.35">
      <c r="A17" s="98"/>
      <c r="B17" s="150" t="s">
        <v>131</v>
      </c>
      <c r="C17" s="150"/>
      <c r="D17" s="150"/>
      <c r="E17" s="100"/>
    </row>
    <row r="18" spans="1:5" x14ac:dyDescent="0.35">
      <c r="A18" s="100"/>
      <c r="B18" s="150"/>
      <c r="C18" s="150"/>
      <c r="D18" s="150"/>
      <c r="E18" s="100"/>
    </row>
    <row r="19" spans="1:5" x14ac:dyDescent="0.35">
      <c r="A19" s="100"/>
      <c r="B19" s="150"/>
      <c r="C19" s="150"/>
      <c r="D19" s="150"/>
      <c r="E19" s="100"/>
    </row>
    <row r="20" spans="1:5" x14ac:dyDescent="0.35">
      <c r="A20" s="100"/>
      <c r="B20" s="150"/>
      <c r="C20" s="150"/>
      <c r="D20" s="150"/>
      <c r="E20" s="100"/>
    </row>
    <row r="21" spans="1:5" x14ac:dyDescent="0.35">
      <c r="A21" s="100"/>
      <c r="B21" s="91"/>
      <c r="C21" s="91"/>
      <c r="D21" s="91"/>
      <c r="E21" s="100"/>
    </row>
    <row r="22" spans="1:5" x14ac:dyDescent="0.35">
      <c r="A22" s="100"/>
      <c r="B22" s="91"/>
      <c r="C22" s="91"/>
      <c r="D22" s="91"/>
      <c r="E22" s="100"/>
    </row>
    <row r="23" spans="1:5" x14ac:dyDescent="0.35">
      <c r="A23" s="100"/>
      <c r="B23" s="91"/>
      <c r="C23" s="91"/>
      <c r="D23" s="91"/>
      <c r="E23" s="100"/>
    </row>
    <row r="24" spans="1:5" x14ac:dyDescent="0.35">
      <c r="A24" s="100"/>
      <c r="B24" s="91"/>
      <c r="C24" s="91"/>
      <c r="D24" s="91"/>
      <c r="E24" s="100"/>
    </row>
    <row r="25" spans="1:5" x14ac:dyDescent="0.35">
      <c r="A25" s="100"/>
      <c r="B25" s="91"/>
      <c r="C25" s="91"/>
      <c r="D25" s="91"/>
      <c r="E25" s="100"/>
    </row>
    <row r="26" spans="1:5" x14ac:dyDescent="0.35">
      <c r="A26" s="100"/>
      <c r="B26" s="91"/>
      <c r="C26" s="91"/>
      <c r="D26" s="91"/>
      <c r="E26" s="100"/>
    </row>
    <row r="27" spans="1:5" x14ac:dyDescent="0.35">
      <c r="A27" s="100"/>
      <c r="B27" s="100"/>
      <c r="C27" s="100"/>
      <c r="D27" s="100"/>
      <c r="E27" s="100"/>
    </row>
  </sheetData>
  <sheetProtection algorithmName="SHA-512" hashValue="q8dXcrWQTLbjJD/WP6mvymT+KKhlBUB0wDl6F8FqNyKSIRBrLou8JM7wRDNLx6cdxOWaI2Fc8OgJMsBjrOHC9g==" saltValue="VYGTFb/ka7BKV+Cxgljysw==" spinCount="100000" sheet="1" formatRows="0"/>
  <mergeCells count="6">
    <mergeCell ref="B20:D20"/>
    <mergeCell ref="B1:D1"/>
    <mergeCell ref="B16:D16"/>
    <mergeCell ref="B17:D17"/>
    <mergeCell ref="B18:D18"/>
    <mergeCell ref="B19:D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98F0-1992-4E5B-B1A9-32FE3BABD406}">
  <dimension ref="A1:F15"/>
  <sheetViews>
    <sheetView topLeftCell="A6" workbookViewId="0">
      <selection activeCell="G13" sqref="G13"/>
    </sheetView>
  </sheetViews>
  <sheetFormatPr defaultColWidth="10.83203125" defaultRowHeight="15.5" x14ac:dyDescent="0.35"/>
  <cols>
    <col min="1" max="1" width="39" style="95" customWidth="1"/>
    <col min="2" max="2" width="16" style="95" customWidth="1"/>
    <col min="3" max="4" width="16.58203125" style="95" customWidth="1"/>
    <col min="5" max="5" width="10.83203125" style="95" customWidth="1"/>
    <col min="6" max="6" width="14" style="95" customWidth="1"/>
    <col min="7" max="7" width="10.83203125" style="1" customWidth="1"/>
    <col min="8" max="16384" width="10.83203125" style="1"/>
  </cols>
  <sheetData>
    <row r="1" spans="1:6" ht="15.65" customHeight="1" x14ac:dyDescent="0.35">
      <c r="A1" s="30"/>
      <c r="B1" s="153" t="s">
        <v>132</v>
      </c>
      <c r="C1" s="154"/>
      <c r="D1" s="155"/>
      <c r="E1" s="8"/>
      <c r="F1" s="8"/>
    </row>
    <row r="2" spans="1:6" ht="80.150000000000006" customHeight="1" x14ac:dyDescent="0.35">
      <c r="A2" s="30" t="s">
        <v>133</v>
      </c>
      <c r="B2" s="42" t="s">
        <v>134</v>
      </c>
      <c r="C2" s="42" t="s">
        <v>135</v>
      </c>
      <c r="D2" s="42" t="s">
        <v>136</v>
      </c>
      <c r="E2" s="10"/>
      <c r="F2" s="27"/>
    </row>
    <row r="3" spans="1:6" ht="16" customHeight="1" x14ac:dyDescent="0.35">
      <c r="A3" s="32" t="s">
        <v>137</v>
      </c>
      <c r="B3" s="89"/>
      <c r="C3" s="42"/>
      <c r="D3" s="42"/>
      <c r="E3" s="10"/>
      <c r="F3" s="8"/>
    </row>
    <row r="4" spans="1:6" ht="16" customHeight="1" x14ac:dyDescent="0.35">
      <c r="A4" s="32" t="s">
        <v>138</v>
      </c>
      <c r="B4" s="42"/>
      <c r="C4" s="89"/>
      <c r="D4" s="42"/>
      <c r="E4" s="10" t="s">
        <v>58</v>
      </c>
      <c r="F4" s="8"/>
    </row>
    <row r="5" spans="1:6" ht="16" customHeight="1" x14ac:dyDescent="0.35">
      <c r="A5" s="32" t="s">
        <v>139</v>
      </c>
      <c r="B5" s="42"/>
      <c r="C5" s="42"/>
      <c r="D5" s="89"/>
      <c r="E5" s="111">
        <f>B3+C4+D5</f>
        <v>0</v>
      </c>
      <c r="F5" s="14" t="s">
        <v>140</v>
      </c>
    </row>
    <row r="6" spans="1:6" x14ac:dyDescent="0.35">
      <c r="A6" s="152"/>
      <c r="B6" s="152"/>
      <c r="C6" s="152"/>
      <c r="D6" s="152"/>
      <c r="E6" s="100"/>
    </row>
    <row r="7" spans="1:6" ht="17.5" customHeight="1" x14ac:dyDescent="0.35">
      <c r="A7" s="30"/>
      <c r="B7" s="153" t="s">
        <v>132</v>
      </c>
      <c r="C7" s="154"/>
      <c r="D7" s="155"/>
      <c r="E7" s="8"/>
      <c r="F7" s="8"/>
    </row>
    <row r="8" spans="1:6" ht="108.5" x14ac:dyDescent="0.35">
      <c r="A8" s="30" t="s">
        <v>141</v>
      </c>
      <c r="B8" s="42" t="s">
        <v>142</v>
      </c>
      <c r="C8" s="42" t="s">
        <v>143</v>
      </c>
      <c r="D8" s="42" t="s">
        <v>144</v>
      </c>
      <c r="E8" s="10"/>
      <c r="F8" s="27"/>
    </row>
    <row r="9" spans="1:6" ht="14.15" customHeight="1" x14ac:dyDescent="0.35">
      <c r="A9" s="32" t="s">
        <v>137</v>
      </c>
      <c r="B9" s="89"/>
      <c r="C9" s="42"/>
      <c r="D9" s="42"/>
      <c r="E9" s="10"/>
      <c r="F9" s="8"/>
    </row>
    <row r="10" spans="1:6" x14ac:dyDescent="0.35">
      <c r="A10" s="32" t="s">
        <v>138</v>
      </c>
      <c r="B10" s="42"/>
      <c r="C10" s="89"/>
      <c r="D10" s="42"/>
      <c r="E10" s="10" t="s">
        <v>58</v>
      </c>
      <c r="F10" s="8"/>
    </row>
    <row r="11" spans="1:6" ht="16.5" customHeight="1" x14ac:dyDescent="0.35">
      <c r="A11" s="32" t="s">
        <v>139</v>
      </c>
      <c r="B11" s="42"/>
      <c r="C11" s="42"/>
      <c r="D11" s="89"/>
      <c r="E11" s="111">
        <f>B9+C10+D11</f>
        <v>0</v>
      </c>
      <c r="F11" s="14" t="s">
        <v>130</v>
      </c>
    </row>
    <row r="12" spans="1:6" x14ac:dyDescent="0.35">
      <c r="A12" s="150"/>
      <c r="B12" s="150"/>
      <c r="C12" s="150"/>
      <c r="D12" s="150"/>
      <c r="E12" s="100"/>
    </row>
    <row r="13" spans="1:6" ht="31" x14ac:dyDescent="0.35">
      <c r="A13" s="100" t="s">
        <v>145</v>
      </c>
      <c r="B13" s="112">
        <f>E5+E11</f>
        <v>0</v>
      </c>
      <c r="C13" s="100"/>
      <c r="D13" s="100"/>
      <c r="E13" s="100"/>
    </row>
    <row r="15" spans="1:6" x14ac:dyDescent="0.35">
      <c r="A15" s="139" t="s">
        <v>131</v>
      </c>
    </row>
  </sheetData>
  <sheetProtection formatRows="0"/>
  <mergeCells count="4">
    <mergeCell ref="B1:D1"/>
    <mergeCell ref="A6:D6"/>
    <mergeCell ref="B7:D7"/>
    <mergeCell ref="A12:D12"/>
  </mergeCells>
  <phoneticPr fontId="2" type="noConversion"/>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57"/>
  <sheetViews>
    <sheetView zoomScale="60" zoomScaleNormal="60" workbookViewId="0">
      <pane xSplit="1" ySplit="1" topLeftCell="B2" activePane="bottomRight" state="frozen"/>
      <selection pane="topRight" activeCell="B1" sqref="B1"/>
      <selection pane="bottomLeft" activeCell="A2" sqref="A2"/>
      <selection pane="bottomRight" activeCell="B13" sqref="B13:C13"/>
    </sheetView>
  </sheetViews>
  <sheetFormatPr defaultColWidth="10.5" defaultRowHeight="15.5" x14ac:dyDescent="0.35"/>
  <cols>
    <col min="1" max="1" width="80.58203125" style="96" customWidth="1"/>
    <col min="2" max="5" width="32.58203125" style="96" customWidth="1"/>
    <col min="6" max="7" width="26.58203125" style="96" customWidth="1"/>
    <col min="8" max="8" width="15.5" style="96" customWidth="1"/>
    <col min="9" max="9" width="21.83203125" customWidth="1"/>
  </cols>
  <sheetData>
    <row r="1" spans="1:10" ht="80.150000000000006" customHeight="1" x14ac:dyDescent="0.35">
      <c r="A1" s="40" t="s">
        <v>146</v>
      </c>
      <c r="B1" s="23" t="s">
        <v>147</v>
      </c>
      <c r="C1" s="23" t="s">
        <v>148</v>
      </c>
      <c r="D1" s="23" t="s">
        <v>149</v>
      </c>
      <c r="E1" s="22" t="s">
        <v>150</v>
      </c>
      <c r="F1" s="33" t="s">
        <v>71</v>
      </c>
      <c r="G1" s="33" t="s">
        <v>25</v>
      </c>
      <c r="H1" s="10"/>
      <c r="I1" s="8"/>
    </row>
    <row r="2" spans="1:10" ht="32.15" customHeight="1" x14ac:dyDescent="0.35">
      <c r="A2" s="108" t="s">
        <v>151</v>
      </c>
      <c r="B2" s="88"/>
      <c r="C2" s="88"/>
      <c r="D2" s="88"/>
      <c r="E2" s="88"/>
      <c r="F2" s="71">
        <v>0.3</v>
      </c>
      <c r="G2" s="73">
        <f>(SUM(B2:E2)*F2)</f>
        <v>0</v>
      </c>
      <c r="H2" s="17"/>
      <c r="I2" s="17"/>
      <c r="J2" s="16"/>
    </row>
    <row r="3" spans="1:10" ht="32.15" customHeight="1" x14ac:dyDescent="0.35">
      <c r="A3" s="109"/>
      <c r="B3" s="88"/>
      <c r="C3" s="88"/>
      <c r="D3" s="88"/>
      <c r="E3" s="88"/>
      <c r="F3" s="71"/>
      <c r="G3" s="73"/>
      <c r="H3" s="17"/>
      <c r="I3" s="17"/>
      <c r="J3" s="16"/>
    </row>
    <row r="4" spans="1:10" ht="32.15" customHeight="1" x14ac:dyDescent="0.35">
      <c r="A4" s="25" t="s">
        <v>152</v>
      </c>
      <c r="B4" s="83"/>
      <c r="C4" s="83"/>
      <c r="D4" s="83"/>
      <c r="E4" s="83"/>
      <c r="F4" s="72">
        <v>0.1</v>
      </c>
      <c r="G4" s="73">
        <f>(SUM(B4:E4)*F4)</f>
        <v>0</v>
      </c>
      <c r="H4" s="8"/>
      <c r="I4" s="8"/>
    </row>
    <row r="5" spans="1:10" ht="32.15" customHeight="1" x14ac:dyDescent="0.35">
      <c r="A5" s="24"/>
      <c r="B5" s="83"/>
      <c r="C5" s="125"/>
      <c r="D5" s="83"/>
      <c r="E5" s="83"/>
      <c r="F5" s="72"/>
      <c r="G5" s="73"/>
      <c r="H5" s="8"/>
      <c r="I5" s="8"/>
    </row>
    <row r="6" spans="1:10" ht="32.15" customHeight="1" x14ac:dyDescent="0.35">
      <c r="A6" s="25" t="s">
        <v>153</v>
      </c>
      <c r="B6" s="88"/>
      <c r="C6" s="88"/>
      <c r="D6" s="88"/>
      <c r="E6" s="88"/>
      <c r="F6" s="72">
        <v>0.15</v>
      </c>
      <c r="G6" s="73">
        <f>(SUM(B6:E6)*F6)</f>
        <v>0</v>
      </c>
      <c r="H6" s="8"/>
      <c r="I6" s="8"/>
    </row>
    <row r="7" spans="1:10" ht="32.15" customHeight="1" x14ac:dyDescent="0.35">
      <c r="A7" s="24"/>
      <c r="B7" s="88"/>
      <c r="C7" s="88"/>
      <c r="D7" s="88"/>
      <c r="E7" s="88"/>
      <c r="F7" s="72"/>
      <c r="G7" s="73"/>
      <c r="H7" s="8"/>
      <c r="I7" s="8"/>
    </row>
    <row r="8" spans="1:10" ht="32.15" customHeight="1" x14ac:dyDescent="0.35">
      <c r="A8" s="25" t="s">
        <v>154</v>
      </c>
      <c r="B8" s="83"/>
      <c r="C8" s="83"/>
      <c r="D8" s="83">
        <v>5</v>
      </c>
      <c r="E8" s="83"/>
      <c r="F8" s="72">
        <v>0.15</v>
      </c>
      <c r="G8" s="73">
        <f>(SUM(B8:E8)*F8)</f>
        <v>0.75</v>
      </c>
      <c r="H8" s="8"/>
      <c r="I8" s="8"/>
    </row>
    <row r="9" spans="1:10" ht="96" customHeight="1" x14ac:dyDescent="0.35">
      <c r="A9" s="24"/>
      <c r="B9" s="83"/>
      <c r="C9" s="83"/>
      <c r="D9" s="124" t="s">
        <v>155</v>
      </c>
      <c r="E9" s="83"/>
      <c r="F9" s="72"/>
      <c r="G9" s="73"/>
      <c r="H9" s="8"/>
      <c r="I9" s="8"/>
    </row>
    <row r="10" spans="1:10" ht="32.15" customHeight="1" x14ac:dyDescent="0.35">
      <c r="A10" s="25" t="s">
        <v>156</v>
      </c>
      <c r="B10" s="88"/>
      <c r="C10" s="88"/>
      <c r="D10" s="88"/>
      <c r="E10" s="88"/>
      <c r="F10" s="72">
        <v>0.1</v>
      </c>
      <c r="G10" s="73">
        <f>(SUM(B10:E10)*F10)</f>
        <v>0</v>
      </c>
      <c r="H10" s="8"/>
      <c r="I10" s="8"/>
    </row>
    <row r="11" spans="1:10" ht="30.65" customHeight="1" x14ac:dyDescent="0.35">
      <c r="A11" s="25"/>
      <c r="B11" s="88"/>
      <c r="C11" s="88"/>
      <c r="E11" s="88"/>
      <c r="F11" s="34"/>
      <c r="G11" s="73"/>
      <c r="H11" s="8"/>
      <c r="I11" s="8"/>
    </row>
    <row r="12" spans="1:10" ht="32.15" customHeight="1" x14ac:dyDescent="0.35">
      <c r="A12" s="25" t="s">
        <v>157</v>
      </c>
      <c r="B12" s="83"/>
      <c r="C12" s="83">
        <v>6</v>
      </c>
      <c r="D12" s="83"/>
      <c r="E12" s="83"/>
      <c r="F12" s="72">
        <v>0.15</v>
      </c>
      <c r="G12" s="73">
        <f>(SUM(B12:E12)*F12)</f>
        <v>0.89999999999999991</v>
      </c>
      <c r="H12" s="8"/>
      <c r="I12" s="8"/>
    </row>
    <row r="13" spans="1:10" ht="276.64999999999998" customHeight="1" x14ac:dyDescent="0.35">
      <c r="A13" s="25"/>
      <c r="B13" s="132"/>
      <c r="C13" s="132" t="s">
        <v>158</v>
      </c>
      <c r="D13" s="125"/>
      <c r="E13" s="83"/>
      <c r="F13" s="72"/>
      <c r="G13" s="73"/>
      <c r="H13" s="8"/>
      <c r="I13" s="8"/>
    </row>
    <row r="14" spans="1:10" ht="32.15" customHeight="1" x14ac:dyDescent="0.35">
      <c r="A14" s="25" t="s">
        <v>159</v>
      </c>
      <c r="B14" s="88"/>
      <c r="C14" s="88">
        <v>6</v>
      </c>
      <c r="D14" s="88"/>
      <c r="E14" s="88"/>
      <c r="F14" s="72">
        <v>0.05</v>
      </c>
      <c r="G14" s="73">
        <f>(SUM(B14:E14)*F14)</f>
        <v>0.30000000000000004</v>
      </c>
      <c r="H14" s="8"/>
      <c r="I14" s="8"/>
    </row>
    <row r="15" spans="1:10" ht="96.75" customHeight="1" x14ac:dyDescent="0.35">
      <c r="A15" s="25"/>
      <c r="B15" s="119"/>
      <c r="C15" s="119" t="s">
        <v>160</v>
      </c>
      <c r="D15" s="88"/>
      <c r="E15" s="88"/>
      <c r="F15" s="34"/>
      <c r="G15" s="73"/>
      <c r="H15" s="8"/>
      <c r="I15" s="8"/>
    </row>
    <row r="16" spans="1:10" ht="33" customHeight="1" x14ac:dyDescent="0.35">
      <c r="A16"/>
      <c r="B16"/>
      <c r="C16"/>
      <c r="D16"/>
      <c r="E16" s="38" t="s">
        <v>58</v>
      </c>
      <c r="F16" s="9">
        <f>SUM(F2:F14)</f>
        <v>1</v>
      </c>
      <c r="G16" s="85">
        <f>SUM(G2:G15)</f>
        <v>1.95</v>
      </c>
      <c r="H16" s="14" t="s">
        <v>130</v>
      </c>
      <c r="I16" s="8"/>
    </row>
    <row r="17" spans="1:9" x14ac:dyDescent="0.35">
      <c r="A17" s="91"/>
      <c r="B17" s="91"/>
      <c r="C17" s="91"/>
      <c r="D17" s="91"/>
      <c r="E17" s="91"/>
      <c r="F17" s="91"/>
      <c r="G17" s="91"/>
      <c r="H17" s="97"/>
      <c r="I17" s="8"/>
    </row>
    <row r="18" spans="1:9" x14ac:dyDescent="0.35">
      <c r="A18" s="91"/>
      <c r="B18" s="91"/>
      <c r="C18" s="91"/>
      <c r="D18" s="91"/>
      <c r="E18" s="91"/>
      <c r="F18" s="91"/>
      <c r="G18" s="99"/>
      <c r="H18" s="97"/>
      <c r="I18" s="8"/>
    </row>
    <row r="19" spans="1:9" x14ac:dyDescent="0.35">
      <c r="A19" s="91"/>
      <c r="B19" s="91"/>
      <c r="C19" s="91"/>
      <c r="D19" s="91"/>
      <c r="E19" s="91"/>
      <c r="F19" s="99"/>
      <c r="G19" s="99"/>
      <c r="H19" s="97"/>
      <c r="I19" s="8"/>
    </row>
    <row r="20" spans="1:9" x14ac:dyDescent="0.35">
      <c r="A20" s="91"/>
      <c r="B20" s="91"/>
      <c r="C20" s="91"/>
      <c r="D20" s="91"/>
      <c r="E20" s="91"/>
      <c r="F20" s="99"/>
      <c r="G20" s="91"/>
      <c r="H20" s="97"/>
      <c r="I20" s="8"/>
    </row>
    <row r="21" spans="1:9" x14ac:dyDescent="0.35">
      <c r="A21" s="91"/>
      <c r="B21" s="91"/>
      <c r="C21" s="91"/>
      <c r="D21" s="91"/>
      <c r="E21" s="91"/>
      <c r="F21" s="91"/>
      <c r="G21" s="102"/>
    </row>
    <row r="22" spans="1:9" x14ac:dyDescent="0.35">
      <c r="A22" s="91"/>
      <c r="B22" s="91"/>
      <c r="C22" s="91"/>
      <c r="D22" s="91"/>
      <c r="E22" s="91"/>
      <c r="F22" s="102"/>
      <c r="G22" s="102"/>
    </row>
    <row r="23" spans="1:9" x14ac:dyDescent="0.35">
      <c r="A23" s="91"/>
      <c r="B23" s="91"/>
      <c r="C23" s="91"/>
      <c r="D23" s="91"/>
      <c r="E23" s="91"/>
      <c r="F23" s="102"/>
      <c r="G23" s="102"/>
    </row>
    <row r="24" spans="1:9" x14ac:dyDescent="0.35">
      <c r="A24" s="91"/>
      <c r="B24" s="91"/>
      <c r="C24" s="91"/>
      <c r="D24" s="91"/>
      <c r="E24" s="91"/>
      <c r="F24" s="102"/>
      <c r="G24" s="102"/>
    </row>
    <row r="25" spans="1:9" x14ac:dyDescent="0.35">
      <c r="A25" s="91"/>
      <c r="B25" s="91"/>
      <c r="C25" s="102"/>
      <c r="D25" s="102"/>
      <c r="E25" s="102"/>
      <c r="F25" s="102"/>
      <c r="G25" s="102"/>
    </row>
    <row r="26" spans="1:9" x14ac:dyDescent="0.35">
      <c r="A26" s="91"/>
      <c r="B26" s="91"/>
      <c r="C26" s="102"/>
      <c r="D26" s="102"/>
      <c r="E26" s="102"/>
      <c r="F26" s="102"/>
      <c r="G26" s="102"/>
    </row>
    <row r="27" spans="1:9" x14ac:dyDescent="0.35">
      <c r="A27" s="97"/>
      <c r="B27" s="97"/>
    </row>
    <row r="28" spans="1:9" x14ac:dyDescent="0.35">
      <c r="A28" s="97"/>
      <c r="B28" s="97"/>
    </row>
    <row r="29" spans="1:9" x14ac:dyDescent="0.35">
      <c r="A29" s="97"/>
      <c r="B29" s="97"/>
    </row>
    <row r="30" spans="1:9" x14ac:dyDescent="0.35">
      <c r="B30" s="97"/>
    </row>
    <row r="31" spans="1:9" x14ac:dyDescent="0.35">
      <c r="B31" s="97"/>
    </row>
    <row r="32" spans="1:9" x14ac:dyDescent="0.35">
      <c r="B32" s="97"/>
    </row>
    <row r="33" spans="2:2" x14ac:dyDescent="0.35">
      <c r="B33" s="97"/>
    </row>
    <row r="34" spans="2:2" x14ac:dyDescent="0.35">
      <c r="B34" s="97"/>
    </row>
    <row r="35" spans="2:2" x14ac:dyDescent="0.35">
      <c r="B35" s="97"/>
    </row>
    <row r="36" spans="2:2" x14ac:dyDescent="0.35">
      <c r="B36" s="97"/>
    </row>
    <row r="37" spans="2:2" x14ac:dyDescent="0.35">
      <c r="B37" s="97"/>
    </row>
    <row r="38" spans="2:2" x14ac:dyDescent="0.35">
      <c r="B38" s="97"/>
    </row>
    <row r="39" spans="2:2" x14ac:dyDescent="0.35">
      <c r="B39" s="97"/>
    </row>
    <row r="40" spans="2:2" x14ac:dyDescent="0.35">
      <c r="B40" s="97"/>
    </row>
    <row r="41" spans="2:2" x14ac:dyDescent="0.35">
      <c r="B41" s="97"/>
    </row>
    <row r="42" spans="2:2" x14ac:dyDescent="0.35">
      <c r="B42" s="97"/>
    </row>
    <row r="43" spans="2:2" x14ac:dyDescent="0.35">
      <c r="B43" s="97"/>
    </row>
    <row r="44" spans="2:2" x14ac:dyDescent="0.35">
      <c r="B44" s="97"/>
    </row>
    <row r="45" spans="2:2" x14ac:dyDescent="0.35">
      <c r="B45" s="97"/>
    </row>
    <row r="46" spans="2:2" x14ac:dyDescent="0.35">
      <c r="B46" s="97"/>
    </row>
    <row r="47" spans="2:2" x14ac:dyDescent="0.35">
      <c r="B47" s="97"/>
    </row>
    <row r="48" spans="2:2" x14ac:dyDescent="0.35">
      <c r="B48" s="97"/>
    </row>
    <row r="49" spans="2:2" x14ac:dyDescent="0.35">
      <c r="B49" s="97"/>
    </row>
    <row r="50" spans="2:2" x14ac:dyDescent="0.35">
      <c r="B50" s="97"/>
    </row>
    <row r="51" spans="2:2" x14ac:dyDescent="0.35">
      <c r="B51" s="97"/>
    </row>
    <row r="52" spans="2:2" x14ac:dyDescent="0.35">
      <c r="B52" s="97"/>
    </row>
    <row r="53" spans="2:2" x14ac:dyDescent="0.35">
      <c r="B53" s="97"/>
    </row>
    <row r="54" spans="2:2" x14ac:dyDescent="0.35">
      <c r="B54" s="97"/>
    </row>
    <row r="55" spans="2:2" x14ac:dyDescent="0.35">
      <c r="B55" s="97"/>
    </row>
    <row r="56" spans="2:2" x14ac:dyDescent="0.35">
      <c r="B56" s="97"/>
    </row>
    <row r="57" spans="2:2" x14ac:dyDescent="0.35">
      <c r="B57" s="97"/>
    </row>
  </sheetData>
  <sheetProtection algorithmName="SHA-512" hashValue="YINp/zpooQofdeLv0vjQmWOGoju7UDfI4l1g8z28vQiYnsmEf4FvMO0pJ8KkpE+rb+tPxcr0XKQsx3KXjfoA4w==" saltValue="Ep0ZLd6uSsIWyD3qMqIHfA==" spinCount="100000" sheet="1" formatRow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F511-5D56-4495-B942-FED36DD9FDBB}">
  <dimension ref="A1:H87"/>
  <sheetViews>
    <sheetView zoomScale="50" zoomScaleNormal="50" workbookViewId="0">
      <pane xSplit="1" ySplit="1" topLeftCell="C2" activePane="bottomRight" state="frozen"/>
      <selection pane="topRight" activeCell="B1" sqref="B1"/>
      <selection pane="bottomLeft" activeCell="A2" sqref="A2"/>
      <selection pane="bottomRight" activeCell="D9" sqref="D9"/>
    </sheetView>
  </sheetViews>
  <sheetFormatPr defaultColWidth="10.83203125" defaultRowHeight="15.75" customHeight="1" x14ac:dyDescent="0.35"/>
  <cols>
    <col min="1" max="1" width="64.58203125" style="91" customWidth="1"/>
    <col min="2" max="5" width="64.58203125" style="97" customWidth="1"/>
    <col min="6" max="7" width="16.58203125" style="97" customWidth="1"/>
    <col min="8" max="8" width="18.5" style="97" customWidth="1"/>
    <col min="9" max="16384" width="10.83203125" style="8"/>
  </cols>
  <sheetData>
    <row r="1" spans="1:8" ht="31" x14ac:dyDescent="0.35">
      <c r="A1" s="33" t="s">
        <v>22</v>
      </c>
      <c r="B1" s="23" t="s">
        <v>161</v>
      </c>
      <c r="C1" s="22" t="s">
        <v>162</v>
      </c>
      <c r="D1" s="22" t="s">
        <v>163</v>
      </c>
      <c r="E1" s="33" t="s">
        <v>24</v>
      </c>
      <c r="F1" s="33" t="s">
        <v>25</v>
      </c>
      <c r="G1" s="8"/>
      <c r="H1" s="8"/>
    </row>
    <row r="2" spans="1:8" ht="32.15" customHeight="1" x14ac:dyDescent="0.35">
      <c r="A2" s="23" t="s">
        <v>164</v>
      </c>
      <c r="B2" s="88"/>
      <c r="C2" s="88"/>
      <c r="D2" s="88"/>
      <c r="E2" s="72">
        <v>0.03</v>
      </c>
      <c r="F2" s="44">
        <f>SUM(B2:D2)*E2</f>
        <v>0</v>
      </c>
      <c r="G2" s="9"/>
      <c r="H2" s="9"/>
    </row>
    <row r="3" spans="1:8" ht="32.15" customHeight="1" x14ac:dyDescent="0.35">
      <c r="A3" s="23"/>
      <c r="B3" s="88"/>
      <c r="C3" s="88"/>
      <c r="D3" s="88"/>
      <c r="E3" s="72"/>
      <c r="F3" s="44"/>
      <c r="G3" s="9"/>
      <c r="H3" s="9"/>
    </row>
    <row r="4" spans="1:8" ht="32.15" customHeight="1" x14ac:dyDescent="0.35">
      <c r="A4" s="23" t="s">
        <v>165</v>
      </c>
      <c r="B4" s="88"/>
      <c r="C4" s="88"/>
      <c r="D4" s="93"/>
      <c r="E4" s="72">
        <v>0.03</v>
      </c>
      <c r="F4" s="44">
        <f t="shared" ref="F4:F56" si="0">SUM(B4:D4)*E4</f>
        <v>0</v>
      </c>
      <c r="G4" s="8"/>
      <c r="H4" s="8"/>
    </row>
    <row r="5" spans="1:8" ht="15.5" x14ac:dyDescent="0.35">
      <c r="A5" s="23"/>
      <c r="B5" s="88"/>
      <c r="C5" s="88"/>
      <c r="D5" s="93"/>
      <c r="E5" s="72"/>
      <c r="F5" s="44"/>
      <c r="G5" s="8"/>
      <c r="H5" s="8"/>
    </row>
    <row r="6" spans="1:8" ht="32.15" customHeight="1" x14ac:dyDescent="0.35">
      <c r="A6" s="23" t="s">
        <v>166</v>
      </c>
      <c r="B6" s="93"/>
      <c r="C6" s="93"/>
      <c r="D6" s="88"/>
      <c r="E6" s="67">
        <v>0.04</v>
      </c>
      <c r="F6" s="44">
        <f>SUM(B6:D6)*E6</f>
        <v>0</v>
      </c>
      <c r="G6" s="8"/>
      <c r="H6" s="8"/>
    </row>
    <row r="7" spans="1:8" ht="72" customHeight="1" x14ac:dyDescent="0.35">
      <c r="A7" s="23"/>
      <c r="B7" s="93"/>
      <c r="C7" s="93"/>
      <c r="D7" s="119"/>
      <c r="E7" s="67"/>
      <c r="F7" s="44"/>
      <c r="G7" s="8"/>
      <c r="H7" s="8"/>
    </row>
    <row r="8" spans="1:8" ht="32.15" customHeight="1" x14ac:dyDescent="0.35">
      <c r="A8" s="23" t="s">
        <v>167</v>
      </c>
      <c r="B8" s="93"/>
      <c r="C8" s="93"/>
      <c r="D8" s="93"/>
      <c r="E8" s="67">
        <v>0.03</v>
      </c>
      <c r="F8" s="44">
        <f t="shared" si="0"/>
        <v>0</v>
      </c>
      <c r="G8" s="8"/>
      <c r="H8" s="8"/>
    </row>
    <row r="9" spans="1:8" ht="32.15" customHeight="1" x14ac:dyDescent="0.35">
      <c r="A9" s="23"/>
      <c r="B9" s="93"/>
      <c r="C9" s="93"/>
      <c r="D9" s="93"/>
      <c r="E9" s="67"/>
      <c r="F9" s="44"/>
      <c r="G9" s="8"/>
      <c r="H9" s="8"/>
    </row>
    <row r="10" spans="1:8" ht="32.15" customHeight="1" x14ac:dyDescent="0.35">
      <c r="A10" s="129" t="s">
        <v>168</v>
      </c>
      <c r="B10" s="88"/>
      <c r="C10" s="88"/>
      <c r="D10" s="88">
        <v>1.5</v>
      </c>
      <c r="E10" s="67">
        <v>0.03</v>
      </c>
      <c r="F10" s="44">
        <f t="shared" si="0"/>
        <v>4.4999999999999998E-2</v>
      </c>
      <c r="G10" s="8"/>
      <c r="H10" s="8"/>
    </row>
    <row r="11" spans="1:8" ht="76.5" customHeight="1" x14ac:dyDescent="0.35">
      <c r="A11" s="23"/>
      <c r="B11" s="88"/>
      <c r="C11" s="88"/>
      <c r="D11" s="119" t="s">
        <v>169</v>
      </c>
      <c r="E11" s="67"/>
      <c r="F11" s="44"/>
      <c r="G11" s="8"/>
      <c r="H11" s="8"/>
    </row>
    <row r="12" spans="1:8" ht="32.15" customHeight="1" x14ac:dyDescent="0.35">
      <c r="A12" s="23" t="s">
        <v>170</v>
      </c>
      <c r="B12" s="88"/>
      <c r="C12" s="88"/>
      <c r="D12" s="93"/>
      <c r="E12" s="67">
        <v>0.02</v>
      </c>
      <c r="F12" s="44">
        <f t="shared" si="0"/>
        <v>0</v>
      </c>
      <c r="G12" s="8"/>
      <c r="H12" s="8"/>
    </row>
    <row r="13" spans="1:8" ht="32.15" customHeight="1" x14ac:dyDescent="0.35">
      <c r="A13" s="23"/>
      <c r="B13" s="88"/>
      <c r="C13" s="88"/>
      <c r="D13" s="93"/>
      <c r="E13" s="67"/>
      <c r="F13" s="44"/>
      <c r="G13" s="8"/>
      <c r="H13" s="8"/>
    </row>
    <row r="14" spans="1:8" ht="32.15" customHeight="1" x14ac:dyDescent="0.35">
      <c r="A14" s="23" t="s">
        <v>171</v>
      </c>
      <c r="B14" s="94"/>
      <c r="C14" s="93"/>
      <c r="D14" s="88"/>
      <c r="E14" s="67">
        <v>0.04</v>
      </c>
      <c r="F14" s="44">
        <f t="shared" si="0"/>
        <v>0</v>
      </c>
      <c r="G14" s="8"/>
      <c r="H14" s="8"/>
    </row>
    <row r="15" spans="1:8" ht="32.25" customHeight="1" x14ac:dyDescent="0.35">
      <c r="A15" s="23"/>
      <c r="B15" s="123"/>
      <c r="C15" s="93"/>
      <c r="D15" s="88"/>
      <c r="E15" s="67"/>
      <c r="F15" s="44"/>
      <c r="G15" s="8"/>
      <c r="H15" s="8"/>
    </row>
    <row r="16" spans="1:8" ht="32.15" customHeight="1" x14ac:dyDescent="0.35">
      <c r="A16" s="23" t="s">
        <v>172</v>
      </c>
      <c r="B16" s="93"/>
      <c r="C16" s="93"/>
      <c r="D16" s="93"/>
      <c r="E16" s="67">
        <v>0.04</v>
      </c>
      <c r="F16" s="44">
        <f t="shared" si="0"/>
        <v>0</v>
      </c>
      <c r="G16" s="8"/>
      <c r="H16" s="8"/>
    </row>
    <row r="17" spans="1:8" ht="32.15" customHeight="1" x14ac:dyDescent="0.35">
      <c r="A17" s="23"/>
      <c r="B17" s="93"/>
      <c r="C17" s="93"/>
      <c r="D17" s="93"/>
      <c r="E17" s="67"/>
      <c r="F17" s="44"/>
      <c r="G17" s="8"/>
      <c r="H17" s="8"/>
    </row>
    <row r="18" spans="1:8" ht="32.15" customHeight="1" x14ac:dyDescent="0.35">
      <c r="A18" s="23" t="s">
        <v>173</v>
      </c>
      <c r="B18" s="88"/>
      <c r="C18" s="88"/>
      <c r="D18" s="88"/>
      <c r="E18" s="67">
        <v>0.04</v>
      </c>
      <c r="F18" s="44">
        <f t="shared" si="0"/>
        <v>0</v>
      </c>
      <c r="G18" s="8"/>
      <c r="H18" s="8"/>
    </row>
    <row r="19" spans="1:8" ht="32.15" customHeight="1" x14ac:dyDescent="0.35">
      <c r="A19" s="23"/>
      <c r="B19" s="88"/>
      <c r="C19" s="88"/>
      <c r="D19" s="88"/>
      <c r="E19" s="67"/>
      <c r="F19" s="44"/>
      <c r="G19" s="8"/>
      <c r="H19" s="8"/>
    </row>
    <row r="20" spans="1:8" ht="32.15" customHeight="1" x14ac:dyDescent="0.35">
      <c r="A20" s="23" t="s">
        <v>174</v>
      </c>
      <c r="B20" s="88"/>
      <c r="C20" s="88"/>
      <c r="D20" s="93"/>
      <c r="E20" s="67">
        <v>0.04</v>
      </c>
      <c r="F20" s="44">
        <f t="shared" si="0"/>
        <v>0</v>
      </c>
      <c r="G20" s="8"/>
      <c r="H20" s="8"/>
    </row>
    <row r="21" spans="1:8" ht="32.15" customHeight="1" x14ac:dyDescent="0.35">
      <c r="A21" s="23"/>
      <c r="B21" s="88"/>
      <c r="C21" s="88"/>
      <c r="D21" s="93"/>
      <c r="E21" s="67"/>
      <c r="F21" s="44"/>
      <c r="G21" s="8"/>
      <c r="H21" s="8"/>
    </row>
    <row r="22" spans="1:8" ht="32.15" customHeight="1" x14ac:dyDescent="0.35">
      <c r="A22" s="23" t="s">
        <v>175</v>
      </c>
      <c r="B22" s="93"/>
      <c r="C22" s="93"/>
      <c r="D22" s="88"/>
      <c r="E22" s="67">
        <v>0.04</v>
      </c>
      <c r="F22" s="44">
        <f t="shared" si="0"/>
        <v>0</v>
      </c>
      <c r="G22" s="8"/>
      <c r="H22" s="8"/>
    </row>
    <row r="23" spans="1:8" ht="32.15" customHeight="1" x14ac:dyDescent="0.35">
      <c r="A23" s="23"/>
      <c r="B23" s="93"/>
      <c r="C23" s="93"/>
      <c r="D23" s="88"/>
      <c r="E23" s="67"/>
      <c r="F23" s="44"/>
      <c r="G23" s="8"/>
      <c r="H23" s="8"/>
    </row>
    <row r="24" spans="1:8" ht="32.15" customHeight="1" x14ac:dyDescent="0.35">
      <c r="A24" s="23" t="s">
        <v>176</v>
      </c>
      <c r="B24" s="93"/>
      <c r="C24" s="93"/>
      <c r="D24" s="93"/>
      <c r="E24" s="67">
        <v>0.04</v>
      </c>
      <c r="F24" s="44">
        <f t="shared" si="0"/>
        <v>0</v>
      </c>
      <c r="G24" s="8"/>
      <c r="H24" s="8"/>
    </row>
    <row r="25" spans="1:8" ht="32.15" customHeight="1" x14ac:dyDescent="0.35">
      <c r="A25" s="23"/>
      <c r="B25" s="93"/>
      <c r="C25" s="93"/>
      <c r="D25" s="93"/>
      <c r="E25" s="67"/>
      <c r="F25" s="44"/>
      <c r="G25" s="8"/>
      <c r="H25" s="8"/>
    </row>
    <row r="26" spans="1:8" ht="32.15" customHeight="1" x14ac:dyDescent="0.35">
      <c r="A26" s="23" t="s">
        <v>177</v>
      </c>
      <c r="B26" s="88"/>
      <c r="C26" s="88"/>
      <c r="D26" s="88"/>
      <c r="E26" s="67">
        <v>0.04</v>
      </c>
      <c r="F26" s="44">
        <f t="shared" si="0"/>
        <v>0</v>
      </c>
      <c r="G26" s="8"/>
      <c r="H26" s="8"/>
    </row>
    <row r="27" spans="1:8" ht="32.15" customHeight="1" x14ac:dyDescent="0.35">
      <c r="A27" s="23"/>
      <c r="B27" s="88"/>
      <c r="C27" s="88"/>
      <c r="D27" s="88"/>
      <c r="E27" s="67"/>
      <c r="F27" s="44"/>
      <c r="G27" s="8"/>
      <c r="H27" s="8"/>
    </row>
    <row r="28" spans="1:8" ht="32.15" customHeight="1" x14ac:dyDescent="0.35">
      <c r="A28" s="23" t="s">
        <v>178</v>
      </c>
      <c r="B28" s="88"/>
      <c r="C28" s="88"/>
      <c r="D28" s="93"/>
      <c r="E28" s="67">
        <v>0.02</v>
      </c>
      <c r="F28" s="44">
        <f t="shared" si="0"/>
        <v>0</v>
      </c>
      <c r="G28" s="9"/>
      <c r="H28" s="9"/>
    </row>
    <row r="29" spans="1:8" ht="32.15" customHeight="1" x14ac:dyDescent="0.35">
      <c r="A29" s="23"/>
      <c r="B29" s="88"/>
      <c r="C29" s="88"/>
      <c r="D29" s="93"/>
      <c r="E29" s="67"/>
      <c r="F29" s="44"/>
      <c r="G29" s="9"/>
      <c r="H29" s="9"/>
    </row>
    <row r="30" spans="1:8" ht="15.5" x14ac:dyDescent="0.35">
      <c r="A30" s="23" t="s">
        <v>179</v>
      </c>
      <c r="B30" s="93"/>
      <c r="C30" s="93"/>
      <c r="D30" s="88"/>
      <c r="E30" s="67">
        <v>0.02</v>
      </c>
      <c r="F30" s="44">
        <f t="shared" si="0"/>
        <v>0</v>
      </c>
      <c r="G30" s="9"/>
      <c r="H30" s="9"/>
    </row>
    <row r="31" spans="1:8" ht="15.5" x14ac:dyDescent="0.35">
      <c r="A31" s="23"/>
      <c r="B31" s="93"/>
      <c r="C31" s="93"/>
      <c r="D31" s="88"/>
      <c r="E31" s="67"/>
      <c r="F31" s="44"/>
      <c r="G31" s="9"/>
      <c r="H31" s="9"/>
    </row>
    <row r="32" spans="1:8" ht="15.5" x14ac:dyDescent="0.35">
      <c r="A32" s="23" t="s">
        <v>180</v>
      </c>
      <c r="B32" s="93"/>
      <c r="C32" s="93"/>
      <c r="D32" s="93"/>
      <c r="E32" s="67">
        <v>0.03</v>
      </c>
      <c r="F32" s="44">
        <f t="shared" si="0"/>
        <v>0</v>
      </c>
      <c r="G32" s="9"/>
      <c r="H32" s="9"/>
    </row>
    <row r="33" spans="1:8" ht="15.5" x14ac:dyDescent="0.35">
      <c r="A33" s="23"/>
      <c r="B33" s="93"/>
      <c r="C33" s="93"/>
      <c r="D33" s="93"/>
      <c r="E33" s="67"/>
      <c r="F33" s="44"/>
      <c r="G33" s="9"/>
      <c r="H33" s="9"/>
    </row>
    <row r="34" spans="1:8" ht="15.5" x14ac:dyDescent="0.35">
      <c r="A34" s="23" t="s">
        <v>181</v>
      </c>
      <c r="B34" s="88"/>
      <c r="C34" s="88"/>
      <c r="D34" s="88"/>
      <c r="E34" s="67">
        <v>0.02</v>
      </c>
      <c r="F34" s="44">
        <f t="shared" si="0"/>
        <v>0</v>
      </c>
      <c r="G34" s="9"/>
      <c r="H34" s="9"/>
    </row>
    <row r="35" spans="1:8" ht="45.75" customHeight="1" x14ac:dyDescent="0.35">
      <c r="A35" s="23"/>
      <c r="B35" s="88"/>
      <c r="C35" s="88"/>
      <c r="D35" s="88"/>
      <c r="E35" s="67"/>
      <c r="F35" s="44"/>
      <c r="G35" s="9"/>
      <c r="H35" s="9"/>
    </row>
    <row r="36" spans="1:8" ht="15.5" x14ac:dyDescent="0.35">
      <c r="A36" s="23" t="s">
        <v>182</v>
      </c>
      <c r="B36" s="88"/>
      <c r="C36" s="88"/>
      <c r="D36" s="88">
        <v>1</v>
      </c>
      <c r="E36" s="67">
        <v>0.03</v>
      </c>
      <c r="F36" s="44">
        <f t="shared" si="0"/>
        <v>0.03</v>
      </c>
      <c r="G36" s="9"/>
      <c r="H36" s="9"/>
    </row>
    <row r="37" spans="1:8" ht="46.5" x14ac:dyDescent="0.35">
      <c r="A37" s="23"/>
      <c r="B37" s="88"/>
      <c r="C37" s="88"/>
      <c r="D37" s="119" t="s">
        <v>183</v>
      </c>
      <c r="E37" s="67"/>
      <c r="F37" s="44"/>
      <c r="G37" s="9"/>
      <c r="H37" s="9"/>
    </row>
    <row r="38" spans="1:8" ht="15.5" x14ac:dyDescent="0.35">
      <c r="A38" s="23" t="s">
        <v>184</v>
      </c>
      <c r="B38" s="93"/>
      <c r="C38" s="93"/>
      <c r="D38" s="88"/>
      <c r="E38" s="67">
        <v>0.02</v>
      </c>
      <c r="F38" s="44">
        <f t="shared" si="0"/>
        <v>0</v>
      </c>
      <c r="G38" s="9"/>
      <c r="H38" s="9"/>
    </row>
    <row r="39" spans="1:8" ht="15.5" x14ac:dyDescent="0.35">
      <c r="A39" s="23"/>
      <c r="B39" s="93"/>
      <c r="C39" s="93"/>
      <c r="D39" s="88"/>
      <c r="E39" s="67"/>
      <c r="F39" s="44"/>
      <c r="G39" s="9"/>
      <c r="H39" s="9"/>
    </row>
    <row r="40" spans="1:8" ht="15.5" x14ac:dyDescent="0.35">
      <c r="A40" s="23" t="s">
        <v>185</v>
      </c>
      <c r="B40" s="93"/>
      <c r="C40" s="93"/>
      <c r="D40" s="93"/>
      <c r="E40" s="67">
        <v>0.03</v>
      </c>
      <c r="F40" s="44">
        <f t="shared" si="0"/>
        <v>0</v>
      </c>
      <c r="G40" s="9"/>
      <c r="H40" s="9"/>
    </row>
    <row r="41" spans="1:8" ht="15.5" x14ac:dyDescent="0.35">
      <c r="A41" s="23"/>
      <c r="B41" s="93"/>
      <c r="C41" s="93"/>
      <c r="D41" s="93"/>
      <c r="E41" s="67"/>
      <c r="F41" s="44"/>
      <c r="G41" s="9"/>
      <c r="H41" s="9"/>
    </row>
    <row r="42" spans="1:8" ht="15.5" x14ac:dyDescent="0.35">
      <c r="A42" s="23" t="s">
        <v>186</v>
      </c>
      <c r="B42" s="88"/>
      <c r="C42" s="88"/>
      <c r="D42" s="88"/>
      <c r="E42" s="67">
        <v>0.03</v>
      </c>
      <c r="F42" s="44">
        <f t="shared" si="0"/>
        <v>0</v>
      </c>
      <c r="G42" s="9"/>
      <c r="H42" s="9"/>
    </row>
    <row r="43" spans="1:8" ht="15.5" x14ac:dyDescent="0.35">
      <c r="A43" s="23"/>
      <c r="B43" s="88"/>
      <c r="C43" s="88"/>
      <c r="D43" s="88"/>
      <c r="E43" s="67"/>
      <c r="F43" s="44"/>
      <c r="G43" s="9"/>
      <c r="H43" s="9"/>
    </row>
    <row r="44" spans="1:8" ht="15.5" x14ac:dyDescent="0.35">
      <c r="A44" s="23" t="s">
        <v>187</v>
      </c>
      <c r="B44" s="88"/>
      <c r="C44" s="88"/>
      <c r="D44" s="93"/>
      <c r="E44" s="67">
        <v>0.02</v>
      </c>
      <c r="F44" s="44">
        <f t="shared" si="0"/>
        <v>0</v>
      </c>
      <c r="G44" s="9"/>
      <c r="H44" s="9"/>
    </row>
    <row r="45" spans="1:8" ht="15.5" x14ac:dyDescent="0.35">
      <c r="A45" s="23"/>
      <c r="B45" s="88"/>
      <c r="C45" s="88"/>
      <c r="D45" s="93"/>
      <c r="E45" s="67"/>
      <c r="F45" s="44"/>
      <c r="G45" s="9"/>
      <c r="H45" s="9"/>
    </row>
    <row r="46" spans="1:8" ht="32.15" customHeight="1" x14ac:dyDescent="0.35">
      <c r="A46" s="23" t="s">
        <v>188</v>
      </c>
      <c r="B46" s="93"/>
      <c r="C46" s="93"/>
      <c r="D46" s="88"/>
      <c r="E46" s="67">
        <v>0.03</v>
      </c>
      <c r="F46" s="44">
        <f t="shared" si="0"/>
        <v>0</v>
      </c>
      <c r="G46" s="9"/>
      <c r="H46" s="9"/>
    </row>
    <row r="47" spans="1:8" ht="32.15" customHeight="1" x14ac:dyDescent="0.35">
      <c r="A47" s="23"/>
      <c r="B47" s="93"/>
      <c r="C47" s="93"/>
      <c r="D47" s="88"/>
      <c r="E47" s="67"/>
      <c r="F47" s="44"/>
      <c r="G47" s="9"/>
      <c r="H47" s="9"/>
    </row>
    <row r="48" spans="1:8" ht="32.15" customHeight="1" x14ac:dyDescent="0.35">
      <c r="A48" s="23" t="s">
        <v>189</v>
      </c>
      <c r="B48" s="93"/>
      <c r="C48" s="93"/>
      <c r="D48" s="93"/>
      <c r="E48" s="67">
        <v>0.02</v>
      </c>
      <c r="F48" s="44">
        <f t="shared" si="0"/>
        <v>0</v>
      </c>
      <c r="G48" s="9"/>
      <c r="H48" s="9"/>
    </row>
    <row r="49" spans="1:8" ht="32.15" customHeight="1" x14ac:dyDescent="0.35">
      <c r="A49" s="23"/>
      <c r="B49" s="93"/>
      <c r="C49" s="93"/>
      <c r="D49" s="93"/>
      <c r="E49" s="67"/>
      <c r="F49" s="44"/>
      <c r="G49" s="9"/>
      <c r="H49" s="9"/>
    </row>
    <row r="50" spans="1:8" ht="32.15" customHeight="1" x14ac:dyDescent="0.35">
      <c r="A50" s="23" t="s">
        <v>190</v>
      </c>
      <c r="B50" s="88"/>
      <c r="C50" s="88"/>
      <c r="D50" s="88"/>
      <c r="E50" s="67">
        <v>0.03</v>
      </c>
      <c r="F50" s="44">
        <f t="shared" si="0"/>
        <v>0</v>
      </c>
      <c r="G50" s="9"/>
      <c r="H50" s="9"/>
    </row>
    <row r="51" spans="1:8" ht="32.15" customHeight="1" x14ac:dyDescent="0.35">
      <c r="A51" s="23"/>
      <c r="B51" s="88"/>
      <c r="C51" s="88"/>
      <c r="D51" s="88"/>
      <c r="E51" s="67"/>
      <c r="F51" s="44"/>
      <c r="G51" s="9"/>
      <c r="H51" s="9"/>
    </row>
    <row r="52" spans="1:8" ht="32.15" customHeight="1" x14ac:dyDescent="0.35">
      <c r="A52" s="23" t="s">
        <v>191</v>
      </c>
      <c r="B52" s="88"/>
      <c r="C52" s="88"/>
      <c r="D52" s="93"/>
      <c r="E52" s="67">
        <v>0.03</v>
      </c>
      <c r="F52" s="44">
        <f t="shared" si="0"/>
        <v>0</v>
      </c>
      <c r="G52" s="9"/>
      <c r="H52" s="9"/>
    </row>
    <row r="53" spans="1:8" ht="32.15" customHeight="1" x14ac:dyDescent="0.35">
      <c r="A53" s="23"/>
      <c r="B53" s="88"/>
      <c r="C53" s="88"/>
      <c r="D53" s="93"/>
      <c r="E53" s="67"/>
      <c r="F53" s="44"/>
      <c r="G53" s="9"/>
      <c r="H53" s="9"/>
    </row>
    <row r="54" spans="1:8" ht="32.15" customHeight="1" x14ac:dyDescent="0.35">
      <c r="A54" s="23" t="s">
        <v>192</v>
      </c>
      <c r="B54" s="93"/>
      <c r="C54" s="93"/>
      <c r="D54" s="88"/>
      <c r="E54" s="67">
        <v>0.03</v>
      </c>
      <c r="F54" s="44">
        <f t="shared" si="0"/>
        <v>0</v>
      </c>
      <c r="G54" s="9"/>
      <c r="H54" s="9"/>
    </row>
    <row r="55" spans="1:8" ht="32.15" customHeight="1" x14ac:dyDescent="0.35">
      <c r="A55" s="23"/>
      <c r="B55" s="93"/>
      <c r="C55" s="93"/>
      <c r="D55" s="88"/>
      <c r="E55" s="67"/>
      <c r="F55" s="44"/>
      <c r="G55" s="9"/>
      <c r="H55" s="9"/>
    </row>
    <row r="56" spans="1:8" ht="32.15" customHeight="1" x14ac:dyDescent="0.35">
      <c r="A56" s="23" t="s">
        <v>193</v>
      </c>
      <c r="B56" s="130"/>
      <c r="C56" s="130"/>
      <c r="D56" s="93"/>
      <c r="E56" s="67">
        <v>0.03</v>
      </c>
      <c r="F56" s="44">
        <f t="shared" si="0"/>
        <v>0</v>
      </c>
      <c r="G56" s="9"/>
      <c r="H56" s="9"/>
    </row>
    <row r="57" spans="1:8" ht="32.15" customHeight="1" x14ac:dyDescent="0.35">
      <c r="A57" s="23"/>
      <c r="B57" s="93"/>
      <c r="C57" s="93"/>
      <c r="D57" s="93"/>
      <c r="E57" s="67"/>
      <c r="F57" s="44"/>
      <c r="G57" s="9"/>
      <c r="H57" s="9"/>
    </row>
    <row r="58" spans="1:8" ht="32.15" customHeight="1" x14ac:dyDescent="0.35">
      <c r="A58" s="23" t="s">
        <v>194</v>
      </c>
      <c r="B58" s="88"/>
      <c r="C58" s="88"/>
      <c r="D58" s="88"/>
      <c r="E58" s="67">
        <v>0.03</v>
      </c>
      <c r="F58" s="44">
        <f>SUM(B58:D58)*E58</f>
        <v>0</v>
      </c>
      <c r="G58" s="9"/>
      <c r="H58" s="9"/>
    </row>
    <row r="59" spans="1:8" ht="32.15" customHeight="1" x14ac:dyDescent="0.35">
      <c r="A59" s="23"/>
      <c r="B59" s="88"/>
      <c r="C59" s="88"/>
      <c r="D59" s="88"/>
      <c r="E59" s="67"/>
      <c r="F59" s="44"/>
      <c r="G59" s="9"/>
      <c r="H59" s="9"/>
    </row>
    <row r="60" spans="1:8" ht="32.15" customHeight="1" x14ac:dyDescent="0.35">
      <c r="A60" s="23" t="s">
        <v>195</v>
      </c>
      <c r="B60" s="88"/>
      <c r="C60" s="88"/>
      <c r="D60" s="93"/>
      <c r="E60" s="67">
        <v>0.02</v>
      </c>
      <c r="F60" s="44">
        <f>SUM(B60:D60)*E60</f>
        <v>0</v>
      </c>
      <c r="G60" s="9"/>
      <c r="H60" s="9"/>
    </row>
    <row r="61" spans="1:8" ht="32.15" customHeight="1" x14ac:dyDescent="0.35">
      <c r="A61" s="23"/>
      <c r="B61" s="88"/>
      <c r="C61" s="88"/>
      <c r="D61" s="93"/>
      <c r="E61" s="67"/>
      <c r="F61" s="44"/>
      <c r="G61" s="9"/>
      <c r="H61" s="9"/>
    </row>
    <row r="62" spans="1:8" ht="32.15" customHeight="1" x14ac:dyDescent="0.35">
      <c r="A62" s="23" t="s">
        <v>196</v>
      </c>
      <c r="B62" s="93"/>
      <c r="C62" s="93"/>
      <c r="D62" s="88"/>
      <c r="E62" s="67">
        <v>0.02</v>
      </c>
      <c r="F62" s="44">
        <f>SUM(B62:D62)*E62</f>
        <v>0</v>
      </c>
      <c r="G62" s="9"/>
      <c r="H62" s="9"/>
    </row>
    <row r="63" spans="1:8" ht="15.5" x14ac:dyDescent="0.35">
      <c r="A63" s="23"/>
      <c r="B63" s="93"/>
      <c r="C63" s="93"/>
      <c r="D63" s="88"/>
      <c r="E63" s="67"/>
      <c r="F63" s="44"/>
      <c r="G63" s="8"/>
      <c r="H63" s="8"/>
    </row>
    <row r="64" spans="1:8" ht="15.5" x14ac:dyDescent="0.35">
      <c r="A64" s="23" t="s">
        <v>197</v>
      </c>
      <c r="B64" s="93"/>
      <c r="C64" s="93"/>
      <c r="D64" s="93"/>
      <c r="E64" s="67">
        <v>0.03</v>
      </c>
      <c r="F64" s="44">
        <f>SUM(B64:D64)*E64</f>
        <v>0</v>
      </c>
      <c r="G64" s="14"/>
      <c r="H64" s="14"/>
    </row>
    <row r="65" spans="1:7" ht="15.5" x14ac:dyDescent="0.35">
      <c r="A65" s="23"/>
      <c r="B65" s="93"/>
      <c r="C65" s="93"/>
      <c r="D65" s="93"/>
      <c r="E65" s="67"/>
      <c r="F65" s="44"/>
      <c r="G65" s="8"/>
    </row>
    <row r="66" spans="1:7" ht="14.5" customHeight="1" x14ac:dyDescent="0.35">
      <c r="A66" s="23" t="s">
        <v>198</v>
      </c>
      <c r="B66" s="88"/>
      <c r="C66" s="88"/>
      <c r="D66" s="88"/>
      <c r="E66" s="67">
        <v>0.03</v>
      </c>
      <c r="F66" s="44">
        <f>SUM(B66:D66)*E66</f>
        <v>0</v>
      </c>
      <c r="G66" s="8"/>
    </row>
    <row r="67" spans="1:7" ht="15" customHeight="1" x14ac:dyDescent="0.35">
      <c r="A67" s="23"/>
      <c r="B67" s="88"/>
      <c r="C67" s="88"/>
      <c r="D67" s="88"/>
      <c r="E67" s="67"/>
      <c r="F67" s="44"/>
      <c r="G67" s="8"/>
    </row>
    <row r="68" spans="1:7" ht="15.5" x14ac:dyDescent="0.35">
      <c r="A68" s="23" t="s">
        <v>199</v>
      </c>
      <c r="B68" s="88"/>
      <c r="C68" s="88"/>
      <c r="D68" s="93"/>
      <c r="E68" s="67">
        <v>0.02</v>
      </c>
      <c r="F68" s="44">
        <f>SUM(B68:D68)*E68</f>
        <v>0</v>
      </c>
      <c r="G68" s="8"/>
    </row>
    <row r="69" spans="1:7" ht="15.5" x14ac:dyDescent="0.35">
      <c r="A69" s="23"/>
      <c r="B69" s="88"/>
      <c r="C69" s="88"/>
      <c r="D69" s="88"/>
      <c r="E69" s="34"/>
      <c r="F69" s="44"/>
      <c r="G69" s="8"/>
    </row>
    <row r="70" spans="1:7" ht="15.5" x14ac:dyDescent="0.35">
      <c r="A70" s="8"/>
      <c r="B70" s="8"/>
      <c r="C70" s="8"/>
      <c r="D70" s="8"/>
      <c r="E70" s="131">
        <f>SUM(E2:E69)</f>
        <v>1.0000000000000002</v>
      </c>
      <c r="F70" s="82">
        <f>SUM(F2:F69)</f>
        <v>7.4999999999999997E-2</v>
      </c>
      <c r="G70" s="14" t="s">
        <v>130</v>
      </c>
    </row>
    <row r="71" spans="1:7" ht="15.5" x14ac:dyDescent="0.35">
      <c r="B71" s="91"/>
      <c r="C71" s="91"/>
      <c r="D71" s="91"/>
      <c r="E71" s="91"/>
      <c r="F71" s="91"/>
    </row>
    <row r="72" spans="1:7" ht="15.5" x14ac:dyDescent="0.35">
      <c r="B72" s="91"/>
      <c r="C72" s="91"/>
      <c r="D72" s="91"/>
      <c r="E72" s="91"/>
      <c r="F72" s="91"/>
    </row>
    <row r="73" spans="1:7" ht="15.5" x14ac:dyDescent="0.35">
      <c r="B73" s="91"/>
      <c r="C73" s="91"/>
      <c r="D73" s="91"/>
      <c r="E73" s="91"/>
      <c r="F73" s="91"/>
    </row>
    <row r="74" spans="1:7" ht="79.5" customHeight="1" x14ac:dyDescent="0.35">
      <c r="A74" s="103" t="s">
        <v>200</v>
      </c>
      <c r="B74" s="91"/>
      <c r="C74" s="91"/>
      <c r="D74" s="91"/>
      <c r="E74" s="91"/>
      <c r="F74" s="91"/>
      <c r="G74" s="91"/>
    </row>
    <row r="75" spans="1:7" ht="15.5" x14ac:dyDescent="0.35">
      <c r="B75" s="91"/>
      <c r="C75" s="91"/>
      <c r="D75" s="91"/>
      <c r="E75" s="91"/>
      <c r="F75" s="91"/>
      <c r="G75" s="91"/>
    </row>
    <row r="76" spans="1:7" ht="15.5" x14ac:dyDescent="0.35">
      <c r="B76" s="91"/>
      <c r="C76" s="91"/>
      <c r="D76" s="91"/>
      <c r="E76" s="91"/>
      <c r="F76" s="91"/>
      <c r="G76" s="91"/>
    </row>
    <row r="77" spans="1:7" ht="15.5" x14ac:dyDescent="0.35">
      <c r="B77" s="91"/>
      <c r="C77" s="91"/>
      <c r="D77" s="91"/>
      <c r="E77" s="91"/>
      <c r="F77" s="91"/>
      <c r="G77" s="91"/>
    </row>
    <row r="78" spans="1:7" ht="15.5" x14ac:dyDescent="0.35">
      <c r="B78" s="91"/>
      <c r="C78" s="91"/>
      <c r="D78" s="91"/>
      <c r="E78" s="91"/>
      <c r="F78" s="91"/>
      <c r="G78" s="91"/>
    </row>
    <row r="79" spans="1:7" ht="15.5" x14ac:dyDescent="0.35">
      <c r="B79" s="91"/>
      <c r="C79" s="91"/>
      <c r="D79" s="91"/>
      <c r="E79" s="91"/>
      <c r="F79" s="91"/>
      <c r="G79" s="91"/>
    </row>
    <row r="80" spans="1:7" ht="15.5" x14ac:dyDescent="0.35">
      <c r="B80" s="91"/>
      <c r="C80" s="91"/>
      <c r="D80" s="91"/>
      <c r="E80" s="91"/>
      <c r="F80" s="91"/>
      <c r="G80" s="91"/>
    </row>
    <row r="81" spans="1:7" ht="15.5" x14ac:dyDescent="0.35">
      <c r="B81" s="91"/>
      <c r="C81" s="91"/>
      <c r="D81" s="91"/>
      <c r="E81" s="91"/>
      <c r="F81" s="91"/>
      <c r="G81" s="91"/>
    </row>
    <row r="82" spans="1:7" ht="15.5" x14ac:dyDescent="0.35">
      <c r="B82" s="91"/>
      <c r="C82" s="91"/>
      <c r="D82" s="91"/>
      <c r="E82" s="91"/>
      <c r="F82" s="91"/>
      <c r="G82" s="91"/>
    </row>
    <row r="83" spans="1:7" ht="15.5" x14ac:dyDescent="0.35">
      <c r="A83" s="97"/>
    </row>
    <row r="84" spans="1:7" ht="15.5" x14ac:dyDescent="0.35"/>
    <row r="85" spans="1:7" ht="15.5" x14ac:dyDescent="0.35"/>
    <row r="86" spans="1:7" ht="15.5" x14ac:dyDescent="0.35"/>
    <row r="87" spans="1:7" ht="15.5" x14ac:dyDescent="0.35"/>
  </sheetData>
  <sheetProtection sheet="1" objects="1" scenarios="1"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Nota final</vt:lpstr>
      <vt:lpstr>Informações da planilha</vt:lpstr>
      <vt:lpstr>Temas nas políticas gerais</vt:lpstr>
      <vt:lpstr>Temas nas políticas setoriais</vt:lpstr>
      <vt:lpstr>Bases de dados</vt:lpstr>
      <vt:lpstr>Monitoramento de riscos</vt:lpstr>
      <vt:lpstr>Relevância processo decisório</vt:lpstr>
      <vt:lpstr>Ações de mitigação de riscos</vt:lpstr>
      <vt:lpstr>Prod fin imp positivo</vt:lpstr>
      <vt:lpstr>Portfólio (setor)</vt:lpstr>
      <vt:lpstr>Portfólio (localização)</vt:lpstr>
      <vt:lpstr>Portfólio (empresa)</vt:lpstr>
      <vt:lpstr>Peso fatores ASG portfólio</vt:lpstr>
      <vt:lpstr>Governança</vt:lpstr>
      <vt:lpstr> Controvérsias socioambientais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Associação SIS</cp:lastModifiedBy>
  <cp:revision/>
  <dcterms:created xsi:type="dcterms:W3CDTF">2022-10-09T23:08:45Z</dcterms:created>
  <dcterms:modified xsi:type="dcterms:W3CDTF">2025-03-25T18:31:50Z</dcterms:modified>
  <cp:category/>
  <cp:contentStatus/>
</cp:coreProperties>
</file>