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4"/>
  <workbookPr defaultThemeVersion="166925"/>
  <mc:AlternateContent xmlns:mc="http://schemas.openxmlformats.org/markup-compatibility/2006">
    <mc:Choice Requires="x15">
      <x15ac:absPath xmlns:x15ac="http://schemas.microsoft.com/office/spreadsheetml/2010/11/ac" url="https://d.docs.live.net/9172af7691c491fc/RASA/7o. ciclo - IFDs - 2025/Desenvolve Alagoas/"/>
    </mc:Choice>
  </mc:AlternateContent>
  <xr:revisionPtr revIDLastSave="69" documentId="13_ncr:1_{A499BBE5-052F-40C9-8374-7B8B0DE18B42}" xr6:coauthVersionLast="47" xr6:coauthVersionMax="47" xr10:uidLastSave="{8E74CBA0-BB5C-4B2C-B85B-EC099211091B}"/>
  <bookViews>
    <workbookView xWindow="-110" yWindow="-110" windowWidth="19420" windowHeight="11500" firstSheet="13" activeTab="12" xr2:uid="{033D211D-4D1B-C74C-B933-05804CD3EC4A}"/>
  </bookViews>
  <sheets>
    <sheet name="Nota final" sheetId="20" r:id="rId1"/>
    <sheet name="Informações da planilha" sheetId="21" state="hidden" r:id="rId2"/>
    <sheet name="Temas nas políticas gerais" sheetId="8" r:id="rId3"/>
    <sheet name="Temas nas políticas setoriais" sheetId="9" r:id="rId4"/>
    <sheet name="Bases de dados" sheetId="22" r:id="rId5"/>
    <sheet name="Monitoramento de riscos" sheetId="10" r:id="rId6"/>
    <sheet name="Relevância processo decisório" sheetId="27" r:id="rId7"/>
    <sheet name="Ações de mitigação de riscos" sheetId="11" r:id="rId8"/>
    <sheet name="Prod fin imp positivo" sheetId="26" r:id="rId9"/>
    <sheet name="Portfólio (setor)" sheetId="12" r:id="rId10"/>
    <sheet name="Portfólio (localização)" sheetId="15" r:id="rId11"/>
    <sheet name="Portfólio (empresa)" sheetId="16" r:id="rId12"/>
    <sheet name="Governança" sheetId="2" r:id="rId13"/>
    <sheet name=" Controvérsias socioambientais" sheetId="5"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8" i="26" l="1"/>
  <c r="E64" i="26"/>
  <c r="E60" i="26"/>
  <c r="E56" i="26"/>
  <c r="E52" i="26"/>
  <c r="E48" i="26"/>
  <c r="E44" i="26"/>
  <c r="E40" i="26"/>
  <c r="E36" i="26"/>
  <c r="E32" i="26"/>
  <c r="E28" i="26"/>
  <c r="E24" i="26"/>
  <c r="E20" i="26"/>
  <c r="E16" i="26"/>
  <c r="E12" i="26"/>
  <c r="E8" i="26"/>
  <c r="E4" i="26"/>
  <c r="D70" i="26"/>
  <c r="B92" i="22"/>
  <c r="E5" i="27"/>
  <c r="H9" i="20" s="1"/>
  <c r="E5" i="5" l="1"/>
  <c r="J4" i="22"/>
  <c r="J6" i="22"/>
  <c r="J8" i="22"/>
  <c r="J10" i="22"/>
  <c r="J12" i="22"/>
  <c r="J14" i="22"/>
  <c r="J16" i="22"/>
  <c r="J18" i="22"/>
  <c r="J20" i="22"/>
  <c r="J22" i="22"/>
  <c r="J24" i="22"/>
  <c r="J26" i="22"/>
  <c r="J28" i="22"/>
  <c r="J30" i="22"/>
  <c r="J32" i="22"/>
  <c r="J34" i="22"/>
  <c r="J36" i="22"/>
  <c r="J38" i="22"/>
  <c r="J40" i="22"/>
  <c r="J42" i="22"/>
  <c r="J44" i="22"/>
  <c r="J46" i="22"/>
  <c r="J48" i="22"/>
  <c r="J50" i="22"/>
  <c r="J52" i="22"/>
  <c r="J54" i="22"/>
  <c r="J56" i="22"/>
  <c r="J58" i="22"/>
  <c r="J60" i="22"/>
  <c r="J62" i="22"/>
  <c r="J64" i="22"/>
  <c r="J70" i="22"/>
  <c r="J72" i="22"/>
  <c r="J74" i="22"/>
  <c r="J76" i="22"/>
  <c r="J78" i="22"/>
  <c r="J80" i="22"/>
  <c r="J82" i="22"/>
  <c r="J84" i="22"/>
  <c r="J86" i="22"/>
  <c r="J88" i="22"/>
  <c r="J90" i="22"/>
  <c r="J2" i="22"/>
  <c r="H92" i="22"/>
  <c r="F92" i="22"/>
  <c r="D92" i="22"/>
  <c r="F18" i="16" l="1"/>
  <c r="F5" i="16"/>
  <c r="F7" i="16"/>
  <c r="F9" i="16"/>
  <c r="F11" i="16"/>
  <c r="F13" i="16"/>
  <c r="F15" i="16"/>
  <c r="F17" i="16"/>
  <c r="F3" i="16"/>
  <c r="C13" i="10"/>
  <c r="D13" i="10"/>
  <c r="B13" i="10"/>
  <c r="C9" i="12"/>
  <c r="D9" i="12"/>
  <c r="E9" i="12"/>
  <c r="B9" i="12"/>
  <c r="C9" i="15"/>
  <c r="D9" i="15"/>
  <c r="B9" i="15"/>
  <c r="E9" i="15"/>
  <c r="G9" i="5"/>
  <c r="G11" i="5"/>
  <c r="G13" i="5"/>
  <c r="F5" i="15"/>
  <c r="F7" i="15"/>
  <c r="F3" i="15"/>
  <c r="F5" i="12"/>
  <c r="F7" i="12"/>
  <c r="F3" i="12"/>
  <c r="F9" i="12" l="1"/>
  <c r="F9" i="15"/>
  <c r="J92" i="22"/>
  <c r="F9" i="20" s="1"/>
  <c r="G92" i="22"/>
  <c r="E66" i="26"/>
  <c r="E62" i="26"/>
  <c r="E58" i="26"/>
  <c r="E54" i="26"/>
  <c r="E50" i="26"/>
  <c r="E46" i="26"/>
  <c r="E42" i="26"/>
  <c r="E38" i="26"/>
  <c r="E34" i="26"/>
  <c r="E30" i="26"/>
  <c r="E26" i="26"/>
  <c r="E22" i="26"/>
  <c r="E18" i="26"/>
  <c r="E14" i="26"/>
  <c r="E10" i="26"/>
  <c r="E6" i="26"/>
  <c r="E2" i="26"/>
  <c r="I92" i="22"/>
  <c r="E92" i="22"/>
  <c r="C92" i="22"/>
  <c r="E70" i="26" l="1"/>
  <c r="J9" i="20" s="1"/>
  <c r="C15" i="10"/>
  <c r="D15" i="10"/>
  <c r="B15" i="10"/>
  <c r="E7" i="5"/>
  <c r="E9" i="5"/>
  <c r="E11" i="5"/>
  <c r="E13" i="5"/>
  <c r="E3" i="5"/>
  <c r="E4" i="2"/>
  <c r="E6" i="2"/>
  <c r="E8" i="2"/>
  <c r="E10" i="2"/>
  <c r="E12" i="2"/>
  <c r="E14" i="2"/>
  <c r="E16" i="2"/>
  <c r="E18" i="2"/>
  <c r="E20" i="2"/>
  <c r="E2" i="2"/>
  <c r="G19" i="16"/>
  <c r="F15" i="5"/>
  <c r="G3" i="5"/>
  <c r="F22" i="2"/>
  <c r="G2" i="2"/>
  <c r="E14" i="10"/>
  <c r="G16" i="11"/>
  <c r="H2" i="11"/>
  <c r="H4" i="11"/>
  <c r="G20" i="2"/>
  <c r="D4" i="9"/>
  <c r="D6" i="9"/>
  <c r="D8" i="9"/>
  <c r="D10" i="9"/>
  <c r="D12" i="9"/>
  <c r="D14" i="9"/>
  <c r="D16" i="9"/>
  <c r="D18" i="9"/>
  <c r="D20" i="9"/>
  <c r="D22" i="9"/>
  <c r="D24" i="9"/>
  <c r="D26" i="9"/>
  <c r="D28" i="9"/>
  <c r="D30" i="9"/>
  <c r="D32" i="9"/>
  <c r="D34" i="9"/>
  <c r="D36" i="9"/>
  <c r="D38" i="9"/>
  <c r="D40" i="9"/>
  <c r="D42" i="9"/>
  <c r="D44" i="9"/>
  <c r="D46" i="9"/>
  <c r="D48" i="9"/>
  <c r="D50" i="9"/>
  <c r="D52" i="9"/>
  <c r="D54" i="9"/>
  <c r="D56" i="9"/>
  <c r="D2" i="9"/>
  <c r="D16" i="8"/>
  <c r="D4" i="8"/>
  <c r="D6" i="8"/>
  <c r="D8" i="8"/>
  <c r="D10" i="8"/>
  <c r="D12" i="8"/>
  <c r="D14" i="8"/>
  <c r="D18" i="8"/>
  <c r="D20" i="8"/>
  <c r="D22" i="8"/>
  <c r="D24" i="8"/>
  <c r="D26" i="8"/>
  <c r="D28" i="8"/>
  <c r="D30" i="8"/>
  <c r="D32" i="8"/>
  <c r="D34" i="8"/>
  <c r="D36" i="8"/>
  <c r="D38" i="8"/>
  <c r="D40" i="8"/>
  <c r="D42" i="8"/>
  <c r="D44" i="8"/>
  <c r="D46" i="8"/>
  <c r="D48" i="8"/>
  <c r="D50" i="8"/>
  <c r="D52" i="8"/>
  <c r="D54" i="8"/>
  <c r="D56" i="8"/>
  <c r="D2" i="8"/>
  <c r="E15" i="10" l="1"/>
  <c r="G9" i="20" s="1"/>
  <c r="D58" i="9"/>
  <c r="E9" i="20" s="1"/>
  <c r="D58" i="8"/>
  <c r="D9" i="20" s="1"/>
  <c r="C58" i="8"/>
  <c r="C58" i="9"/>
  <c r="G18" i="2"/>
  <c r="G16" i="2"/>
  <c r="G14" i="2"/>
  <c r="G12" i="2"/>
  <c r="G10" i="2"/>
  <c r="G8" i="2"/>
  <c r="G6" i="2"/>
  <c r="G4" i="2"/>
  <c r="G22" i="2" l="1"/>
  <c r="N9" i="20" s="1"/>
  <c r="H5" i="16"/>
  <c r="H7" i="16"/>
  <c r="H9" i="16"/>
  <c r="H11" i="16"/>
  <c r="H13" i="16"/>
  <c r="H15" i="16"/>
  <c r="H17" i="16"/>
  <c r="H3" i="16"/>
  <c r="H6" i="11"/>
  <c r="H8" i="11"/>
  <c r="H10" i="11"/>
  <c r="H12" i="11"/>
  <c r="H14" i="11"/>
  <c r="G7" i="5"/>
  <c r="G5" i="5"/>
  <c r="G15" i="5" l="1"/>
  <c r="O9" i="20" s="1"/>
  <c r="H19" i="16"/>
  <c r="M9" i="20" s="1"/>
  <c r="H16" i="11"/>
  <c r="I9" i="20" s="1"/>
  <c r="L9" i="20"/>
  <c r="K9" i="20"/>
  <c r="D13"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Bruno Schiavo</author>
  </authors>
  <commentList>
    <comment ref="O10" authorId="0" shapeId="0" xr:uid="{AA637240-0564-433E-B731-09F9E37AD4B4}">
      <text>
        <r>
          <rPr>
            <sz val="9"/>
            <color indexed="81"/>
            <rFont val="Segoe UI"/>
            <family val="2"/>
          </rPr>
          <t xml:space="preserve">Nota mínima = -5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Bruno Schiavo</author>
  </authors>
  <commentList>
    <comment ref="F9" authorId="0" shapeId="0" xr:uid="{EC71323E-7259-4FDA-8C26-2834649125E7}">
      <text>
        <r>
          <rPr>
            <sz val="9"/>
            <color indexed="81"/>
            <rFont val="Segoe UI"/>
            <family val="2"/>
          </rPr>
          <t>Se a instituição acumular mais de 10 pontos, a nota será 10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Bruno Schiavo</author>
  </authors>
  <commentList>
    <comment ref="F9" authorId="0" shapeId="0" xr:uid="{84AEDE95-A62B-4E0C-9C26-E0C25D112B14}">
      <text>
        <r>
          <rPr>
            <sz val="9"/>
            <color indexed="81"/>
            <rFont val="Segoe UI"/>
            <family val="2"/>
          </rPr>
          <t>Se a instituição acumular mais de 10 pontos, a nota será 10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Bruno Schiavo</author>
  </authors>
  <commentList>
    <comment ref="H15" authorId="0" shapeId="0" xr:uid="{C196B353-4DB1-4EA1-ACC4-062C854DED92}">
      <text>
        <r>
          <rPr>
            <sz val="9"/>
            <color indexed="81"/>
            <rFont val="Segoe UI"/>
            <family val="2"/>
          </rPr>
          <t xml:space="preserve">Menor nota, mais controvérsias
</t>
        </r>
      </text>
    </comment>
  </commentList>
</comments>
</file>

<file path=xl/sharedStrings.xml><?xml version="1.0" encoding="utf-8"?>
<sst xmlns="http://schemas.openxmlformats.org/spreadsheetml/2006/main" count="407" uniqueCount="269">
  <si>
    <t>RASA -  Ranking de Atuação Socioambiental de Instituições Financeiras</t>
  </si>
  <si>
    <t>Temas nas políticas gerais</t>
  </si>
  <si>
    <t>Temas nas políticas setoriais</t>
  </si>
  <si>
    <t>Bases de dados</t>
  </si>
  <si>
    <t>Monitoramento de riscos</t>
  </si>
  <si>
    <t>Relevância no processo decisório</t>
  </si>
  <si>
    <t>Ações de mitigação de riscos</t>
  </si>
  <si>
    <t>Produtos financeiros com impacto positivo</t>
  </si>
  <si>
    <t>Portfólio (setores econômicos)</t>
  </si>
  <si>
    <t>Portfólio (localização das atividades)</t>
  </si>
  <si>
    <t>Portfólio (risco socioambiental das empresas)</t>
  </si>
  <si>
    <t>Governança</t>
  </si>
  <si>
    <t>Controvérsias socioambientais</t>
  </si>
  <si>
    <t>Nota no item</t>
  </si>
  <si>
    <t>Nota máxima possível</t>
  </si>
  <si>
    <t>Nota final</t>
  </si>
  <si>
    <t>Soma das notas finais de todas as abas</t>
  </si>
  <si>
    <t>(no caso da última aba, a nota é subtraída)</t>
  </si>
  <si>
    <t>Versão da planilha</t>
  </si>
  <si>
    <t>Data</t>
  </si>
  <si>
    <t>1.0</t>
  </si>
  <si>
    <t>TEMAS</t>
  </si>
  <si>
    <t>Presença nas Políticas/diretrizes ou adesão a compromisso voluntário (0 a 3)</t>
  </si>
  <si>
    <t>Peso do tema</t>
  </si>
  <si>
    <t>Nota ponderada</t>
  </si>
  <si>
    <t xml:space="preserve">1. Adaptação às mudanças climáticas </t>
  </si>
  <si>
    <t>Não há informação.</t>
  </si>
  <si>
    <t>2. Matriz energética</t>
  </si>
  <si>
    <r>
      <t>Art. 20º O gerenciamento de riscos sociais, ambientais e climáticos deverá refletir aspectos relacionados aos impactos decorrentes das atividades, processos, produtos e/ou serviços da Desenvolve/AL, considerando:
-</t>
    </r>
    <r>
      <rPr>
        <b/>
        <sz val="12"/>
        <color theme="1"/>
        <rFont val="Calibri"/>
        <family val="2"/>
        <scheme val="minor"/>
      </rPr>
      <t xml:space="preserve"> A utilização de fontes renováveis de energia;</t>
    </r>
    <r>
      <rPr>
        <sz val="12"/>
        <color theme="1"/>
        <rFont val="Calibri"/>
        <family val="2"/>
        <scheme val="minor"/>
      </rPr>
      <t xml:space="preserve"> (PRSAC, pág. 11)
A Desenvolve/AL buscará criar linhas de crédito com o objetivo de promover a descarbonização a partir de eficiência energética e uso de energias renováveis, substituição de matérias-primas por alternativas de menor intensidade de emissões de GEE. (PRSAC, pág 15)</t>
    </r>
  </si>
  <si>
    <t>3. Eficiência energética</t>
  </si>
  <si>
    <r>
      <t xml:space="preserve">Art. 20º O gerenciamento de riscos sociais, ambientais e climáticos deverá refletir aspectos relacionados aos impactos decorrentes das atividades, processos, produtos e/ou serviços da Desenvolve/AL, considerando:
- </t>
    </r>
    <r>
      <rPr>
        <b/>
        <sz val="12"/>
        <color theme="1"/>
        <rFont val="Calibri"/>
        <family val="2"/>
        <scheme val="minor"/>
      </rPr>
      <t xml:space="preserve">A eficiência no consumo de energia e de recursos naturais; </t>
    </r>
    <r>
      <rPr>
        <sz val="12"/>
        <color theme="1"/>
        <rFont val="Calibri"/>
        <family val="2"/>
        <scheme val="minor"/>
      </rPr>
      <t>(PRSAC, pág. 11)
A Desenvolve/AL buscará criar linhas de crédito com o objetivo de promover a descarbonização a partir de eficiência energética e uso de energias renováveis, substituição de matérias-primas por alternativas de menor intensidade de emissões de GEE. (PRSAC, pág 15)</t>
    </r>
  </si>
  <si>
    <t>4. Impactos na biodiversidade terrestre</t>
  </si>
  <si>
    <t>5. Poluição água doce</t>
  </si>
  <si>
    <t>6. Eficiência hídrica</t>
  </si>
  <si>
    <t>7. Poluição marítima</t>
  </si>
  <si>
    <t>8. Poluição do solo</t>
  </si>
  <si>
    <t>9. Uso eficiente do solo para fins agrícolas</t>
  </si>
  <si>
    <t>10. Poluição atmosférica</t>
  </si>
  <si>
    <t>11. Gestão adequada de resíduos sólidos</t>
  </si>
  <si>
    <r>
      <t xml:space="preserve">Art. 20º O gerenciamento de riscos sociais, ambientais e climáticos deverá refletir aspectos relacionados aos impactos decorrentes das atividades, processos, produtos e/ou serviços da Desenvolve/AL, considerando:
- </t>
    </r>
    <r>
      <rPr>
        <b/>
        <sz val="12"/>
        <color theme="1"/>
        <rFont val="Calibri"/>
        <family val="2"/>
        <scheme val="minor"/>
      </rPr>
      <t>A gestão adequada de resíduos</t>
    </r>
    <r>
      <rPr>
        <sz val="12"/>
        <color theme="1"/>
        <rFont val="Calibri"/>
        <family val="2"/>
        <scheme val="minor"/>
      </rPr>
      <t>; (PRSAC, pág. 12)
Política que visa reduzir a geração de resíduos no planeta, fazendo com que cada cliente mude o comportamento diante do consumo e a forma que lida com os resíduos gerados. Os 5 Rs consistem em cinco palavras: repensar, recusar, reduzir, reutilizar e reciclar. (PRSAC, pág. 15)</t>
    </r>
  </si>
  <si>
    <t>12. Uso eficiente de matéria-prima poluente ou sujeita a provável escassez</t>
  </si>
  <si>
    <t>13. Trabalho análogo ao escravo</t>
  </si>
  <si>
    <r>
      <t xml:space="preserve">Art. 20º O gerenciamento de riscos sociais, ambientais e climáticos deverá refletir aspectos relacionados aos impactos decorrentes das atividades, processos, produtos e/ou serviços da Desenvolve/AL, considerando:
- </t>
    </r>
    <r>
      <rPr>
        <b/>
        <sz val="12"/>
        <color theme="1"/>
        <rFont val="Calibri"/>
        <family val="2"/>
        <scheme val="minor"/>
      </rPr>
      <t>O combate ao trabalho análogo a escravo, ao trabalho infantil, à exploração sexual e à violação dos direitos e garantias fundamentais; (</t>
    </r>
    <r>
      <rPr>
        <sz val="12"/>
        <color theme="1"/>
        <rFont val="Calibri"/>
        <family val="2"/>
        <scheme val="minor"/>
      </rPr>
      <t>PRSAC, pág. 12)</t>
    </r>
  </si>
  <si>
    <t>14. Trabalho infantil irregular</t>
  </si>
  <si>
    <r>
      <t xml:space="preserve">Art. 20º O gerenciamento de riscos sociais, ambientais e climáticos deverá refletir aspectos relacionados aos impactos decorrentes das atividades, processos, produtos e/ou serviços da Desenvolve/AL, considerando:
- </t>
    </r>
    <r>
      <rPr>
        <b/>
        <sz val="12"/>
        <color theme="1"/>
        <rFont val="Calibri"/>
        <family val="2"/>
        <scheme val="minor"/>
      </rPr>
      <t>O combate ao trabalho análogo a escravo, ao trabalho infantil, à exploração sexual e à violação dos direitos e garantias fundamentais;</t>
    </r>
    <r>
      <rPr>
        <sz val="12"/>
        <color theme="1"/>
        <rFont val="Calibri"/>
        <family val="2"/>
        <scheme val="minor"/>
      </rPr>
      <t xml:space="preserve"> (PRSAC, pág. 12)
Requisitos de responsabilidade social norma SA 8000
- Trabalho Infantil: </t>
    </r>
    <r>
      <rPr>
        <b/>
        <sz val="12"/>
        <color theme="1"/>
        <rFont val="Calibri"/>
        <family val="2"/>
        <scheme val="minor"/>
      </rPr>
      <t>A empresa não deve se envolver com ou apoiar a utilização de trabalho infantil</t>
    </r>
    <r>
      <rPr>
        <sz val="12"/>
        <color theme="1"/>
        <rFont val="Calibri"/>
        <family val="2"/>
        <scheme val="minor"/>
      </rPr>
      <t>; (PRSAC, pág, 15)</t>
    </r>
  </si>
  <si>
    <t>15. Gestão da saúde no trabalho</t>
  </si>
  <si>
    <r>
      <t xml:space="preserve">Art. 20º O gerenciamento de riscos sociais, ambientais e climáticos deverá refletir aspectos relacionados aos impactos decorrentes das atividades, processos, produtos e/ou serviços da Desenvolve/AL, considerando:
- </t>
    </r>
    <r>
      <rPr>
        <b/>
        <sz val="12"/>
        <color theme="1"/>
        <rFont val="Calibri"/>
        <family val="2"/>
        <scheme val="minor"/>
      </rPr>
      <t>O cumprimento das obrigações trabalhistas e Normas Regulamentadoras de Saúde e Segurança Ocupacional</t>
    </r>
    <r>
      <rPr>
        <sz val="12"/>
        <color theme="1"/>
        <rFont val="Calibri"/>
        <family val="2"/>
        <scheme val="minor"/>
      </rPr>
      <t>; (PRSAC, pág. 12)</t>
    </r>
  </si>
  <si>
    <t>16. Gestão da segurança no trabalho</t>
  </si>
  <si>
    <t xml:space="preserve">17. Nível de desigualdade salarial </t>
  </si>
  <si>
    <t>18. Saúde, segurança e outros direitos do consumidor</t>
  </si>
  <si>
    <t>19. Impactos em comunidades tradicionais</t>
  </si>
  <si>
    <r>
      <t xml:space="preserve">Art. 27º Esta resolução estabelece que o crédito rural não deve ser concedido a produtores que não estejam devidamente inscritos no Cadastro Ambiental Rural (CAR) ou cujos empreendimentos estejam localizados em Unidades de Conservação (UC), </t>
    </r>
    <r>
      <rPr>
        <b/>
        <sz val="12"/>
        <color theme="1"/>
        <rFont val="Calibri"/>
        <family val="2"/>
        <scheme val="minor"/>
      </rPr>
      <t>terra indígena ou quilombolas</t>
    </r>
    <r>
      <rPr>
        <sz val="12"/>
        <color theme="1"/>
        <rFont val="Calibri"/>
        <family val="2"/>
        <scheme val="minor"/>
      </rPr>
      <t>. (PRSAC, pág. 14)</t>
    </r>
  </si>
  <si>
    <t>20. Riscos à saúde e segurança da comunidade em geral</t>
  </si>
  <si>
    <t>21. Riscos e impactos no desenvolvimento local</t>
  </si>
  <si>
    <t>22. Discriminação de gênero</t>
  </si>
  <si>
    <r>
      <t>Art. 20º O gerenciamento de riscos sociais, ambientais e climáticos deverá refletir aspectos relacionados aos impactos decorrentes das atividades, processos, produtos e/ou serviços da Desenvolve/AL, considerando:
-</t>
    </r>
    <r>
      <rPr>
        <b/>
        <sz val="12"/>
        <color theme="1"/>
        <rFont val="Calibri"/>
        <family val="2"/>
        <scheme val="minor"/>
      </rPr>
      <t xml:space="preserve"> A promoção de práticas de diversidade e inclusão;</t>
    </r>
    <r>
      <rPr>
        <sz val="12"/>
        <color theme="1"/>
        <rFont val="Calibri"/>
        <family val="2"/>
        <scheme val="minor"/>
      </rPr>
      <t xml:space="preserve"> (PRSAC, pág. 12)</t>
    </r>
  </si>
  <si>
    <t>23. Discriminação étnica ou sexual</t>
  </si>
  <si>
    <t>24. Inclusão de pessoas com deficiência</t>
  </si>
  <si>
    <r>
      <t xml:space="preserve">Art. 20º O gerenciamento de riscos sociais, ambientais e climáticos deverá refletir aspectos relacionados aos impactos decorrentes das atividades, processos, produtos e/ou serviços da Desenvolve/AL, considerando:
- </t>
    </r>
    <r>
      <rPr>
        <b/>
        <sz val="12"/>
        <color theme="1"/>
        <rFont val="Calibri"/>
        <family val="2"/>
        <scheme val="minor"/>
      </rPr>
      <t xml:space="preserve">A promoção de práticas de diversidade e inclusão; </t>
    </r>
    <r>
      <rPr>
        <sz val="12"/>
        <color theme="1"/>
        <rFont val="Calibri"/>
        <family val="2"/>
        <scheme val="minor"/>
      </rPr>
      <t>(PRSAC, pág. 12)</t>
    </r>
  </si>
  <si>
    <t>25. Riscos para o patrimônio cultural</t>
  </si>
  <si>
    <t>26. Questões concorrenciais</t>
  </si>
  <si>
    <t>27. Responsabilidade tributária</t>
  </si>
  <si>
    <t>28. Prevenção e combate à corrupção</t>
  </si>
  <si>
    <t>TOTAL</t>
  </si>
  <si>
    <t>Máximo de 3</t>
  </si>
  <si>
    <t>Inclusão em política setorial ou em política temática (0 a 7)</t>
  </si>
  <si>
    <t>Máximo de 7</t>
  </si>
  <si>
    <t>BASE DE DADOS OU DILIGÊNCIA</t>
  </si>
  <si>
    <t>Todos os setores econômicos sujeitos a licenciamento ambiental - até 20 pontos</t>
  </si>
  <si>
    <t xml:space="preserve">Peso </t>
  </si>
  <si>
    <t>Apenas setores econômicos com maior risco socioambiental
(médio ou alto) - até 15 pontos</t>
  </si>
  <si>
    <t>Peso</t>
  </si>
  <si>
    <t>Apenas operações ou clientes/investimentos acima de certo patamar financeiro, sendo o universo mais abrangente do que Project Finance (nesse caso, será considerado o percentual, dentre as operações com setores sujeitos a licenciamento ambiental, para o qual ocorre a consulta) - até 8 pontos</t>
  </si>
  <si>
    <t>Apenas Project Finance - até 4 pontos</t>
  </si>
  <si>
    <t>Licenciamento ambiental vigente</t>
  </si>
  <si>
    <t>Relatórios ambientais anuais de empresas inscritas no Cadastro Técnico Federal de Atividades Potencialmente Poluidoras</t>
  </si>
  <si>
    <t>Verificação do cumprimento de condicionantes do licenciamento ambiental junto à empresa</t>
  </si>
  <si>
    <t>Prática de infrações – órgão ambiental estadual</t>
  </si>
  <si>
    <t>Áreas embargadas – órgão ambiental estadual/DF</t>
  </si>
  <si>
    <t>Cadastro Ambiental Rural - CAR</t>
  </si>
  <si>
    <r>
      <t xml:space="preserve">Art. 27º Esta resolução estabelece que o crédito rural não deve ser concedido a produtores que não estejam devidamente inscritos no </t>
    </r>
    <r>
      <rPr>
        <b/>
        <sz val="12"/>
        <color theme="1"/>
        <rFont val="Calibri"/>
        <family val="2"/>
        <scheme val="minor"/>
      </rPr>
      <t>Cadastro Ambiental Rural (CAR)</t>
    </r>
    <r>
      <rPr>
        <sz val="12"/>
        <color theme="1"/>
        <rFont val="Calibri"/>
        <family val="2"/>
        <scheme val="minor"/>
      </rPr>
      <t xml:space="preserve"> ou cujos empreendimentos estejam localizados em Unidades de Conservação (UC), terra indígena ou quilombolas (BCB, 2021). Sendo que este não será concedido:
- Caso o produtor que não esteja inscrito ou cuja inscrição esteja cancelada no CAR; (PRSAC, pág. 14)</t>
    </r>
  </si>
  <si>
    <t>Autorizações para supressão de vegetação (sempre que apurado desmatamento recente) – órgãos ambientais estaduais (ou municipais, qdo. for o caso)</t>
  </si>
  <si>
    <t>Prática de infrações – órgãos ambientais federais</t>
  </si>
  <si>
    <t>Áreas embargadas pelo IBAMA ou ICMBio</t>
  </si>
  <si>
    <t>Art. 27º Esta resolução estabelece que o crédito rural não deve ser concedido a produtores que não estejam devidamente inscritos no Cadastro Ambiental Rural (CAR) ou cujos empreendimentos estejam localizados em Unidades de Conservação (UC), terra indígena ou quilombolas (BCB, 2021). Sendo que este não será concedido:
- Se o empreendimento estiver situado no Bioma Amazônia em imóvel que exista embargo vigente decorrente de uso econômico de áreas desmatadas ilegalmente - conforme divulgado pelo Ibama - e de operação de financiamento ao amparo do Programa Nacional de Reforma Agrária (PNRA)26;  (PRSAC, pág. 14)</t>
  </si>
  <si>
    <t>Limites de unidades de conservação (federais, estaduais e municipais)</t>
  </si>
  <si>
    <t>Limites de terras indígenas</t>
  </si>
  <si>
    <t>Limites de territórios quilombolas</t>
  </si>
  <si>
    <t>IPHAN e órgãos estaduais e municipais de proteção do patrimônio cultural</t>
  </si>
  <si>
    <t>Outros conflitos fundiários ou comunitários</t>
  </si>
  <si>
    <t>Bases de dados do Ministério Público Federal</t>
  </si>
  <si>
    <t>Bases de dados do Ministério Público Estadual</t>
  </si>
  <si>
    <t>“Lista suja” do trabalho escravo</t>
  </si>
  <si>
    <r>
      <t xml:space="preserve">Art. 27º Esta resolução estabelece que o crédito rural não deve ser concedido a produtores que não estejam devidamente inscritos no Cadastro Ambiental Rural (CAR) ou cujos empreendimentos estejam localizados em Unidades de Conservação (UC), terra indígena ou quilombolas. Sendo que este não será concedido:
- </t>
    </r>
    <r>
      <rPr>
        <b/>
        <sz val="12"/>
        <color theme="1"/>
        <rFont val="Calibri"/>
        <family val="2"/>
        <scheme val="minor"/>
      </rPr>
      <t>Para pessoa física ou jurídica inscrita no cadastro de empregadores que mantiveram trabalhadores em condições análogas à de escravidão. (</t>
    </r>
    <r>
      <rPr>
        <sz val="12"/>
        <color theme="1"/>
        <rFont val="Calibri"/>
        <family val="2"/>
        <scheme val="minor"/>
      </rPr>
      <t>PRSAC, pág. 14)</t>
    </r>
  </si>
  <si>
    <t>Infrações em matéria de saúde e segurança do trabalho (inclusive trabalho infantil)</t>
  </si>
  <si>
    <t>Bases de dados do Ministério Público em matéria trabalhista</t>
  </si>
  <si>
    <t>Bases de dados do Judiciário em matéria trabalhista</t>
  </si>
  <si>
    <t>Percentual de acidentes do trabalho à luz da média do setor econômico</t>
  </si>
  <si>
    <t>Percentual de doenças ocupacionais à luz da média do setor econômico</t>
  </si>
  <si>
    <t>Bases de dados do Poder Judiciário Federal</t>
  </si>
  <si>
    <t>Bases de dados do Poder Judiciário Estadual</t>
  </si>
  <si>
    <t>Dados da própria empresa relativos à matriz energética</t>
  </si>
  <si>
    <t>Dados da própria empresa relativos à eficiência energética</t>
  </si>
  <si>
    <t xml:space="preserve">Outorga para utilização de recursos hídricos </t>
  </si>
  <si>
    <t>Dados da própria empresa relativos à eficiência hídrica</t>
  </si>
  <si>
    <t>Dados da própria empresa relativos à gestão de resíduos e efluentes</t>
  </si>
  <si>
    <t>Dados da própria empresa relativos ao uso de matéria-prima e insumos</t>
  </si>
  <si>
    <t>Dados da própria empresa relativos a riscos ambientais na cadeia de produção/valor</t>
  </si>
  <si>
    <t>Dados da própria empresa relativos a riscos sociais na cadeia de produção/valor</t>
  </si>
  <si>
    <t>Certificações ambientais</t>
  </si>
  <si>
    <t>Certificações sociais</t>
  </si>
  <si>
    <t>PROCONs ou bases de dados do Ministério da Justiça em matéria de consumo</t>
  </si>
  <si>
    <t>Bases de dados do CADE (concorrência)</t>
  </si>
  <si>
    <t>Entes encarregados de zelar pela sanidade animal ou vegetal (para setores relevantes)</t>
  </si>
  <si>
    <t>Bases de dados da Controladoria-Geral da União, Tribunais de Contas e afins</t>
  </si>
  <si>
    <t>Vigilância sanitária (para setores relevantes)</t>
  </si>
  <si>
    <t>Imprensa</t>
  </si>
  <si>
    <t>Mídias online em geral</t>
  </si>
  <si>
    <t>Organizações da sociedade civil relevantes</t>
  </si>
  <si>
    <t>Mecanismo de recebimento de queixas</t>
  </si>
  <si>
    <t>Inspeções no local</t>
  </si>
  <si>
    <t>12.2 RISCO SOCIOAMBIENTAL
Limites de Exposição ao Risco Socioambiental:
Apetite de risco baixo em relação à possibilidade do financiamento de atividades que desrespeitem legislações ou coloquem em risco o meio ambiente.
- As operações de crédito a serem contratadas com valor de até R$ 21.000,00 estão passivas de informações orientativas sobre impactos socioambientais;
- As operações de crédito a serem contratadas com valor entre R$ 21.000,01 a R$ 50.000,00, estão passivas de vistoria técnica com enfoque a impactos socioambientais.
- As operações de crédito a serem contratadas com valor acima de R$ 50.000,00, estão passivas de vistoria técnica com enfoque a impactos socioambientais e devem ser submetidas a avaliação de risco socioambiental, através de uma matriz de risco aplicada pela área de risco. (RAS, pág. 15)</t>
  </si>
  <si>
    <t>Contratação de auditoria socioambiental</t>
  </si>
  <si>
    <t>TOTAL PONDERADO DA COLUNA</t>
  </si>
  <si>
    <t>Máximo de 20</t>
  </si>
  <si>
    <t>UNIVERSO DE OPERAÇÕES OU EMPRESAS</t>
  </si>
  <si>
    <t>FREQUÊNCIA</t>
  </si>
  <si>
    <t>Todos os setores econômicos sujeitos a licenciamento ambiental</t>
  </si>
  <si>
    <t>Setores econômicos com risco médio ou alto</t>
  </si>
  <si>
    <t xml:space="preserve">Apenas operações ou clientes/investimentos acima de um certo patamar financeiro – inclusive Project Finance </t>
  </si>
  <si>
    <t>Semestral ou menor</t>
  </si>
  <si>
    <r>
      <t>Art. 25º A partir das informações recebidas pelas áreas responsáveis pelas ações, é elaborado</t>
    </r>
    <r>
      <rPr>
        <b/>
        <sz val="12"/>
        <color theme="1"/>
        <rFont val="Calibri"/>
        <family val="2"/>
        <scheme val="minor"/>
      </rPr>
      <t xml:space="preserve"> Informe semestral </t>
    </r>
    <r>
      <rPr>
        <sz val="12"/>
        <color theme="1"/>
        <rFont val="Calibri"/>
        <family val="2"/>
        <scheme val="minor"/>
      </rPr>
      <t>à Alta Administração, a respeito da:
- Aderência da instituição à PRSAC e às ações com vistas à sua efetividade;
- A avaliação da aderência e efetividade da PRSAC subsidia discussões acerca da responsabilidade social, ambiental e climática na Desenvolve/AL, possibilitando a revisão e correção tempestivas de deficiências relacionadas à PRSAC. (PRSAC, pág. 13)
PROCESSO DE REPORTE
O reporte dos principais riscos é feito por intermédio de relatórios produzidos pelo setor de riscos,</t>
    </r>
    <r>
      <rPr>
        <b/>
        <sz val="12"/>
        <color theme="1"/>
        <rFont val="Calibri"/>
        <family val="2"/>
        <scheme val="minor"/>
      </rPr>
      <t xml:space="preserve"> com periocidade trimestra</t>
    </r>
    <r>
      <rPr>
        <sz val="12"/>
        <color theme="1"/>
        <rFont val="Calibri"/>
        <family val="2"/>
        <scheme val="minor"/>
      </rPr>
      <t>l, sendo submetidos à análise do comitê de gestão de riscos – CGR, quando houver variações significativas no risco ou assuntos sensíveis, bem como distribuídos para o Diretor Presidente, Diretoria Executiva e para o Conselho de Administração. (Pilar 3, pág. 8)</t>
    </r>
  </si>
  <si>
    <t>Anual</t>
  </si>
  <si>
    <t>Bienal</t>
  </si>
  <si>
    <t>Apenas quando tem conhecimento de fato novo relevante ou quando se refere a único ou poucos temas</t>
  </si>
  <si>
    <t>Não adota</t>
  </si>
  <si>
    <t>Total</t>
  </si>
  <si>
    <t>Máximo de 10</t>
  </si>
  <si>
    <t>GRAU DE RELEVÂNCIA</t>
  </si>
  <si>
    <t>Negativa de crédito, suspensão de desembolsos ou vencimento antecipado de operações em razão de riscos socioambientais (percentual nos últimos 2 anos)</t>
  </si>
  <si>
    <t>Baixo - 0 ou 1 ponto</t>
  </si>
  <si>
    <t>Médio - 2 ou 3 pontos</t>
  </si>
  <si>
    <t>Alto - 4 ou 5 pontos</t>
  </si>
  <si>
    <t>0 a 2%</t>
  </si>
  <si>
    <t>2 a 8%</t>
  </si>
  <si>
    <t>Maior que 8%</t>
  </si>
  <si>
    <t>Máximo de 5</t>
  </si>
  <si>
    <t>Não há informação do percentual disponível, mas se destaca como um fator sendo considerado.</t>
  </si>
  <si>
    <t>Art. 18º A Desenvolve/AL se reserva o direito de avaliar os riscos sociais, ambientais e climáticos em seus relacionamentos, e definir sobre o fornecimento ou não de crédito, financiamento ou relacionamento com empresas, pessoas e fornecedores de acordo os riscos identificados.</t>
  </si>
  <si>
    <t>AÇÃO ADOTADA</t>
  </si>
  <si>
    <t>Todos os setores econômicos sujeitos a licenciamento ambiental - 8 a 10 pontos</t>
  </si>
  <si>
    <t>Apenas setores econômicos com maior risco socioambiental  - 6 ou 7 pontos</t>
  </si>
  <si>
    <t>Apenas operações ou clientes acima de certo patamar financeiro (nesse caso, indicar o percentual dentre os valores destinados a empresas de setores sujeitos a licenciamento) - até 5 pontos</t>
  </si>
  <si>
    <t xml:space="preserve">Apenas Project Finance - até 3 pontos  </t>
  </si>
  <si>
    <t>Não adota - 0 pontos</t>
  </si>
  <si>
    <t xml:space="preserve">Repercussão do nível de risco nas condições da operação (taxa de juros, prazo de duração ou prazo de carência) </t>
  </si>
  <si>
    <r>
      <t>Avalia, na criação ou revisão de produtos e serviços, a existência de impactos sociais, ambientais e climáticos e a possibilidade de criação de condições diferenciadas que gerem</t>
    </r>
    <r>
      <rPr>
        <b/>
        <sz val="12"/>
        <color theme="1"/>
        <rFont val="Calibri"/>
        <family val="2"/>
        <scheme val="minor"/>
      </rPr>
      <t xml:space="preserve"> engajamento em aspectos ESG;</t>
    </r>
    <r>
      <rPr>
        <sz val="12"/>
        <color theme="1"/>
        <rFont val="Calibri"/>
        <family val="2"/>
        <scheme val="minor"/>
      </rPr>
      <t xml:space="preserve"> (PRSAC, pág 6)</t>
    </r>
  </si>
  <si>
    <t>Cláusula(s) contratual(s) de cumprimento das regulações socioambientais/dever de informar sobre autuações</t>
  </si>
  <si>
    <r>
      <t>Art. 19º A análise e o monitoramento de risco social, ambiental e climático para operações consideram critérios e mecanismos específicos de avaliação de risco para c</t>
    </r>
    <r>
      <rPr>
        <b/>
        <sz val="12"/>
        <color theme="1"/>
        <rFont val="Calibri"/>
        <family val="2"/>
        <scheme val="minor"/>
      </rPr>
      <t>lientes cujas atividades econômicas possuem maior potencial de danos sociais, ambientais e climáticos</t>
    </r>
    <r>
      <rPr>
        <sz val="12"/>
        <color theme="1"/>
        <rFont val="Calibri"/>
        <family val="2"/>
        <scheme val="minor"/>
      </rPr>
      <t>; (PRSAC, pág . 11)</t>
    </r>
  </si>
  <si>
    <t>Cláusula(s) contratual(is) relativa(s) a deveres de transparência socioambiental junto à IF relativos a operações da própria empresa financiada</t>
  </si>
  <si>
    <t>Cláusula(s) contratual(is) relativa(s) a deveres de transparência socioambiental junto à IF relativos à cadeia de produção da empresa financiada</t>
  </si>
  <si>
    <t xml:space="preserve">Plano de ação ou compromisso equivalente com prazos e metas claros para operações próprias </t>
  </si>
  <si>
    <t>Plano de ação ou compromisso equivalente com  prazos e metas claros para cadeia de produção</t>
  </si>
  <si>
    <t>Garantias adicionais ou seguro</t>
  </si>
  <si>
    <t>Existência de indicadores específicos para mensuração de impacto (indicando-se quais são) - até 3,5 pontos</t>
  </si>
  <si>
    <t xml:space="preserve">Percentual no portfólio de crédito - até 6,5 pontos </t>
  </si>
  <si>
    <t>Educação e/ou empregabilidade para população de baixa renda</t>
  </si>
  <si>
    <t xml:space="preserve">Adaptação a riscos climáticos físicos </t>
  </si>
  <si>
    <t xml:space="preserve">Produção, geração ou distribuição de energia elétrica de baixo carbono (exclui grandes hidrelétricas) </t>
  </si>
  <si>
    <t>4 – TRABALHADOR DO TURISMO (ENERGIA SOLAR)
Objetivo: linha de crédito para atendimento aos empreendedores com atividades vinculadas ao trade turístico, que tenham como objetivo a geração de energia renovável para consumo comercial, proporcionando ao consumidor a formação de fluxo de caixa através da economia da conta de energia elétrica. (link: https://www.desenvolve-al.com.br/linhas-de-credito/pessoa-juridica/)</t>
  </si>
  <si>
    <t>Não foram encontradas informações.</t>
  </si>
  <si>
    <t>Eficiência energética</t>
  </si>
  <si>
    <t>Produção de combustíveis de baixo carbono /aquisição de veículos de baixo carbono</t>
  </si>
  <si>
    <t>10- DESENVOLVE  TURISMO + SUSTENTÁVEL
Objetivo:    Trata-se de procedimentos operacionais de crédito para as empresas que compõe o trade turístico do Estado de Alagoas, na concessão de crédito para veículos novos 100% elétricos. (link: https://www.desenvolve-al.com.br/linhas-de-credito/pessoa-juridica/)</t>
  </si>
  <si>
    <t>Infraestrutura de mobilidade urbana ativa</t>
  </si>
  <si>
    <t>Biodiversidade terrestre (mitigação de riscos)</t>
  </si>
  <si>
    <t>Biodiversidade terrestre (restauração)</t>
  </si>
  <si>
    <t>Preservação da biodiversidade e/ou mitigação de riscos de poluição de água doce</t>
  </si>
  <si>
    <t>Descontaminação de água doce</t>
  </si>
  <si>
    <t>Eficiência hídrica</t>
  </si>
  <si>
    <t>Preservação da biodiversidade e/ou mitigação de riscos de poluição marítima</t>
  </si>
  <si>
    <t>Restauração de ecossistemas marinhos</t>
  </si>
  <si>
    <t>Mitigação de riscos de poluição do solo ou uso eficiente do solo para fins agrícolas</t>
  </si>
  <si>
    <t>Descontaminação do solo</t>
  </si>
  <si>
    <t>Mitigação de riscos de poluição atmosférica</t>
  </si>
  <si>
    <t>Uso eficiente de matéria-prima</t>
  </si>
  <si>
    <t>Gestão adequada de resíduos sólidos (prevenção de poluição)</t>
  </si>
  <si>
    <t>Gestão eficiente de resíduos sólidos (economia circular)</t>
  </si>
  <si>
    <t>Mitigação de riscos de trabalho análogo ao escravo na cadeia de produção</t>
  </si>
  <si>
    <t>Mitigação de riscos de trabalho infantil irregular na cadeia de produção</t>
  </si>
  <si>
    <t>Mitigação de riscos à saúde no trabalho</t>
  </si>
  <si>
    <t>Mitigação de riscos à segurança no trabalho</t>
  </si>
  <si>
    <t xml:space="preserve">Mitigação de riscos ou criação de oportunidades para  comunidades tradicionais </t>
  </si>
  <si>
    <t>Saúde e segurança de comunidades de baixa renda</t>
  </si>
  <si>
    <t>Saúde e segurança do consumidor</t>
  </si>
  <si>
    <t>Desenvolvimento local (inclui turismo sustentável)/ apoio a MPMEs</t>
  </si>
  <si>
    <t>9.3. LINHA DE CRÉDITO DO TRABALHADOR DO TURISMO
Foi lançado juntamente ao Governo do Estado de Alagoas, com o título de “CRÉDITO DO TRABALHADOR DO TURISMO”. (Relatório de Gestão, pág. 82)
9.4. LINHA DE CRÉDITO RIZICULTURA
Em meados de 2023, também foi lançada a linha voltada à atender a Rizicultura da região do baixo São Francisco (Penedo, Porto Real do Colégio e Igreja Nova), intitulada de “DESENVOLVE RIZICULTURA”. A linha proporciona ao grupo específico de agricultores a oportunidade de aumentar seu poder de compra em parceira com a Cooperativa Pindorama (Relatório de Gestão, pág. 83)</t>
  </si>
  <si>
    <t>Promoção da equidade de gênero</t>
  </si>
  <si>
    <t>6.5. CRÉDITO DA MULHER TRABALHADORA
Em Maio de 2024, foi lançado juntamente ao Governo do Estado de Alagoas a Linha de Crédito para a Mulher Trabalhadora, com o objetivo de fomentar micro, pequenas e médias empresas administradas por mulheres. (RAI, pág. 31)</t>
  </si>
  <si>
    <t>Promoção da equidade étnica</t>
  </si>
  <si>
    <t>Infraestrutura para integração de pessoas com deficiência</t>
  </si>
  <si>
    <t>Proteção do patrimônio culturaL</t>
  </si>
  <si>
    <t>Habitação para população de baixa renda</t>
  </si>
  <si>
    <t>Água e esgoto para comunidades periféricas</t>
  </si>
  <si>
    <t>Coleta de lixo para comunidades periféricas</t>
  </si>
  <si>
    <t>Percentual no portfólio</t>
  </si>
  <si>
    <t>Categoria da atividade econômica financiada</t>
  </si>
  <si>
    <t>Percentual alto (mais de 40%) no portfólio</t>
  </si>
  <si>
    <t xml:space="preserve">Percentual médio (mais de 20 e até 40%) no portfólio </t>
  </si>
  <si>
    <t>Percentual baixo (0 a 20%) no portfólio</t>
  </si>
  <si>
    <t>Ausente no portfólio</t>
  </si>
  <si>
    <t>Setores econômicos de alto risco socioambiental</t>
  </si>
  <si>
    <t xml:space="preserve">Setores econômicos de risco socioambiental médio </t>
  </si>
  <si>
    <t>Conforme nota explicativa de 2024, o setor 'Rural' representa 8% das operações de crédito. (RAI, pa´g, 46)</t>
  </si>
  <si>
    <t>Setores econômicos de risco socioambiental baixo ou nenhum</t>
  </si>
  <si>
    <t>Conforme anota explicativa de 2024, os setores 'Comércio' e 'Outros Serviços' representam 82% das operações de crédito. (RAI, pág, 46)</t>
  </si>
  <si>
    <t>CATEGORIA DA EMPRESA FINANCIADA E DE SUA CADEIA DE PRODUÇÃO</t>
  </si>
  <si>
    <t>Informação completa (georreferenciada ou microbacia hidrográfica) - 10 pontos</t>
  </si>
  <si>
    <t>Município/bioma - 5 pontos</t>
  </si>
  <si>
    <t>Ausente (informação apenas sobre a sede no caso de empresas com múltiplos estabelecimentos) - 0 pontos</t>
  </si>
  <si>
    <t>Alto risco socioambiental</t>
  </si>
  <si>
    <r>
      <t>Art. 30º A Agência de Fomento de Alagoas, utiliza algumas ferramentas para a análise de crédito, são elas: Politica de Crédito,</t>
    </r>
    <r>
      <rPr>
        <b/>
        <sz val="12"/>
        <color theme="1"/>
        <rFont val="Calibri"/>
        <family val="2"/>
        <scheme val="minor"/>
      </rPr>
      <t xml:space="preserve"> validação cadastral</t>
    </r>
    <r>
      <rPr>
        <sz val="12"/>
        <color theme="1"/>
        <rFont val="Calibri"/>
        <family val="2"/>
        <scheme val="minor"/>
      </rPr>
      <t>, verificação por whatsapp, score de crédito, conforme o Gerenciamento de Risco de Crédito da Desenvolve AL. (Descrição de Estrutura de GErenciamento de Risco, pág, 9)</t>
    </r>
  </si>
  <si>
    <t>Risco socioambiental médio</t>
  </si>
  <si>
    <t>Art. 30º A Agência de Fomento de Alagoas, utiliza algumas ferramentas para a análise de crédito, são elas: Politica de Crédito, validação cadastral, verificação por whatsapp, score de crédito, conforme o Gerenciamento de Risco de Crédito da Desenvolve AL. (Descrição de Estrutura de Gerenciamento de Risco, pág, 9)
Para crédito rural, que representa 8% da carteira, são realizadas verificações adicionais nas bases de dados federais (PRSAC, pág. 14)</t>
  </si>
  <si>
    <t>Risco socioambiental baixo ou nenhum risco</t>
  </si>
  <si>
    <r>
      <t>Art. 30º A Agência de Fomento de Alagoas, utiliza algumas ferramentas para a análise de crédito, são elas: Politica de Crédito,</t>
    </r>
    <r>
      <rPr>
        <b/>
        <sz val="12"/>
        <color theme="1"/>
        <rFont val="Calibri"/>
        <family val="2"/>
        <scheme val="minor"/>
      </rPr>
      <t xml:space="preserve"> validação cadastral,</t>
    </r>
    <r>
      <rPr>
        <sz val="12"/>
        <color theme="1"/>
        <rFont val="Calibri"/>
        <family val="2"/>
        <scheme val="minor"/>
      </rPr>
      <t xml:space="preserve"> verificação por whatsapp, score de crédito, conforme o Gerenciamento de Risco de Crédito da Desenvolve AL. (Descrição de Estrutura de GErenciamento de Risco, pág, 9)</t>
    </r>
  </si>
  <si>
    <t>PERCENTUAL NO PORTFÓLIO</t>
  </si>
  <si>
    <t>Categoria da empresa financiada e de sua cadeia de produção</t>
  </si>
  <si>
    <t>Percentual baixo (até 20%) no portfólio</t>
  </si>
  <si>
    <t>Risco socioambiental baixo ou nenhum</t>
  </si>
  <si>
    <t>Não avaliadas (dentre os setores sujeitos a licenciamento ambiental)</t>
  </si>
  <si>
    <t>Impacto socioambiental positivo</t>
  </si>
  <si>
    <t xml:space="preserve">Riscos socioambientais da cadeia de produção irrelevantes </t>
  </si>
  <si>
    <t xml:space="preserve">Riscos socioambientais da cadeia de produção médios e grau de suficiência do monitoramento </t>
  </si>
  <si>
    <t xml:space="preserve">Riscos socioambientais da cadeia de produção altos e grau de suficiência do monitoramento </t>
  </si>
  <si>
    <t>Não há informação disponível sobre as categorias de risco das empresas financiadas e de suas cadeias de produção</t>
  </si>
  <si>
    <t>SITUAÇÃO NA IF</t>
  </si>
  <si>
    <t>Deficiente – 0 ou 1 ponto</t>
  </si>
  <si>
    <t>Médio – 2 a 6 pontos</t>
  </si>
  <si>
    <t>Bom/ótimo – 7 a 10 pontos</t>
  </si>
  <si>
    <t>Tema tratado em Diretoria de área-fim</t>
  </si>
  <si>
    <r>
      <t xml:space="preserve">Havendo algum indicio que aponte para elevação substancial de risco, desvio em relação à estratégia, à regulamentação, a gestão integrada de riscos ou </t>
    </r>
    <r>
      <rPr>
        <b/>
        <sz val="12"/>
        <color theme="1"/>
        <rFont val="Calibri"/>
        <family val="2"/>
        <scheme val="minor"/>
      </rPr>
      <t>às políticas, o setor de riscos encaminhará o assunto ao comitê de gestão de riscos, bem como ao Diretor Presidente e/ou, a Diretoria Executiva.</t>
    </r>
    <r>
      <rPr>
        <sz val="12"/>
        <color theme="1"/>
        <rFont val="Calibri"/>
        <family val="2"/>
        <scheme val="minor"/>
      </rPr>
      <t xml:space="preserve"> (Pilar 3, pág. 5)</t>
    </r>
  </si>
  <si>
    <t>Participação feminina na Diretoria</t>
  </si>
  <si>
    <t>Dos 4 diretores, 1 é mulher (25%)  (Link: Estrutura Administrativa)</t>
  </si>
  <si>
    <t>Participação negra na Diretoria</t>
  </si>
  <si>
    <t>Não há negros na Diretoria (Link: Estrutura Administrativa)</t>
  </si>
  <si>
    <t>Dimensão da área de Sustentabilidade (proporcionalidade em relação ao quadro de empregados da área de risco)</t>
  </si>
  <si>
    <t>Dimensão da área de Sustentabilidade (proporcionalidade em relação ao quadro de empregados das áreas de negócios)</t>
  </si>
  <si>
    <t>Treinamentos em sustentabilidade para áreas-fim (média por empregado)</t>
  </si>
  <si>
    <t>Atua na capacitação de empregados, dirigentes, parceiros, estagiários e aprendizes, bem como dos prestadores de serviços, por meio dos prepostos das empresas terceirizadas, para a implementação da PRSAC; (PRSAC, pág. 6)</t>
  </si>
  <si>
    <t>Integração de fatores de sustentabilidade na remuneração da Diretoria</t>
  </si>
  <si>
    <t>Atua, por meio da Alta Administração, para assegurar que a estrutura remuneratória adotada pela Instituição não incentive comportamentos incompatíveis com a PRSAC; (PRSAC, pág. 6)</t>
  </si>
  <si>
    <t>Integração de fatores de sustentabilidade na remuneração de gerentes</t>
  </si>
  <si>
    <r>
      <t xml:space="preserve">Frequência de atualização de Políticas, Planos e Manuais de Procedimentos e abrangência do universo de </t>
    </r>
    <r>
      <rPr>
        <i/>
        <sz val="12"/>
        <color rgb="FF000000"/>
        <rFont val="Calibri"/>
        <family val="2"/>
      </rPr>
      <t>stakeholders</t>
    </r>
  </si>
  <si>
    <t>Art. 11º A PRSAC é revisada, no mínimo, a cada 3 (três) anos ou quando da ocorrência de eventos relevantes. (PRSAC, pág. 6)
18. REVISÃO
A RAS deve ser revisada pelo Comitê de Riscos e aprovada pela Diretoria, anualmente.(RAS, pág, 19)</t>
  </si>
  <si>
    <t>Canal específico para recebimento de reclamações quanto a impactos socioambientais de empreendimentos financiados</t>
  </si>
  <si>
    <t>NÚMERO DE CONTROVÉRSIAS NOS ÚLTIMOS 5 ANOS</t>
  </si>
  <si>
    <t>FONTE DA INFORMAÇÃO</t>
  </si>
  <si>
    <t>Abaixo da média de instituições financeiras de
mesmo porte - não perde pontos</t>
  </si>
  <si>
    <t>Média das instituições de
mesmo porte (até 5% acima ou abaixo) - 1 ponto a menos</t>
  </si>
  <si>
    <t>Acima da média das instituições de mesmo
porte - 2 a 5 pontos a menos</t>
  </si>
  <si>
    <t>Ministério Público do Trabalho (inquéritos civis, TACs e ACPs)</t>
  </si>
  <si>
    <t>Não foram identificadas controvérsias.</t>
  </si>
  <si>
    <t>Ministério Público Federal (inquéritos civis, TACs e ACPs)</t>
  </si>
  <si>
    <t>Ministério Público Estadual (inquéritos civis, TACs e ACPs)</t>
  </si>
  <si>
    <t>Banco Central do Brasil e CVM</t>
  </si>
  <si>
    <t>Imprensa tradicional</t>
  </si>
  <si>
    <t>ONGs socioambientais e canal para recebimento de denúncias da SIS no que diz respeito ao descumprimento de Políticas e compromissos voluntários</t>
  </si>
  <si>
    <t>Mínimo de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</si>
</sst>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0.0%"/>
  </numFmts>
  <fonts count="12">
    <font>
      <sz val="12"/>
      <color theme="1"/>
      <name val="Calibri"/>
      <family val="2"/>
      <scheme val="minor"/>
    </font>
    <font>
      <sz val="11"/>
      <color theme="1"/>
      <name val="Calibri"/>
      <family val="2"/>
      <scheme val="minor"/>
    </font>
    <font>
      <sz val="16"/>
      <color rgb="FFFF0000"/>
      <name val="Calibri"/>
      <family val="2"/>
      <scheme val="minor"/>
    </font>
    <font>
      <sz val="14"/>
      <color theme="1"/>
      <name val="Calibri"/>
      <family val="2"/>
      <scheme val="minor"/>
    </font>
    <font>
      <sz val="12"/>
      <color rgb="FF000000"/>
      <name val="Calibri"/>
      <family val="2"/>
      <scheme val="minor"/>
    </font>
    <font>
      <sz val="12"/>
      <color theme="1"/>
      <name val="Calibri"/>
      <family val="2"/>
      <scheme val="minor"/>
    </font>
    <font>
      <sz val="12"/>
      <color rgb="FFFF0000"/>
      <name val="Calibri"/>
      <family val="2"/>
      <scheme val="minor"/>
    </font>
    <font>
      <b/>
      <sz val="12"/>
      <color theme="1"/>
      <name val="Calibri"/>
      <family val="2"/>
      <scheme val="minor"/>
    </font>
    <font>
      <sz val="12"/>
      <color rgb="FF000000"/>
      <name val="Calibri"/>
      <family val="2"/>
    </font>
    <font>
      <i/>
      <sz val="12"/>
      <color rgb="FF000000"/>
      <name val="Calibri"/>
      <family val="2"/>
    </font>
    <font>
      <sz val="9"/>
      <color indexed="81"/>
      <name val="Segoe UI"/>
      <family val="2"/>
    </font>
    <font>
      <b/>
      <sz val="16"/>
      <color theme="1"/>
      <name val="Calibri"/>
      <family val="2"/>
      <scheme val="minor"/>
    </font>
  </fonts>
  <fills count="21">
    <fill>
      <patternFill patternType="none"/>
    </fill>
    <fill>
      <patternFill patternType="gray125"/>
    </fill>
    <fill>
      <patternFill patternType="solid">
        <fgColor theme="5" tint="0.59999389629810485"/>
        <bgColor indexed="64"/>
      </patternFill>
    </fill>
    <fill>
      <patternFill patternType="solid">
        <fgColor rgb="FFFF000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8CBAD"/>
        <bgColor rgb="FF000000"/>
      </patternFill>
    </fill>
    <fill>
      <patternFill patternType="solid">
        <fgColor rgb="FFFCE4D6"/>
        <bgColor rgb="FF000000"/>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2" tint="-9.9978637043366805E-2"/>
        <bgColor indexed="64"/>
      </patternFill>
    </fill>
    <fill>
      <patternFill patternType="solid">
        <fgColor theme="5" tint="0.59999389629810485"/>
        <bgColor rgb="FF000000"/>
      </patternFill>
    </fill>
    <fill>
      <patternFill patternType="solid">
        <fgColor theme="2"/>
        <bgColor indexed="64"/>
      </patternFill>
    </fill>
    <fill>
      <patternFill patternType="solid">
        <fgColor theme="9" tint="0.79998168889431442"/>
        <bgColor rgb="FF000000"/>
      </patternFill>
    </fill>
    <fill>
      <patternFill patternType="solid">
        <fgColor rgb="FFFFCCCC"/>
        <bgColor indexed="64"/>
      </patternFill>
    </fill>
    <fill>
      <patternFill patternType="solid">
        <fgColor theme="8"/>
        <bgColor indexed="64"/>
      </patternFill>
    </fill>
    <fill>
      <patternFill patternType="solid">
        <fgColor theme="8"/>
        <bgColor rgb="FF000000"/>
      </patternFill>
    </fill>
    <fill>
      <patternFill patternType="solid">
        <fgColor rgb="FFFCE4D6"/>
        <bgColor rgb="FFFCE4D6"/>
      </patternFill>
    </fill>
  </fills>
  <borders count="23">
    <border>
      <left/>
      <right/>
      <top/>
      <bottom/>
      <diagonal/>
    </border>
    <border>
      <left style="thick">
        <color indexed="64"/>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style="thin">
        <color indexed="64"/>
      </left>
      <right style="thin">
        <color indexed="64"/>
      </right>
      <top/>
      <bottom style="thin">
        <color indexed="64"/>
      </bottom>
      <diagonal/>
    </border>
    <border>
      <left style="dotted">
        <color indexed="64"/>
      </left>
      <right style="dotted">
        <color indexed="64"/>
      </right>
      <top/>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dotted">
        <color indexed="64"/>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dotted">
        <color indexed="64"/>
      </left>
      <right style="dotted">
        <color indexed="64"/>
      </right>
      <top/>
      <bottom style="dotted">
        <color indexed="64"/>
      </bottom>
      <diagonal/>
    </border>
    <border>
      <left style="hair">
        <color rgb="FF000000"/>
      </left>
      <right style="hair">
        <color rgb="FF000000"/>
      </right>
      <top style="hair">
        <color rgb="FF000000"/>
      </top>
      <bottom style="hair">
        <color rgb="FF000000"/>
      </bottom>
      <diagonal/>
    </border>
  </borders>
  <cellStyleXfs count="4">
    <xf numFmtId="0" fontId="0" fillId="0" borderId="0"/>
    <xf numFmtId="164"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cellStyleXfs>
  <cellXfs count="174">
    <xf numFmtId="0" fontId="0" fillId="0" borderId="0" xfId="0"/>
    <xf numFmtId="0" fontId="0" fillId="0" borderId="0" xfId="0" applyAlignment="1">
      <alignment horizontal="center"/>
    </xf>
    <xf numFmtId="0" fontId="0" fillId="2" borderId="0" xfId="0" applyFill="1" applyAlignment="1">
      <alignment horizontal="center"/>
    </xf>
    <xf numFmtId="0" fontId="2" fillId="0" borderId="0" xfId="0" applyFont="1" applyAlignment="1">
      <alignment horizontal="center" vertical="center"/>
    </xf>
    <xf numFmtId="9" fontId="0" fillId="0" borderId="0" xfId="0" applyNumberFormat="1" applyAlignment="1">
      <alignment horizontal="center"/>
    </xf>
    <xf numFmtId="0" fontId="2" fillId="0" borderId="1" xfId="0" applyFont="1" applyBorder="1" applyAlignment="1">
      <alignment horizontal="center" vertical="center"/>
    </xf>
    <xf numFmtId="0" fontId="3" fillId="0" borderId="0" xfId="0" applyFont="1" applyAlignment="1">
      <alignment horizontal="center"/>
    </xf>
    <xf numFmtId="0" fontId="0" fillId="0" borderId="0" xfId="0" applyAlignment="1">
      <alignment horizontal="center" vertical="center"/>
    </xf>
    <xf numFmtId="9" fontId="0" fillId="0" borderId="0" xfId="0" applyNumberFormat="1" applyAlignment="1">
      <alignment horizontal="center" vertical="center"/>
    </xf>
    <xf numFmtId="0" fontId="0" fillId="0" borderId="0" xfId="0" applyAlignment="1">
      <alignment horizontal="center" vertical="center" wrapText="1"/>
    </xf>
    <xf numFmtId="0" fontId="6" fillId="0" borderId="0" xfId="0" applyFont="1" applyAlignment="1">
      <alignment horizontal="left"/>
    </xf>
    <xf numFmtId="0" fontId="0" fillId="4" borderId="4" xfId="0" applyFill="1" applyBorder="1" applyAlignment="1">
      <alignment horizontal="center"/>
    </xf>
    <xf numFmtId="0" fontId="0" fillId="4" borderId="4" xfId="0" applyFill="1" applyBorder="1" applyAlignment="1">
      <alignment horizontal="center" wrapText="1"/>
    </xf>
    <xf numFmtId="0" fontId="0" fillId="0" borderId="0" xfId="0" applyAlignment="1">
      <alignment horizontal="fill" vertical="center"/>
    </xf>
    <xf numFmtId="0" fontId="4" fillId="0" borderId="0" xfId="0" applyFont="1"/>
    <xf numFmtId="0" fontId="4" fillId="0" borderId="0" xfId="0" applyFont="1" applyAlignment="1">
      <alignment horizontal="center" vertical="center"/>
    </xf>
    <xf numFmtId="0" fontId="0" fillId="2" borderId="4" xfId="0" applyFill="1" applyBorder="1" applyAlignment="1">
      <alignment horizontal="center" vertical="center"/>
    </xf>
    <xf numFmtId="0" fontId="0" fillId="4" borderId="2" xfId="0" applyFill="1" applyBorder="1" applyAlignment="1">
      <alignment horizontal="center"/>
    </xf>
    <xf numFmtId="0" fontId="0" fillId="2" borderId="0" xfId="0" applyFill="1" applyAlignment="1">
      <alignment horizontal="center" vertical="center" wrapText="1"/>
    </xf>
    <xf numFmtId="0" fontId="0" fillId="4" borderId="2" xfId="0" applyFill="1" applyBorder="1" applyAlignment="1">
      <alignment horizontal="center" vertical="center"/>
    </xf>
    <xf numFmtId="0" fontId="0" fillId="4" borderId="2" xfId="0" applyFill="1" applyBorder="1" applyAlignment="1">
      <alignment horizontal="center" vertical="center" wrapText="1"/>
    </xf>
    <xf numFmtId="0" fontId="0" fillId="4" borderId="3" xfId="0" applyFill="1" applyBorder="1" applyAlignment="1">
      <alignment horizontal="center" vertical="center"/>
    </xf>
    <xf numFmtId="0" fontId="0" fillId="4" borderId="3" xfId="0" applyFill="1" applyBorder="1" applyAlignment="1">
      <alignment horizontal="center" vertical="center" wrapText="1"/>
    </xf>
    <xf numFmtId="0" fontId="6" fillId="0" borderId="0" xfId="0" applyFont="1" applyAlignment="1">
      <alignment horizontal="center" vertical="center"/>
    </xf>
    <xf numFmtId="0" fontId="8" fillId="4" borderId="2" xfId="0" applyFont="1" applyFill="1" applyBorder="1" applyAlignment="1">
      <alignment horizontal="center" vertical="center" wrapText="1"/>
    </xf>
    <xf numFmtId="0" fontId="0" fillId="4" borderId="3" xfId="0" applyFill="1" applyBorder="1" applyAlignment="1">
      <alignment horizontal="fill" vertical="center"/>
    </xf>
    <xf numFmtId="0" fontId="0" fillId="2" borderId="4" xfId="0" applyFill="1" applyBorder="1" applyAlignment="1">
      <alignment horizontal="center" vertical="center" wrapText="1"/>
    </xf>
    <xf numFmtId="0" fontId="6" fillId="0" borderId="0" xfId="0" applyFont="1" applyAlignment="1">
      <alignment horizontal="left" vertical="center"/>
    </xf>
    <xf numFmtId="0" fontId="0" fillId="2" borderId="4" xfId="0" applyFill="1" applyBorder="1" applyAlignment="1">
      <alignment vertical="center" wrapText="1"/>
    </xf>
    <xf numFmtId="0" fontId="0" fillId="4" borderId="4" xfId="0" applyFill="1" applyBorder="1" applyAlignment="1">
      <alignment horizontal="center" vertical="center"/>
    </xf>
    <xf numFmtId="0" fontId="0" fillId="2" borderId="2" xfId="0" applyFill="1" applyBorder="1" applyAlignment="1">
      <alignment horizontal="center" vertical="center" wrapText="1"/>
    </xf>
    <xf numFmtId="0" fontId="0" fillId="7" borderId="2" xfId="0" applyFill="1" applyBorder="1" applyAlignment="1">
      <alignment horizontal="center" vertical="center"/>
    </xf>
    <xf numFmtId="0" fontId="0" fillId="0" borderId="8" xfId="0" applyBorder="1" applyAlignment="1">
      <alignment horizontal="center"/>
    </xf>
    <xf numFmtId="0" fontId="0" fillId="7" borderId="4" xfId="0" applyFill="1" applyBorder="1" applyAlignment="1">
      <alignment horizontal="center" vertical="center"/>
    </xf>
    <xf numFmtId="0" fontId="0" fillId="7" borderId="4" xfId="0" applyFill="1" applyBorder="1" applyAlignment="1">
      <alignment horizontal="center"/>
    </xf>
    <xf numFmtId="0" fontId="0" fillId="0" borderId="0" xfId="0" applyAlignment="1">
      <alignment horizontal="right" vertical="center"/>
    </xf>
    <xf numFmtId="0" fontId="0" fillId="11" borderId="2" xfId="0" applyFill="1" applyBorder="1" applyAlignment="1">
      <alignment horizontal="center"/>
    </xf>
    <xf numFmtId="0" fontId="8" fillId="14" borderId="2" xfId="0" applyFont="1" applyFill="1" applyBorder="1" applyAlignment="1">
      <alignment horizontal="center" vertical="center" wrapText="1"/>
    </xf>
    <xf numFmtId="0" fontId="0" fillId="4" borderId="4" xfId="0" applyFill="1" applyBorder="1" applyAlignment="1">
      <alignment horizontal="center" vertical="center" wrapText="1"/>
    </xf>
    <xf numFmtId="0" fontId="0" fillId="4" borderId="0" xfId="0" applyFill="1" applyAlignment="1">
      <alignment horizontal="center" vertical="center" wrapText="1"/>
    </xf>
    <xf numFmtId="0" fontId="0" fillId="11" borderId="2" xfId="0" applyFill="1" applyBorder="1" applyAlignment="1">
      <alignment horizontal="center" vertical="center"/>
    </xf>
    <xf numFmtId="0" fontId="0" fillId="0" borderId="0" xfId="0" applyAlignment="1">
      <alignment horizontal="right"/>
    </xf>
    <xf numFmtId="0" fontId="4" fillId="9" borderId="2" xfId="0" applyFont="1" applyFill="1" applyBorder="1" applyAlignment="1">
      <alignment horizontal="center" vertical="center"/>
    </xf>
    <xf numFmtId="0" fontId="0" fillId="11" borderId="4" xfId="0" applyFill="1" applyBorder="1" applyAlignment="1">
      <alignment horizontal="center"/>
    </xf>
    <xf numFmtId="0" fontId="0" fillId="11" borderId="4" xfId="0" applyFill="1" applyBorder="1" applyAlignment="1">
      <alignment horizontal="center" vertical="center"/>
    </xf>
    <xf numFmtId="9" fontId="0" fillId="11" borderId="2" xfId="0" applyNumberFormat="1" applyFill="1" applyBorder="1" applyAlignment="1">
      <alignment horizontal="center" vertical="center"/>
    </xf>
    <xf numFmtId="0" fontId="0" fillId="17" borderId="2" xfId="0" applyFill="1" applyBorder="1" applyAlignment="1">
      <alignment horizontal="center" vertical="center"/>
    </xf>
    <xf numFmtId="0" fontId="0" fillId="3" borderId="9" xfId="0" applyFill="1" applyBorder="1" applyAlignment="1">
      <alignment horizontal="center" vertical="center"/>
    </xf>
    <xf numFmtId="0" fontId="7" fillId="0" borderId="0" xfId="0" applyFont="1" applyAlignment="1">
      <alignment horizontal="center"/>
    </xf>
    <xf numFmtId="0" fontId="11" fillId="0" borderId="0" xfId="0" applyFont="1" applyAlignment="1">
      <alignment vertical="center"/>
    </xf>
    <xf numFmtId="0" fontId="0" fillId="0" borderId="0" xfId="0" applyAlignment="1">
      <alignment horizontal="left"/>
    </xf>
    <xf numFmtId="0" fontId="0" fillId="11" borderId="8" xfId="0" applyFill="1" applyBorder="1" applyAlignment="1">
      <alignment horizontal="center"/>
    </xf>
    <xf numFmtId="0" fontId="0" fillId="0" borderId="13" xfId="0" applyBorder="1" applyAlignment="1">
      <alignment horizontal="center"/>
    </xf>
    <xf numFmtId="0" fontId="0" fillId="11" borderId="13" xfId="0" applyFill="1" applyBorder="1" applyAlignment="1">
      <alignment horizontal="center"/>
    </xf>
    <xf numFmtId="14" fontId="0" fillId="0" borderId="0" xfId="0" applyNumberFormat="1" applyAlignment="1">
      <alignment horizontal="center"/>
    </xf>
    <xf numFmtId="0" fontId="0" fillId="4" borderId="2" xfId="0" applyFill="1" applyBorder="1" applyAlignment="1">
      <alignment horizontal="center" wrapText="1"/>
    </xf>
    <xf numFmtId="0" fontId="0" fillId="0" borderId="0" xfId="0" applyAlignment="1">
      <alignment horizontal="center" wrapText="1"/>
    </xf>
    <xf numFmtId="0" fontId="4" fillId="10" borderId="2" xfId="0" applyFont="1" applyFill="1" applyBorder="1" applyAlignment="1">
      <alignment horizontal="center" vertical="center" wrapText="1"/>
    </xf>
    <xf numFmtId="0" fontId="4" fillId="10" borderId="2" xfId="0" applyFont="1" applyFill="1" applyBorder="1" applyAlignment="1">
      <alignment horizontal="center" vertical="center"/>
    </xf>
    <xf numFmtId="0" fontId="0" fillId="2" borderId="2" xfId="0" applyFill="1" applyBorder="1" applyAlignment="1">
      <alignment horizontal="center"/>
    </xf>
    <xf numFmtId="9" fontId="0" fillId="7" borderId="2" xfId="0" applyNumberFormat="1" applyFill="1" applyBorder="1" applyAlignment="1">
      <alignment horizontal="center"/>
    </xf>
    <xf numFmtId="0" fontId="0" fillId="11" borderId="2" xfId="0" applyFill="1" applyBorder="1" applyAlignment="1">
      <alignment horizontal="center" wrapText="1"/>
    </xf>
    <xf numFmtId="165" fontId="0" fillId="7" borderId="2" xfId="0" applyNumberFormat="1" applyFill="1" applyBorder="1" applyAlignment="1">
      <alignment horizontal="center" vertical="center"/>
    </xf>
    <xf numFmtId="165" fontId="0" fillId="7" borderId="2" xfId="0" applyNumberFormat="1" applyFill="1" applyBorder="1" applyAlignment="1">
      <alignment horizontal="fill" vertical="center"/>
    </xf>
    <xf numFmtId="9" fontId="0" fillId="7" borderId="2" xfId="0" applyNumberFormat="1" applyFill="1" applyBorder="1" applyAlignment="1">
      <alignment horizontal="center" vertical="center"/>
    </xf>
    <xf numFmtId="0" fontId="8" fillId="12" borderId="2" xfId="0" applyFont="1" applyFill="1" applyBorder="1" applyAlignment="1">
      <alignment horizontal="center" vertical="center"/>
    </xf>
    <xf numFmtId="9" fontId="0" fillId="7" borderId="4" xfId="0" applyNumberFormat="1" applyFill="1" applyBorder="1" applyAlignment="1">
      <alignment horizontal="center"/>
    </xf>
    <xf numFmtId="9" fontId="0" fillId="7" borderId="0" xfId="0" applyNumberFormat="1" applyFill="1" applyAlignment="1">
      <alignment horizontal="center" vertical="center"/>
    </xf>
    <xf numFmtId="9" fontId="4" fillId="16" borderId="2" xfId="2" applyFont="1" applyFill="1" applyBorder="1" applyAlignment="1">
      <alignment horizontal="center" vertical="center" wrapText="1"/>
    </xf>
    <xf numFmtId="9" fontId="0" fillId="7" borderId="2" xfId="2" applyFont="1" applyFill="1" applyBorder="1" applyAlignment="1">
      <alignment horizontal="center" vertical="center"/>
    </xf>
    <xf numFmtId="10" fontId="0" fillId="7" borderId="19" xfId="0" applyNumberFormat="1" applyFill="1" applyBorder="1" applyAlignment="1">
      <alignment horizontal="center" vertical="center"/>
    </xf>
    <xf numFmtId="9" fontId="0" fillId="7" borderId="4" xfId="0" applyNumberFormat="1" applyFill="1" applyBorder="1" applyAlignment="1">
      <alignment horizontal="center" vertical="center"/>
    </xf>
    <xf numFmtId="9" fontId="0" fillId="7" borderId="2" xfId="0" applyNumberFormat="1" applyFill="1" applyBorder="1" applyAlignment="1">
      <alignment horizontal="center" vertical="center" wrapText="1"/>
    </xf>
    <xf numFmtId="0" fontId="0" fillId="7" borderId="2" xfId="0" applyFill="1" applyBorder="1" applyAlignment="1">
      <alignment horizontal="center" vertical="center" wrapText="1"/>
    </xf>
    <xf numFmtId="9" fontId="0" fillId="7" borderId="11" xfId="0" applyNumberFormat="1" applyFill="1" applyBorder="1" applyAlignment="1">
      <alignment horizontal="center" vertical="center"/>
    </xf>
    <xf numFmtId="10" fontId="0" fillId="7" borderId="2" xfId="0" applyNumberFormat="1" applyFill="1" applyBorder="1" applyAlignment="1">
      <alignment horizontal="center" vertical="center"/>
    </xf>
    <xf numFmtId="0" fontId="0" fillId="18" borderId="0" xfId="0" applyFill="1" applyAlignment="1">
      <alignment horizontal="center" vertical="center"/>
    </xf>
    <xf numFmtId="0" fontId="0" fillId="18" borderId="4" xfId="0" applyFill="1" applyBorder="1" applyAlignment="1">
      <alignment horizontal="center" vertical="center"/>
    </xf>
    <xf numFmtId="0" fontId="0" fillId="18" borderId="2" xfId="0" applyFill="1" applyBorder="1" applyAlignment="1">
      <alignment horizontal="center" vertical="center"/>
    </xf>
    <xf numFmtId="0" fontId="0" fillId="18" borderId="19" xfId="0" applyFill="1" applyBorder="1" applyAlignment="1">
      <alignment horizontal="center" vertical="center"/>
    </xf>
    <xf numFmtId="0" fontId="0" fillId="18" borderId="0" xfId="0" applyFill="1" applyAlignment="1">
      <alignment horizontal="center"/>
    </xf>
    <xf numFmtId="0" fontId="0" fillId="13" borderId="8" xfId="0" applyFill="1" applyBorder="1" applyAlignment="1">
      <alignment horizontal="center" vertical="center" wrapText="1"/>
    </xf>
    <xf numFmtId="0" fontId="0" fillId="5" borderId="2" xfId="0" applyFill="1" applyBorder="1" applyAlignment="1" applyProtection="1">
      <alignment horizontal="center" vertical="center" wrapText="1"/>
      <protection locked="0"/>
    </xf>
    <xf numFmtId="9" fontId="0" fillId="7" borderId="4" xfId="2" applyFont="1" applyFill="1" applyBorder="1" applyAlignment="1">
      <alignment horizontal="center" vertical="center"/>
    </xf>
    <xf numFmtId="0" fontId="0" fillId="4" borderId="18" xfId="0" applyFill="1" applyBorder="1" applyAlignment="1">
      <alignment vertical="center" wrapText="1"/>
    </xf>
    <xf numFmtId="9" fontId="0" fillId="7" borderId="21" xfId="0" applyNumberFormat="1" applyFill="1" applyBorder="1" applyAlignment="1">
      <alignment horizontal="center" vertical="center"/>
    </xf>
    <xf numFmtId="0" fontId="0" fillId="18" borderId="21" xfId="0" applyFill="1" applyBorder="1" applyAlignment="1">
      <alignment horizontal="center" vertical="center"/>
    </xf>
    <xf numFmtId="0" fontId="0" fillId="11" borderId="2" xfId="2" applyNumberFormat="1" applyFont="1" applyFill="1" applyBorder="1" applyAlignment="1">
      <alignment horizontal="center" vertical="center"/>
    </xf>
    <xf numFmtId="0" fontId="0" fillId="11" borderId="2" xfId="2" applyNumberFormat="1" applyFont="1" applyFill="1" applyBorder="1" applyAlignment="1">
      <alignment horizontal="center" vertical="center" wrapText="1"/>
    </xf>
    <xf numFmtId="0" fontId="0" fillId="8" borderId="2" xfId="0" applyFill="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15" borderId="4" xfId="0" applyFill="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5" borderId="4" xfId="0" applyFill="1" applyBorder="1" applyAlignment="1" applyProtection="1">
      <alignment horizontal="center" vertical="center" wrapText="1"/>
      <protection locked="0"/>
    </xf>
    <xf numFmtId="0" fontId="0" fillId="15" borderId="2" xfId="0"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Protection="1">
      <protection locked="0"/>
    </xf>
    <xf numFmtId="0" fontId="0" fillId="0" borderId="0" xfId="0" applyAlignment="1" applyProtection="1">
      <alignment horizontal="center" vertical="center"/>
      <protection locked="0"/>
    </xf>
    <xf numFmtId="0" fontId="0" fillId="0" borderId="0" xfId="0" applyAlignment="1" applyProtection="1">
      <alignment horizontal="center"/>
      <protection locked="0"/>
    </xf>
    <xf numFmtId="9" fontId="0" fillId="0" borderId="0" xfId="0" applyNumberFormat="1" applyAlignment="1" applyProtection="1">
      <alignment horizontal="center" vertical="center"/>
      <protection locked="0"/>
    </xf>
    <xf numFmtId="0" fontId="0" fillId="0" borderId="0" xfId="0" applyAlignment="1" applyProtection="1">
      <alignment vertical="top" wrapText="1"/>
      <protection locked="0"/>
    </xf>
    <xf numFmtId="9" fontId="0" fillId="0" borderId="0" xfId="0" applyNumberFormat="1" applyAlignment="1" applyProtection="1">
      <alignment horizontal="center" vertical="center" wrapText="1"/>
      <protection locked="0"/>
    </xf>
    <xf numFmtId="0" fontId="0" fillId="0" borderId="0" xfId="0" applyAlignment="1" applyProtection="1">
      <alignment horizontal="center" wrapText="1"/>
      <protection locked="0"/>
    </xf>
    <xf numFmtId="0" fontId="0" fillId="0" borderId="0" xfId="0" applyAlignment="1" applyProtection="1">
      <alignment wrapText="1"/>
      <protection locked="0"/>
    </xf>
    <xf numFmtId="0" fontId="0" fillId="0" borderId="18" xfId="0" applyBorder="1" applyAlignment="1" applyProtection="1">
      <alignment wrapText="1"/>
      <protection locked="0"/>
    </xf>
    <xf numFmtId="0" fontId="6" fillId="0" borderId="0" xfId="0" applyFont="1" applyAlignment="1" applyProtection="1">
      <alignment horizontal="left" wrapText="1"/>
      <protection locked="0"/>
    </xf>
    <xf numFmtId="0" fontId="0" fillId="18" borderId="4" xfId="0" applyFill="1" applyBorder="1" applyAlignment="1">
      <alignment horizontal="center" vertical="center" wrapText="1"/>
    </xf>
    <xf numFmtId="0" fontId="0" fillId="0" borderId="0" xfId="0" applyAlignment="1" applyProtection="1">
      <alignment vertical="center" wrapText="1"/>
      <protection locked="0"/>
    </xf>
    <xf numFmtId="0" fontId="0" fillId="0" borderId="0" xfId="0" applyAlignment="1" applyProtection="1">
      <alignment vertical="center"/>
      <protection locked="0"/>
    </xf>
    <xf numFmtId="0" fontId="0" fillId="6" borderId="4" xfId="0" applyFill="1" applyBorder="1" applyAlignment="1">
      <alignment horizontal="center" vertical="center"/>
    </xf>
    <xf numFmtId="1" fontId="0" fillId="11" borderId="2" xfId="1" applyNumberFormat="1" applyFont="1" applyFill="1" applyBorder="1" applyAlignment="1">
      <alignment horizontal="center" vertical="center"/>
    </xf>
    <xf numFmtId="1" fontId="0" fillId="18" borderId="20" xfId="0" applyNumberFormat="1" applyFill="1" applyBorder="1" applyAlignment="1">
      <alignment horizontal="center" vertical="center"/>
    </xf>
    <xf numFmtId="165" fontId="0" fillId="7" borderId="2" xfId="0" applyNumberFormat="1" applyFill="1" applyBorder="1" applyAlignment="1">
      <alignment horizontal="center" vertical="center" wrapText="1"/>
    </xf>
    <xf numFmtId="0" fontId="0" fillId="0" borderId="0" xfId="0" applyAlignment="1">
      <alignment vertical="center"/>
    </xf>
    <xf numFmtId="0" fontId="0" fillId="8" borderId="2" xfId="0" applyFill="1" applyBorder="1" applyAlignment="1" applyProtection="1">
      <alignment horizontal="left" vertical="center" wrapText="1"/>
      <protection locked="0"/>
    </xf>
    <xf numFmtId="0" fontId="4" fillId="9" borderId="2" xfId="0" applyFont="1" applyFill="1" applyBorder="1" applyAlignment="1">
      <alignment horizontal="left" vertical="center"/>
    </xf>
    <xf numFmtId="0" fontId="4" fillId="0" borderId="0" xfId="0" applyFont="1" applyAlignment="1">
      <alignment horizontal="left"/>
    </xf>
    <xf numFmtId="0" fontId="0" fillId="0" borderId="0" xfId="0" applyAlignment="1" applyProtection="1">
      <alignment horizontal="left" vertical="center"/>
      <protection locked="0"/>
    </xf>
    <xf numFmtId="0" fontId="0" fillId="8" borderId="0" xfId="0" applyFill="1"/>
    <xf numFmtId="0" fontId="7" fillId="0" borderId="0" xfId="0" applyFont="1" applyAlignment="1">
      <alignment vertical="center"/>
    </xf>
    <xf numFmtId="0" fontId="0" fillId="0" borderId="2" xfId="0" applyBorder="1" applyAlignment="1">
      <alignment horizontal="center"/>
    </xf>
    <xf numFmtId="0" fontId="0" fillId="0" borderId="2" xfId="0" applyBorder="1" applyAlignment="1">
      <alignment horizontal="center" vertical="center" wrapText="1"/>
    </xf>
    <xf numFmtId="0" fontId="0" fillId="0" borderId="2" xfId="0" applyBorder="1" applyAlignment="1">
      <alignment horizontal="left" vertical="center" wrapText="1"/>
    </xf>
    <xf numFmtId="0" fontId="0" fillId="0" borderId="2" xfId="0" applyBorder="1" applyAlignment="1">
      <alignment vertical="top" wrapText="1"/>
    </xf>
    <xf numFmtId="0" fontId="0" fillId="2" borderId="2" xfId="0" applyFill="1" applyBorder="1" applyAlignment="1">
      <alignment horizontal="left" vertical="center"/>
    </xf>
    <xf numFmtId="0" fontId="4" fillId="10" borderId="2" xfId="0" applyFont="1" applyFill="1" applyBorder="1" applyAlignment="1">
      <alignment horizontal="left"/>
    </xf>
    <xf numFmtId="0" fontId="4" fillId="10" borderId="2" xfId="0" applyFont="1" applyFill="1" applyBorder="1" applyAlignment="1">
      <alignment horizontal="left" wrapText="1"/>
    </xf>
    <xf numFmtId="0" fontId="0" fillId="0" borderId="0" xfId="0" applyAlignment="1" applyProtection="1">
      <alignment horizontal="left"/>
      <protection locked="0"/>
    </xf>
    <xf numFmtId="0" fontId="0" fillId="0" borderId="0" xfId="0" applyAlignment="1">
      <alignment horizontal="left" wrapText="1"/>
    </xf>
    <xf numFmtId="0" fontId="4" fillId="10" borderId="0" xfId="0" applyFont="1" applyFill="1" applyAlignment="1">
      <alignment horizontal="left"/>
    </xf>
    <xf numFmtId="0" fontId="0" fillId="8" borderId="0" xfId="0" applyFill="1" applyAlignment="1" applyProtection="1">
      <alignment horizontal="left" vertical="center" wrapText="1"/>
      <protection locked="0"/>
    </xf>
    <xf numFmtId="9" fontId="0" fillId="7" borderId="19" xfId="0" applyNumberFormat="1" applyFill="1" applyBorder="1" applyAlignment="1">
      <alignment horizontal="center" vertical="center"/>
    </xf>
    <xf numFmtId="0" fontId="0" fillId="11" borderId="19" xfId="0" applyFill="1" applyBorder="1" applyAlignment="1">
      <alignment horizontal="center" vertical="center"/>
    </xf>
    <xf numFmtId="9" fontId="7" fillId="0" borderId="0" xfId="0" applyNumberFormat="1" applyFont="1" applyAlignment="1">
      <alignment horizontal="center" vertical="center"/>
    </xf>
    <xf numFmtId="0" fontId="7" fillId="0" borderId="0" xfId="0" applyFont="1" applyAlignment="1">
      <alignment horizontal="center" vertical="center"/>
    </xf>
    <xf numFmtId="0" fontId="8" fillId="20" borderId="22" xfId="0" applyFont="1" applyFill="1" applyBorder="1" applyAlignment="1">
      <alignment horizontal="center" vertical="center" wrapText="1"/>
    </xf>
    <xf numFmtId="0" fontId="0" fillId="5" borderId="2" xfId="0" applyFill="1"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15" borderId="2" xfId="0" applyFill="1"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5" borderId="4" xfId="0" applyFill="1" applyBorder="1" applyAlignment="1" applyProtection="1">
      <alignment horizontal="left" vertical="center" wrapText="1"/>
      <protection locked="0"/>
    </xf>
    <xf numFmtId="0" fontId="1" fillId="0" borderId="0" xfId="0" applyFont="1" applyAlignment="1" applyProtection="1">
      <alignment horizontal="center" vertical="center" wrapText="1"/>
      <protection locked="0"/>
    </xf>
    <xf numFmtId="0" fontId="1" fillId="0" borderId="0" xfId="0" applyFont="1" applyAlignment="1" applyProtection="1">
      <alignment vertical="center" wrapText="1"/>
      <protection locked="0"/>
    </xf>
    <xf numFmtId="0" fontId="1" fillId="0" borderId="0" xfId="0" applyFont="1" applyAlignment="1" applyProtection="1">
      <alignment horizontal="left" vertical="center"/>
      <protection locked="0"/>
    </xf>
    <xf numFmtId="9" fontId="1" fillId="0" borderId="0" xfId="0" applyNumberFormat="1"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2" borderId="4" xfId="0" applyFill="1" applyBorder="1" applyAlignment="1">
      <alignment horizontal="center"/>
    </xf>
    <xf numFmtId="0" fontId="0" fillId="0" borderId="0" xfId="0" applyAlignment="1" applyProtection="1">
      <alignment horizontal="left" vertical="center" wrapText="1"/>
      <protection locked="0"/>
    </xf>
    <xf numFmtId="0" fontId="0" fillId="2" borderId="2" xfId="0" applyFill="1" applyBorder="1" applyAlignment="1">
      <alignment horizontal="center" vertical="center"/>
    </xf>
    <xf numFmtId="0" fontId="0" fillId="2" borderId="0" xfId="0" applyFill="1" applyAlignment="1">
      <alignment horizontal="center" vertical="center"/>
    </xf>
    <xf numFmtId="0" fontId="0" fillId="0" borderId="0" xfId="0" applyAlignment="1">
      <alignment horizontal="left" vertical="center"/>
    </xf>
    <xf numFmtId="0" fontId="0" fillId="13" borderId="8" xfId="0" applyFill="1" applyBorder="1" applyAlignment="1">
      <alignment horizontal="center"/>
    </xf>
    <xf numFmtId="0" fontId="7" fillId="13" borderId="14" xfId="0" applyFont="1" applyFill="1" applyBorder="1" applyAlignment="1">
      <alignment horizontal="center" vertical="center"/>
    </xf>
    <xf numFmtId="0" fontId="7" fillId="13" borderId="15" xfId="0" applyFont="1" applyFill="1" applyBorder="1" applyAlignment="1">
      <alignment horizontal="center" vertical="center"/>
    </xf>
    <xf numFmtId="0" fontId="7" fillId="13" borderId="16" xfId="0" applyFont="1" applyFill="1" applyBorder="1" applyAlignment="1">
      <alignment horizontal="center" vertical="center"/>
    </xf>
    <xf numFmtId="0" fontId="7" fillId="13" borderId="17" xfId="0" applyFont="1" applyFill="1" applyBorder="1" applyAlignment="1">
      <alignment horizontal="center" vertical="center"/>
    </xf>
    <xf numFmtId="0" fontId="7" fillId="0" borderId="12" xfId="0" applyFont="1" applyBorder="1" applyAlignment="1">
      <alignment horizontal="center" vertical="center"/>
    </xf>
    <xf numFmtId="0" fontId="7" fillId="0" borderId="10" xfId="0" applyFont="1" applyBorder="1" applyAlignment="1">
      <alignment horizontal="center" vertical="center"/>
    </xf>
    <xf numFmtId="0" fontId="0" fillId="0" borderId="0" xfId="0" applyAlignment="1" applyProtection="1">
      <alignment horizontal="center" vertical="center" wrapText="1"/>
      <protection locked="0"/>
    </xf>
    <xf numFmtId="0" fontId="0" fillId="2" borderId="4" xfId="0" applyFill="1" applyBorder="1" applyAlignment="1">
      <alignment horizontal="center"/>
    </xf>
    <xf numFmtId="0" fontId="0" fillId="0" borderId="18" xfId="0" applyBorder="1" applyAlignment="1" applyProtection="1">
      <alignment horizontal="center" vertical="center" wrapText="1"/>
      <protection locked="0"/>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0" borderId="0" xfId="0" applyAlignment="1" applyProtection="1">
      <alignment horizontal="left" vertical="center" wrapText="1"/>
      <protection locked="0"/>
    </xf>
    <xf numFmtId="0" fontId="0" fillId="2" borderId="2" xfId="0" applyFill="1" applyBorder="1" applyAlignment="1">
      <alignment horizontal="center" vertical="center"/>
    </xf>
    <xf numFmtId="0" fontId="0" fillId="2" borderId="0" xfId="0" applyFill="1" applyAlignment="1">
      <alignment horizontal="center" vertical="center"/>
    </xf>
    <xf numFmtId="0" fontId="0" fillId="0" borderId="18" xfId="0" applyBorder="1" applyAlignment="1">
      <alignment horizontal="left" vertical="center"/>
    </xf>
    <xf numFmtId="0" fontId="0" fillId="0" borderId="0" xfId="0" applyAlignment="1">
      <alignment horizontal="left" vertical="center"/>
    </xf>
    <xf numFmtId="0" fontId="0" fillId="4" borderId="5"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0" fillId="4" borderId="0" xfId="0" applyFill="1" applyAlignment="1">
      <alignment horizontal="center" vertical="center"/>
    </xf>
    <xf numFmtId="2" fontId="8" fillId="19" borderId="2" xfId="0" applyNumberFormat="1" applyFont="1" applyFill="1" applyBorder="1" applyAlignment="1">
      <alignment horizontal="center" vertical="center"/>
    </xf>
  </cellXfs>
  <cellStyles count="4">
    <cellStyle name="Komma 2" xfId="3" xr:uid="{19D53BAF-5F57-441D-8A82-4FF11912334A}"/>
    <cellStyle name="Normal" xfId="0" builtinId="0"/>
    <cellStyle name="Porcentagem" xfId="2" builtinId="5"/>
    <cellStyle name="Vírgula" xfId="1" builtinId="3"/>
  </cellStyles>
  <dxfs count="3">
    <dxf>
      <font>
        <b/>
        <i/>
      </font>
      <fill>
        <patternFill>
          <bgColor theme="5"/>
        </patternFill>
      </fill>
    </dxf>
    <dxf>
      <font>
        <b/>
        <i/>
      </font>
      <fill>
        <patternFill>
          <bgColor theme="5"/>
        </patternFill>
      </fill>
    </dxf>
    <dxf>
      <fill>
        <patternFill>
          <bgColor rgb="FFFF0000"/>
        </patternFill>
      </fill>
    </dxf>
  </dxfs>
  <tableStyles count="0" defaultTableStyle="TableStyleMedium2" defaultPivotStyle="PivotStyleLight16"/>
  <colors>
    <mruColors>
      <color rgb="FFFFCCCC"/>
      <color rgb="FFFF99CC"/>
      <color rgb="FFE258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93D6D-772C-4DC5-B928-9AFAB5038865}">
  <dimension ref="A2:O70"/>
  <sheetViews>
    <sheetView topLeftCell="B2" zoomScale="70" zoomScaleNormal="70" workbookViewId="0">
      <selection activeCell="H13" sqref="H13"/>
    </sheetView>
  </sheetViews>
  <sheetFormatPr defaultColWidth="8.625" defaultRowHeight="15.6"/>
  <cols>
    <col min="1" max="1" width="12.625" bestFit="1" customWidth="1"/>
    <col min="2" max="15" width="16.625" customWidth="1"/>
  </cols>
  <sheetData>
    <row r="2" spans="1:15" ht="21">
      <c r="B2" s="49" t="s">
        <v>0</v>
      </c>
      <c r="C2" s="49"/>
    </row>
    <row r="7" spans="1:15">
      <c r="A7" s="4"/>
      <c r="B7" s="1"/>
      <c r="C7" s="1"/>
    </row>
    <row r="8" spans="1:15" ht="45.6" customHeight="1">
      <c r="A8" s="1"/>
      <c r="B8" s="1"/>
      <c r="C8" s="1"/>
      <c r="D8" s="81" t="s">
        <v>1</v>
      </c>
      <c r="E8" s="81" t="s">
        <v>2</v>
      </c>
      <c r="F8" s="81" t="s">
        <v>3</v>
      </c>
      <c r="G8" s="81" t="s">
        <v>4</v>
      </c>
      <c r="H8" s="81" t="s">
        <v>5</v>
      </c>
      <c r="I8" s="81" t="s">
        <v>6</v>
      </c>
      <c r="J8" s="81" t="s">
        <v>7</v>
      </c>
      <c r="K8" s="81" t="s">
        <v>8</v>
      </c>
      <c r="L8" s="81" t="s">
        <v>9</v>
      </c>
      <c r="M8" s="81" t="s">
        <v>10</v>
      </c>
      <c r="N8" s="81" t="s">
        <v>11</v>
      </c>
      <c r="O8" s="81" t="s">
        <v>12</v>
      </c>
    </row>
    <row r="9" spans="1:15">
      <c r="A9" s="1"/>
      <c r="B9" s="151" t="s">
        <v>13</v>
      </c>
      <c r="C9" s="151"/>
      <c r="D9" s="52">
        <f>'Temas nas políticas gerais'!D58</f>
        <v>0.97000000000000008</v>
      </c>
      <c r="E9" s="32">
        <f>'Temas nas políticas setoriais'!D58</f>
        <v>0</v>
      </c>
      <c r="F9" s="32">
        <f>'Bases de dados'!J92</f>
        <v>1.36</v>
      </c>
      <c r="G9" s="32">
        <f>'Monitoramento de riscos'!E15</f>
        <v>4.5</v>
      </c>
      <c r="H9" s="32">
        <f>'Relevância processo decisório'!E5</f>
        <v>0</v>
      </c>
      <c r="I9" s="32">
        <f>'Ações de mitigação de riscos'!H16</f>
        <v>3</v>
      </c>
      <c r="J9" s="32">
        <f>'Prod fin imp positivo'!E70</f>
        <v>0.30499999999999999</v>
      </c>
      <c r="K9" s="32">
        <f>'Portfólio (setor)'!F9</f>
        <v>7</v>
      </c>
      <c r="L9" s="32">
        <f>'Portfólio (localização)'!F9</f>
        <v>6.5</v>
      </c>
      <c r="M9" s="32">
        <f>'Portfólio (empresa)'!H19</f>
        <v>0</v>
      </c>
      <c r="N9" s="32">
        <f>Governança!G22</f>
        <v>2.1350000000000002</v>
      </c>
      <c r="O9" s="32">
        <f>' Controvérsias socioambientais'!G15</f>
        <v>0</v>
      </c>
    </row>
    <row r="10" spans="1:15">
      <c r="A10" s="1"/>
      <c r="B10" s="151" t="s">
        <v>14</v>
      </c>
      <c r="C10" s="151"/>
      <c r="D10" s="53">
        <v>3</v>
      </c>
      <c r="E10" s="51">
        <v>7</v>
      </c>
      <c r="F10" s="51">
        <v>20</v>
      </c>
      <c r="G10" s="51">
        <v>10</v>
      </c>
      <c r="H10" s="51">
        <v>5</v>
      </c>
      <c r="I10" s="51">
        <v>10</v>
      </c>
      <c r="J10" s="51">
        <v>10</v>
      </c>
      <c r="K10" s="51">
        <v>10</v>
      </c>
      <c r="L10" s="51">
        <v>10</v>
      </c>
      <c r="M10" s="51">
        <v>5</v>
      </c>
      <c r="N10" s="51">
        <v>10</v>
      </c>
      <c r="O10" s="51">
        <v>0</v>
      </c>
    </row>
    <row r="11" spans="1:15">
      <c r="A11" s="1"/>
      <c r="B11" s="1"/>
    </row>
    <row r="12" spans="1:15">
      <c r="A12" s="1"/>
      <c r="B12" s="1"/>
      <c r="C12" s="1"/>
    </row>
    <row r="13" spans="1:15">
      <c r="A13" s="1"/>
      <c r="B13" s="152" t="s">
        <v>15</v>
      </c>
      <c r="C13" s="153"/>
      <c r="D13" s="156">
        <f>SUM(D9:O9)</f>
        <v>25.77</v>
      </c>
    </row>
    <row r="14" spans="1:15">
      <c r="A14" s="1"/>
      <c r="B14" s="154"/>
      <c r="C14" s="155"/>
      <c r="D14" s="157"/>
    </row>
    <row r="15" spans="1:15">
      <c r="A15" s="1"/>
      <c r="B15" s="1"/>
      <c r="C15" s="1"/>
    </row>
    <row r="16" spans="1:15">
      <c r="A16" s="1"/>
      <c r="B16" s="1"/>
      <c r="C16" s="1"/>
    </row>
    <row r="17" spans="1:3">
      <c r="A17" s="1"/>
      <c r="B17" s="1"/>
      <c r="C17" s="1"/>
    </row>
    <row r="18" spans="1:3">
      <c r="A18" s="1"/>
      <c r="B18" s="1"/>
      <c r="C18" s="1"/>
    </row>
    <row r="19" spans="1:3">
      <c r="A19" s="1"/>
      <c r="B19" s="1"/>
      <c r="C19" s="1"/>
    </row>
    <row r="20" spans="1:3">
      <c r="A20" s="1"/>
      <c r="B20" s="1"/>
      <c r="C20" s="1"/>
    </row>
    <row r="21" spans="1:3">
      <c r="A21" s="1"/>
      <c r="B21" s="1"/>
      <c r="C21" s="1"/>
    </row>
    <row r="22" spans="1:3">
      <c r="A22" s="1"/>
      <c r="B22" s="1"/>
      <c r="C22" s="1"/>
    </row>
    <row r="23" spans="1:3">
      <c r="A23" s="1"/>
      <c r="B23" s="1"/>
      <c r="C23" s="1"/>
    </row>
    <row r="24" spans="1:3">
      <c r="A24" s="1"/>
      <c r="B24" s="1"/>
      <c r="C24" s="1"/>
    </row>
    <row r="25" spans="1:3">
      <c r="A25" s="1"/>
      <c r="B25" s="1"/>
      <c r="C25" s="1"/>
    </row>
    <row r="26" spans="1:3">
      <c r="A26" s="1"/>
      <c r="B26" s="1"/>
      <c r="C26" s="1"/>
    </row>
    <row r="27" spans="1:3">
      <c r="A27" s="1"/>
      <c r="B27" s="1"/>
      <c r="C27" s="1"/>
    </row>
    <row r="28" spans="1:3">
      <c r="A28" s="1"/>
      <c r="B28" s="1"/>
      <c r="C28" s="1"/>
    </row>
    <row r="29" spans="1:3">
      <c r="A29" s="1"/>
      <c r="B29" s="1"/>
      <c r="C29" s="1"/>
    </row>
    <row r="30" spans="1:3">
      <c r="A30" s="1"/>
      <c r="B30" s="1"/>
      <c r="C30" s="1"/>
    </row>
    <row r="31" spans="1:3">
      <c r="A31" s="1"/>
      <c r="B31" s="1"/>
      <c r="C31" s="1"/>
    </row>
    <row r="32" spans="1:3">
      <c r="A32" s="1"/>
      <c r="B32" s="1"/>
      <c r="C32" s="1"/>
    </row>
    <row r="33" spans="1:3">
      <c r="A33" s="1"/>
      <c r="B33" s="1"/>
      <c r="C33" s="1"/>
    </row>
    <row r="34" spans="1:3">
      <c r="A34" s="1"/>
      <c r="B34" s="1"/>
      <c r="C34" s="1"/>
    </row>
    <row r="35" spans="1:3">
      <c r="A35" s="1"/>
      <c r="B35" s="1"/>
      <c r="C35" s="1"/>
    </row>
    <row r="36" spans="1:3">
      <c r="A36" s="1"/>
      <c r="B36" s="1"/>
      <c r="C36" s="1"/>
    </row>
    <row r="37" spans="1:3">
      <c r="A37" s="1"/>
      <c r="B37" s="1"/>
      <c r="C37" s="1"/>
    </row>
    <row r="38" spans="1:3">
      <c r="A38" s="1"/>
      <c r="B38" s="1"/>
      <c r="C38" s="1"/>
    </row>
    <row r="39" spans="1:3">
      <c r="A39" s="1"/>
      <c r="B39" s="1"/>
      <c r="C39" s="1"/>
    </row>
    <row r="40" spans="1:3">
      <c r="A40" s="1"/>
      <c r="B40" s="1"/>
      <c r="C40" s="1"/>
    </row>
    <row r="41" spans="1:3">
      <c r="A41" s="1"/>
      <c r="B41" s="1"/>
      <c r="C41" s="1"/>
    </row>
    <row r="42" spans="1:3">
      <c r="A42" s="1"/>
      <c r="B42" s="1"/>
      <c r="C42" s="1"/>
    </row>
    <row r="43" spans="1:3">
      <c r="A43" s="1"/>
      <c r="B43" s="1"/>
      <c r="C43" s="1"/>
    </row>
    <row r="44" spans="1:3">
      <c r="A44" s="1"/>
      <c r="B44" s="1"/>
      <c r="C44" s="1"/>
    </row>
    <row r="45" spans="1:3">
      <c r="A45" s="1"/>
      <c r="B45" s="1"/>
      <c r="C45" s="1"/>
    </row>
    <row r="46" spans="1:3">
      <c r="A46" s="1"/>
      <c r="B46" s="1"/>
      <c r="C46" s="1"/>
    </row>
    <row r="47" spans="1:3">
      <c r="A47" s="1"/>
      <c r="B47" s="1"/>
      <c r="C47" s="1"/>
    </row>
    <row r="48" spans="1:3">
      <c r="A48" s="1"/>
      <c r="B48" s="1"/>
      <c r="C48" s="1"/>
    </row>
    <row r="49" spans="1:3">
      <c r="A49" s="1"/>
      <c r="B49" s="1"/>
      <c r="C49" s="1"/>
    </row>
    <row r="50" spans="1:3">
      <c r="A50" s="1"/>
      <c r="B50" s="1"/>
      <c r="C50" s="1"/>
    </row>
    <row r="51" spans="1:3">
      <c r="A51" s="1"/>
      <c r="B51" s="1"/>
      <c r="C51" s="1"/>
    </row>
    <row r="52" spans="1:3">
      <c r="A52" s="1"/>
      <c r="B52" s="1"/>
      <c r="C52" s="1"/>
    </row>
    <row r="53" spans="1:3">
      <c r="A53" s="1"/>
      <c r="B53" s="1"/>
      <c r="C53" s="1"/>
    </row>
    <row r="54" spans="1:3">
      <c r="A54" s="1"/>
      <c r="B54" s="1"/>
      <c r="C54" s="1"/>
    </row>
    <row r="55" spans="1:3">
      <c r="A55" s="1"/>
      <c r="B55" s="1"/>
      <c r="C55" s="1"/>
    </row>
    <row r="56" spans="1:3">
      <c r="A56" s="1"/>
      <c r="B56" s="1"/>
      <c r="C56" s="1"/>
    </row>
    <row r="57" spans="1:3">
      <c r="A57" s="1"/>
      <c r="B57" s="1"/>
      <c r="C57" s="1"/>
    </row>
    <row r="58" spans="1:3">
      <c r="A58" s="1"/>
      <c r="B58" s="1"/>
      <c r="C58" s="1"/>
    </row>
    <row r="59" spans="1:3">
      <c r="A59" s="1"/>
      <c r="B59" s="1"/>
      <c r="C59" s="1"/>
    </row>
    <row r="60" spans="1:3">
      <c r="A60" s="1"/>
      <c r="B60" s="1"/>
      <c r="C60" s="1"/>
    </row>
    <row r="61" spans="1:3">
      <c r="A61" s="1"/>
      <c r="B61" s="1"/>
      <c r="C61" s="1"/>
    </row>
    <row r="62" spans="1:3">
      <c r="A62" s="1"/>
      <c r="B62" s="1"/>
      <c r="C62" s="1"/>
    </row>
    <row r="63" spans="1:3" ht="18.600000000000001">
      <c r="A63" s="6"/>
      <c r="B63" s="6"/>
      <c r="C63" s="6"/>
    </row>
    <row r="64" spans="1:3" ht="18.600000000000001">
      <c r="A64" s="6"/>
      <c r="B64" s="6"/>
      <c r="C64" s="6"/>
    </row>
    <row r="65" spans="1:3" ht="21">
      <c r="A65" s="3"/>
      <c r="B65" s="3"/>
      <c r="C65" s="3"/>
    </row>
    <row r="66" spans="1:3" ht="21">
      <c r="A66" s="3"/>
      <c r="B66" s="3"/>
      <c r="C66" s="3"/>
    </row>
    <row r="67" spans="1:3" ht="21">
      <c r="A67" s="3"/>
      <c r="B67" s="3"/>
      <c r="C67" s="3"/>
    </row>
    <row r="68" spans="1:3" ht="21">
      <c r="A68" s="3"/>
      <c r="B68" s="3"/>
      <c r="C68" s="3"/>
    </row>
    <row r="69" spans="1:3" ht="21">
      <c r="A69" s="5"/>
      <c r="B69" s="3"/>
      <c r="C69" s="3"/>
    </row>
    <row r="70" spans="1:3" ht="62.1">
      <c r="A70" s="9" t="s">
        <v>16</v>
      </c>
      <c r="B70" s="9" t="s">
        <v>17</v>
      </c>
      <c r="C70" s="9"/>
    </row>
  </sheetData>
  <mergeCells count="4">
    <mergeCell ref="B9:C9"/>
    <mergeCell ref="B10:C10"/>
    <mergeCell ref="B13:C14"/>
    <mergeCell ref="D13:D14"/>
  </mergeCells>
  <conditionalFormatting sqref="A1">
    <cfRule type="expression" dxfId="2" priority="1">
      <formula>"ZELLE(""Schutz"";A1)=1"</formula>
    </cfRule>
  </conditionalFormatting>
  <conditionalFormatting sqref="A1:P1">
    <cfRule type="expression" dxfId="1" priority="3">
      <formula>"ZELLE(""Schutz"",A1)=1"</formula>
    </cfRule>
  </conditionalFormatting>
  <conditionalFormatting sqref="A3:P3">
    <cfRule type="expression" dxfId="0" priority="2">
      <formula>"ZELLE(""Schutz"",A1)=1"</formula>
    </cfRule>
  </conditionalFormatting>
  <conditionalFormatting sqref="D9">
    <cfRule type="colorScale" priority="15">
      <colorScale>
        <cfvo type="num" val="0"/>
        <cfvo type="num" val="3"/>
        <color rgb="FFFFCCCC"/>
        <color theme="9" tint="0.79998168889431442"/>
      </colorScale>
    </cfRule>
  </conditionalFormatting>
  <conditionalFormatting sqref="D13:D14">
    <cfRule type="colorScale" priority="7">
      <colorScale>
        <cfvo type="num" val="0"/>
        <cfvo type="num" val="100"/>
        <color rgb="FFFFCCCC"/>
        <color theme="9" tint="0.79998168889431442"/>
      </colorScale>
    </cfRule>
  </conditionalFormatting>
  <conditionalFormatting sqref="E9">
    <cfRule type="colorScale" priority="16">
      <colorScale>
        <cfvo type="num" val="0"/>
        <cfvo type="num" val="7"/>
        <color rgb="FFFFCCCC"/>
        <color theme="9" tint="0.79998168889431442"/>
      </colorScale>
    </cfRule>
  </conditionalFormatting>
  <conditionalFormatting sqref="F9">
    <cfRule type="colorScale" priority="14">
      <colorScale>
        <cfvo type="num" val="0"/>
        <cfvo type="num" val="20"/>
        <color rgb="FFFFCCCC"/>
        <color theme="9" tint="0.79998168889431442"/>
      </colorScale>
    </cfRule>
  </conditionalFormatting>
  <conditionalFormatting sqref="G9:L9">
    <cfRule type="colorScale" priority="12">
      <colorScale>
        <cfvo type="num" val="0"/>
        <cfvo type="num" val="10"/>
        <color rgb="FFFFCCCC"/>
        <color theme="9" tint="0.79998168889431442"/>
      </colorScale>
    </cfRule>
  </conditionalFormatting>
  <conditionalFormatting sqref="M9">
    <cfRule type="colorScale" priority="9">
      <colorScale>
        <cfvo type="num" val="0"/>
        <cfvo type="num" val="5"/>
        <color rgb="FFFFCCCC"/>
        <color theme="9" tint="0.79998168889431442"/>
      </colorScale>
    </cfRule>
  </conditionalFormatting>
  <conditionalFormatting sqref="N9">
    <cfRule type="colorScale" priority="11">
      <colorScale>
        <cfvo type="num" val="0"/>
        <cfvo type="num" val="10"/>
        <color rgb="FFFFCCCC"/>
        <color theme="9" tint="0.79998168889431442"/>
      </colorScale>
    </cfRule>
  </conditionalFormatting>
  <conditionalFormatting sqref="O9">
    <cfRule type="colorScale" priority="8">
      <colorScale>
        <cfvo type="num" val="-5"/>
        <cfvo type="num" val="0"/>
        <color rgb="FFFFCCCC"/>
        <color theme="9" tint="0.79998168889431442"/>
      </colorScale>
    </cfRule>
  </conditionalFormatting>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20D40-097A-1F4A-B273-D5D5BE667EE7}">
  <dimension ref="A1:G15"/>
  <sheetViews>
    <sheetView zoomScale="70" zoomScaleNormal="70" workbookViewId="0">
      <pane xSplit="1" ySplit="2" topLeftCell="E4" activePane="bottomRight" state="frozen"/>
      <selection pane="bottomRight" activeCell="C8" sqref="C8"/>
      <selection pane="bottomLeft" activeCell="A3" sqref="A3"/>
      <selection pane="topRight" activeCell="B1" sqref="B1"/>
    </sheetView>
  </sheetViews>
  <sheetFormatPr defaultColWidth="10.625" defaultRowHeight="15.6"/>
  <cols>
    <col min="1" max="1" width="45.125" style="98" customWidth="1"/>
    <col min="2" max="5" width="32.625" style="98" customWidth="1"/>
    <col min="6" max="6" width="15" style="98" customWidth="1"/>
    <col min="7" max="7" width="17" style="98" customWidth="1"/>
    <col min="8" max="16384" width="10.625" style="1"/>
  </cols>
  <sheetData>
    <row r="1" spans="1:7" ht="16.350000000000001" customHeight="1">
      <c r="A1" s="59"/>
      <c r="B1" s="165" t="s">
        <v>205</v>
      </c>
      <c r="C1" s="165"/>
      <c r="D1" s="165"/>
      <c r="E1" s="165"/>
      <c r="F1" s="148" t="s">
        <v>63</v>
      </c>
      <c r="G1" s="27"/>
    </row>
    <row r="2" spans="1:7" ht="30.95">
      <c r="A2" s="30" t="s">
        <v>206</v>
      </c>
      <c r="B2" s="20" t="s">
        <v>207</v>
      </c>
      <c r="C2" s="20" t="s">
        <v>208</v>
      </c>
      <c r="D2" s="20" t="s">
        <v>209</v>
      </c>
      <c r="E2" s="20" t="s">
        <v>210</v>
      </c>
      <c r="F2" s="148"/>
      <c r="G2" s="1"/>
    </row>
    <row r="3" spans="1:7">
      <c r="A3" s="17" t="s">
        <v>211</v>
      </c>
      <c r="B3" s="92"/>
      <c r="C3" s="92"/>
      <c r="D3" s="92"/>
      <c r="E3" s="92"/>
      <c r="F3" s="36">
        <f>SUM(B3:E3)</f>
        <v>0</v>
      </c>
      <c r="G3" s="1"/>
    </row>
    <row r="4" spans="1:7">
      <c r="A4" s="17"/>
      <c r="B4" s="92"/>
      <c r="C4" s="92"/>
      <c r="D4" s="92"/>
      <c r="E4" s="92"/>
      <c r="F4" s="36"/>
      <c r="G4" s="1"/>
    </row>
    <row r="5" spans="1:7">
      <c r="A5" s="17" t="s">
        <v>212</v>
      </c>
      <c r="B5" s="82"/>
      <c r="C5" s="82"/>
      <c r="D5" s="82">
        <v>3</v>
      </c>
      <c r="E5" s="82"/>
      <c r="F5" s="36">
        <f t="shared" ref="F5:F7" si="0">SUM(B5:E5)</f>
        <v>3</v>
      </c>
      <c r="G5" s="1"/>
    </row>
    <row r="6" spans="1:7" ht="46.5">
      <c r="A6" s="17"/>
      <c r="B6" s="82"/>
      <c r="C6" s="82"/>
      <c r="D6" s="136" t="s">
        <v>213</v>
      </c>
      <c r="E6" s="82"/>
      <c r="F6" s="36"/>
      <c r="G6" s="1"/>
    </row>
    <row r="7" spans="1:7" ht="30.95">
      <c r="A7" s="55" t="s">
        <v>214</v>
      </c>
      <c r="B7" s="92">
        <v>4</v>
      </c>
      <c r="C7" s="92"/>
      <c r="D7" s="92"/>
      <c r="E7" s="92"/>
      <c r="F7" s="36">
        <f t="shared" si="0"/>
        <v>4</v>
      </c>
      <c r="G7" s="1"/>
    </row>
    <row r="8" spans="1:7" ht="62.1">
      <c r="A8" s="17"/>
      <c r="B8" s="139" t="s">
        <v>215</v>
      </c>
      <c r="C8" s="92"/>
      <c r="D8" s="92"/>
      <c r="E8" s="92"/>
      <c r="F8" s="36"/>
      <c r="G8" s="1"/>
    </row>
    <row r="9" spans="1:7">
      <c r="A9" s="30" t="s">
        <v>63</v>
      </c>
      <c r="B9" s="40">
        <f>B3+B5+B7</f>
        <v>4</v>
      </c>
      <c r="C9" s="40">
        <f t="shared" ref="C9:E9" si="1">C3+C5+C7</f>
        <v>0</v>
      </c>
      <c r="D9" s="40">
        <f t="shared" si="1"/>
        <v>3</v>
      </c>
      <c r="E9" s="40">
        <f t="shared" si="1"/>
        <v>0</v>
      </c>
      <c r="F9" s="78">
        <f>MIN(SUM(F3:F7),10)</f>
        <v>7</v>
      </c>
      <c r="G9" s="150" t="s">
        <v>137</v>
      </c>
    </row>
    <row r="10" spans="1:7">
      <c r="A10" s="103"/>
      <c r="B10" s="103"/>
      <c r="C10" s="102"/>
      <c r="D10" s="102"/>
      <c r="E10" s="102"/>
      <c r="F10" s="102"/>
    </row>
    <row r="11" spans="1:7">
      <c r="A11" s="102"/>
      <c r="B11" s="102"/>
      <c r="C11" s="102"/>
      <c r="D11" s="102"/>
      <c r="E11" s="102"/>
      <c r="F11" s="102"/>
    </row>
    <row r="12" spans="1:7" ht="18.600000000000001" customHeight="1">
      <c r="A12" s="102"/>
      <c r="B12" s="141"/>
      <c r="C12" s="102"/>
      <c r="D12" s="102"/>
      <c r="E12" s="102"/>
      <c r="F12" s="102"/>
    </row>
    <row r="13" spans="1:7">
      <c r="A13" s="102"/>
      <c r="B13" s="102"/>
      <c r="C13" s="102"/>
      <c r="D13" s="102"/>
      <c r="E13" s="102"/>
      <c r="F13" s="145"/>
      <c r="G13" s="145"/>
    </row>
    <row r="14" spans="1:7">
      <c r="A14" s="102"/>
      <c r="B14" s="102"/>
      <c r="C14" s="102"/>
      <c r="D14" s="102"/>
      <c r="E14" s="102"/>
      <c r="F14" s="102"/>
    </row>
    <row r="15" spans="1:7">
      <c r="A15" s="102"/>
      <c r="B15" s="102"/>
      <c r="C15" s="102"/>
      <c r="D15" s="102"/>
      <c r="E15" s="102"/>
      <c r="F15" s="102"/>
    </row>
  </sheetData>
  <sheetProtection formatRows="0"/>
  <mergeCells count="1">
    <mergeCell ref="B1:E1"/>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72F38-DC1A-5E42-AD4D-1D808F707F90}">
  <dimension ref="A1:G16"/>
  <sheetViews>
    <sheetView zoomScale="70" zoomScaleNormal="70" workbookViewId="0">
      <pane xSplit="1" ySplit="2" topLeftCell="B6" activePane="bottomRight" state="frozen"/>
      <selection pane="bottomRight" activeCell="C4" sqref="C4"/>
      <selection pane="bottomLeft" activeCell="A3" sqref="A3"/>
      <selection pane="topRight" activeCell="B1" sqref="B1"/>
    </sheetView>
  </sheetViews>
  <sheetFormatPr defaultColWidth="10.625" defaultRowHeight="15.6"/>
  <cols>
    <col min="1" max="1" width="38.625" style="98" customWidth="1"/>
    <col min="2" max="4" width="32.625" style="98" customWidth="1"/>
    <col min="5" max="5" width="15" style="98" customWidth="1"/>
    <col min="6" max="6" width="12.5" style="98" customWidth="1"/>
    <col min="7" max="7" width="15" style="98" customWidth="1"/>
    <col min="8" max="16384" width="10.625" style="1"/>
  </cols>
  <sheetData>
    <row r="1" spans="1:7">
      <c r="A1" s="2"/>
      <c r="B1" s="166" t="s">
        <v>205</v>
      </c>
      <c r="C1" s="166"/>
      <c r="D1" s="166"/>
      <c r="E1" s="2"/>
      <c r="F1" s="2"/>
      <c r="G1" s="1"/>
    </row>
    <row r="2" spans="1:7" ht="89.1" customHeight="1">
      <c r="A2" s="26" t="s">
        <v>216</v>
      </c>
      <c r="B2" s="38" t="s">
        <v>217</v>
      </c>
      <c r="C2" s="38" t="s">
        <v>218</v>
      </c>
      <c r="D2" s="38" t="s">
        <v>219</v>
      </c>
      <c r="E2" s="16" t="s">
        <v>23</v>
      </c>
      <c r="F2" s="16" t="s">
        <v>63</v>
      </c>
      <c r="G2" s="27"/>
    </row>
    <row r="3" spans="1:7" ht="16.350000000000001" customHeight="1">
      <c r="A3" s="11" t="s">
        <v>220</v>
      </c>
      <c r="B3" s="90"/>
      <c r="C3" s="90">
        <v>5</v>
      </c>
      <c r="D3" s="90"/>
      <c r="E3" s="66">
        <v>0.45</v>
      </c>
      <c r="F3" s="43">
        <f>SUM(B3:D3)*E3</f>
        <v>2.25</v>
      </c>
      <c r="G3" s="1"/>
    </row>
    <row r="4" spans="1:7" ht="155.1">
      <c r="A4" s="11"/>
      <c r="B4" s="90"/>
      <c r="C4" s="137" t="s">
        <v>221</v>
      </c>
      <c r="D4" s="90"/>
      <c r="E4" s="34"/>
      <c r="F4" s="43"/>
      <c r="G4" s="1"/>
    </row>
    <row r="5" spans="1:7" ht="16.350000000000001" customHeight="1">
      <c r="A5" s="11" t="s">
        <v>222</v>
      </c>
      <c r="B5" s="93">
        <v>10</v>
      </c>
      <c r="C5" s="93"/>
      <c r="D5" s="93"/>
      <c r="E5" s="66">
        <v>0.3</v>
      </c>
      <c r="F5" s="43">
        <f t="shared" ref="F5:F7" si="0">SUM(B5:D5)*E5</f>
        <v>3</v>
      </c>
      <c r="G5" s="1"/>
    </row>
    <row r="6" spans="1:7" ht="232.5">
      <c r="A6" s="11"/>
      <c r="B6" s="140" t="s">
        <v>223</v>
      </c>
      <c r="C6" s="93"/>
      <c r="D6" s="93"/>
      <c r="E6" s="34"/>
      <c r="F6" s="43"/>
      <c r="G6" s="1"/>
    </row>
    <row r="7" spans="1:7" ht="16.350000000000001" customHeight="1">
      <c r="A7" s="12" t="s">
        <v>224</v>
      </c>
      <c r="B7" s="90"/>
      <c r="C7" s="90">
        <v>5</v>
      </c>
      <c r="D7" s="90"/>
      <c r="E7" s="66">
        <v>0.25</v>
      </c>
      <c r="F7" s="43">
        <f t="shared" si="0"/>
        <v>1.25</v>
      </c>
      <c r="G7" s="1"/>
    </row>
    <row r="8" spans="1:7" ht="155.1">
      <c r="A8" s="11"/>
      <c r="B8" s="90"/>
      <c r="C8" s="137" t="s">
        <v>225</v>
      </c>
      <c r="D8" s="90"/>
      <c r="E8" s="34"/>
      <c r="F8" s="43"/>
      <c r="G8" s="1"/>
    </row>
    <row r="9" spans="1:7" ht="16.350000000000001" customHeight="1">
      <c r="A9" s="26" t="s">
        <v>136</v>
      </c>
      <c r="B9" s="33">
        <f>B3+B5+B7</f>
        <v>10</v>
      </c>
      <c r="C9" s="33">
        <f t="shared" ref="C9:D9" si="1">C3+C5+C7</f>
        <v>10</v>
      </c>
      <c r="D9" s="33">
        <f t="shared" si="1"/>
        <v>0</v>
      </c>
      <c r="E9" s="83">
        <f>SUM(E3:E8)</f>
        <v>1</v>
      </c>
      <c r="F9" s="77">
        <f>MIN(SUM(F3:F7),10)</f>
        <v>6.5</v>
      </c>
      <c r="G9" s="150" t="s">
        <v>137</v>
      </c>
    </row>
    <row r="10" spans="1:7">
      <c r="A10" s="104"/>
      <c r="B10" s="104"/>
      <c r="C10" s="102"/>
      <c r="D10" s="102"/>
      <c r="E10" s="102"/>
      <c r="F10" s="102"/>
    </row>
    <row r="11" spans="1:7">
      <c r="A11" s="102"/>
      <c r="B11" s="141"/>
      <c r="C11" s="102"/>
      <c r="D11" s="102"/>
      <c r="E11" s="102"/>
      <c r="F11" s="102"/>
    </row>
    <row r="12" spans="1:7">
      <c r="A12" s="102"/>
      <c r="B12" s="102"/>
      <c r="C12" s="102"/>
      <c r="D12" s="102"/>
      <c r="E12" s="102"/>
      <c r="F12" s="102"/>
    </row>
    <row r="13" spans="1:7" ht="17.100000000000001" customHeight="1">
      <c r="A13" s="102"/>
      <c r="B13" s="102"/>
      <c r="C13" s="102"/>
      <c r="D13" s="102"/>
      <c r="E13" s="145"/>
      <c r="F13" s="145"/>
    </row>
    <row r="14" spans="1:7">
      <c r="A14" s="102"/>
      <c r="B14" s="102"/>
      <c r="C14" s="102"/>
      <c r="D14" s="102"/>
      <c r="E14" s="102"/>
      <c r="F14" s="102"/>
    </row>
    <row r="15" spans="1:7">
      <c r="A15" s="102"/>
      <c r="B15" s="102"/>
      <c r="C15" s="102"/>
      <c r="D15" s="102"/>
      <c r="E15" s="102"/>
      <c r="F15" s="102"/>
    </row>
    <row r="16" spans="1:7">
      <c r="A16" s="102"/>
      <c r="B16" s="102"/>
      <c r="C16" s="102"/>
      <c r="D16" s="102"/>
      <c r="E16" s="102"/>
      <c r="F16" s="102"/>
    </row>
  </sheetData>
  <sheetProtection formatRows="0"/>
  <mergeCells count="1">
    <mergeCell ref="B1:D1"/>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04460-0317-5644-BBC4-C01BCDA37074}">
  <dimension ref="A1:I28"/>
  <sheetViews>
    <sheetView zoomScale="60" zoomScaleNormal="60" workbookViewId="0">
      <pane xSplit="1" ySplit="2" topLeftCell="B11" activePane="bottomRight" state="frozen"/>
      <selection pane="bottomRight" activeCell="B20" sqref="B20"/>
      <selection pane="bottomLeft" activeCell="A3" sqref="A3"/>
      <selection pane="topRight" activeCell="B1" sqref="B1"/>
    </sheetView>
  </sheetViews>
  <sheetFormatPr defaultColWidth="10.625" defaultRowHeight="15.6"/>
  <cols>
    <col min="1" max="5" width="32.625" style="98" customWidth="1"/>
    <col min="6" max="6" width="29.5" style="98" customWidth="1"/>
    <col min="7" max="7" width="15" style="98" customWidth="1"/>
    <col min="8" max="8" width="17" style="98" customWidth="1"/>
    <col min="9" max="9" width="16.5" style="98" customWidth="1"/>
    <col min="10" max="16384" width="10.625" style="1"/>
  </cols>
  <sheetData>
    <row r="1" spans="1:9">
      <c r="A1" s="26"/>
      <c r="B1" s="169" t="s">
        <v>226</v>
      </c>
      <c r="C1" s="170"/>
      <c r="D1" s="170"/>
      <c r="E1" s="171"/>
      <c r="F1" s="26"/>
      <c r="G1" s="26"/>
      <c r="H1" s="26"/>
      <c r="I1" s="1"/>
    </row>
    <row r="2" spans="1:9" ht="92.85" customHeight="1">
      <c r="A2" s="26" t="s">
        <v>227</v>
      </c>
      <c r="B2" s="38" t="s">
        <v>207</v>
      </c>
      <c r="C2" s="38" t="s">
        <v>208</v>
      </c>
      <c r="D2" s="38" t="s">
        <v>228</v>
      </c>
      <c r="E2" s="38" t="s">
        <v>210</v>
      </c>
      <c r="F2" s="26" t="s">
        <v>136</v>
      </c>
      <c r="G2" s="26" t="s">
        <v>23</v>
      </c>
      <c r="H2" s="26" t="s">
        <v>24</v>
      </c>
      <c r="I2" s="27"/>
    </row>
    <row r="3" spans="1:9" ht="32.1" customHeight="1">
      <c r="A3" s="29" t="s">
        <v>220</v>
      </c>
      <c r="B3" s="90"/>
      <c r="C3" s="90"/>
      <c r="D3" s="90"/>
      <c r="E3" s="90"/>
      <c r="F3" s="43">
        <f>SUM(B3:E3)</f>
        <v>0</v>
      </c>
      <c r="G3" s="71">
        <v>0.2</v>
      </c>
      <c r="H3" s="43">
        <f>SUM(B3:E3)*G3</f>
        <v>0</v>
      </c>
      <c r="I3" s="1"/>
    </row>
    <row r="4" spans="1:9" ht="32.1" customHeight="1">
      <c r="A4" s="29"/>
      <c r="B4" s="90"/>
      <c r="C4" s="90"/>
      <c r="D4" s="90"/>
      <c r="E4" s="90"/>
      <c r="F4" s="43"/>
      <c r="G4" s="33"/>
      <c r="H4" s="43"/>
      <c r="I4" s="1"/>
    </row>
    <row r="5" spans="1:9" ht="32.1" customHeight="1">
      <c r="A5" s="29" t="s">
        <v>222</v>
      </c>
      <c r="B5" s="91"/>
      <c r="C5" s="91"/>
      <c r="D5" s="91"/>
      <c r="E5" s="91"/>
      <c r="F5" s="43">
        <f t="shared" ref="F5:F18" si="0">SUM(B5:E5)</f>
        <v>0</v>
      </c>
      <c r="G5" s="71">
        <v>0.1</v>
      </c>
      <c r="H5" s="43">
        <f t="shared" ref="H5:H17" si="1">SUM(B5:E5)*G5</f>
        <v>0</v>
      </c>
      <c r="I5" s="1"/>
    </row>
    <row r="6" spans="1:9" ht="32.1" customHeight="1">
      <c r="A6" s="11"/>
      <c r="B6" s="91"/>
      <c r="C6" s="91"/>
      <c r="D6" s="91"/>
      <c r="E6" s="91"/>
      <c r="F6" s="43"/>
      <c r="G6" s="33"/>
      <c r="H6" s="43"/>
      <c r="I6" s="1"/>
    </row>
    <row r="7" spans="1:9" ht="32.1" customHeight="1">
      <c r="A7" s="12" t="s">
        <v>229</v>
      </c>
      <c r="B7" s="90"/>
      <c r="C7" s="90"/>
      <c r="D7" s="90"/>
      <c r="E7" s="90"/>
      <c r="F7" s="43">
        <f t="shared" si="0"/>
        <v>0</v>
      </c>
      <c r="G7" s="71">
        <v>0.05</v>
      </c>
      <c r="H7" s="43">
        <f t="shared" si="1"/>
        <v>0</v>
      </c>
      <c r="I7" s="1"/>
    </row>
    <row r="8" spans="1:9" ht="32.1" customHeight="1">
      <c r="A8" s="11"/>
      <c r="B8" s="90"/>
      <c r="C8" s="90"/>
      <c r="D8" s="90"/>
      <c r="E8" s="90"/>
      <c r="F8" s="43"/>
      <c r="G8" s="33"/>
      <c r="H8" s="43"/>
      <c r="I8" s="1"/>
    </row>
    <row r="9" spans="1:9" ht="32.1" customHeight="1">
      <c r="A9" s="12" t="s">
        <v>230</v>
      </c>
      <c r="B9" s="91"/>
      <c r="C9" s="91"/>
      <c r="D9" s="91"/>
      <c r="E9" s="91"/>
      <c r="F9" s="43">
        <f t="shared" si="0"/>
        <v>0</v>
      </c>
      <c r="G9" s="71">
        <v>0.25</v>
      </c>
      <c r="H9" s="43">
        <f t="shared" si="1"/>
        <v>0</v>
      </c>
      <c r="I9" s="1"/>
    </row>
    <row r="10" spans="1:9" ht="32.1" customHeight="1">
      <c r="A10" s="11"/>
      <c r="B10" s="91"/>
      <c r="C10" s="91"/>
      <c r="D10" s="91"/>
      <c r="E10" s="91"/>
      <c r="F10" s="43"/>
      <c r="G10" s="33"/>
      <c r="H10" s="43"/>
      <c r="I10" s="1"/>
    </row>
    <row r="11" spans="1:9" ht="32.1" customHeight="1">
      <c r="A11" s="29" t="s">
        <v>231</v>
      </c>
      <c r="B11" s="90"/>
      <c r="C11" s="90"/>
      <c r="D11" s="90"/>
      <c r="E11" s="90"/>
      <c r="F11" s="43">
        <f t="shared" si="0"/>
        <v>0</v>
      </c>
      <c r="G11" s="71">
        <v>0.1</v>
      </c>
      <c r="H11" s="43">
        <f t="shared" si="1"/>
        <v>0</v>
      </c>
      <c r="I11" s="1"/>
    </row>
    <row r="12" spans="1:9" ht="32.1" customHeight="1">
      <c r="A12" s="11"/>
      <c r="B12" s="90"/>
      <c r="C12" s="90"/>
      <c r="D12" s="90"/>
      <c r="E12" s="90"/>
      <c r="F12" s="43"/>
      <c r="G12" s="33"/>
      <c r="H12" s="43"/>
      <c r="I12" s="1"/>
    </row>
    <row r="13" spans="1:9" ht="32.1" customHeight="1">
      <c r="A13" s="12" t="s">
        <v>232</v>
      </c>
      <c r="B13" s="91"/>
      <c r="C13" s="91"/>
      <c r="D13" s="91"/>
      <c r="E13" s="91"/>
      <c r="F13" s="43">
        <f t="shared" si="0"/>
        <v>0</v>
      </c>
      <c r="G13" s="71">
        <v>0.05</v>
      </c>
      <c r="H13" s="43">
        <f t="shared" si="1"/>
        <v>0</v>
      </c>
      <c r="I13" s="1"/>
    </row>
    <row r="14" spans="1:9" ht="32.1" customHeight="1">
      <c r="A14" s="11"/>
      <c r="B14" s="91"/>
      <c r="C14" s="91"/>
      <c r="D14" s="91"/>
      <c r="E14" s="91"/>
      <c r="F14" s="43"/>
      <c r="G14" s="33"/>
      <c r="H14" s="43"/>
      <c r="I14" s="1"/>
    </row>
    <row r="15" spans="1:9" ht="62.85" customHeight="1">
      <c r="A15" s="12" t="s">
        <v>233</v>
      </c>
      <c r="B15" s="90"/>
      <c r="C15" s="90"/>
      <c r="D15" s="90"/>
      <c r="E15" s="90"/>
      <c r="F15" s="43">
        <f t="shared" si="0"/>
        <v>0</v>
      </c>
      <c r="G15" s="71">
        <v>0.1</v>
      </c>
      <c r="H15" s="43">
        <f t="shared" si="1"/>
        <v>0</v>
      </c>
      <c r="I15" s="1"/>
    </row>
    <row r="16" spans="1:9" ht="32.1" customHeight="1">
      <c r="A16" s="11"/>
      <c r="B16" s="90"/>
      <c r="C16" s="90"/>
      <c r="D16" s="90"/>
      <c r="E16" s="90"/>
      <c r="F16" s="43"/>
      <c r="G16" s="33"/>
      <c r="H16" s="43"/>
      <c r="I16" s="1"/>
    </row>
    <row r="17" spans="1:9" ht="57.6" customHeight="1">
      <c r="A17" s="12" t="s">
        <v>234</v>
      </c>
      <c r="B17" s="91"/>
      <c r="C17" s="91"/>
      <c r="D17" s="91"/>
      <c r="E17" s="91"/>
      <c r="F17" s="43">
        <f t="shared" si="0"/>
        <v>0</v>
      </c>
      <c r="G17" s="71">
        <v>0.15</v>
      </c>
      <c r="H17" s="43">
        <f t="shared" si="1"/>
        <v>0</v>
      </c>
      <c r="I17" s="1"/>
    </row>
    <row r="18" spans="1:9" ht="57.6" customHeight="1">
      <c r="A18" s="84"/>
      <c r="B18" s="91"/>
      <c r="C18" s="91"/>
      <c r="D18" s="91"/>
      <c r="E18" s="91"/>
      <c r="F18" s="43">
        <f t="shared" si="0"/>
        <v>0</v>
      </c>
      <c r="G18" s="71"/>
      <c r="H18" s="43"/>
      <c r="I18" s="1"/>
    </row>
    <row r="19" spans="1:9" ht="26.1" customHeight="1">
      <c r="A19" s="167"/>
      <c r="B19" s="168"/>
      <c r="C19" s="10"/>
      <c r="D19" s="10"/>
      <c r="E19" s="10"/>
      <c r="F19" s="35" t="s">
        <v>63</v>
      </c>
      <c r="G19" s="85">
        <f>SUM(G3:G17)</f>
        <v>1</v>
      </c>
      <c r="H19" s="86">
        <f>SUM(H3:H17)</f>
        <v>0</v>
      </c>
      <c r="I19" s="150" t="s">
        <v>146</v>
      </c>
    </row>
    <row r="20" spans="1:9" ht="57.95">
      <c r="A20" s="102"/>
      <c r="B20" s="141" t="s">
        <v>235</v>
      </c>
      <c r="C20" s="141"/>
      <c r="D20" s="102"/>
      <c r="E20" s="102"/>
      <c r="F20" s="102"/>
      <c r="G20" s="102"/>
      <c r="H20" s="102"/>
    </row>
    <row r="21" spans="1:9">
      <c r="A21" s="102"/>
      <c r="B21" s="102"/>
      <c r="C21" s="102"/>
      <c r="D21" s="102"/>
      <c r="E21" s="102"/>
      <c r="F21" s="102"/>
      <c r="G21" s="102"/>
      <c r="H21" s="102"/>
    </row>
    <row r="22" spans="1:9">
      <c r="A22" s="102"/>
      <c r="B22" s="102"/>
      <c r="C22" s="105"/>
      <c r="D22" s="102"/>
      <c r="E22" s="102"/>
      <c r="F22" s="102"/>
      <c r="G22" s="102"/>
      <c r="H22" s="102"/>
    </row>
    <row r="23" spans="1:9">
      <c r="A23" s="102"/>
      <c r="B23" s="102"/>
      <c r="C23" s="102"/>
      <c r="D23" s="102"/>
      <c r="E23" s="102"/>
      <c r="F23" s="102"/>
      <c r="G23" s="102"/>
      <c r="H23" s="102"/>
    </row>
    <row r="24" spans="1:9">
      <c r="A24" s="102"/>
      <c r="B24" s="102"/>
      <c r="C24" s="102"/>
      <c r="D24" s="102"/>
      <c r="E24" s="102"/>
      <c r="F24" s="102"/>
      <c r="G24" s="102"/>
      <c r="H24" s="102"/>
    </row>
    <row r="25" spans="1:9">
      <c r="A25" s="102"/>
      <c r="B25" s="102"/>
      <c r="C25" s="102"/>
      <c r="D25" s="102"/>
      <c r="E25" s="102"/>
      <c r="F25" s="102"/>
      <c r="G25" s="102"/>
      <c r="H25" s="102"/>
    </row>
    <row r="26" spans="1:9">
      <c r="A26" s="102"/>
      <c r="B26" s="102"/>
      <c r="C26" s="102"/>
      <c r="D26" s="102"/>
      <c r="E26" s="102"/>
      <c r="F26" s="102"/>
      <c r="G26" s="102"/>
      <c r="H26" s="102"/>
    </row>
    <row r="27" spans="1:9">
      <c r="A27" s="102"/>
      <c r="B27" s="102"/>
      <c r="C27" s="102"/>
      <c r="D27" s="102"/>
      <c r="E27" s="102"/>
      <c r="F27" s="102"/>
      <c r="G27" s="102"/>
      <c r="H27" s="102"/>
    </row>
    <row r="28" spans="1:9">
      <c r="A28" s="102"/>
      <c r="B28" s="102"/>
      <c r="C28" s="102"/>
      <c r="D28" s="102"/>
      <c r="E28" s="102"/>
      <c r="F28" s="102"/>
      <c r="G28" s="102"/>
      <c r="H28" s="102"/>
    </row>
  </sheetData>
  <sheetProtection formatRows="0"/>
  <mergeCells count="2">
    <mergeCell ref="A19:B19"/>
    <mergeCell ref="B1:E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221AC-B78D-B747-9C63-6B77AFABAB08}">
  <dimension ref="A1:H30"/>
  <sheetViews>
    <sheetView tabSelected="1" zoomScale="60" zoomScaleNormal="60" workbookViewId="0">
      <pane xSplit="1" ySplit="1" topLeftCell="E19" activePane="bottomRight" state="frozen"/>
      <selection pane="bottomRight" activeCell="B12" sqref="B12"/>
      <selection pane="bottomLeft" activeCell="A2" sqref="A2"/>
      <selection pane="topRight" activeCell="B1" sqref="B1"/>
    </sheetView>
  </sheetViews>
  <sheetFormatPr defaultColWidth="10.625" defaultRowHeight="15.6"/>
  <cols>
    <col min="1" max="1" width="48.625" style="97" customWidth="1"/>
    <col min="2" max="2" width="46" style="97" customWidth="1"/>
    <col min="3" max="3" width="35.375" style="97" customWidth="1"/>
    <col min="4" max="4" width="53.875" style="97" customWidth="1"/>
    <col min="5" max="5" width="21.5" style="97" customWidth="1"/>
    <col min="6" max="6" width="15.125" style="97" customWidth="1"/>
    <col min="7" max="7" width="15.5" style="97" customWidth="1"/>
    <col min="8" max="8" width="21.625" style="97" customWidth="1"/>
    <col min="9" max="16384" width="10.625" style="7"/>
  </cols>
  <sheetData>
    <row r="1" spans="1:7" s="7" customFormat="1" ht="67.5" customHeight="1">
      <c r="A1" s="148" t="s">
        <v>236</v>
      </c>
      <c r="B1" s="20" t="s">
        <v>237</v>
      </c>
      <c r="C1" s="20" t="s">
        <v>238</v>
      </c>
      <c r="D1" s="20" t="s">
        <v>239</v>
      </c>
      <c r="E1" s="30" t="s">
        <v>136</v>
      </c>
      <c r="F1" s="30" t="s">
        <v>23</v>
      </c>
      <c r="G1" s="30" t="s">
        <v>24</v>
      </c>
    </row>
    <row r="2" spans="1:7" s="7" customFormat="1" ht="32.1" customHeight="1">
      <c r="A2" s="19" t="s">
        <v>240</v>
      </c>
      <c r="B2" s="89"/>
      <c r="C2" s="89"/>
      <c r="D2" s="89">
        <v>7</v>
      </c>
      <c r="E2" s="87">
        <f>SUM(B2:D2)</f>
        <v>7</v>
      </c>
      <c r="F2" s="64">
        <v>0.15</v>
      </c>
      <c r="G2" s="40">
        <f>(B2*F2)+(C2*F2)+(D2*F2)</f>
        <v>1.05</v>
      </c>
    </row>
    <row r="3" spans="1:7" s="7" customFormat="1" ht="93">
      <c r="A3" s="19"/>
      <c r="B3" s="89"/>
      <c r="C3" s="89"/>
      <c r="D3" s="114" t="s">
        <v>241</v>
      </c>
      <c r="E3" s="87"/>
      <c r="F3" s="31"/>
      <c r="G3" s="40"/>
    </row>
    <row r="4" spans="1:7" s="7" customFormat="1" ht="32.1" customHeight="1">
      <c r="A4" s="19" t="s">
        <v>242</v>
      </c>
      <c r="B4" s="82"/>
      <c r="C4" s="82">
        <v>3</v>
      </c>
      <c r="D4" s="82"/>
      <c r="E4" s="87">
        <f t="shared" ref="E4:E20" si="0">SUM(B4:D4)</f>
        <v>3</v>
      </c>
      <c r="F4" s="75">
        <v>7.4999999999999997E-2</v>
      </c>
      <c r="G4" s="40">
        <f>(B4*F4)+(C4*F4)+(D4*F4)</f>
        <v>0.22499999999999998</v>
      </c>
    </row>
    <row r="5" spans="1:7" s="7" customFormat="1" ht="32.1" customHeight="1">
      <c r="A5" s="19"/>
      <c r="B5" s="82"/>
      <c r="C5" s="136" t="s">
        <v>243</v>
      </c>
      <c r="D5" s="82"/>
      <c r="E5" s="87"/>
      <c r="F5" s="31"/>
      <c r="G5" s="40"/>
    </row>
    <row r="6" spans="1:7" s="7" customFormat="1" ht="32.1" customHeight="1">
      <c r="A6" s="19" t="s">
        <v>244</v>
      </c>
      <c r="B6" s="89">
        <v>0</v>
      </c>
      <c r="C6" s="89"/>
      <c r="D6" s="89"/>
      <c r="E6" s="87">
        <f t="shared" si="0"/>
        <v>0</v>
      </c>
      <c r="F6" s="75">
        <v>7.4999999999999997E-2</v>
      </c>
      <c r="G6" s="40">
        <f>(B6*F6)+(C6*F6)+(D6*F6)</f>
        <v>0</v>
      </c>
    </row>
    <row r="7" spans="1:7" s="7" customFormat="1" ht="32.1" customHeight="1">
      <c r="A7" s="19"/>
      <c r="B7" s="114" t="s">
        <v>245</v>
      </c>
      <c r="C7" s="89"/>
      <c r="D7" s="89"/>
      <c r="E7" s="87"/>
      <c r="F7" s="31"/>
      <c r="G7" s="40"/>
    </row>
    <row r="8" spans="1:7" s="7" customFormat="1" ht="53.1" customHeight="1">
      <c r="A8" s="20" t="s">
        <v>246</v>
      </c>
      <c r="B8" s="82"/>
      <c r="C8" s="82"/>
      <c r="D8" s="82"/>
      <c r="E8" s="88">
        <f t="shared" si="0"/>
        <v>0</v>
      </c>
      <c r="F8" s="72">
        <v>0.15</v>
      </c>
      <c r="G8" s="40">
        <f>(B8*F8)+(C8*F8)+(D8*F8)</f>
        <v>0</v>
      </c>
    </row>
    <row r="9" spans="1:7" s="7" customFormat="1" ht="32.1" customHeight="1">
      <c r="A9" s="20"/>
      <c r="B9" s="136" t="s">
        <v>26</v>
      </c>
      <c r="C9" s="82"/>
      <c r="D9" s="82"/>
      <c r="E9" s="88"/>
      <c r="F9" s="73"/>
      <c r="G9" s="40"/>
    </row>
    <row r="10" spans="1:7" s="7" customFormat="1" ht="47.1" customHeight="1">
      <c r="A10" s="20" t="s">
        <v>247</v>
      </c>
      <c r="B10" s="89"/>
      <c r="C10" s="89"/>
      <c r="D10" s="89"/>
      <c r="E10" s="88">
        <f t="shared" si="0"/>
        <v>0</v>
      </c>
      <c r="F10" s="72">
        <v>0.1</v>
      </c>
      <c r="G10" s="40">
        <f>(B10*F10)+(C10*F10)+(D10*F10)</f>
        <v>0</v>
      </c>
    </row>
    <row r="11" spans="1:7" s="7" customFormat="1" ht="32.1" customHeight="1">
      <c r="A11" s="20"/>
      <c r="B11" s="114" t="s">
        <v>26</v>
      </c>
      <c r="C11" s="89"/>
      <c r="D11" s="89"/>
      <c r="E11" s="88"/>
      <c r="F11" s="73"/>
      <c r="G11" s="40"/>
    </row>
    <row r="12" spans="1:7" s="7" customFormat="1" ht="32.1" customHeight="1">
      <c r="A12" s="20" t="s">
        <v>248</v>
      </c>
      <c r="B12" s="82">
        <v>1</v>
      </c>
      <c r="C12" s="82"/>
      <c r="D12" s="82"/>
      <c r="E12" s="88">
        <f t="shared" si="0"/>
        <v>1</v>
      </c>
      <c r="F12" s="72">
        <v>0.1</v>
      </c>
      <c r="G12" s="40">
        <f>(B12*F12)+(C12*F12)+(D12*F12)</f>
        <v>0.1</v>
      </c>
    </row>
    <row r="13" spans="1:7" s="7" customFormat="1" ht="107.1" customHeight="1">
      <c r="A13" s="20"/>
      <c r="B13" s="136" t="s">
        <v>249</v>
      </c>
      <c r="C13" s="136"/>
      <c r="D13" s="82"/>
      <c r="E13" s="88"/>
      <c r="F13" s="73"/>
      <c r="G13" s="40"/>
    </row>
    <row r="14" spans="1:7" s="7" customFormat="1" ht="32.1" customHeight="1">
      <c r="A14" s="20" t="s">
        <v>250</v>
      </c>
      <c r="B14" s="89">
        <v>1</v>
      </c>
      <c r="C14" s="89"/>
      <c r="D14" s="89"/>
      <c r="E14" s="88">
        <f t="shared" si="0"/>
        <v>1</v>
      </c>
      <c r="F14" s="72">
        <v>0.1</v>
      </c>
      <c r="G14" s="40">
        <f>(B14*F14)+(C14*F14)+(D14*F14)</f>
        <v>0.1</v>
      </c>
    </row>
    <row r="15" spans="1:7" s="7" customFormat="1" ht="80.45" customHeight="1">
      <c r="A15" s="19"/>
      <c r="B15" s="114" t="s">
        <v>251</v>
      </c>
      <c r="C15" s="89"/>
      <c r="D15" s="114"/>
      <c r="E15" s="87"/>
      <c r="F15" s="31"/>
      <c r="G15" s="40"/>
    </row>
    <row r="16" spans="1:7" s="7" customFormat="1" ht="32.1" customHeight="1">
      <c r="A16" s="20" t="s">
        <v>252</v>
      </c>
      <c r="B16" s="82">
        <v>1</v>
      </c>
      <c r="C16" s="82"/>
      <c r="D16" s="82"/>
      <c r="E16" s="88">
        <f t="shared" si="0"/>
        <v>1</v>
      </c>
      <c r="F16" s="72">
        <v>0.1</v>
      </c>
      <c r="G16" s="40">
        <f>(B16*F16)+(C16*F16)+(D16*F16)</f>
        <v>0.1</v>
      </c>
    </row>
    <row r="17" spans="1:8" ht="88.7" customHeight="1">
      <c r="A17" s="19"/>
      <c r="B17" s="136" t="s">
        <v>251</v>
      </c>
      <c r="C17" s="82"/>
      <c r="D17" s="136"/>
      <c r="E17" s="87"/>
      <c r="F17" s="31"/>
      <c r="G17" s="40"/>
      <c r="H17" s="7"/>
    </row>
    <row r="18" spans="1:8" ht="57.6" customHeight="1">
      <c r="A18" s="24" t="s">
        <v>253</v>
      </c>
      <c r="B18" s="89"/>
      <c r="C18" s="89"/>
      <c r="D18" s="89">
        <v>7</v>
      </c>
      <c r="E18" s="88">
        <f t="shared" si="0"/>
        <v>7</v>
      </c>
      <c r="F18" s="72">
        <v>0.08</v>
      </c>
      <c r="G18" s="40">
        <f>(B18*F18)+(C18*F18)+(D18*F18)</f>
        <v>0.56000000000000005</v>
      </c>
      <c r="H18" s="7"/>
    </row>
    <row r="19" spans="1:8" ht="117" customHeight="1">
      <c r="A19" s="19"/>
      <c r="B19" s="89"/>
      <c r="C19" s="89"/>
      <c r="D19" s="114" t="s">
        <v>254</v>
      </c>
      <c r="E19" s="87"/>
      <c r="F19" s="31"/>
      <c r="G19" s="40"/>
      <c r="H19" s="7"/>
    </row>
    <row r="20" spans="1:8" ht="54.6" customHeight="1">
      <c r="A20" s="20" t="s">
        <v>255</v>
      </c>
      <c r="B20" s="82"/>
      <c r="C20" s="82"/>
      <c r="D20" s="82"/>
      <c r="E20" s="88">
        <f t="shared" si="0"/>
        <v>0</v>
      </c>
      <c r="F20" s="72">
        <v>7.0000000000000007E-2</v>
      </c>
      <c r="G20" s="40">
        <f>(B20*F20)+(C20*F20)+(D20*F20)</f>
        <v>0</v>
      </c>
      <c r="H20" s="7"/>
    </row>
    <row r="21" spans="1:8" ht="91.35" customHeight="1">
      <c r="A21" s="19"/>
      <c r="B21" s="136"/>
      <c r="C21" s="82"/>
      <c r="D21" s="82"/>
      <c r="E21" s="87"/>
      <c r="F21" s="64"/>
      <c r="G21" s="40"/>
      <c r="H21" s="7"/>
    </row>
    <row r="22" spans="1:8">
      <c r="A22" s="7"/>
      <c r="B22" s="7"/>
      <c r="C22" s="7"/>
      <c r="D22" s="7"/>
      <c r="E22" s="35" t="s">
        <v>63</v>
      </c>
      <c r="F22" s="74">
        <f>SUM(F2:F21)</f>
        <v>0.99999999999999978</v>
      </c>
      <c r="G22" s="76">
        <f>SUM(G2:G20)</f>
        <v>2.1350000000000002</v>
      </c>
      <c r="H22" s="150" t="s">
        <v>137</v>
      </c>
    </row>
    <row r="23" spans="1:8">
      <c r="A23" s="145"/>
      <c r="B23" s="145"/>
      <c r="C23" s="145"/>
      <c r="D23" s="145"/>
      <c r="E23" s="145"/>
      <c r="F23" s="145"/>
      <c r="G23" s="145"/>
    </row>
    <row r="24" spans="1:8">
      <c r="A24" s="145"/>
      <c r="B24" s="145"/>
      <c r="C24" s="145"/>
      <c r="D24" s="145"/>
      <c r="E24" s="145"/>
      <c r="F24" s="145"/>
      <c r="G24" s="145"/>
    </row>
    <row r="25" spans="1:8">
      <c r="A25" s="145"/>
      <c r="B25" s="141"/>
      <c r="C25" s="145"/>
      <c r="D25" s="145"/>
      <c r="E25" s="145"/>
      <c r="F25" s="145"/>
      <c r="G25" s="145"/>
    </row>
    <row r="26" spans="1:8">
      <c r="A26" s="145"/>
      <c r="B26" s="145"/>
      <c r="C26" s="145"/>
      <c r="D26" s="145"/>
      <c r="E26" s="145"/>
      <c r="F26" s="145"/>
      <c r="G26" s="145"/>
    </row>
    <row r="27" spans="1:8">
      <c r="A27" s="145"/>
      <c r="B27" s="145"/>
      <c r="C27" s="145"/>
      <c r="D27" s="145"/>
      <c r="E27" s="145"/>
      <c r="F27" s="145"/>
      <c r="G27" s="145"/>
    </row>
    <row r="28" spans="1:8">
      <c r="A28" s="145"/>
      <c r="B28" s="145"/>
      <c r="C28" s="145"/>
      <c r="D28" s="145"/>
      <c r="E28" s="145"/>
      <c r="F28" s="145"/>
      <c r="G28" s="145"/>
    </row>
    <row r="29" spans="1:8">
      <c r="A29" s="145"/>
      <c r="B29" s="145"/>
      <c r="C29" s="145"/>
      <c r="D29" s="145"/>
      <c r="E29" s="145"/>
      <c r="F29" s="145"/>
      <c r="G29" s="145"/>
    </row>
    <row r="30" spans="1:8">
      <c r="A30" s="145"/>
      <c r="B30" s="145"/>
      <c r="C30" s="145"/>
      <c r="D30" s="145"/>
      <c r="E30" s="145"/>
      <c r="F30" s="145"/>
      <c r="G30" s="145"/>
    </row>
  </sheetData>
  <sheetProtection formatRows="0"/>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EB651-E7BE-A64C-89E6-706E2FD0EF0E}">
  <dimension ref="A1:H23"/>
  <sheetViews>
    <sheetView zoomScale="70" zoomScaleNormal="70" workbookViewId="0">
      <pane xSplit="1" ySplit="2" topLeftCell="B3" activePane="bottomRight" state="frozen"/>
      <selection pane="bottomRight" activeCell="C8" sqref="C8"/>
      <selection pane="bottomLeft" activeCell="A3" sqref="A3"/>
      <selection pane="topRight" activeCell="B1" sqref="B1"/>
    </sheetView>
  </sheetViews>
  <sheetFormatPr defaultColWidth="10.625" defaultRowHeight="15.6"/>
  <cols>
    <col min="1" max="1" width="64.625" style="97" customWidth="1"/>
    <col min="2" max="4" width="25" style="97" customWidth="1"/>
    <col min="5" max="7" width="16.625" style="97" customWidth="1"/>
    <col min="8" max="8" width="16.5" style="97" customWidth="1"/>
    <col min="9" max="16384" width="10.625" style="7"/>
  </cols>
  <sheetData>
    <row r="1" spans="1:8">
      <c r="A1" s="149"/>
      <c r="B1" s="172" t="s">
        <v>256</v>
      </c>
      <c r="C1" s="172"/>
      <c r="D1" s="172"/>
      <c r="E1" s="149"/>
      <c r="F1" s="149"/>
      <c r="G1" s="149"/>
      <c r="H1" s="7"/>
    </row>
    <row r="2" spans="1:8" ht="112.35" customHeight="1">
      <c r="A2" s="148" t="s">
        <v>257</v>
      </c>
      <c r="B2" s="20" t="s">
        <v>258</v>
      </c>
      <c r="C2" s="20" t="s">
        <v>259</v>
      </c>
      <c r="D2" s="20" t="s">
        <v>260</v>
      </c>
      <c r="E2" s="30" t="s">
        <v>136</v>
      </c>
      <c r="F2" s="30" t="s">
        <v>23</v>
      </c>
      <c r="G2" s="30" t="s">
        <v>24</v>
      </c>
      <c r="H2" s="7"/>
    </row>
    <row r="3" spans="1:8" ht="32.1" customHeight="1">
      <c r="A3" s="19" t="s">
        <v>261</v>
      </c>
      <c r="B3" s="89">
        <v>0</v>
      </c>
      <c r="C3" s="89"/>
      <c r="D3" s="89"/>
      <c r="E3" s="46">
        <f>SUM(B3:D3)</f>
        <v>0</v>
      </c>
      <c r="F3" s="64">
        <v>-0.2</v>
      </c>
      <c r="G3" s="46">
        <f>(B3*F3)+(C3*F3)+(D3*F3)</f>
        <v>0</v>
      </c>
      <c r="H3" s="7"/>
    </row>
    <row r="4" spans="1:8" ht="32.1" customHeight="1">
      <c r="A4" s="19"/>
      <c r="B4" s="89" t="s">
        <v>262</v>
      </c>
      <c r="C4" s="89"/>
      <c r="D4" s="89"/>
      <c r="E4" s="46"/>
      <c r="F4" s="64"/>
      <c r="G4" s="46"/>
      <c r="H4" s="7"/>
    </row>
    <row r="5" spans="1:8" ht="32.1" customHeight="1">
      <c r="A5" s="19" t="s">
        <v>263</v>
      </c>
      <c r="B5" s="82">
        <v>0</v>
      </c>
      <c r="C5" s="82"/>
      <c r="D5" s="82"/>
      <c r="E5" s="46">
        <f>SUM(B5:D5)</f>
        <v>0</v>
      </c>
      <c r="F5" s="64">
        <v>-0.2</v>
      </c>
      <c r="G5" s="46">
        <f>(B5*F5)+(C5*F5)+(D5*F5)</f>
        <v>0</v>
      </c>
      <c r="H5" s="7"/>
    </row>
    <row r="6" spans="1:8" ht="32.1" customHeight="1">
      <c r="A6" s="19"/>
      <c r="B6" s="82" t="s">
        <v>262</v>
      </c>
      <c r="C6" s="82"/>
      <c r="D6" s="82"/>
      <c r="E6" s="46"/>
      <c r="F6" s="64"/>
      <c r="G6" s="46"/>
      <c r="H6" s="7"/>
    </row>
    <row r="7" spans="1:8" ht="32.1" customHeight="1">
      <c r="A7" s="20" t="s">
        <v>264</v>
      </c>
      <c r="B7" s="89">
        <v>0</v>
      </c>
      <c r="C7" s="89"/>
      <c r="D7" s="89"/>
      <c r="E7" s="46">
        <f t="shared" ref="E7:E13" si="0">SUM(B7:D7)</f>
        <v>0</v>
      </c>
      <c r="F7" s="64">
        <v>-0.2</v>
      </c>
      <c r="G7" s="46">
        <f>(B7*F7)+(C7*F7)+(D7*F7)</f>
        <v>0</v>
      </c>
      <c r="H7" s="7"/>
    </row>
    <row r="8" spans="1:8" ht="32.1" customHeight="1">
      <c r="A8" s="19"/>
      <c r="B8" s="89" t="s">
        <v>262</v>
      </c>
      <c r="C8" s="89"/>
      <c r="D8" s="89"/>
      <c r="E8" s="46"/>
      <c r="F8" s="64"/>
      <c r="G8" s="46"/>
      <c r="H8" s="7"/>
    </row>
    <row r="9" spans="1:8" ht="32.1" customHeight="1">
      <c r="A9" s="20" t="s">
        <v>265</v>
      </c>
      <c r="B9" s="82">
        <v>0</v>
      </c>
      <c r="C9" s="82"/>
      <c r="D9" s="82"/>
      <c r="E9" s="46">
        <f t="shared" si="0"/>
        <v>0</v>
      </c>
      <c r="F9" s="72">
        <v>-0.1</v>
      </c>
      <c r="G9" s="46">
        <f t="shared" ref="G9:G13" si="1">(B9*F9)+(C9*F9)+(D9*F9)</f>
        <v>0</v>
      </c>
      <c r="H9" s="7"/>
    </row>
    <row r="10" spans="1:8" ht="32.1" customHeight="1">
      <c r="A10" s="20"/>
      <c r="B10" s="82" t="s">
        <v>262</v>
      </c>
      <c r="C10" s="82"/>
      <c r="D10" s="82"/>
      <c r="E10" s="46"/>
      <c r="F10" s="72"/>
      <c r="G10" s="46"/>
      <c r="H10" s="7"/>
    </row>
    <row r="11" spans="1:8" ht="32.1" customHeight="1">
      <c r="A11" s="20" t="s">
        <v>266</v>
      </c>
      <c r="B11" s="89">
        <v>0</v>
      </c>
      <c r="C11" s="89"/>
      <c r="D11" s="89"/>
      <c r="E11" s="46">
        <f t="shared" si="0"/>
        <v>0</v>
      </c>
      <c r="F11" s="72">
        <v>-0.2</v>
      </c>
      <c r="G11" s="46">
        <f t="shared" si="1"/>
        <v>0</v>
      </c>
      <c r="H11" s="7"/>
    </row>
    <row r="12" spans="1:8" ht="32.1" customHeight="1">
      <c r="A12" s="19"/>
      <c r="B12" s="89" t="s">
        <v>262</v>
      </c>
      <c r="C12" s="89"/>
      <c r="D12" s="89"/>
      <c r="E12" s="46"/>
      <c r="F12" s="64"/>
      <c r="G12" s="46"/>
      <c r="H12" s="7"/>
    </row>
    <row r="13" spans="1:8" ht="32.1" customHeight="1">
      <c r="A13" s="20" t="s">
        <v>267</v>
      </c>
      <c r="B13" s="82">
        <v>0</v>
      </c>
      <c r="C13" s="82"/>
      <c r="D13" s="82"/>
      <c r="E13" s="46">
        <f t="shared" si="0"/>
        <v>0</v>
      </c>
      <c r="F13" s="72">
        <v>-0.1</v>
      </c>
      <c r="G13" s="46">
        <f t="shared" si="1"/>
        <v>0</v>
      </c>
      <c r="H13" s="7"/>
    </row>
    <row r="14" spans="1:8" ht="32.1" customHeight="1">
      <c r="A14" s="19"/>
      <c r="B14" s="82" t="s">
        <v>262</v>
      </c>
      <c r="C14" s="82"/>
      <c r="D14" s="82"/>
      <c r="E14" s="46"/>
      <c r="F14" s="64"/>
      <c r="G14" s="46"/>
      <c r="H14" s="7"/>
    </row>
    <row r="15" spans="1:8">
      <c r="A15" s="7"/>
      <c r="B15" s="7"/>
      <c r="C15" s="7"/>
      <c r="D15" s="7"/>
      <c r="E15" s="35" t="s">
        <v>63</v>
      </c>
      <c r="F15" s="64">
        <f>SUM(F3:F14)</f>
        <v>-1.0000000000000002</v>
      </c>
      <c r="G15" s="47">
        <f>SUM(G3:G13)</f>
        <v>0</v>
      </c>
      <c r="H15" s="150" t="s">
        <v>268</v>
      </c>
    </row>
    <row r="16" spans="1:8">
      <c r="A16" s="145"/>
      <c r="B16" s="145"/>
      <c r="C16" s="145"/>
      <c r="D16" s="145"/>
      <c r="E16" s="145"/>
      <c r="F16" s="101"/>
      <c r="G16" s="145"/>
    </row>
    <row r="17" spans="1:7">
      <c r="A17" s="145"/>
      <c r="B17" s="141"/>
      <c r="C17" s="145"/>
      <c r="D17" s="145"/>
      <c r="E17" s="145"/>
      <c r="F17" s="145"/>
      <c r="G17" s="145"/>
    </row>
    <row r="18" spans="1:7">
      <c r="A18" s="145"/>
      <c r="B18" s="145"/>
      <c r="C18" s="145"/>
      <c r="D18" s="145"/>
      <c r="E18" s="145"/>
      <c r="F18" s="145"/>
      <c r="G18" s="145"/>
    </row>
    <row r="19" spans="1:7">
      <c r="A19" s="145"/>
      <c r="B19" s="145"/>
      <c r="C19" s="145"/>
      <c r="D19" s="145"/>
      <c r="E19" s="145"/>
      <c r="F19" s="145"/>
      <c r="G19" s="145"/>
    </row>
    <row r="20" spans="1:7">
      <c r="A20" s="145"/>
      <c r="B20" s="145"/>
      <c r="C20" s="145"/>
      <c r="D20" s="145"/>
      <c r="E20" s="145"/>
      <c r="F20" s="145"/>
      <c r="G20" s="145"/>
    </row>
    <row r="21" spans="1:7">
      <c r="A21" s="145"/>
      <c r="B21" s="145"/>
      <c r="C21" s="145"/>
      <c r="D21" s="145"/>
      <c r="E21" s="145"/>
      <c r="F21" s="145"/>
      <c r="G21" s="145"/>
    </row>
    <row r="22" spans="1:7">
      <c r="A22" s="145"/>
      <c r="B22" s="145"/>
      <c r="C22" s="145"/>
      <c r="D22" s="145"/>
      <c r="E22" s="145"/>
      <c r="F22" s="145"/>
      <c r="G22" s="145"/>
    </row>
    <row r="23" spans="1:7">
      <c r="A23" s="145"/>
      <c r="B23" s="145"/>
      <c r="C23" s="145"/>
      <c r="D23" s="145"/>
      <c r="E23" s="145"/>
      <c r="F23" s="145"/>
      <c r="G23" s="145"/>
    </row>
  </sheetData>
  <sheetProtection formatRows="0"/>
  <mergeCells count="1">
    <mergeCell ref="B1:D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4E62-A3CA-46AD-998A-56BDAAA7EC34}">
  <dimension ref="B2:D3"/>
  <sheetViews>
    <sheetView workbookViewId="0">
      <selection activeCell="D3" sqref="D2:D3"/>
    </sheetView>
  </sheetViews>
  <sheetFormatPr defaultColWidth="10.625" defaultRowHeight="15.6"/>
  <cols>
    <col min="2" max="4" width="16.625" customWidth="1"/>
  </cols>
  <sheetData>
    <row r="2" spans="2:4">
      <c r="B2" s="48" t="s">
        <v>18</v>
      </c>
      <c r="C2" s="48" t="s">
        <v>19</v>
      </c>
      <c r="D2" s="48"/>
    </row>
    <row r="3" spans="2:4">
      <c r="B3" s="1" t="s">
        <v>20</v>
      </c>
      <c r="C3" s="54">
        <v>44946</v>
      </c>
      <c r="D3" s="1"/>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EB9F7-4B6D-9A42-A866-4306FA3D07F1}">
  <dimension ref="A1:E67"/>
  <sheetViews>
    <sheetView zoomScale="85" zoomScaleNormal="85" workbookViewId="0">
      <pane xSplit="1" ySplit="1" topLeftCell="B48" activePane="bottomRight" state="frozen"/>
      <selection pane="bottomRight" activeCell="A57" sqref="A57"/>
      <selection pane="bottomLeft" activeCell="A2" sqref="A2"/>
      <selection pane="topRight" activeCell="B1" sqref="B1"/>
    </sheetView>
  </sheetViews>
  <sheetFormatPr defaultColWidth="10.5" defaultRowHeight="15.6"/>
  <cols>
    <col min="1" max="1" width="48.5" style="96" bestFit="1" customWidth="1"/>
    <col min="2" max="2" width="64.625" style="117" customWidth="1"/>
    <col min="3" max="4" width="16.625" style="96" customWidth="1"/>
    <col min="5" max="5" width="12.125" customWidth="1"/>
  </cols>
  <sheetData>
    <row r="1" spans="1:4">
      <c r="A1" s="42" t="s">
        <v>21</v>
      </c>
      <c r="B1" s="115" t="s">
        <v>22</v>
      </c>
      <c r="C1" s="42" t="s">
        <v>23</v>
      </c>
      <c r="D1" s="42" t="s">
        <v>24</v>
      </c>
    </row>
    <row r="2" spans="1:4">
      <c r="A2" s="125" t="s">
        <v>25</v>
      </c>
      <c r="B2" s="114"/>
      <c r="C2" s="60">
        <v>0.05</v>
      </c>
      <c r="D2" s="36">
        <f>B2*C2</f>
        <v>0</v>
      </c>
    </row>
    <row r="3" spans="1:4">
      <c r="A3" s="125"/>
      <c r="B3" s="114" t="s">
        <v>26</v>
      </c>
      <c r="C3" s="60"/>
      <c r="D3" s="36"/>
    </row>
    <row r="4" spans="1:4">
      <c r="A4" s="125" t="s">
        <v>27</v>
      </c>
      <c r="B4" s="89">
        <v>3</v>
      </c>
      <c r="C4" s="60">
        <v>0.05</v>
      </c>
      <c r="D4" s="36">
        <f>B4*C4</f>
        <v>0.15000000000000002</v>
      </c>
    </row>
    <row r="5" spans="1:4" ht="139.5">
      <c r="A5" s="125"/>
      <c r="B5" s="114" t="s">
        <v>28</v>
      </c>
      <c r="C5" s="60"/>
      <c r="D5" s="36"/>
    </row>
    <row r="6" spans="1:4">
      <c r="A6" s="125" t="s">
        <v>29</v>
      </c>
      <c r="B6" s="89">
        <v>3</v>
      </c>
      <c r="C6" s="60">
        <v>0.05</v>
      </c>
      <c r="D6" s="36">
        <f>B6*C6</f>
        <v>0.15000000000000002</v>
      </c>
    </row>
    <row r="7" spans="1:4" ht="155.1">
      <c r="A7" s="125"/>
      <c r="B7" s="114" t="s">
        <v>30</v>
      </c>
      <c r="C7" s="60"/>
      <c r="D7" s="36"/>
    </row>
    <row r="8" spans="1:4">
      <c r="A8" s="125" t="s">
        <v>31</v>
      </c>
      <c r="B8" s="114"/>
      <c r="C8" s="60">
        <v>0.05</v>
      </c>
      <c r="D8" s="36">
        <f>B8*C8</f>
        <v>0</v>
      </c>
    </row>
    <row r="9" spans="1:4">
      <c r="A9" s="125"/>
      <c r="B9" s="114" t="s">
        <v>26</v>
      </c>
      <c r="C9" s="60"/>
      <c r="D9" s="36"/>
    </row>
    <row r="10" spans="1:4">
      <c r="A10" s="125" t="s">
        <v>32</v>
      </c>
      <c r="B10" s="114"/>
      <c r="C10" s="60">
        <v>0.05</v>
      </c>
      <c r="D10" s="36">
        <f>B10*C10</f>
        <v>0</v>
      </c>
    </row>
    <row r="11" spans="1:4">
      <c r="A11" s="125"/>
      <c r="B11" s="114" t="s">
        <v>26</v>
      </c>
      <c r="C11" s="60"/>
      <c r="D11" s="36"/>
    </row>
    <row r="12" spans="1:4">
      <c r="A12" s="125" t="s">
        <v>33</v>
      </c>
      <c r="B12" s="114"/>
      <c r="C12" s="60">
        <v>0.05</v>
      </c>
      <c r="D12" s="36">
        <f>B12*C12</f>
        <v>0</v>
      </c>
    </row>
    <row r="13" spans="1:4">
      <c r="A13" s="125"/>
      <c r="B13" s="114" t="s">
        <v>26</v>
      </c>
      <c r="C13" s="60"/>
      <c r="D13" s="36"/>
    </row>
    <row r="14" spans="1:4">
      <c r="A14" s="125" t="s">
        <v>34</v>
      </c>
      <c r="B14" s="114"/>
      <c r="C14" s="60">
        <v>0.05</v>
      </c>
      <c r="D14" s="36">
        <f>B14*C14</f>
        <v>0</v>
      </c>
    </row>
    <row r="15" spans="1:4">
      <c r="A15" s="125"/>
      <c r="B15" s="114" t="s">
        <v>26</v>
      </c>
      <c r="C15" s="60"/>
      <c r="D15" s="36"/>
    </row>
    <row r="16" spans="1:4">
      <c r="A16" s="125" t="s">
        <v>35</v>
      </c>
      <c r="B16" s="114"/>
      <c r="C16" s="60">
        <v>0.03</v>
      </c>
      <c r="D16" s="36">
        <f>B16*C16</f>
        <v>0</v>
      </c>
    </row>
    <row r="17" spans="1:4">
      <c r="A17" s="125"/>
      <c r="B17" s="114" t="s">
        <v>26</v>
      </c>
      <c r="C17" s="60"/>
      <c r="D17" s="36"/>
    </row>
    <row r="18" spans="1:4">
      <c r="A18" s="125" t="s">
        <v>36</v>
      </c>
      <c r="B18" s="114"/>
      <c r="C18" s="60">
        <v>0.02</v>
      </c>
      <c r="D18" s="36">
        <f>B18*C18</f>
        <v>0</v>
      </c>
    </row>
    <row r="19" spans="1:4">
      <c r="A19" s="125"/>
      <c r="B19" s="114" t="s">
        <v>26</v>
      </c>
      <c r="C19" s="60"/>
      <c r="D19" s="36"/>
    </row>
    <row r="20" spans="1:4">
      <c r="A20" s="125" t="s">
        <v>37</v>
      </c>
      <c r="B20" s="89"/>
      <c r="C20" s="60">
        <v>0.03</v>
      </c>
      <c r="D20" s="36">
        <f>B20*C20</f>
        <v>0</v>
      </c>
    </row>
    <row r="21" spans="1:4">
      <c r="A21" s="125"/>
      <c r="B21" s="114" t="s">
        <v>26</v>
      </c>
      <c r="C21" s="60"/>
      <c r="D21" s="36"/>
    </row>
    <row r="22" spans="1:4">
      <c r="A22" s="125" t="s">
        <v>38</v>
      </c>
      <c r="B22" s="89">
        <v>3</v>
      </c>
      <c r="C22" s="60">
        <v>0.03</v>
      </c>
      <c r="D22" s="36">
        <f>B22*C22</f>
        <v>0.09</v>
      </c>
    </row>
    <row r="23" spans="1:4" ht="139.5">
      <c r="A23" s="125"/>
      <c r="B23" s="114" t="s">
        <v>39</v>
      </c>
      <c r="C23" s="60"/>
      <c r="D23" s="36"/>
    </row>
    <row r="24" spans="1:4" ht="30.95">
      <c r="A24" s="126" t="s">
        <v>40</v>
      </c>
      <c r="B24" s="114"/>
      <c r="C24" s="60">
        <v>0.03</v>
      </c>
      <c r="D24" s="36">
        <f>B24*C24</f>
        <v>0</v>
      </c>
    </row>
    <row r="25" spans="1:4">
      <c r="A25" s="125"/>
      <c r="B25" s="114" t="s">
        <v>26</v>
      </c>
      <c r="C25" s="60"/>
      <c r="D25" s="36"/>
    </row>
    <row r="26" spans="1:4">
      <c r="A26" s="125" t="s">
        <v>41</v>
      </c>
      <c r="B26" s="89">
        <v>3</v>
      </c>
      <c r="C26" s="60">
        <v>0.04</v>
      </c>
      <c r="D26" s="36">
        <f>B26*C26</f>
        <v>0.12</v>
      </c>
    </row>
    <row r="27" spans="1:4" ht="93">
      <c r="A27" s="125"/>
      <c r="B27" s="114" t="s">
        <v>42</v>
      </c>
      <c r="C27" s="60"/>
      <c r="D27" s="36"/>
    </row>
    <row r="28" spans="1:4">
      <c r="A28" s="125" t="s">
        <v>43</v>
      </c>
      <c r="B28" s="89">
        <v>3</v>
      </c>
      <c r="C28" s="60">
        <v>0.03</v>
      </c>
      <c r="D28" s="36">
        <f>B28*C28</f>
        <v>0.09</v>
      </c>
    </row>
    <row r="29" spans="1:4" ht="155.1">
      <c r="A29" s="125"/>
      <c r="B29" s="114" t="s">
        <v>44</v>
      </c>
      <c r="C29" s="60"/>
      <c r="D29" s="36"/>
    </row>
    <row r="30" spans="1:4">
      <c r="A30" s="125" t="s">
        <v>45</v>
      </c>
      <c r="B30" s="89">
        <v>3</v>
      </c>
      <c r="C30" s="60">
        <v>0.04</v>
      </c>
      <c r="D30" s="36">
        <f>B30*C30</f>
        <v>0.12</v>
      </c>
    </row>
    <row r="31" spans="1:4" ht="77.45">
      <c r="A31" s="125"/>
      <c r="B31" s="114" t="s">
        <v>46</v>
      </c>
      <c r="C31" s="60"/>
      <c r="D31" s="36"/>
    </row>
    <row r="32" spans="1:4">
      <c r="A32" s="125" t="s">
        <v>47</v>
      </c>
      <c r="B32" s="89">
        <v>1</v>
      </c>
      <c r="C32" s="60">
        <v>0.04</v>
      </c>
      <c r="D32" s="36">
        <f>B32*C32</f>
        <v>0.04</v>
      </c>
    </row>
    <row r="33" spans="1:5" ht="77.45">
      <c r="A33" s="125"/>
      <c r="B33" s="114" t="s">
        <v>46</v>
      </c>
      <c r="C33" s="60"/>
      <c r="D33" s="36"/>
    </row>
    <row r="34" spans="1:5">
      <c r="A34" s="125" t="s">
        <v>48</v>
      </c>
      <c r="B34" s="114"/>
      <c r="C34" s="60">
        <v>0.03</v>
      </c>
      <c r="D34" s="36">
        <f>B34*C34</f>
        <v>0</v>
      </c>
    </row>
    <row r="35" spans="1:5">
      <c r="A35" s="125"/>
      <c r="B35" s="114" t="s">
        <v>26</v>
      </c>
      <c r="C35" s="60"/>
      <c r="D35" s="36"/>
    </row>
    <row r="36" spans="1:5">
      <c r="A36" s="125" t="s">
        <v>49</v>
      </c>
      <c r="B36" s="114"/>
      <c r="C36" s="60">
        <v>0.05</v>
      </c>
      <c r="D36" s="36">
        <f>B36*C36</f>
        <v>0</v>
      </c>
    </row>
    <row r="37" spans="1:5">
      <c r="A37" s="125"/>
      <c r="B37" s="114" t="s">
        <v>26</v>
      </c>
      <c r="C37" s="60"/>
      <c r="D37" s="36"/>
    </row>
    <row r="38" spans="1:5">
      <c r="A38" s="125" t="s">
        <v>50</v>
      </c>
      <c r="B38" s="89">
        <v>2</v>
      </c>
      <c r="C38" s="60">
        <v>0.05</v>
      </c>
      <c r="D38" s="36">
        <f>B38*C38</f>
        <v>0.1</v>
      </c>
    </row>
    <row r="39" spans="1:5" ht="77.45">
      <c r="A39" s="125"/>
      <c r="B39" s="114" t="s">
        <v>51</v>
      </c>
      <c r="C39" s="60"/>
      <c r="D39" s="36"/>
    </row>
    <row r="40" spans="1:5">
      <c r="A40" s="126" t="s">
        <v>52</v>
      </c>
      <c r="B40" s="114"/>
      <c r="C40" s="60">
        <v>0.04</v>
      </c>
      <c r="D40" s="36">
        <f>B40*C40</f>
        <v>0</v>
      </c>
    </row>
    <row r="41" spans="1:5">
      <c r="A41" s="125"/>
      <c r="B41" s="128" t="s">
        <v>26</v>
      </c>
      <c r="C41" s="60"/>
      <c r="D41" s="36"/>
    </row>
    <row r="42" spans="1:5">
      <c r="A42" s="125" t="s">
        <v>53</v>
      </c>
      <c r="B42" s="114"/>
      <c r="C42" s="60">
        <v>0.02</v>
      </c>
      <c r="D42" s="36">
        <f>B42*C42</f>
        <v>0</v>
      </c>
    </row>
    <row r="43" spans="1:5">
      <c r="A43" s="125"/>
      <c r="B43" s="114" t="s">
        <v>26</v>
      </c>
      <c r="C43" s="60"/>
      <c r="D43" s="36"/>
    </row>
    <row r="44" spans="1:5">
      <c r="A44" s="125" t="s">
        <v>54</v>
      </c>
      <c r="B44" s="89">
        <v>1.5</v>
      </c>
      <c r="C44" s="60">
        <v>0.03</v>
      </c>
      <c r="D44" s="36">
        <f>B44*C44</f>
        <v>4.4999999999999998E-2</v>
      </c>
    </row>
    <row r="45" spans="1:5" ht="62.1">
      <c r="A45" s="125"/>
      <c r="B45" s="114" t="s">
        <v>55</v>
      </c>
      <c r="C45" s="60"/>
      <c r="D45" s="36"/>
    </row>
    <row r="46" spans="1:5">
      <c r="A46" s="125" t="s">
        <v>56</v>
      </c>
      <c r="B46" s="89">
        <v>1.5</v>
      </c>
      <c r="C46" s="60">
        <v>0.03</v>
      </c>
      <c r="D46" s="36">
        <f>B46*C46</f>
        <v>4.4999999999999998E-2</v>
      </c>
      <c r="E46" s="118"/>
    </row>
    <row r="47" spans="1:5" ht="62.1">
      <c r="A47" s="125"/>
      <c r="B47" s="114" t="s">
        <v>55</v>
      </c>
      <c r="C47" s="60"/>
      <c r="D47" s="36"/>
    </row>
    <row r="48" spans="1:5">
      <c r="A48" s="125" t="s">
        <v>57</v>
      </c>
      <c r="B48" s="89">
        <v>1</v>
      </c>
      <c r="C48" s="60">
        <v>0.02</v>
      </c>
      <c r="D48" s="36">
        <f>B48*C48</f>
        <v>0.02</v>
      </c>
    </row>
    <row r="49" spans="1:5" ht="62.1">
      <c r="A49" s="125"/>
      <c r="B49" s="114" t="s">
        <v>58</v>
      </c>
      <c r="C49" s="60"/>
      <c r="D49" s="36"/>
    </row>
    <row r="50" spans="1:5">
      <c r="A50" s="125" t="s">
        <v>59</v>
      </c>
      <c r="B50" s="114"/>
      <c r="C50" s="60">
        <v>0.02</v>
      </c>
      <c r="D50" s="36">
        <f>B50*C50</f>
        <v>0</v>
      </c>
    </row>
    <row r="51" spans="1:5">
      <c r="A51" s="125"/>
      <c r="B51" s="114" t="s">
        <v>26</v>
      </c>
      <c r="C51" s="60"/>
      <c r="D51" s="36"/>
    </row>
    <row r="52" spans="1:5">
      <c r="A52" s="125" t="s">
        <v>60</v>
      </c>
      <c r="B52" s="114"/>
      <c r="C52" s="60">
        <v>0.02</v>
      </c>
      <c r="D52" s="36">
        <f>B52*C52</f>
        <v>0</v>
      </c>
    </row>
    <row r="53" spans="1:5">
      <c r="A53" s="125"/>
      <c r="B53" s="114" t="s">
        <v>26</v>
      </c>
      <c r="C53" s="60"/>
      <c r="D53" s="36"/>
    </row>
    <row r="54" spans="1:5">
      <c r="A54" s="125" t="s">
        <v>61</v>
      </c>
      <c r="B54" s="114"/>
      <c r="C54" s="60">
        <v>0.02</v>
      </c>
      <c r="D54" s="36">
        <f>B54*C54</f>
        <v>0</v>
      </c>
    </row>
    <row r="55" spans="1:5">
      <c r="A55" s="125"/>
      <c r="B55" s="128" t="s">
        <v>26</v>
      </c>
      <c r="C55" s="60"/>
      <c r="D55" s="36"/>
    </row>
    <row r="56" spans="1:5">
      <c r="A56" s="125" t="s">
        <v>62</v>
      </c>
      <c r="B56" s="89"/>
      <c r="C56" s="60">
        <v>0.03</v>
      </c>
      <c r="D56" s="36">
        <f>B56*C56</f>
        <v>0</v>
      </c>
    </row>
    <row r="57" spans="1:5">
      <c r="A57" s="129"/>
      <c r="B57" s="130" t="s">
        <v>26</v>
      </c>
      <c r="C57" s="60"/>
      <c r="D57" s="36"/>
    </row>
    <row r="58" spans="1:5">
      <c r="A58"/>
      <c r="B58" s="116" t="s">
        <v>63</v>
      </c>
      <c r="C58" s="60">
        <f>SUM(C2:C56)</f>
        <v>1.0000000000000004</v>
      </c>
      <c r="D58" s="80">
        <f>SUM(D2:D56)</f>
        <v>0.97000000000000008</v>
      </c>
      <c r="E58" s="50" t="s">
        <v>64</v>
      </c>
    </row>
    <row r="59" spans="1:5">
      <c r="A59" s="158"/>
      <c r="B59" s="158"/>
      <c r="C59" s="107"/>
      <c r="D59" s="103"/>
    </row>
    <row r="60" spans="1:5">
      <c r="A60" s="158"/>
      <c r="B60" s="158"/>
      <c r="C60" s="107"/>
      <c r="D60" s="103"/>
    </row>
    <row r="61" spans="1:5">
      <c r="A61" s="158"/>
      <c r="B61" s="158"/>
      <c r="C61" s="142"/>
      <c r="D61" s="103"/>
    </row>
    <row r="62" spans="1:5">
      <c r="A62" s="158"/>
      <c r="B62" s="158"/>
      <c r="C62" s="107"/>
      <c r="D62" s="103"/>
    </row>
    <row r="63" spans="1:5">
      <c r="A63" s="158"/>
      <c r="B63" s="158"/>
      <c r="C63" s="107"/>
      <c r="D63" s="103"/>
    </row>
    <row r="64" spans="1:5">
      <c r="A64" s="107"/>
      <c r="B64" s="158"/>
      <c r="C64" s="158"/>
      <c r="D64" s="103"/>
    </row>
    <row r="65" spans="1:3">
      <c r="A65" s="108"/>
      <c r="C65" s="108"/>
    </row>
    <row r="66" spans="1:3">
      <c r="A66" s="108"/>
      <c r="C66" s="108"/>
    </row>
    <row r="67" spans="1:3">
      <c r="A67" s="108"/>
      <c r="C67" s="108"/>
    </row>
  </sheetData>
  <sheetProtection formatRows="0"/>
  <mergeCells count="6">
    <mergeCell ref="B64:C64"/>
    <mergeCell ref="A59:B59"/>
    <mergeCell ref="A60:B60"/>
    <mergeCell ref="A61:B61"/>
    <mergeCell ref="A62:B62"/>
    <mergeCell ref="A63:B6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CD614-DA37-BE45-8396-EA5DF8BDFA25}">
  <dimension ref="A1:I82"/>
  <sheetViews>
    <sheetView zoomScale="85" zoomScaleNormal="85" workbookViewId="0">
      <pane xSplit="1" ySplit="1" topLeftCell="B2" activePane="bottomRight" state="frozen"/>
      <selection pane="bottomRight" activeCell="B16" sqref="B16"/>
      <selection pane="bottomLeft" activeCell="A2" sqref="A2"/>
      <selection pane="topRight" activeCell="B1" sqref="B1"/>
    </sheetView>
  </sheetViews>
  <sheetFormatPr defaultColWidth="10.625" defaultRowHeight="15.6"/>
  <cols>
    <col min="1" max="1" width="49.625" style="127" bestFit="1" customWidth="1"/>
    <col min="2" max="2" width="64.625" style="97" customWidth="1"/>
    <col min="3" max="4" width="16.625" style="98" customWidth="1"/>
    <col min="5" max="5" width="15.125" style="1" customWidth="1"/>
    <col min="6" max="7" width="10.625" style="1" customWidth="1"/>
    <col min="8" max="8" width="51.875" style="1" customWidth="1"/>
    <col min="9" max="9" width="77.625" style="1" bestFit="1" customWidth="1"/>
    <col min="10" max="16384" width="10.625" style="1"/>
  </cols>
  <sheetData>
    <row r="1" spans="1:9">
      <c r="A1" s="124" t="s">
        <v>21</v>
      </c>
      <c r="B1" s="30" t="s">
        <v>65</v>
      </c>
      <c r="C1" s="148" t="s">
        <v>23</v>
      </c>
      <c r="D1" s="148" t="s">
        <v>24</v>
      </c>
    </row>
    <row r="2" spans="1:9">
      <c r="A2" s="125" t="s">
        <v>25</v>
      </c>
      <c r="B2" s="114"/>
      <c r="C2" s="60">
        <v>0.05</v>
      </c>
      <c r="D2" s="36">
        <f>B2*C2</f>
        <v>0</v>
      </c>
      <c r="H2" s="120"/>
      <c r="I2" s="121"/>
    </row>
    <row r="3" spans="1:9">
      <c r="A3" s="125"/>
      <c r="B3" s="114" t="s">
        <v>26</v>
      </c>
      <c r="C3" s="60"/>
      <c r="D3" s="36"/>
      <c r="H3" s="120"/>
      <c r="I3" s="122"/>
    </row>
    <row r="4" spans="1:9">
      <c r="A4" s="125" t="s">
        <v>27</v>
      </c>
      <c r="B4" s="114"/>
      <c r="C4" s="60">
        <v>0.05</v>
      </c>
      <c r="D4" s="36">
        <f>B4*C4</f>
        <v>0</v>
      </c>
      <c r="E4" s="119"/>
      <c r="H4" s="120"/>
      <c r="I4" s="121"/>
    </row>
    <row r="5" spans="1:9">
      <c r="A5" s="125"/>
      <c r="B5" s="114" t="s">
        <v>26</v>
      </c>
      <c r="C5" s="60"/>
      <c r="D5" s="36"/>
      <c r="H5" s="120"/>
      <c r="I5" s="122"/>
    </row>
    <row r="6" spans="1:9">
      <c r="A6" s="125" t="s">
        <v>29</v>
      </c>
      <c r="B6" s="114"/>
      <c r="C6" s="60">
        <v>0.05</v>
      </c>
      <c r="D6" s="36">
        <f>B6*C6</f>
        <v>0</v>
      </c>
      <c r="E6" s="119"/>
      <c r="H6" s="120"/>
      <c r="I6" s="121"/>
    </row>
    <row r="7" spans="1:9">
      <c r="A7" s="125"/>
      <c r="B7" s="128" t="s">
        <v>26</v>
      </c>
      <c r="C7" s="60"/>
      <c r="D7" s="36"/>
      <c r="H7" s="120"/>
      <c r="I7" s="123"/>
    </row>
    <row r="8" spans="1:9">
      <c r="A8" s="125" t="s">
        <v>31</v>
      </c>
      <c r="B8" s="114"/>
      <c r="C8" s="60">
        <v>0.05</v>
      </c>
      <c r="D8" s="36">
        <f>B8*C8</f>
        <v>0</v>
      </c>
      <c r="E8" s="119"/>
      <c r="H8" s="120"/>
      <c r="I8" s="121"/>
    </row>
    <row r="9" spans="1:9">
      <c r="A9" s="125"/>
      <c r="B9" s="114" t="s">
        <v>26</v>
      </c>
      <c r="C9" s="60"/>
      <c r="D9" s="36"/>
      <c r="H9" s="120"/>
      <c r="I9" s="121"/>
    </row>
    <row r="10" spans="1:9">
      <c r="A10" s="125" t="s">
        <v>32</v>
      </c>
      <c r="B10" s="114"/>
      <c r="C10" s="60">
        <v>0.05</v>
      </c>
      <c r="D10" s="36">
        <f>B10*C10</f>
        <v>0</v>
      </c>
      <c r="E10" s="119"/>
      <c r="H10" s="120"/>
      <c r="I10" s="121"/>
    </row>
    <row r="11" spans="1:9">
      <c r="A11" s="125"/>
      <c r="B11" s="114" t="s">
        <v>26</v>
      </c>
      <c r="C11" s="60"/>
      <c r="D11" s="36"/>
      <c r="H11" s="120"/>
      <c r="I11" s="122"/>
    </row>
    <row r="12" spans="1:9">
      <c r="A12" s="125" t="s">
        <v>33</v>
      </c>
      <c r="B12" s="114"/>
      <c r="C12" s="60">
        <v>0.05</v>
      </c>
      <c r="D12" s="36">
        <f>B12*C12</f>
        <v>0</v>
      </c>
      <c r="E12" s="119"/>
      <c r="H12" s="120"/>
      <c r="I12" s="121"/>
    </row>
    <row r="13" spans="1:9">
      <c r="A13" s="125"/>
      <c r="B13" s="128" t="s">
        <v>26</v>
      </c>
      <c r="C13" s="60"/>
      <c r="D13" s="36"/>
      <c r="H13" s="120"/>
      <c r="I13" s="122"/>
    </row>
    <row r="14" spans="1:9">
      <c r="A14" s="125" t="s">
        <v>34</v>
      </c>
      <c r="B14" s="114"/>
      <c r="C14" s="60">
        <v>0.05</v>
      </c>
      <c r="D14" s="36">
        <f>B14*C14</f>
        <v>0</v>
      </c>
      <c r="E14" s="119"/>
      <c r="H14" s="120"/>
      <c r="I14" s="121"/>
    </row>
    <row r="15" spans="1:9">
      <c r="A15" s="125"/>
      <c r="B15" s="114" t="s">
        <v>26</v>
      </c>
      <c r="C15" s="60"/>
      <c r="D15" s="36"/>
      <c r="H15" s="120"/>
      <c r="I15" s="122"/>
    </row>
    <row r="16" spans="1:9">
      <c r="A16" s="125" t="s">
        <v>35</v>
      </c>
      <c r="B16" s="114"/>
      <c r="C16" s="60">
        <v>0.03</v>
      </c>
      <c r="D16" s="36">
        <f>B16*C16</f>
        <v>0</v>
      </c>
      <c r="E16" s="119"/>
      <c r="H16" s="120"/>
      <c r="I16" s="121"/>
    </row>
    <row r="17" spans="1:9">
      <c r="A17" s="125"/>
      <c r="B17" s="114" t="s">
        <v>26</v>
      </c>
      <c r="C17" s="60"/>
      <c r="D17" s="36"/>
      <c r="H17" s="120"/>
      <c r="I17" s="122"/>
    </row>
    <row r="18" spans="1:9">
      <c r="A18" s="125" t="s">
        <v>36</v>
      </c>
      <c r="B18" s="114"/>
      <c r="C18" s="60">
        <v>0.02</v>
      </c>
      <c r="D18" s="36">
        <f>B18*C18</f>
        <v>0</v>
      </c>
      <c r="E18" s="119"/>
      <c r="H18" s="120"/>
      <c r="I18" s="121"/>
    </row>
    <row r="19" spans="1:9">
      <c r="A19" s="125"/>
      <c r="B19" s="128" t="s">
        <v>26</v>
      </c>
      <c r="C19" s="60"/>
      <c r="D19" s="36"/>
      <c r="H19" s="120"/>
      <c r="I19" s="122"/>
    </row>
    <row r="20" spans="1:9">
      <c r="A20" s="125" t="s">
        <v>37</v>
      </c>
      <c r="B20" s="114"/>
      <c r="C20" s="60">
        <v>0.03</v>
      </c>
      <c r="D20" s="36">
        <f>B20*C20</f>
        <v>0</v>
      </c>
      <c r="E20" s="119"/>
      <c r="H20" s="120"/>
      <c r="I20" s="121"/>
    </row>
    <row r="21" spans="1:9">
      <c r="A21" s="125"/>
      <c r="B21" s="114" t="s">
        <v>26</v>
      </c>
      <c r="C21" s="60"/>
      <c r="D21" s="36"/>
      <c r="H21" s="120"/>
      <c r="I21" s="122"/>
    </row>
    <row r="22" spans="1:9">
      <c r="A22" s="125" t="s">
        <v>38</v>
      </c>
      <c r="B22" s="114"/>
      <c r="C22" s="60">
        <v>0.03</v>
      </c>
      <c r="D22" s="36">
        <f>B22*C22</f>
        <v>0</v>
      </c>
      <c r="H22" s="120"/>
      <c r="I22" s="121"/>
    </row>
    <row r="23" spans="1:9">
      <c r="A23" s="125"/>
      <c r="B23" s="114" t="s">
        <v>26</v>
      </c>
      <c r="C23" s="60"/>
      <c r="D23" s="36"/>
      <c r="H23" s="120"/>
      <c r="I23" s="121"/>
    </row>
    <row r="24" spans="1:9" ht="30.95">
      <c r="A24" s="126" t="s">
        <v>40</v>
      </c>
      <c r="B24" s="114"/>
      <c r="C24" s="60">
        <v>0.03</v>
      </c>
      <c r="D24" s="36">
        <f>B24*C24</f>
        <v>0</v>
      </c>
      <c r="H24" s="120"/>
      <c r="I24" s="121"/>
    </row>
    <row r="25" spans="1:9">
      <c r="A25" s="125"/>
      <c r="B25" s="128" t="s">
        <v>26</v>
      </c>
      <c r="C25" s="60"/>
      <c r="D25" s="36"/>
      <c r="H25" s="120"/>
      <c r="I25" s="121"/>
    </row>
    <row r="26" spans="1:9">
      <c r="A26" s="125" t="s">
        <v>41</v>
      </c>
      <c r="B26" s="114"/>
      <c r="C26" s="60">
        <v>0.04</v>
      </c>
      <c r="D26" s="36">
        <f>B26*C26</f>
        <v>0</v>
      </c>
      <c r="H26" s="120"/>
      <c r="I26" s="121"/>
    </row>
    <row r="27" spans="1:9">
      <c r="A27" s="125"/>
      <c r="B27" s="114" t="s">
        <v>26</v>
      </c>
      <c r="C27" s="60"/>
      <c r="D27" s="36"/>
      <c r="H27" s="120"/>
      <c r="I27" s="121"/>
    </row>
    <row r="28" spans="1:9">
      <c r="A28" s="125" t="s">
        <v>43</v>
      </c>
      <c r="B28" s="114"/>
      <c r="C28" s="60">
        <v>0.03</v>
      </c>
      <c r="D28" s="36">
        <f>B28*C28</f>
        <v>0</v>
      </c>
      <c r="H28" s="120"/>
      <c r="I28" s="121"/>
    </row>
    <row r="29" spans="1:9">
      <c r="A29" s="125"/>
      <c r="B29" s="114" t="s">
        <v>26</v>
      </c>
      <c r="C29" s="60"/>
      <c r="D29" s="36"/>
      <c r="H29" s="120"/>
      <c r="I29" s="121"/>
    </row>
    <row r="30" spans="1:9">
      <c r="A30" s="125" t="s">
        <v>45</v>
      </c>
      <c r="B30" s="114"/>
      <c r="C30" s="60">
        <v>0.04</v>
      </c>
      <c r="D30" s="36">
        <f>B30*C30</f>
        <v>0</v>
      </c>
      <c r="H30" s="120"/>
      <c r="I30" s="121"/>
    </row>
    <row r="31" spans="1:9">
      <c r="A31" s="125"/>
      <c r="B31" s="128" t="s">
        <v>26</v>
      </c>
      <c r="C31" s="60"/>
      <c r="D31" s="36"/>
      <c r="H31" s="120"/>
      <c r="I31" s="121"/>
    </row>
    <row r="32" spans="1:9">
      <c r="A32" s="125" t="s">
        <v>47</v>
      </c>
      <c r="B32" s="114"/>
      <c r="C32" s="60">
        <v>0.04</v>
      </c>
      <c r="D32" s="36">
        <f>B32*C32</f>
        <v>0</v>
      </c>
      <c r="H32" s="120"/>
      <c r="I32" s="121"/>
    </row>
    <row r="33" spans="1:9">
      <c r="A33" s="125"/>
      <c r="B33" s="114" t="s">
        <v>26</v>
      </c>
      <c r="C33" s="60"/>
      <c r="D33" s="36"/>
      <c r="H33" s="120"/>
      <c r="I33" s="121"/>
    </row>
    <row r="34" spans="1:9">
      <c r="A34" s="125" t="s">
        <v>48</v>
      </c>
      <c r="B34" s="114"/>
      <c r="C34" s="60">
        <v>0.03</v>
      </c>
      <c r="D34" s="36">
        <f>B34*C34</f>
        <v>0</v>
      </c>
      <c r="H34" s="120"/>
      <c r="I34" s="121"/>
    </row>
    <row r="35" spans="1:9">
      <c r="A35" s="125"/>
      <c r="B35" s="114" t="s">
        <v>26</v>
      </c>
      <c r="C35" s="60"/>
      <c r="D35" s="36"/>
      <c r="H35" s="120"/>
      <c r="I35" s="121"/>
    </row>
    <row r="36" spans="1:9">
      <c r="A36" s="125" t="s">
        <v>49</v>
      </c>
      <c r="B36" s="114"/>
      <c r="C36" s="60">
        <v>0.05</v>
      </c>
      <c r="D36" s="36">
        <f>B36*C36</f>
        <v>0</v>
      </c>
      <c r="H36" s="120"/>
      <c r="I36" s="121"/>
    </row>
    <row r="37" spans="1:9">
      <c r="A37" s="125"/>
      <c r="B37" s="128" t="s">
        <v>26</v>
      </c>
      <c r="C37" s="60"/>
      <c r="D37" s="36"/>
      <c r="H37" s="120"/>
      <c r="I37" s="122"/>
    </row>
    <row r="38" spans="1:9">
      <c r="A38" s="125" t="s">
        <v>50</v>
      </c>
      <c r="B38" s="114"/>
      <c r="C38" s="60">
        <v>0.05</v>
      </c>
      <c r="D38" s="36">
        <f>B38*C38</f>
        <v>0</v>
      </c>
      <c r="H38" s="120"/>
      <c r="I38" s="121"/>
    </row>
    <row r="39" spans="1:9">
      <c r="A39" s="125"/>
      <c r="B39" s="114" t="s">
        <v>26</v>
      </c>
      <c r="C39" s="60"/>
      <c r="D39" s="36"/>
      <c r="H39" s="120"/>
      <c r="I39" s="122"/>
    </row>
    <row r="40" spans="1:9" s="56" customFormat="1">
      <c r="A40" s="126" t="s">
        <v>52</v>
      </c>
      <c r="B40" s="114"/>
      <c r="C40" s="60">
        <v>0.04</v>
      </c>
      <c r="D40" s="61">
        <f>B40*C40</f>
        <v>0</v>
      </c>
      <c r="H40" s="120"/>
      <c r="I40" s="121"/>
    </row>
    <row r="41" spans="1:9">
      <c r="A41" s="125"/>
      <c r="B41" s="114" t="s">
        <v>26</v>
      </c>
      <c r="C41" s="60"/>
      <c r="D41" s="36"/>
      <c r="H41" s="120"/>
      <c r="I41" s="121"/>
    </row>
    <row r="42" spans="1:9">
      <c r="A42" s="125" t="s">
        <v>53</v>
      </c>
      <c r="B42" s="114"/>
      <c r="C42" s="60">
        <v>0.02</v>
      </c>
      <c r="D42" s="36">
        <f>B42*C42</f>
        <v>0</v>
      </c>
      <c r="H42" s="120"/>
      <c r="I42" s="121"/>
    </row>
    <row r="43" spans="1:9">
      <c r="A43" s="125"/>
      <c r="B43" s="128" t="s">
        <v>26</v>
      </c>
      <c r="C43" s="60"/>
      <c r="D43" s="36"/>
      <c r="H43" s="120"/>
      <c r="I43" s="122"/>
    </row>
    <row r="44" spans="1:9">
      <c r="A44" s="125" t="s">
        <v>54</v>
      </c>
      <c r="B44" s="114"/>
      <c r="C44" s="60">
        <v>0.03</v>
      </c>
      <c r="D44" s="36">
        <f>B44*C44</f>
        <v>0</v>
      </c>
      <c r="H44" s="120"/>
      <c r="I44" s="121"/>
    </row>
    <row r="45" spans="1:9">
      <c r="A45" s="125"/>
      <c r="B45" s="114" t="s">
        <v>26</v>
      </c>
      <c r="C45" s="60"/>
      <c r="D45" s="36"/>
      <c r="H45" s="120"/>
      <c r="I45" s="122"/>
    </row>
    <row r="46" spans="1:9">
      <c r="A46" s="125" t="s">
        <v>56</v>
      </c>
      <c r="B46" s="114"/>
      <c r="C46" s="60">
        <v>0.03</v>
      </c>
      <c r="D46" s="36">
        <f>B46*C46</f>
        <v>0</v>
      </c>
      <c r="H46" s="120"/>
      <c r="I46" s="121"/>
    </row>
    <row r="47" spans="1:9">
      <c r="A47" s="125"/>
      <c r="B47" s="114" t="s">
        <v>26</v>
      </c>
      <c r="C47" s="60"/>
      <c r="D47" s="36"/>
      <c r="H47" s="120"/>
      <c r="I47" s="121"/>
    </row>
    <row r="48" spans="1:9">
      <c r="A48" s="125" t="s">
        <v>57</v>
      </c>
      <c r="B48" s="114"/>
      <c r="C48" s="60">
        <v>0.02</v>
      </c>
      <c r="D48" s="36">
        <f>B48*C48</f>
        <v>0</v>
      </c>
      <c r="H48" s="120"/>
      <c r="I48" s="121"/>
    </row>
    <row r="49" spans="1:9">
      <c r="A49" s="125"/>
      <c r="B49" s="128" t="s">
        <v>26</v>
      </c>
      <c r="C49" s="60"/>
      <c r="D49" s="36"/>
      <c r="H49" s="120"/>
      <c r="I49" s="121"/>
    </row>
    <row r="50" spans="1:9">
      <c r="A50" s="125" t="s">
        <v>59</v>
      </c>
      <c r="B50" s="114"/>
      <c r="C50" s="60">
        <v>0.02</v>
      </c>
      <c r="D50" s="36">
        <f>B50*C50</f>
        <v>0</v>
      </c>
      <c r="H50" s="120"/>
      <c r="I50" s="121"/>
    </row>
    <row r="51" spans="1:9">
      <c r="A51" s="125"/>
      <c r="B51" s="114" t="s">
        <v>26</v>
      </c>
      <c r="C51" s="60"/>
      <c r="D51" s="36"/>
      <c r="H51" s="120"/>
      <c r="I51" s="121"/>
    </row>
    <row r="52" spans="1:9">
      <c r="A52" s="125" t="s">
        <v>60</v>
      </c>
      <c r="B52" s="114"/>
      <c r="C52" s="60">
        <v>0.02</v>
      </c>
      <c r="D52" s="36">
        <f>B52*C52</f>
        <v>0</v>
      </c>
      <c r="H52" s="120"/>
      <c r="I52" s="121"/>
    </row>
    <row r="53" spans="1:9">
      <c r="A53" s="125"/>
      <c r="B53" s="114" t="s">
        <v>26</v>
      </c>
      <c r="C53" s="60"/>
      <c r="D53" s="36"/>
      <c r="H53" s="120"/>
      <c r="I53" s="121"/>
    </row>
    <row r="54" spans="1:9">
      <c r="A54" s="125" t="s">
        <v>61</v>
      </c>
      <c r="B54" s="114"/>
      <c r="C54" s="60">
        <v>0.02</v>
      </c>
      <c r="D54" s="36">
        <f>B54*C54</f>
        <v>0</v>
      </c>
      <c r="H54" s="120"/>
      <c r="I54" s="121"/>
    </row>
    <row r="55" spans="1:9">
      <c r="A55" s="125"/>
      <c r="B55" s="128" t="s">
        <v>26</v>
      </c>
      <c r="C55" s="60"/>
      <c r="D55" s="36"/>
      <c r="H55" s="120"/>
      <c r="I55" s="121"/>
    </row>
    <row r="56" spans="1:9">
      <c r="A56" s="125" t="s">
        <v>62</v>
      </c>
      <c r="B56" s="114"/>
      <c r="C56" s="60">
        <v>0.03</v>
      </c>
      <c r="D56" s="36">
        <f>B56*C56</f>
        <v>0</v>
      </c>
      <c r="H56" s="120"/>
      <c r="I56" s="121"/>
    </row>
    <row r="57" spans="1:9">
      <c r="A57" s="129"/>
      <c r="B57" s="130" t="s">
        <v>26</v>
      </c>
      <c r="C57" s="60"/>
      <c r="D57" s="36"/>
      <c r="I57" s="9"/>
    </row>
    <row r="58" spans="1:9">
      <c r="A58" s="50"/>
      <c r="B58" s="41" t="s">
        <v>63</v>
      </c>
      <c r="C58" s="60">
        <f>SUM(C2:C56)</f>
        <v>1.0000000000000004</v>
      </c>
      <c r="D58" s="80">
        <f>SUM(D2:D56)</f>
        <v>0</v>
      </c>
      <c r="E58" s="50" t="s">
        <v>66</v>
      </c>
    </row>
    <row r="59" spans="1:9">
      <c r="A59" s="158"/>
      <c r="B59" s="158"/>
      <c r="C59" s="102"/>
      <c r="D59" s="102"/>
    </row>
    <row r="60" spans="1:9">
      <c r="A60" s="158"/>
      <c r="B60" s="158"/>
      <c r="C60" s="102"/>
      <c r="D60" s="102"/>
    </row>
    <row r="61" spans="1:9">
      <c r="A61" s="158"/>
      <c r="B61" s="158"/>
      <c r="C61" s="102"/>
      <c r="D61" s="102"/>
    </row>
    <row r="62" spans="1:9">
      <c r="A62" s="158"/>
      <c r="B62" s="158"/>
      <c r="C62" s="102"/>
      <c r="D62" s="102"/>
    </row>
    <row r="63" spans="1:9">
      <c r="A63" s="158"/>
      <c r="B63" s="158"/>
      <c r="C63" s="102"/>
      <c r="D63" s="102"/>
    </row>
    <row r="64" spans="1:9">
      <c r="A64" s="117"/>
    </row>
    <row r="65" spans="1:2">
      <c r="A65" s="117"/>
    </row>
    <row r="66" spans="1:2">
      <c r="B66" s="98"/>
    </row>
    <row r="67" spans="1:2">
      <c r="B67" s="98"/>
    </row>
    <row r="68" spans="1:2">
      <c r="B68" s="98"/>
    </row>
    <row r="69" spans="1:2">
      <c r="B69" s="98"/>
    </row>
    <row r="82" spans="1:1">
      <c r="A82" s="143"/>
    </row>
  </sheetData>
  <sheetProtection formatRows="0"/>
  <mergeCells count="5">
    <mergeCell ref="A59:B59"/>
    <mergeCell ref="A60:B60"/>
    <mergeCell ref="A61:B61"/>
    <mergeCell ref="A62:B62"/>
    <mergeCell ref="A63:B6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99EF4-12C7-4365-A997-D2AA0760E565}">
  <dimension ref="A1:K139"/>
  <sheetViews>
    <sheetView zoomScale="80" zoomScaleNormal="80" workbookViewId="0">
      <pane xSplit="1" ySplit="1" topLeftCell="H89" activePane="bottomRight" state="frozen"/>
      <selection pane="bottomRight" activeCell="J95" sqref="J95"/>
      <selection pane="bottomLeft" activeCell="A2" sqref="A2"/>
      <selection pane="topRight" activeCell="B1" sqref="B1"/>
    </sheetView>
  </sheetViews>
  <sheetFormatPr defaultColWidth="10.625" defaultRowHeight="15.6"/>
  <cols>
    <col min="1" max="1" width="73.125" style="97" customWidth="1"/>
    <col min="2" max="2" width="64.625" style="97" customWidth="1"/>
    <col min="3" max="3" width="8.625" style="97" customWidth="1"/>
    <col min="4" max="4" width="64.625" style="97" customWidth="1"/>
    <col min="5" max="5" width="8.625" style="97" customWidth="1"/>
    <col min="6" max="6" width="64.625" style="97" customWidth="1"/>
    <col min="7" max="7" width="8.625" style="97" customWidth="1"/>
    <col min="8" max="8" width="64.625" style="97" customWidth="1"/>
    <col min="9" max="9" width="8.625" style="97" customWidth="1"/>
    <col min="10" max="10" width="16.625" style="97" customWidth="1"/>
    <col min="11" max="11" width="15.125" style="7" customWidth="1"/>
    <col min="12" max="12" width="15.5" style="7" customWidth="1"/>
    <col min="13" max="16384" width="10.625" style="7"/>
  </cols>
  <sheetData>
    <row r="1" spans="1:11" ht="77.45">
      <c r="A1" s="149" t="s">
        <v>67</v>
      </c>
      <c r="B1" s="20" t="s">
        <v>68</v>
      </c>
      <c r="C1" s="30" t="s">
        <v>69</v>
      </c>
      <c r="D1" s="20" t="s">
        <v>70</v>
      </c>
      <c r="E1" s="30" t="s">
        <v>71</v>
      </c>
      <c r="F1" s="20" t="s">
        <v>72</v>
      </c>
      <c r="G1" s="30" t="s">
        <v>69</v>
      </c>
      <c r="H1" s="20" t="s">
        <v>73</v>
      </c>
      <c r="I1" s="30" t="s">
        <v>71</v>
      </c>
      <c r="J1" s="37" t="s">
        <v>24</v>
      </c>
      <c r="K1" s="9"/>
    </row>
    <row r="2" spans="1:11">
      <c r="A2" s="22" t="s">
        <v>74</v>
      </c>
      <c r="B2" s="89"/>
      <c r="C2" s="112">
        <v>0.05</v>
      </c>
      <c r="D2" s="89"/>
      <c r="E2" s="112">
        <v>0.04</v>
      </c>
      <c r="F2" s="89"/>
      <c r="G2" s="112">
        <v>0.04</v>
      </c>
      <c r="H2" s="89"/>
      <c r="I2" s="62">
        <v>0.02</v>
      </c>
      <c r="J2" s="65">
        <f>B2*C2+D2*E2+F2*G2+H2*I2</f>
        <v>0</v>
      </c>
    </row>
    <row r="3" spans="1:11" s="13" customFormat="1">
      <c r="A3" s="25"/>
      <c r="B3" s="89"/>
      <c r="C3" s="112"/>
      <c r="D3" s="89"/>
      <c r="E3" s="112"/>
      <c r="F3" s="89"/>
      <c r="G3" s="112"/>
      <c r="H3" s="89"/>
      <c r="I3" s="63"/>
      <c r="J3" s="65"/>
    </row>
    <row r="4" spans="1:11" ht="30.95">
      <c r="A4" s="22" t="s">
        <v>75</v>
      </c>
      <c r="B4" s="82"/>
      <c r="C4" s="112">
        <v>0.03</v>
      </c>
      <c r="D4" s="82"/>
      <c r="E4" s="112">
        <v>3.5000000000000003E-2</v>
      </c>
      <c r="F4" s="82"/>
      <c r="G4" s="112">
        <v>3.5000000000000003E-2</v>
      </c>
      <c r="H4" s="82"/>
      <c r="I4" s="62">
        <v>0.02</v>
      </c>
      <c r="J4" s="65">
        <f t="shared" ref="J4:J70" si="0">B4*C4+D4*E4+F4*G4+H4*I4</f>
        <v>0</v>
      </c>
    </row>
    <row r="5" spans="1:11">
      <c r="A5" s="21"/>
      <c r="B5" s="82"/>
      <c r="C5" s="112"/>
      <c r="D5" s="82"/>
      <c r="E5" s="112"/>
      <c r="F5" s="82"/>
      <c r="G5" s="112"/>
      <c r="H5" s="82"/>
      <c r="I5" s="62"/>
      <c r="J5" s="65"/>
    </row>
    <row r="6" spans="1:11" ht="30.95">
      <c r="A6" s="22" t="s">
        <v>76</v>
      </c>
      <c r="B6" s="89"/>
      <c r="C6" s="112">
        <v>0.04</v>
      </c>
      <c r="D6" s="89"/>
      <c r="E6" s="112">
        <v>0.04</v>
      </c>
      <c r="F6" s="89"/>
      <c r="G6" s="112">
        <v>0.04</v>
      </c>
      <c r="H6" s="89"/>
      <c r="I6" s="62">
        <v>0.02</v>
      </c>
      <c r="J6" s="65">
        <f t="shared" si="0"/>
        <v>0</v>
      </c>
    </row>
    <row r="7" spans="1:11">
      <c r="A7" s="21"/>
      <c r="B7" s="89"/>
      <c r="C7" s="112"/>
      <c r="D7" s="89"/>
      <c r="E7" s="112"/>
      <c r="F7" s="89"/>
      <c r="G7" s="112"/>
      <c r="H7" s="89"/>
      <c r="I7" s="62"/>
      <c r="J7" s="65"/>
    </row>
    <row r="8" spans="1:11">
      <c r="A8" s="22" t="s">
        <v>77</v>
      </c>
      <c r="B8" s="82"/>
      <c r="C8" s="112">
        <v>0.04</v>
      </c>
      <c r="D8" s="82"/>
      <c r="E8" s="112">
        <v>0.03</v>
      </c>
      <c r="F8" s="82"/>
      <c r="G8" s="112">
        <v>0.03</v>
      </c>
      <c r="H8" s="82"/>
      <c r="I8" s="62">
        <v>1.4999999999999999E-2</v>
      </c>
      <c r="J8" s="65">
        <f t="shared" si="0"/>
        <v>0</v>
      </c>
    </row>
    <row r="9" spans="1:11">
      <c r="A9" s="22"/>
      <c r="B9" s="82"/>
      <c r="C9" s="112"/>
      <c r="D9" s="82"/>
      <c r="E9" s="112"/>
      <c r="F9" s="82"/>
      <c r="G9" s="112"/>
      <c r="H9" s="82"/>
      <c r="I9" s="62"/>
      <c r="J9" s="65"/>
    </row>
    <row r="10" spans="1:11">
      <c r="A10" s="22" t="s">
        <v>78</v>
      </c>
      <c r="B10" s="89"/>
      <c r="C10" s="112">
        <v>0.04</v>
      </c>
      <c r="D10" s="89"/>
      <c r="E10" s="112">
        <v>0.04</v>
      </c>
      <c r="F10" s="89"/>
      <c r="G10" s="112">
        <v>0.04</v>
      </c>
      <c r="H10" s="89"/>
      <c r="I10" s="62">
        <v>0</v>
      </c>
      <c r="J10" s="65">
        <f t="shared" si="0"/>
        <v>0</v>
      </c>
    </row>
    <row r="11" spans="1:11">
      <c r="A11" s="22"/>
      <c r="B11" s="89"/>
      <c r="C11" s="112"/>
      <c r="D11" s="89"/>
      <c r="E11" s="112"/>
      <c r="F11" s="89"/>
      <c r="G11" s="112"/>
      <c r="H11" s="89"/>
      <c r="I11" s="62"/>
      <c r="J11" s="65"/>
    </row>
    <row r="12" spans="1:11">
      <c r="A12" s="22" t="s">
        <v>79</v>
      </c>
      <c r="B12" s="82"/>
      <c r="C12" s="112">
        <v>0.02</v>
      </c>
      <c r="D12" s="82">
        <v>8</v>
      </c>
      <c r="E12" s="112">
        <v>1.4999999999999999E-2</v>
      </c>
      <c r="F12" s="82"/>
      <c r="G12" s="112">
        <v>1.4999999999999999E-2</v>
      </c>
      <c r="H12" s="82"/>
      <c r="I12" s="62">
        <v>0</v>
      </c>
      <c r="J12" s="65">
        <f t="shared" si="0"/>
        <v>0.12</v>
      </c>
    </row>
    <row r="13" spans="1:11" ht="108.6">
      <c r="A13" s="22"/>
      <c r="C13" s="112"/>
      <c r="D13" s="136" t="s">
        <v>80</v>
      </c>
      <c r="E13" s="112"/>
      <c r="F13" s="82"/>
      <c r="G13" s="112"/>
      <c r="H13" s="82"/>
      <c r="I13" s="62"/>
      <c r="J13" s="65"/>
    </row>
    <row r="14" spans="1:11" ht="30.95">
      <c r="A14" s="22" t="s">
        <v>81</v>
      </c>
      <c r="B14" s="89"/>
      <c r="C14" s="112">
        <v>0.03</v>
      </c>
      <c r="D14" s="89"/>
      <c r="E14" s="112">
        <v>2.5000000000000001E-2</v>
      </c>
      <c r="F14" s="89"/>
      <c r="G14" s="112">
        <v>2.5000000000000001E-2</v>
      </c>
      <c r="H14" s="89"/>
      <c r="I14" s="62">
        <v>0.02</v>
      </c>
      <c r="J14" s="65">
        <f t="shared" si="0"/>
        <v>0</v>
      </c>
    </row>
    <row r="15" spans="1:11">
      <c r="A15" s="22"/>
      <c r="B15" s="89"/>
      <c r="C15" s="112"/>
      <c r="D15" s="89"/>
      <c r="E15" s="112"/>
      <c r="F15" s="89"/>
      <c r="G15" s="112"/>
      <c r="H15" s="89"/>
      <c r="I15" s="62"/>
      <c r="J15" s="65"/>
    </row>
    <row r="16" spans="1:11">
      <c r="A16" s="20" t="s">
        <v>82</v>
      </c>
      <c r="B16" s="82"/>
      <c r="C16" s="112">
        <v>0.03</v>
      </c>
      <c r="D16" s="82"/>
      <c r="E16" s="112">
        <v>0.04</v>
      </c>
      <c r="F16" s="82"/>
      <c r="G16" s="112">
        <v>0.04</v>
      </c>
      <c r="H16" s="82"/>
      <c r="I16" s="62">
        <v>1.4999999999999999E-2</v>
      </c>
      <c r="J16" s="65">
        <f t="shared" si="0"/>
        <v>0</v>
      </c>
    </row>
    <row r="17" spans="1:10">
      <c r="A17" s="21"/>
      <c r="B17" s="82"/>
      <c r="C17" s="112"/>
      <c r="D17" s="82"/>
      <c r="E17" s="112"/>
      <c r="F17" s="82"/>
      <c r="G17" s="112"/>
      <c r="H17" s="82"/>
      <c r="I17" s="62"/>
      <c r="J17" s="65"/>
    </row>
    <row r="18" spans="1:10">
      <c r="A18" s="20" t="s">
        <v>83</v>
      </c>
      <c r="B18" s="89"/>
      <c r="C18" s="112">
        <v>0.03</v>
      </c>
      <c r="D18" s="89">
        <v>8</v>
      </c>
      <c r="E18" s="112">
        <v>0.03</v>
      </c>
      <c r="F18" s="89"/>
      <c r="G18" s="112">
        <v>0.03</v>
      </c>
      <c r="H18" s="89"/>
      <c r="I18" s="62">
        <v>0</v>
      </c>
      <c r="J18" s="65">
        <f t="shared" si="0"/>
        <v>0.24</v>
      </c>
    </row>
    <row r="19" spans="1:10" ht="170.45">
      <c r="A19" s="21"/>
      <c r="C19" s="112"/>
      <c r="D19" s="114" t="s">
        <v>84</v>
      </c>
      <c r="E19" s="112"/>
      <c r="F19" s="89"/>
      <c r="G19" s="112"/>
      <c r="H19" s="89"/>
      <c r="I19" s="62"/>
      <c r="J19" s="65"/>
    </row>
    <row r="20" spans="1:10">
      <c r="A20" s="20" t="s">
        <v>85</v>
      </c>
      <c r="B20" s="82"/>
      <c r="C20" s="112">
        <v>0.03</v>
      </c>
      <c r="D20" s="82">
        <v>8</v>
      </c>
      <c r="E20" s="112">
        <v>2.5000000000000001E-2</v>
      </c>
      <c r="F20" s="82"/>
      <c r="G20" s="112">
        <v>2.5000000000000001E-2</v>
      </c>
      <c r="H20" s="82"/>
      <c r="I20" s="62">
        <v>0</v>
      </c>
      <c r="J20" s="65">
        <f t="shared" si="0"/>
        <v>0.2</v>
      </c>
    </row>
    <row r="21" spans="1:10" ht="170.45">
      <c r="A21" s="19"/>
      <c r="B21" s="136"/>
      <c r="C21" s="112"/>
      <c r="D21" s="114" t="s">
        <v>84</v>
      </c>
      <c r="E21" s="112"/>
      <c r="F21" s="82"/>
      <c r="G21" s="112"/>
      <c r="H21" s="82"/>
      <c r="I21" s="62"/>
      <c r="J21" s="65"/>
    </row>
    <row r="22" spans="1:10">
      <c r="A22" s="20" t="s">
        <v>86</v>
      </c>
      <c r="B22" s="89"/>
      <c r="C22" s="112">
        <v>0.03</v>
      </c>
      <c r="D22" s="89">
        <v>8</v>
      </c>
      <c r="E22" s="112">
        <v>3.5000000000000003E-2</v>
      </c>
      <c r="F22" s="89"/>
      <c r="G22" s="112">
        <v>3.5000000000000003E-2</v>
      </c>
      <c r="H22" s="89"/>
      <c r="I22" s="62">
        <v>0.02</v>
      </c>
      <c r="J22" s="65">
        <f t="shared" si="0"/>
        <v>0.28000000000000003</v>
      </c>
    </row>
    <row r="23" spans="1:10" ht="170.45">
      <c r="A23" s="19"/>
      <c r="B23" s="114"/>
      <c r="C23" s="112"/>
      <c r="D23" s="114" t="s">
        <v>84</v>
      </c>
      <c r="E23" s="112"/>
      <c r="F23" s="89"/>
      <c r="G23" s="112"/>
      <c r="H23" s="89"/>
      <c r="I23" s="62"/>
      <c r="J23" s="65"/>
    </row>
    <row r="24" spans="1:10">
      <c r="A24" s="19" t="s">
        <v>87</v>
      </c>
      <c r="B24" s="82"/>
      <c r="C24" s="112">
        <v>0.03</v>
      </c>
      <c r="D24" s="82">
        <v>8</v>
      </c>
      <c r="E24" s="112">
        <v>3.5000000000000003E-2</v>
      </c>
      <c r="F24" s="82"/>
      <c r="G24" s="112">
        <v>3.5000000000000003E-2</v>
      </c>
      <c r="H24" s="82"/>
      <c r="I24" s="62">
        <v>0.02</v>
      </c>
      <c r="J24" s="65">
        <f t="shared" si="0"/>
        <v>0.28000000000000003</v>
      </c>
    </row>
    <row r="25" spans="1:10" ht="170.45">
      <c r="A25" s="19"/>
      <c r="B25" s="136"/>
      <c r="C25" s="112"/>
      <c r="D25" s="114" t="s">
        <v>84</v>
      </c>
      <c r="E25" s="112"/>
      <c r="F25" s="82"/>
      <c r="G25" s="112"/>
      <c r="H25" s="82"/>
      <c r="I25" s="62"/>
      <c r="J25" s="65"/>
    </row>
    <row r="26" spans="1:10">
      <c r="A26" s="20" t="s">
        <v>88</v>
      </c>
      <c r="B26" s="89"/>
      <c r="C26" s="112">
        <v>0.02</v>
      </c>
      <c r="D26" s="89"/>
      <c r="E26" s="112">
        <v>1.4999999999999999E-2</v>
      </c>
      <c r="F26" s="89"/>
      <c r="G26" s="112">
        <v>1.4999999999999999E-2</v>
      </c>
      <c r="H26" s="89"/>
      <c r="I26" s="62">
        <v>0.02</v>
      </c>
      <c r="J26" s="65">
        <f t="shared" si="0"/>
        <v>0</v>
      </c>
    </row>
    <row r="27" spans="1:10">
      <c r="A27" s="19"/>
      <c r="B27" s="89"/>
      <c r="C27" s="112"/>
      <c r="D27" s="89"/>
      <c r="E27" s="112"/>
      <c r="F27" s="89"/>
      <c r="G27" s="112"/>
      <c r="H27" s="89"/>
      <c r="I27" s="62"/>
      <c r="J27" s="65"/>
    </row>
    <row r="28" spans="1:10">
      <c r="A28" s="20" t="s">
        <v>89</v>
      </c>
      <c r="B28" s="82"/>
      <c r="C28" s="112">
        <v>0.02</v>
      </c>
      <c r="D28" s="82"/>
      <c r="E28" s="112">
        <v>0.02</v>
      </c>
      <c r="F28" s="82"/>
      <c r="G28" s="112">
        <v>0.02</v>
      </c>
      <c r="H28" s="82"/>
      <c r="I28" s="62">
        <v>0.02</v>
      </c>
      <c r="J28" s="65">
        <f t="shared" si="0"/>
        <v>0</v>
      </c>
    </row>
    <row r="29" spans="1:10">
      <c r="A29" s="19"/>
      <c r="B29" s="82"/>
      <c r="C29" s="112"/>
      <c r="D29" s="82"/>
      <c r="E29" s="112"/>
      <c r="F29" s="82"/>
      <c r="G29" s="112"/>
      <c r="H29" s="82"/>
      <c r="I29" s="62"/>
      <c r="J29" s="65"/>
    </row>
    <row r="30" spans="1:10">
      <c r="A30" s="20" t="s">
        <v>90</v>
      </c>
      <c r="B30" s="89"/>
      <c r="C30" s="112">
        <v>0.03</v>
      </c>
      <c r="D30" s="89"/>
      <c r="E30" s="112">
        <v>0.02</v>
      </c>
      <c r="F30" s="89"/>
      <c r="G30" s="112">
        <v>2.5000000000000001E-2</v>
      </c>
      <c r="H30" s="89"/>
      <c r="I30" s="62">
        <v>0.02</v>
      </c>
      <c r="J30" s="65">
        <f t="shared" si="0"/>
        <v>0</v>
      </c>
    </row>
    <row r="31" spans="1:10">
      <c r="A31" s="19"/>
      <c r="B31" s="89"/>
      <c r="C31" s="112"/>
      <c r="D31" s="89"/>
      <c r="E31" s="112"/>
      <c r="F31" s="89"/>
      <c r="G31" s="112"/>
      <c r="H31" s="89"/>
      <c r="I31" s="62"/>
      <c r="J31" s="65"/>
    </row>
    <row r="32" spans="1:10">
      <c r="A32" s="19" t="s">
        <v>91</v>
      </c>
      <c r="B32" s="82"/>
      <c r="C32" s="112">
        <v>0.03</v>
      </c>
      <c r="D32" s="82"/>
      <c r="E32" s="112">
        <v>0.02</v>
      </c>
      <c r="F32" s="82"/>
      <c r="G32" s="112">
        <v>0.02</v>
      </c>
      <c r="H32" s="82"/>
      <c r="I32" s="62">
        <v>0.02</v>
      </c>
      <c r="J32" s="65">
        <f t="shared" si="0"/>
        <v>0</v>
      </c>
    </row>
    <row r="33" spans="1:10">
      <c r="A33" s="19"/>
      <c r="B33" s="82"/>
      <c r="C33" s="112"/>
      <c r="D33" s="82"/>
      <c r="E33" s="112"/>
      <c r="F33" s="82"/>
      <c r="G33" s="112"/>
      <c r="H33" s="82"/>
      <c r="I33" s="62"/>
      <c r="J33" s="65"/>
    </row>
    <row r="34" spans="1:10">
      <c r="A34" s="20" t="s">
        <v>92</v>
      </c>
      <c r="B34" s="89"/>
      <c r="C34" s="112">
        <v>0.03</v>
      </c>
      <c r="D34" s="89">
        <v>8</v>
      </c>
      <c r="E34" s="112">
        <v>0.02</v>
      </c>
      <c r="F34" s="89"/>
      <c r="G34" s="112">
        <v>0.02</v>
      </c>
      <c r="H34" s="89"/>
      <c r="I34" s="62">
        <v>0.01</v>
      </c>
      <c r="J34" s="65">
        <f t="shared" si="0"/>
        <v>0.16</v>
      </c>
    </row>
    <row r="35" spans="1:10" ht="123.95">
      <c r="A35" s="19"/>
      <c r="C35" s="112"/>
      <c r="D35" s="114" t="s">
        <v>93</v>
      </c>
      <c r="E35" s="112"/>
      <c r="F35" s="89"/>
      <c r="G35" s="112"/>
      <c r="H35" s="89"/>
      <c r="I35" s="62"/>
      <c r="J35" s="65"/>
    </row>
    <row r="36" spans="1:10">
      <c r="A36" s="20" t="s">
        <v>94</v>
      </c>
      <c r="B36" s="82"/>
      <c r="C36" s="112">
        <v>0.04</v>
      </c>
      <c r="D36" s="82"/>
      <c r="E36" s="112">
        <v>0.04</v>
      </c>
      <c r="F36" s="82"/>
      <c r="G36" s="112">
        <v>0.04</v>
      </c>
      <c r="H36" s="82"/>
      <c r="I36" s="62">
        <v>0.02</v>
      </c>
      <c r="J36" s="65">
        <f t="shared" si="0"/>
        <v>0</v>
      </c>
    </row>
    <row r="37" spans="1:10">
      <c r="A37" s="19"/>
      <c r="B37" s="82"/>
      <c r="C37" s="112"/>
      <c r="D37" s="82"/>
      <c r="E37" s="112"/>
      <c r="F37" s="82"/>
      <c r="G37" s="112"/>
      <c r="H37" s="82"/>
      <c r="I37" s="62"/>
      <c r="J37" s="65"/>
    </row>
    <row r="38" spans="1:10">
      <c r="A38" s="20" t="s">
        <v>95</v>
      </c>
      <c r="B38" s="89"/>
      <c r="C38" s="112">
        <v>0.03</v>
      </c>
      <c r="D38" s="89"/>
      <c r="E38" s="112">
        <v>2.5000000000000001E-2</v>
      </c>
      <c r="F38" s="89"/>
      <c r="G38" s="112">
        <v>2.5000000000000001E-2</v>
      </c>
      <c r="H38" s="89"/>
      <c r="I38" s="62">
        <v>0.02</v>
      </c>
      <c r="J38" s="65">
        <f t="shared" si="0"/>
        <v>0</v>
      </c>
    </row>
    <row r="39" spans="1:10">
      <c r="A39" s="19"/>
      <c r="B39" s="89"/>
      <c r="C39" s="112"/>
      <c r="D39" s="89"/>
      <c r="E39" s="112"/>
      <c r="F39" s="89"/>
      <c r="G39" s="112"/>
      <c r="H39" s="89"/>
      <c r="I39" s="62"/>
      <c r="J39" s="65"/>
    </row>
    <row r="40" spans="1:10">
      <c r="A40" s="20" t="s">
        <v>96</v>
      </c>
      <c r="B40" s="82"/>
      <c r="C40" s="112">
        <v>0.02</v>
      </c>
      <c r="D40" s="82"/>
      <c r="E40" s="112">
        <v>0.02</v>
      </c>
      <c r="F40" s="82"/>
      <c r="G40" s="112">
        <v>0.02</v>
      </c>
      <c r="H40" s="82"/>
      <c r="I40" s="62">
        <v>0.02</v>
      </c>
      <c r="J40" s="65">
        <f t="shared" si="0"/>
        <v>0</v>
      </c>
    </row>
    <row r="41" spans="1:10">
      <c r="A41" s="19"/>
      <c r="B41" s="82"/>
      <c r="C41" s="112"/>
      <c r="D41" s="82"/>
      <c r="E41" s="112"/>
      <c r="F41" s="82"/>
      <c r="G41" s="112"/>
      <c r="H41" s="82"/>
      <c r="I41" s="62"/>
      <c r="J41" s="65"/>
    </row>
    <row r="42" spans="1:10">
      <c r="A42" s="20" t="s">
        <v>97</v>
      </c>
      <c r="B42" s="89"/>
      <c r="C42" s="112">
        <v>0.02</v>
      </c>
      <c r="D42" s="89"/>
      <c r="E42" s="112">
        <v>0.02</v>
      </c>
      <c r="F42" s="89"/>
      <c r="G42" s="112">
        <v>0.02</v>
      </c>
      <c r="H42" s="89"/>
      <c r="I42" s="62">
        <v>0.02</v>
      </c>
      <c r="J42" s="65">
        <f t="shared" si="0"/>
        <v>0</v>
      </c>
    </row>
    <row r="43" spans="1:10">
      <c r="A43" s="19"/>
      <c r="B43" s="89"/>
      <c r="C43" s="112"/>
      <c r="D43" s="89"/>
      <c r="E43" s="112"/>
      <c r="F43" s="89"/>
      <c r="G43" s="112"/>
      <c r="H43" s="89"/>
      <c r="I43" s="62"/>
      <c r="J43" s="65"/>
    </row>
    <row r="44" spans="1:10">
      <c r="A44" s="20" t="s">
        <v>98</v>
      </c>
      <c r="B44" s="82"/>
      <c r="C44" s="112">
        <v>0.02</v>
      </c>
      <c r="D44" s="82"/>
      <c r="E44" s="112">
        <v>0.02</v>
      </c>
      <c r="F44" s="82"/>
      <c r="G44" s="112">
        <v>0.02</v>
      </c>
      <c r="H44" s="82"/>
      <c r="I44" s="62">
        <v>0.02</v>
      </c>
      <c r="J44" s="65">
        <f t="shared" si="0"/>
        <v>0</v>
      </c>
    </row>
    <row r="45" spans="1:10">
      <c r="A45" s="19"/>
      <c r="B45" s="82"/>
      <c r="C45" s="112"/>
      <c r="D45" s="82"/>
      <c r="E45" s="112"/>
      <c r="F45" s="82"/>
      <c r="G45" s="112"/>
      <c r="H45" s="82"/>
      <c r="I45" s="62"/>
      <c r="J45" s="65"/>
    </row>
    <row r="46" spans="1:10">
      <c r="A46" s="20" t="s">
        <v>99</v>
      </c>
      <c r="B46" s="89"/>
      <c r="C46" s="112">
        <v>0.02</v>
      </c>
      <c r="D46" s="89"/>
      <c r="E46" s="112">
        <v>0.02</v>
      </c>
      <c r="F46" s="89"/>
      <c r="G46" s="112">
        <v>0.02</v>
      </c>
      <c r="H46" s="89"/>
      <c r="I46" s="62">
        <v>0.02</v>
      </c>
      <c r="J46" s="65">
        <f t="shared" si="0"/>
        <v>0</v>
      </c>
    </row>
    <row r="47" spans="1:10">
      <c r="A47" s="20"/>
      <c r="B47" s="89"/>
      <c r="C47" s="112"/>
      <c r="D47" s="89"/>
      <c r="E47" s="112"/>
      <c r="F47" s="89"/>
      <c r="G47" s="112"/>
      <c r="H47" s="89"/>
      <c r="I47" s="62"/>
      <c r="J47" s="65"/>
    </row>
    <row r="48" spans="1:10">
      <c r="A48" s="20" t="s">
        <v>100</v>
      </c>
      <c r="B48" s="82"/>
      <c r="C48" s="112">
        <v>0.02</v>
      </c>
      <c r="D48" s="82"/>
      <c r="E48" s="112">
        <v>0.02</v>
      </c>
      <c r="F48" s="82"/>
      <c r="G48" s="112">
        <v>0.02</v>
      </c>
      <c r="H48" s="82"/>
      <c r="I48" s="62">
        <v>0.02</v>
      </c>
      <c r="J48" s="65">
        <f t="shared" si="0"/>
        <v>0</v>
      </c>
    </row>
    <row r="49" spans="1:10">
      <c r="A49" s="19"/>
      <c r="B49" s="82"/>
      <c r="C49" s="112"/>
      <c r="D49" s="82"/>
      <c r="E49" s="112"/>
      <c r="F49" s="82"/>
      <c r="G49" s="112"/>
      <c r="H49" s="82"/>
      <c r="I49" s="62"/>
      <c r="J49" s="65"/>
    </row>
    <row r="50" spans="1:10">
      <c r="A50" s="20" t="s">
        <v>101</v>
      </c>
      <c r="B50" s="89"/>
      <c r="C50" s="112">
        <v>0.02</v>
      </c>
      <c r="D50" s="89"/>
      <c r="E50" s="112">
        <v>0.02</v>
      </c>
      <c r="F50" s="89"/>
      <c r="G50" s="112">
        <v>0.02</v>
      </c>
      <c r="H50" s="89"/>
      <c r="I50" s="62">
        <v>0.05</v>
      </c>
      <c r="J50" s="65">
        <f t="shared" si="0"/>
        <v>0</v>
      </c>
    </row>
    <row r="51" spans="1:10">
      <c r="A51" s="19"/>
      <c r="B51" s="89"/>
      <c r="C51" s="112"/>
      <c r="D51" s="89"/>
      <c r="E51" s="112"/>
      <c r="F51" s="89"/>
      <c r="G51" s="112"/>
      <c r="H51" s="89"/>
      <c r="I51" s="62"/>
      <c r="J51" s="65"/>
    </row>
    <row r="52" spans="1:10">
      <c r="A52" s="20" t="s">
        <v>102</v>
      </c>
      <c r="B52" s="82"/>
      <c r="C52" s="112">
        <v>0.02</v>
      </c>
      <c r="D52" s="82"/>
      <c r="E52" s="112">
        <v>0.02</v>
      </c>
      <c r="F52" s="82"/>
      <c r="G52" s="112">
        <v>0.02</v>
      </c>
      <c r="H52" s="82"/>
      <c r="I52" s="62">
        <v>0.03</v>
      </c>
      <c r="J52" s="65">
        <f t="shared" si="0"/>
        <v>0</v>
      </c>
    </row>
    <row r="53" spans="1:10">
      <c r="A53" s="19"/>
      <c r="B53" s="82"/>
      <c r="C53" s="112"/>
      <c r="D53" s="82"/>
      <c r="E53" s="112"/>
      <c r="F53" s="82"/>
      <c r="G53" s="112"/>
      <c r="H53" s="82"/>
      <c r="I53" s="62"/>
      <c r="J53" s="65"/>
    </row>
    <row r="54" spans="1:10">
      <c r="A54" s="19" t="s">
        <v>103</v>
      </c>
      <c r="B54" s="89"/>
      <c r="C54" s="112">
        <v>0.02</v>
      </c>
      <c r="D54" s="89"/>
      <c r="E54" s="112">
        <v>0.02</v>
      </c>
      <c r="F54" s="89"/>
      <c r="G54" s="112">
        <v>1.4999999999999999E-2</v>
      </c>
      <c r="H54" s="89"/>
      <c r="I54" s="62">
        <v>0.02</v>
      </c>
      <c r="J54" s="65">
        <f t="shared" si="0"/>
        <v>0</v>
      </c>
    </row>
    <row r="55" spans="1:10">
      <c r="A55" s="19"/>
      <c r="B55" s="89"/>
      <c r="C55" s="112"/>
      <c r="D55" s="89"/>
      <c r="E55" s="112"/>
      <c r="F55" s="89"/>
      <c r="G55" s="112"/>
      <c r="H55" s="89"/>
      <c r="I55" s="62"/>
      <c r="J55" s="65"/>
    </row>
    <row r="56" spans="1:10">
      <c r="A56" s="20" t="s">
        <v>104</v>
      </c>
      <c r="B56" s="82"/>
      <c r="C56" s="112">
        <v>0.02</v>
      </c>
      <c r="D56" s="82"/>
      <c r="E56" s="112">
        <v>0.02</v>
      </c>
      <c r="F56" s="82"/>
      <c r="G56" s="112">
        <v>0.02</v>
      </c>
      <c r="H56" s="82"/>
      <c r="I56" s="62">
        <v>0.03</v>
      </c>
      <c r="J56" s="65">
        <f t="shared" si="0"/>
        <v>0</v>
      </c>
    </row>
    <row r="57" spans="1:10">
      <c r="A57" s="19"/>
      <c r="B57" s="82"/>
      <c r="C57" s="112"/>
      <c r="D57" s="82"/>
      <c r="E57" s="112"/>
      <c r="F57" s="82"/>
      <c r="G57" s="112"/>
      <c r="H57" s="82"/>
      <c r="I57" s="62"/>
      <c r="J57" s="65"/>
    </row>
    <row r="58" spans="1:10">
      <c r="A58" s="20" t="s">
        <v>105</v>
      </c>
      <c r="B58" s="89"/>
      <c r="C58" s="112">
        <v>0.02</v>
      </c>
      <c r="D58" s="89"/>
      <c r="E58" s="112">
        <v>2.5000000000000001E-2</v>
      </c>
      <c r="F58" s="89"/>
      <c r="G58" s="112">
        <v>2.5000000000000001E-2</v>
      </c>
      <c r="H58" s="89"/>
      <c r="I58" s="62">
        <v>0.03</v>
      </c>
      <c r="J58" s="65">
        <f t="shared" si="0"/>
        <v>0</v>
      </c>
    </row>
    <row r="59" spans="1:10">
      <c r="A59" s="19"/>
      <c r="B59" s="89"/>
      <c r="C59" s="112"/>
      <c r="D59" s="89"/>
      <c r="E59" s="112"/>
      <c r="F59" s="89"/>
      <c r="G59" s="112"/>
      <c r="H59" s="89"/>
      <c r="I59" s="62"/>
      <c r="J59" s="65"/>
    </row>
    <row r="60" spans="1:10">
      <c r="A60" s="20" t="s">
        <v>106</v>
      </c>
      <c r="B60" s="82"/>
      <c r="C60" s="112">
        <v>0.02</v>
      </c>
      <c r="D60" s="82"/>
      <c r="E60" s="112">
        <v>1.4999999999999999E-2</v>
      </c>
      <c r="F60" s="82"/>
      <c r="G60" s="112">
        <v>1.4999999999999999E-2</v>
      </c>
      <c r="H60" s="82"/>
      <c r="I60" s="62">
        <v>0.02</v>
      </c>
      <c r="J60" s="65">
        <f t="shared" si="0"/>
        <v>0</v>
      </c>
    </row>
    <row r="61" spans="1:10">
      <c r="A61" s="19"/>
      <c r="B61" s="82"/>
      <c r="C61" s="112"/>
      <c r="D61" s="82"/>
      <c r="E61" s="112"/>
      <c r="F61" s="82"/>
      <c r="G61" s="112"/>
      <c r="H61" s="82"/>
      <c r="I61" s="62"/>
      <c r="J61" s="65"/>
    </row>
    <row r="62" spans="1:10">
      <c r="A62" s="20" t="s">
        <v>107</v>
      </c>
      <c r="B62" s="89"/>
      <c r="C62" s="112">
        <v>0.02</v>
      </c>
      <c r="D62" s="89"/>
      <c r="E62" s="112">
        <v>0.02</v>
      </c>
      <c r="F62" s="89"/>
      <c r="G62" s="112">
        <v>0.02</v>
      </c>
      <c r="H62" s="89"/>
      <c r="I62" s="62">
        <v>0.03</v>
      </c>
      <c r="J62" s="65">
        <f t="shared" si="0"/>
        <v>0</v>
      </c>
    </row>
    <row r="63" spans="1:10">
      <c r="A63" s="19"/>
      <c r="B63" s="89"/>
      <c r="C63" s="112"/>
      <c r="D63" s="89"/>
      <c r="E63" s="112"/>
      <c r="F63" s="89"/>
      <c r="G63" s="112"/>
      <c r="H63" s="89"/>
      <c r="I63" s="62"/>
      <c r="J63" s="65"/>
    </row>
    <row r="64" spans="1:10">
      <c r="A64" s="20" t="s">
        <v>108</v>
      </c>
      <c r="B64" s="82"/>
      <c r="C64" s="112">
        <v>0.02</v>
      </c>
      <c r="D64" s="82"/>
      <c r="E64" s="112">
        <v>0.02</v>
      </c>
      <c r="F64" s="82"/>
      <c r="G64" s="112">
        <v>0.02</v>
      </c>
      <c r="H64" s="82"/>
      <c r="I64" s="62">
        <v>0.03</v>
      </c>
      <c r="J64" s="65">
        <f t="shared" si="0"/>
        <v>0</v>
      </c>
    </row>
    <row r="65" spans="1:10">
      <c r="A65" s="19"/>
      <c r="B65" s="82"/>
      <c r="C65" s="112"/>
      <c r="D65" s="82"/>
      <c r="E65" s="112"/>
      <c r="F65" s="82"/>
      <c r="G65" s="112"/>
      <c r="H65" s="82"/>
      <c r="I65" s="62"/>
      <c r="J65" s="65"/>
    </row>
    <row r="66" spans="1:10">
      <c r="A66" s="19" t="s">
        <v>109</v>
      </c>
      <c r="B66" s="89"/>
      <c r="C66" s="112">
        <v>0.01</v>
      </c>
      <c r="D66" s="89"/>
      <c r="E66" s="112">
        <v>0.01</v>
      </c>
      <c r="F66" s="89"/>
      <c r="G66" s="112">
        <v>0.01</v>
      </c>
      <c r="H66" s="89"/>
      <c r="I66" s="62"/>
      <c r="J66" s="65"/>
    </row>
    <row r="67" spans="1:10">
      <c r="A67" s="19"/>
      <c r="B67" s="89"/>
      <c r="C67" s="112"/>
      <c r="D67" s="89"/>
      <c r="E67" s="112"/>
      <c r="F67" s="89"/>
      <c r="G67" s="112"/>
      <c r="H67" s="89"/>
      <c r="I67" s="62"/>
      <c r="J67" s="65"/>
    </row>
    <row r="68" spans="1:10">
      <c r="A68" s="19" t="s">
        <v>110</v>
      </c>
      <c r="B68" s="82"/>
      <c r="C68" s="112">
        <v>0.01</v>
      </c>
      <c r="D68" s="82"/>
      <c r="E68" s="112">
        <v>0.01</v>
      </c>
      <c r="F68" s="82"/>
      <c r="G68" s="112">
        <v>0.01</v>
      </c>
      <c r="H68" s="82"/>
      <c r="I68" s="62"/>
      <c r="J68" s="65"/>
    </row>
    <row r="69" spans="1:10">
      <c r="A69" s="19"/>
      <c r="B69" s="82"/>
      <c r="C69" s="112"/>
      <c r="D69" s="82"/>
      <c r="E69" s="112"/>
      <c r="F69" s="82"/>
      <c r="G69" s="112"/>
      <c r="H69" s="82"/>
      <c r="I69" s="62"/>
      <c r="J69" s="65"/>
    </row>
    <row r="70" spans="1:10">
      <c r="A70" s="20" t="s">
        <v>111</v>
      </c>
      <c r="B70" s="89"/>
      <c r="C70" s="112">
        <v>0.03</v>
      </c>
      <c r="D70" s="89"/>
      <c r="E70" s="112">
        <v>2.5000000000000001E-2</v>
      </c>
      <c r="F70" s="89"/>
      <c r="G70" s="112">
        <v>0.02</v>
      </c>
      <c r="H70" s="89"/>
      <c r="I70" s="62">
        <v>0</v>
      </c>
      <c r="J70" s="65">
        <f t="shared" si="0"/>
        <v>0</v>
      </c>
    </row>
    <row r="71" spans="1:10">
      <c r="A71" s="19"/>
      <c r="B71" s="89"/>
      <c r="C71" s="112"/>
      <c r="D71" s="89"/>
      <c r="E71" s="112"/>
      <c r="F71" s="89"/>
      <c r="G71" s="112"/>
      <c r="H71" s="89"/>
      <c r="I71" s="62"/>
      <c r="J71" s="65"/>
    </row>
    <row r="72" spans="1:10">
      <c r="A72" s="20" t="s">
        <v>112</v>
      </c>
      <c r="B72" s="82"/>
      <c r="C72" s="112">
        <v>1.4999999999999999E-2</v>
      </c>
      <c r="D72" s="82"/>
      <c r="E72" s="112">
        <v>0.01</v>
      </c>
      <c r="F72" s="82"/>
      <c r="G72" s="112">
        <v>0.01</v>
      </c>
      <c r="H72" s="82"/>
      <c r="I72" s="62">
        <v>0.01</v>
      </c>
      <c r="J72" s="65">
        <f t="shared" ref="J72:J90" si="1">B72*C72+D72*E72+F72*G72+H72*I72</f>
        <v>0</v>
      </c>
    </row>
    <row r="73" spans="1:10">
      <c r="A73" s="19"/>
      <c r="B73" s="82"/>
      <c r="C73" s="112"/>
      <c r="D73" s="82"/>
      <c r="E73" s="112"/>
      <c r="F73" s="82"/>
      <c r="G73" s="112"/>
      <c r="H73" s="82"/>
      <c r="I73" s="62"/>
      <c r="J73" s="65"/>
    </row>
    <row r="74" spans="1:10">
      <c r="A74" s="20" t="s">
        <v>113</v>
      </c>
      <c r="B74" s="89"/>
      <c r="C74" s="112">
        <v>0.02</v>
      </c>
      <c r="D74" s="89"/>
      <c r="E74" s="112">
        <v>1.4999999999999999E-2</v>
      </c>
      <c r="F74" s="89"/>
      <c r="G74" s="112">
        <v>1.4999999999999999E-2</v>
      </c>
      <c r="H74" s="89"/>
      <c r="I74" s="62">
        <v>0</v>
      </c>
      <c r="J74" s="65">
        <f t="shared" si="1"/>
        <v>0</v>
      </c>
    </row>
    <row r="75" spans="1:10">
      <c r="A75" s="19"/>
      <c r="B75" s="89"/>
      <c r="C75" s="112"/>
      <c r="D75" s="89"/>
      <c r="E75" s="112"/>
      <c r="F75" s="89"/>
      <c r="G75" s="112"/>
      <c r="H75" s="89"/>
      <c r="I75" s="62"/>
      <c r="J75" s="65"/>
    </row>
    <row r="76" spans="1:10">
      <c r="A76" s="19" t="s">
        <v>114</v>
      </c>
      <c r="B76" s="82"/>
      <c r="C76" s="112">
        <v>1.4999999999999999E-2</v>
      </c>
      <c r="D76" s="82"/>
      <c r="E76" s="112">
        <v>0.02</v>
      </c>
      <c r="F76" s="82"/>
      <c r="G76" s="112">
        <v>0.02</v>
      </c>
      <c r="H76" s="82"/>
      <c r="I76" s="62">
        <v>0.05</v>
      </c>
      <c r="J76" s="65">
        <f t="shared" si="1"/>
        <v>0</v>
      </c>
    </row>
    <row r="77" spans="1:10">
      <c r="A77" s="19"/>
      <c r="B77" s="82"/>
      <c r="C77" s="112"/>
      <c r="D77" s="82"/>
      <c r="E77" s="112"/>
      <c r="F77" s="82"/>
      <c r="G77" s="112"/>
      <c r="H77" s="82"/>
      <c r="I77" s="62"/>
      <c r="J77" s="65"/>
    </row>
    <row r="78" spans="1:10">
      <c r="A78" s="20" t="s">
        <v>115</v>
      </c>
      <c r="B78" s="89"/>
      <c r="C78" s="112">
        <v>0.01</v>
      </c>
      <c r="D78" s="89"/>
      <c r="E78" s="112">
        <v>0.02</v>
      </c>
      <c r="F78" s="89"/>
      <c r="G78" s="112">
        <v>0.02</v>
      </c>
      <c r="H78" s="89"/>
      <c r="I78" s="62">
        <v>0</v>
      </c>
      <c r="J78" s="65">
        <f t="shared" si="1"/>
        <v>0</v>
      </c>
    </row>
    <row r="79" spans="1:10">
      <c r="A79" s="19"/>
      <c r="B79" s="89"/>
      <c r="C79" s="112"/>
      <c r="D79" s="89"/>
      <c r="E79" s="112"/>
      <c r="F79" s="89"/>
      <c r="G79" s="112"/>
      <c r="H79" s="89"/>
      <c r="I79" s="62"/>
      <c r="J79" s="65"/>
    </row>
    <row r="80" spans="1:10">
      <c r="A80" s="19" t="s">
        <v>116</v>
      </c>
      <c r="B80" s="89"/>
      <c r="C80" s="112">
        <v>0</v>
      </c>
      <c r="D80" s="89"/>
      <c r="E80" s="112">
        <v>0.02</v>
      </c>
      <c r="F80" s="89"/>
      <c r="G80" s="112">
        <v>0.02</v>
      </c>
      <c r="H80" s="89"/>
      <c r="I80" s="62">
        <v>0.03</v>
      </c>
      <c r="J80" s="65">
        <f t="shared" si="1"/>
        <v>0</v>
      </c>
    </row>
    <row r="81" spans="1:11">
      <c r="A81" s="19"/>
      <c r="B81" s="82"/>
      <c r="C81" s="112"/>
      <c r="D81" s="82"/>
      <c r="E81" s="112"/>
      <c r="F81" s="82"/>
      <c r="G81" s="112"/>
      <c r="H81" s="82"/>
      <c r="I81" s="62"/>
      <c r="J81" s="65"/>
    </row>
    <row r="82" spans="1:11">
      <c r="A82" s="20" t="s">
        <v>117</v>
      </c>
      <c r="B82" s="82"/>
      <c r="C82" s="112">
        <v>0.01</v>
      </c>
      <c r="D82" s="82"/>
      <c r="E82" s="112">
        <v>0.01</v>
      </c>
      <c r="F82" s="82"/>
      <c r="G82" s="112">
        <v>0.01</v>
      </c>
      <c r="H82" s="82"/>
      <c r="I82" s="62">
        <v>0.02</v>
      </c>
      <c r="J82" s="65">
        <f t="shared" si="1"/>
        <v>0</v>
      </c>
    </row>
    <row r="83" spans="1:11">
      <c r="A83" s="19"/>
      <c r="B83" s="89"/>
      <c r="C83" s="112"/>
      <c r="D83" s="89"/>
      <c r="E83" s="112"/>
      <c r="F83" s="89"/>
      <c r="G83" s="112"/>
      <c r="H83" s="89"/>
      <c r="I83" s="62"/>
      <c r="J83" s="65"/>
    </row>
    <row r="84" spans="1:11">
      <c r="A84" s="20" t="s">
        <v>118</v>
      </c>
      <c r="B84" s="89"/>
      <c r="C84" s="112">
        <v>0</v>
      </c>
      <c r="D84" s="89"/>
      <c r="E84" s="112">
        <v>0.01</v>
      </c>
      <c r="F84" s="89"/>
      <c r="G84" s="112">
        <v>0.01</v>
      </c>
      <c r="H84" s="89"/>
      <c r="I84" s="62">
        <v>0.04</v>
      </c>
      <c r="J84" s="65">
        <f t="shared" si="1"/>
        <v>0</v>
      </c>
    </row>
    <row r="85" spans="1:11">
      <c r="A85" s="19"/>
      <c r="B85" s="82"/>
      <c r="C85" s="112"/>
      <c r="D85" s="82"/>
      <c r="E85" s="112"/>
      <c r="F85" s="82"/>
      <c r="G85" s="112"/>
      <c r="H85" s="82"/>
      <c r="I85" s="62"/>
      <c r="J85" s="65"/>
    </row>
    <row r="86" spans="1:11">
      <c r="A86" s="20" t="s">
        <v>119</v>
      </c>
      <c r="B86" s="82"/>
      <c r="C86" s="112">
        <v>0.02</v>
      </c>
      <c r="D86" s="82"/>
      <c r="E86" s="112">
        <v>0.01</v>
      </c>
      <c r="F86" s="82"/>
      <c r="G86" s="112">
        <v>1.4999999999999999E-2</v>
      </c>
      <c r="H86" s="82"/>
      <c r="I86" s="62">
        <v>0.04</v>
      </c>
      <c r="J86" s="65">
        <f t="shared" si="1"/>
        <v>0</v>
      </c>
    </row>
    <row r="87" spans="1:11">
      <c r="A87" s="19"/>
      <c r="B87" s="89"/>
      <c r="C87" s="112"/>
      <c r="D87" s="89"/>
      <c r="E87" s="112"/>
      <c r="F87" s="89"/>
      <c r="G87" s="112"/>
      <c r="H87" s="89"/>
      <c r="I87" s="62"/>
      <c r="J87" s="65"/>
    </row>
    <row r="88" spans="1:11">
      <c r="A88" s="19" t="s">
        <v>120</v>
      </c>
      <c r="B88" s="89"/>
      <c r="C88" s="112">
        <v>0</v>
      </c>
      <c r="D88" s="89"/>
      <c r="E88" s="112">
        <v>0.01</v>
      </c>
      <c r="F88" s="89">
        <v>8</v>
      </c>
      <c r="G88" s="112">
        <v>0.01</v>
      </c>
      <c r="H88" s="89"/>
      <c r="I88" s="62">
        <v>0.04</v>
      </c>
      <c r="J88" s="65">
        <f t="shared" si="1"/>
        <v>0.08</v>
      </c>
    </row>
    <row r="89" spans="1:11" ht="235.35" customHeight="1">
      <c r="A89" s="19"/>
      <c r="B89" s="89"/>
      <c r="C89" s="112"/>
      <c r="D89" s="89"/>
      <c r="E89" s="112"/>
      <c r="F89" s="114" t="s">
        <v>121</v>
      </c>
      <c r="G89" s="112"/>
      <c r="H89" s="89"/>
      <c r="I89" s="62"/>
      <c r="J89" s="65"/>
    </row>
    <row r="90" spans="1:11">
      <c r="A90" s="22" t="s">
        <v>122</v>
      </c>
      <c r="B90" s="82"/>
      <c r="C90" s="112">
        <v>0</v>
      </c>
      <c r="D90" s="82"/>
      <c r="E90" s="112">
        <v>0.02</v>
      </c>
      <c r="F90" s="82"/>
      <c r="G90" s="112">
        <v>0.02</v>
      </c>
      <c r="H90" s="82"/>
      <c r="I90" s="62">
        <v>0.15</v>
      </c>
      <c r="J90" s="65">
        <f t="shared" si="1"/>
        <v>0</v>
      </c>
    </row>
    <row r="91" spans="1:11">
      <c r="A91" s="39"/>
      <c r="B91" s="82"/>
      <c r="C91" s="112"/>
      <c r="D91" s="82"/>
      <c r="E91" s="112"/>
      <c r="F91" s="82"/>
      <c r="G91" s="112"/>
      <c r="H91" s="82"/>
      <c r="I91" s="62"/>
      <c r="J91" s="65"/>
    </row>
    <row r="92" spans="1:11">
      <c r="A92" s="149" t="s">
        <v>123</v>
      </c>
      <c r="B92" s="40">
        <f>SUMPRODUCT(B2:B91,C2:C91)</f>
        <v>0</v>
      </c>
      <c r="C92" s="64">
        <f>SUM(C2:C90)</f>
        <v>1.0000000000000007</v>
      </c>
      <c r="D92" s="45">
        <f>SUMPRODUCT(D2:D91,E2:E91)</f>
        <v>1.28</v>
      </c>
      <c r="E92" s="64">
        <f>SUM(E2:E90)</f>
        <v>1.0000000000000007</v>
      </c>
      <c r="F92" s="45">
        <f>SUMPRODUCT(F2:F91,G2:G91)</f>
        <v>0.08</v>
      </c>
      <c r="G92" s="64">
        <f>SUM(G2:G90)</f>
        <v>1.0000000000000007</v>
      </c>
      <c r="H92" s="45">
        <f>SUMPRODUCT(H2:H91,I2:I91)</f>
        <v>0</v>
      </c>
      <c r="I92" s="64">
        <f>SUM(I2:I90)</f>
        <v>1.0000000000000004</v>
      </c>
      <c r="J92" s="173">
        <f>SUM(J2:J90)</f>
        <v>1.36</v>
      </c>
      <c r="K92" s="150" t="s">
        <v>124</v>
      </c>
    </row>
    <row r="93" spans="1:11">
      <c r="A93" s="101"/>
      <c r="B93" s="101"/>
      <c r="C93" s="101"/>
      <c r="D93" s="101"/>
      <c r="E93" s="145"/>
      <c r="F93" s="101"/>
      <c r="G93" s="145"/>
      <c r="H93" s="101"/>
      <c r="I93" s="145"/>
      <c r="J93" s="145"/>
    </row>
    <row r="94" spans="1:11">
      <c r="A94" s="101"/>
      <c r="B94" s="101"/>
      <c r="C94" s="101"/>
      <c r="D94" s="145"/>
      <c r="E94" s="145"/>
      <c r="F94" s="145"/>
      <c r="G94" s="145"/>
      <c r="H94" s="145"/>
      <c r="I94" s="145"/>
      <c r="J94" s="145"/>
    </row>
    <row r="95" spans="1:11">
      <c r="A95" s="101"/>
      <c r="B95" s="101"/>
      <c r="C95" s="101"/>
      <c r="D95" s="145"/>
      <c r="E95" s="145"/>
      <c r="F95" s="145"/>
      <c r="G95" s="145"/>
      <c r="H95" s="145"/>
      <c r="I95" s="145"/>
      <c r="J95" s="145"/>
    </row>
    <row r="96" spans="1:11">
      <c r="A96" s="101"/>
      <c r="B96" s="101"/>
      <c r="C96" s="101"/>
      <c r="D96" s="145"/>
      <c r="E96" s="145"/>
      <c r="F96" s="145"/>
      <c r="G96" s="145"/>
      <c r="H96" s="145"/>
      <c r="I96" s="145"/>
      <c r="J96" s="145"/>
    </row>
    <row r="97" spans="1:10" ht="12.75" customHeight="1">
      <c r="A97" s="101"/>
      <c r="B97" s="101"/>
      <c r="C97" s="101"/>
      <c r="D97" s="145"/>
      <c r="E97" s="145"/>
      <c r="F97" s="145"/>
      <c r="G97" s="145"/>
      <c r="H97" s="145"/>
      <c r="I97" s="145"/>
      <c r="J97" s="145"/>
    </row>
    <row r="98" spans="1:10">
      <c r="A98" s="144"/>
      <c r="B98" s="101"/>
      <c r="C98" s="101"/>
      <c r="D98" s="145"/>
      <c r="E98" s="141"/>
      <c r="F98" s="145"/>
      <c r="G98" s="145"/>
      <c r="H98" s="145"/>
      <c r="I98" s="145"/>
      <c r="J98" s="145"/>
    </row>
    <row r="99" spans="1:10">
      <c r="A99" s="99"/>
      <c r="B99" s="99"/>
      <c r="C99" s="99"/>
    </row>
    <row r="100" spans="1:10">
      <c r="A100" s="99"/>
      <c r="B100" s="99"/>
      <c r="C100" s="99"/>
    </row>
    <row r="101" spans="1:10">
      <c r="A101" s="99"/>
      <c r="B101" s="99"/>
      <c r="C101" s="99"/>
    </row>
    <row r="102" spans="1:10">
      <c r="A102" s="99"/>
      <c r="B102" s="99"/>
      <c r="C102" s="99"/>
    </row>
    <row r="103" spans="1:10">
      <c r="A103" s="99"/>
      <c r="B103" s="99"/>
      <c r="C103" s="99"/>
    </row>
    <row r="104" spans="1:10">
      <c r="A104" s="99"/>
      <c r="B104" s="99"/>
      <c r="C104" s="99"/>
    </row>
    <row r="105" spans="1:10">
      <c r="A105" s="99"/>
      <c r="B105" s="99"/>
      <c r="C105" s="99"/>
    </row>
    <row r="106" spans="1:10">
      <c r="A106" s="99"/>
      <c r="B106" s="99"/>
      <c r="C106" s="99"/>
    </row>
    <row r="107" spans="1:10">
      <c r="A107" s="99"/>
      <c r="B107" s="99"/>
      <c r="C107" s="99"/>
    </row>
    <row r="108" spans="1:10">
      <c r="A108" s="99"/>
      <c r="B108" s="99"/>
      <c r="C108" s="99"/>
    </row>
    <row r="109" spans="1:10">
      <c r="A109" s="99"/>
      <c r="B109" s="99"/>
      <c r="C109" s="99"/>
    </row>
    <row r="110" spans="1:10">
      <c r="A110" s="99"/>
      <c r="B110" s="99"/>
      <c r="C110" s="99"/>
    </row>
    <row r="111" spans="1:10">
      <c r="A111" s="99"/>
      <c r="B111" s="99"/>
      <c r="C111" s="99"/>
    </row>
    <row r="112" spans="1:10">
      <c r="A112" s="99"/>
      <c r="B112" s="99"/>
      <c r="C112" s="99"/>
    </row>
    <row r="113" spans="1:3">
      <c r="A113" s="99"/>
      <c r="B113" s="99"/>
      <c r="C113" s="99"/>
    </row>
    <row r="114" spans="1:3">
      <c r="A114" s="99"/>
      <c r="B114" s="99"/>
      <c r="C114" s="99"/>
    </row>
    <row r="115" spans="1:3">
      <c r="A115" s="99"/>
      <c r="B115" s="99"/>
      <c r="C115" s="99"/>
    </row>
    <row r="116" spans="1:3">
      <c r="A116" s="99"/>
      <c r="B116" s="99"/>
      <c r="C116" s="99"/>
    </row>
    <row r="117" spans="1:3">
      <c r="A117" s="99"/>
      <c r="B117" s="99"/>
      <c r="C117" s="99"/>
    </row>
    <row r="118" spans="1:3">
      <c r="A118" s="99"/>
      <c r="B118" s="99"/>
      <c r="C118" s="99"/>
    </row>
    <row r="119" spans="1:3">
      <c r="A119" s="99"/>
      <c r="B119" s="99"/>
      <c r="C119" s="99"/>
    </row>
    <row r="120" spans="1:3">
      <c r="A120" s="99"/>
      <c r="B120" s="99"/>
      <c r="C120" s="99"/>
    </row>
    <row r="121" spans="1:3">
      <c r="A121" s="99"/>
      <c r="B121" s="99"/>
      <c r="C121" s="99"/>
    </row>
    <row r="122" spans="1:3">
      <c r="A122" s="99"/>
      <c r="B122" s="99"/>
      <c r="C122" s="99"/>
    </row>
    <row r="123" spans="1:3">
      <c r="A123" s="99"/>
      <c r="B123" s="99"/>
      <c r="C123" s="99"/>
    </row>
    <row r="124" spans="1:3">
      <c r="A124" s="99"/>
      <c r="B124" s="99"/>
      <c r="C124" s="99"/>
    </row>
    <row r="125" spans="1:3">
      <c r="A125" s="99"/>
      <c r="B125" s="99"/>
      <c r="C125" s="99"/>
    </row>
    <row r="126" spans="1:3">
      <c r="A126" s="99"/>
      <c r="B126" s="99"/>
      <c r="C126" s="99"/>
    </row>
    <row r="127" spans="1:3">
      <c r="A127" s="99"/>
      <c r="B127" s="99"/>
      <c r="C127" s="99"/>
    </row>
    <row r="128" spans="1:3">
      <c r="A128" s="99"/>
      <c r="B128" s="99"/>
      <c r="C128" s="99"/>
    </row>
    <row r="129" spans="1:3">
      <c r="A129" s="99"/>
      <c r="B129" s="99"/>
      <c r="C129" s="99"/>
    </row>
    <row r="130" spans="1:3">
      <c r="A130" s="99"/>
      <c r="B130" s="99"/>
      <c r="C130" s="99"/>
    </row>
    <row r="131" spans="1:3">
      <c r="A131" s="99"/>
      <c r="B131" s="99"/>
      <c r="C131" s="99"/>
    </row>
    <row r="132" spans="1:3">
      <c r="A132" s="99"/>
      <c r="B132" s="99"/>
      <c r="C132" s="99"/>
    </row>
    <row r="133" spans="1:3">
      <c r="A133" s="99"/>
      <c r="B133" s="99"/>
      <c r="C133" s="99"/>
    </row>
    <row r="134" spans="1:3">
      <c r="A134" s="99"/>
      <c r="B134" s="99"/>
      <c r="C134" s="99"/>
    </row>
    <row r="135" spans="1:3">
      <c r="A135" s="99"/>
      <c r="B135" s="99"/>
      <c r="C135" s="99"/>
    </row>
    <row r="136" spans="1:3">
      <c r="A136" s="99"/>
      <c r="B136" s="99"/>
      <c r="C136" s="99"/>
    </row>
    <row r="137" spans="1:3">
      <c r="A137" s="99"/>
      <c r="B137" s="99"/>
      <c r="C137" s="99"/>
    </row>
    <row r="138" spans="1:3">
      <c r="A138" s="99"/>
      <c r="B138" s="99"/>
      <c r="C138" s="99"/>
    </row>
    <row r="139" spans="1:3">
      <c r="A139" s="99"/>
      <c r="B139" s="99"/>
      <c r="C139" s="99"/>
    </row>
  </sheetData>
  <sheetProtection formatRows="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7E9A5-06FA-524A-B871-D67B0FA4F8F3}">
  <dimension ref="A1:F22"/>
  <sheetViews>
    <sheetView zoomScale="90" zoomScaleNormal="90" workbookViewId="0">
      <pane xSplit="1" ySplit="2" topLeftCell="B9" activePane="bottomRight" state="frozen"/>
      <selection pane="bottomRight" activeCell="C15" sqref="C15"/>
      <selection pane="bottomLeft" activeCell="A3" sqref="A3"/>
      <selection pane="topRight" activeCell="B1" sqref="B1"/>
    </sheetView>
  </sheetViews>
  <sheetFormatPr defaultColWidth="10.625" defaultRowHeight="15.6"/>
  <cols>
    <col min="1" max="1" width="32.125" style="98" customWidth="1"/>
    <col min="2" max="2" width="57.875" style="98" customWidth="1"/>
    <col min="3" max="4" width="48.625" style="98" customWidth="1"/>
    <col min="5" max="5" width="13.125" style="98" customWidth="1"/>
    <col min="6" max="6" width="14.625" style="1" customWidth="1"/>
    <col min="7" max="16384" width="10.625" style="1"/>
  </cols>
  <sheetData>
    <row r="1" spans="1:6">
      <c r="A1" s="2"/>
      <c r="B1" s="159" t="s">
        <v>125</v>
      </c>
      <c r="C1" s="159"/>
      <c r="D1" s="159"/>
      <c r="E1" s="1"/>
    </row>
    <row r="2" spans="1:6" ht="30.95">
      <c r="A2" s="18" t="s">
        <v>126</v>
      </c>
      <c r="B2" s="38" t="s">
        <v>127</v>
      </c>
      <c r="C2" s="38" t="s">
        <v>128</v>
      </c>
      <c r="D2" s="38" t="s">
        <v>129</v>
      </c>
      <c r="E2" s="27"/>
      <c r="F2" s="10"/>
    </row>
    <row r="3" spans="1:6">
      <c r="A3" s="11" t="s">
        <v>130</v>
      </c>
      <c r="B3" s="90"/>
      <c r="C3" s="90">
        <v>9</v>
      </c>
      <c r="D3" s="90"/>
      <c r="E3" s="1"/>
    </row>
    <row r="4" spans="1:6" ht="309.95">
      <c r="A4" s="11"/>
      <c r="C4" s="137" t="s">
        <v>131</v>
      </c>
      <c r="D4" s="90"/>
      <c r="E4" s="1"/>
    </row>
    <row r="5" spans="1:6">
      <c r="A5" s="11" t="s">
        <v>132</v>
      </c>
      <c r="B5" s="91"/>
      <c r="C5" s="91"/>
      <c r="D5" s="91"/>
      <c r="E5" s="1"/>
    </row>
    <row r="6" spans="1:6">
      <c r="A6" s="11"/>
      <c r="B6" s="91"/>
      <c r="C6" s="91"/>
      <c r="D6" s="91"/>
      <c r="E6" s="1"/>
    </row>
    <row r="7" spans="1:6">
      <c r="A7" s="11" t="s">
        <v>133</v>
      </c>
      <c r="B7" s="90"/>
      <c r="C7" s="90"/>
      <c r="D7" s="90"/>
      <c r="E7" s="1"/>
    </row>
    <row r="8" spans="1:6">
      <c r="A8" s="11"/>
      <c r="B8" s="90"/>
      <c r="C8" s="90"/>
      <c r="D8" s="90"/>
      <c r="E8" s="1"/>
    </row>
    <row r="9" spans="1:6" ht="46.5">
      <c r="A9" s="12" t="s">
        <v>134</v>
      </c>
      <c r="B9" s="91"/>
      <c r="C9" s="91"/>
      <c r="D9" s="91"/>
      <c r="E9" s="1"/>
    </row>
    <row r="10" spans="1:6">
      <c r="A10" s="11"/>
      <c r="B10" s="91"/>
      <c r="C10" s="91"/>
      <c r="D10" s="91"/>
      <c r="E10" s="1"/>
    </row>
    <row r="11" spans="1:6">
      <c r="A11" s="11" t="s">
        <v>135</v>
      </c>
      <c r="B11" s="90"/>
      <c r="C11" s="90"/>
      <c r="D11" s="90"/>
      <c r="E11" s="1"/>
    </row>
    <row r="12" spans="1:6">
      <c r="A12" s="11"/>
      <c r="B12" s="90"/>
      <c r="C12" s="90"/>
      <c r="D12" s="90"/>
      <c r="E12" s="1"/>
    </row>
    <row r="13" spans="1:6">
      <c r="A13" s="146" t="s">
        <v>136</v>
      </c>
      <c r="B13" s="109">
        <f>B3+B5+B7+B9+B11</f>
        <v>0</v>
      </c>
      <c r="C13" s="109">
        <f t="shared" ref="C13:D13" si="0">C3+C5+C7+C9+C11</f>
        <v>9</v>
      </c>
      <c r="D13" s="109">
        <f t="shared" si="0"/>
        <v>0</v>
      </c>
      <c r="E13" s="1" t="s">
        <v>63</v>
      </c>
    </row>
    <row r="14" spans="1:6">
      <c r="A14" s="146" t="s">
        <v>23</v>
      </c>
      <c r="B14" s="71">
        <v>0.3</v>
      </c>
      <c r="C14" s="71">
        <v>0.5</v>
      </c>
      <c r="D14" s="71">
        <v>0.2</v>
      </c>
      <c r="E14" s="67">
        <f>SUM(B14:D14)</f>
        <v>1</v>
      </c>
    </row>
    <row r="15" spans="1:6">
      <c r="A15" s="16" t="s">
        <v>24</v>
      </c>
      <c r="B15" s="44">
        <f>B13*B14</f>
        <v>0</v>
      </c>
      <c r="C15" s="44">
        <f t="shared" ref="C15:D15" si="1">C13*C14</f>
        <v>4.5</v>
      </c>
      <c r="D15" s="44">
        <f t="shared" si="1"/>
        <v>0</v>
      </c>
      <c r="E15" s="76">
        <f>SUM(B15:D15)</f>
        <v>4.5</v>
      </c>
      <c r="F15" s="150" t="s">
        <v>137</v>
      </c>
    </row>
    <row r="16" spans="1:6">
      <c r="A16" s="147"/>
      <c r="B16" s="160"/>
      <c r="C16" s="160"/>
      <c r="D16" s="160"/>
      <c r="E16" s="102"/>
      <c r="F16" s="56"/>
    </row>
    <row r="17" spans="1:6">
      <c r="A17" s="100"/>
      <c r="B17" s="158"/>
      <c r="C17" s="158"/>
      <c r="D17" s="158"/>
      <c r="E17" s="102"/>
      <c r="F17" s="56"/>
    </row>
    <row r="18" spans="1:6">
      <c r="A18" s="102"/>
      <c r="B18" s="158"/>
      <c r="C18" s="158"/>
      <c r="D18" s="158"/>
      <c r="E18" s="102"/>
      <c r="F18" s="56"/>
    </row>
    <row r="19" spans="1:6">
      <c r="A19" s="102"/>
      <c r="B19" s="158"/>
      <c r="C19" s="158"/>
      <c r="D19" s="158"/>
      <c r="E19" s="102"/>
      <c r="F19" s="56"/>
    </row>
    <row r="20" spans="1:6">
      <c r="A20" s="102"/>
      <c r="B20" s="158"/>
      <c r="C20" s="158"/>
      <c r="D20" s="158"/>
      <c r="E20" s="102"/>
      <c r="F20" s="56"/>
    </row>
    <row r="21" spans="1:6">
      <c r="A21" s="102"/>
      <c r="B21" s="141"/>
      <c r="C21" s="145"/>
      <c r="D21" s="145"/>
      <c r="E21" s="102"/>
      <c r="F21" s="56"/>
    </row>
    <row r="22" spans="1:6">
      <c r="B22" s="97"/>
      <c r="C22" s="97"/>
      <c r="D22" s="97"/>
    </row>
  </sheetData>
  <sheetProtection formatRows="0"/>
  <mergeCells count="6">
    <mergeCell ref="B20:D20"/>
    <mergeCell ref="B1:D1"/>
    <mergeCell ref="B16:D16"/>
    <mergeCell ref="B17:D17"/>
    <mergeCell ref="B18:D18"/>
    <mergeCell ref="B19:D1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43E5D-85BE-473C-8E0B-A614F7F42019}">
  <dimension ref="A1:F13"/>
  <sheetViews>
    <sheetView workbookViewId="0">
      <selection activeCell="A10" sqref="A10:D10"/>
    </sheetView>
  </sheetViews>
  <sheetFormatPr defaultColWidth="10.625" defaultRowHeight="15.6"/>
  <cols>
    <col min="1" max="1" width="39" style="98" customWidth="1"/>
    <col min="2" max="2" width="16" style="98" customWidth="1"/>
    <col min="3" max="4" width="16.625" style="98" customWidth="1"/>
    <col min="5" max="5" width="10.625" style="98" customWidth="1"/>
    <col min="6" max="6" width="14" style="98" customWidth="1"/>
    <col min="7" max="7" width="10.625" style="1" customWidth="1"/>
    <col min="8" max="16384" width="10.625" style="1"/>
  </cols>
  <sheetData>
    <row r="1" spans="1:6" ht="15.6" customHeight="1">
      <c r="A1" s="28"/>
      <c r="B1" s="161" t="s">
        <v>138</v>
      </c>
      <c r="C1" s="162"/>
      <c r="D1" s="163"/>
      <c r="E1" s="7"/>
      <c r="F1" s="7"/>
    </row>
    <row r="2" spans="1:6" ht="80.099999999999994" customHeight="1">
      <c r="A2" s="26" t="s">
        <v>139</v>
      </c>
      <c r="B2" s="38" t="s">
        <v>140</v>
      </c>
      <c r="C2" s="38" t="s">
        <v>141</v>
      </c>
      <c r="D2" s="38" t="s">
        <v>142</v>
      </c>
      <c r="E2" s="9"/>
      <c r="F2" s="23"/>
    </row>
    <row r="3" spans="1:6" ht="16.350000000000001" customHeight="1">
      <c r="A3" s="38" t="s">
        <v>143</v>
      </c>
      <c r="B3" s="90"/>
      <c r="C3" s="38"/>
      <c r="D3" s="38"/>
      <c r="E3" s="9"/>
      <c r="F3" s="7"/>
    </row>
    <row r="4" spans="1:6" ht="16.350000000000001" customHeight="1">
      <c r="A4" s="38" t="s">
        <v>144</v>
      </c>
      <c r="B4" s="38"/>
      <c r="C4" s="90"/>
      <c r="D4" s="38"/>
      <c r="E4" s="9" t="s">
        <v>63</v>
      </c>
      <c r="F4" s="7"/>
    </row>
    <row r="5" spans="1:6" ht="16.350000000000001" customHeight="1">
      <c r="A5" s="38" t="s">
        <v>145</v>
      </c>
      <c r="B5" s="38"/>
      <c r="C5" s="38"/>
      <c r="D5" s="90"/>
      <c r="E5" s="106">
        <f>B3+C4+D5</f>
        <v>0</v>
      </c>
      <c r="F5" s="113" t="s">
        <v>146</v>
      </c>
    </row>
    <row r="6" spans="1:6">
      <c r="A6" s="160"/>
      <c r="B6" s="160"/>
      <c r="C6" s="160"/>
      <c r="D6" s="160"/>
      <c r="E6" s="102"/>
    </row>
    <row r="7" spans="1:6" ht="17.850000000000001" customHeight="1">
      <c r="A7" s="158"/>
      <c r="B7" s="158"/>
      <c r="C7" s="158"/>
      <c r="D7" s="158"/>
      <c r="E7" s="102"/>
    </row>
    <row r="8" spans="1:6">
      <c r="A8" s="158" t="s">
        <v>147</v>
      </c>
      <c r="B8" s="158"/>
      <c r="C8" s="158"/>
      <c r="D8" s="158"/>
      <c r="E8" s="102"/>
    </row>
    <row r="9" spans="1:6" ht="14.1" customHeight="1">
      <c r="A9" s="158"/>
      <c r="B9" s="158"/>
      <c r="C9" s="158"/>
      <c r="D9" s="158"/>
      <c r="E9" s="102"/>
    </row>
    <row r="10" spans="1:6" ht="54.6" customHeight="1">
      <c r="A10" s="164" t="s">
        <v>148</v>
      </c>
      <c r="B10" s="164"/>
      <c r="C10" s="164"/>
      <c r="D10" s="164"/>
      <c r="E10" s="102"/>
    </row>
    <row r="11" spans="1:6" ht="16.5" customHeight="1">
      <c r="A11" s="158"/>
      <c r="B11" s="158"/>
      <c r="C11" s="158"/>
      <c r="D11" s="158"/>
      <c r="E11" s="102"/>
    </row>
    <row r="12" spans="1:6">
      <c r="A12" s="158"/>
      <c r="B12" s="158"/>
      <c r="C12" s="158"/>
      <c r="D12" s="158"/>
      <c r="E12" s="102"/>
    </row>
    <row r="13" spans="1:6">
      <c r="A13" s="102"/>
      <c r="B13" s="102"/>
      <c r="C13" s="102"/>
      <c r="D13" s="102"/>
      <c r="E13" s="102"/>
    </row>
  </sheetData>
  <sheetProtection formatRows="0"/>
  <mergeCells count="8">
    <mergeCell ref="A11:D11"/>
    <mergeCell ref="A12:D12"/>
    <mergeCell ref="B1:D1"/>
    <mergeCell ref="A6:D6"/>
    <mergeCell ref="A7:D7"/>
    <mergeCell ref="A8:D8"/>
    <mergeCell ref="A9:D9"/>
    <mergeCell ref="A10:D1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81120-3F81-2942-8241-ABFBFEDB5188}">
  <dimension ref="A1:K61"/>
  <sheetViews>
    <sheetView zoomScale="60" zoomScaleNormal="60" workbookViewId="0">
      <pane xSplit="1" ySplit="1" topLeftCell="G3" activePane="bottomRight" state="frozen"/>
      <selection pane="bottomRight" activeCell="A15" sqref="A15"/>
      <selection pane="bottomLeft" activeCell="A2" sqref="A2"/>
      <selection pane="topRight" activeCell="B1" sqref="B1"/>
    </sheetView>
  </sheetViews>
  <sheetFormatPr defaultColWidth="10.5" defaultRowHeight="15.6"/>
  <cols>
    <col min="1" max="1" width="80.625" style="96" customWidth="1"/>
    <col min="2" max="2" width="38.875" style="96" customWidth="1"/>
    <col min="3" max="3" width="39.875" style="96" customWidth="1"/>
    <col min="4" max="4" width="66.625" style="96" customWidth="1"/>
    <col min="5" max="6" width="32.625" style="96" customWidth="1"/>
    <col min="7" max="8" width="26.625" style="96" customWidth="1"/>
    <col min="9" max="9" width="15.5" style="96" customWidth="1"/>
    <col min="10" max="10" width="21.625" customWidth="1"/>
  </cols>
  <sheetData>
    <row r="1" spans="1:11" ht="119.1" customHeight="1">
      <c r="A1" s="148" t="s">
        <v>149</v>
      </c>
      <c r="B1" s="20" t="s">
        <v>150</v>
      </c>
      <c r="C1" s="20" t="s">
        <v>151</v>
      </c>
      <c r="D1" s="20" t="s">
        <v>152</v>
      </c>
      <c r="E1" s="20" t="s">
        <v>153</v>
      </c>
      <c r="F1" s="19" t="s">
        <v>154</v>
      </c>
      <c r="G1" s="30" t="s">
        <v>71</v>
      </c>
      <c r="H1" s="30" t="s">
        <v>24</v>
      </c>
      <c r="I1" s="9"/>
      <c r="J1" s="7"/>
    </row>
    <row r="2" spans="1:11" ht="32.1" customHeight="1">
      <c r="A2" s="57" t="s">
        <v>155</v>
      </c>
      <c r="B2" s="89">
        <v>8</v>
      </c>
      <c r="C2" s="89"/>
      <c r="D2" s="89"/>
      <c r="E2" s="89"/>
      <c r="F2" s="89"/>
      <c r="G2" s="68">
        <v>0.3</v>
      </c>
      <c r="H2" s="110">
        <f t="shared" ref="H2" si="0">(SUM(B2:F2)*G2)</f>
        <v>2.4</v>
      </c>
      <c r="I2" s="15"/>
      <c r="J2" s="15"/>
      <c r="K2" s="14"/>
    </row>
    <row r="3" spans="1:11" ht="93">
      <c r="A3" s="58"/>
      <c r="B3" s="114" t="s">
        <v>156</v>
      </c>
      <c r="C3" s="89"/>
      <c r="D3" s="89"/>
      <c r="E3" s="89"/>
      <c r="F3" s="89"/>
      <c r="G3" s="68"/>
      <c r="H3" s="110"/>
      <c r="I3" s="15"/>
      <c r="J3" s="15"/>
      <c r="K3" s="14"/>
    </row>
    <row r="4" spans="1:11" ht="32.1" customHeight="1">
      <c r="A4" s="20" t="s">
        <v>157</v>
      </c>
      <c r="B4" s="82"/>
      <c r="C4" s="82">
        <v>6</v>
      </c>
      <c r="D4" s="82"/>
      <c r="E4" s="82"/>
      <c r="F4" s="82"/>
      <c r="G4" s="69">
        <v>0.1</v>
      </c>
      <c r="H4" s="110">
        <f>(SUM(B4:F4)*G4)</f>
        <v>0.60000000000000009</v>
      </c>
      <c r="I4" s="7"/>
      <c r="J4" s="7"/>
    </row>
    <row r="5" spans="1:11" ht="144" customHeight="1">
      <c r="A5" s="19"/>
      <c r="B5" s="82"/>
      <c r="C5" s="136" t="s">
        <v>158</v>
      </c>
      <c r="D5" s="82"/>
      <c r="E5" s="82"/>
      <c r="F5" s="82"/>
      <c r="G5" s="69"/>
      <c r="H5" s="110"/>
      <c r="I5" s="7"/>
      <c r="J5" s="7"/>
    </row>
    <row r="6" spans="1:11" ht="32.1" customHeight="1">
      <c r="A6" s="20" t="s">
        <v>159</v>
      </c>
      <c r="B6" s="89"/>
      <c r="C6" s="89"/>
      <c r="D6" s="89"/>
      <c r="E6" s="89"/>
      <c r="F6" s="89"/>
      <c r="G6" s="69">
        <v>0.15</v>
      </c>
      <c r="H6" s="110">
        <f t="shared" ref="H6:H14" si="1">(SUM(B6:F6)*G6)</f>
        <v>0</v>
      </c>
      <c r="I6" s="7"/>
      <c r="J6" s="7"/>
    </row>
    <row r="7" spans="1:11" ht="36.6" customHeight="1">
      <c r="A7" s="19"/>
      <c r="B7" s="89"/>
      <c r="C7" s="89"/>
      <c r="D7" s="114"/>
      <c r="E7" s="89"/>
      <c r="F7" s="89"/>
      <c r="G7" s="69"/>
      <c r="H7" s="110"/>
      <c r="I7" s="7"/>
      <c r="J7" s="7"/>
    </row>
    <row r="8" spans="1:11" ht="32.1" customHeight="1">
      <c r="A8" s="20" t="s">
        <v>160</v>
      </c>
      <c r="B8" s="82"/>
      <c r="C8" s="82"/>
      <c r="D8" s="82"/>
      <c r="E8" s="82"/>
      <c r="F8" s="82"/>
      <c r="G8" s="69">
        <v>0.15</v>
      </c>
      <c r="H8" s="110">
        <f t="shared" si="1"/>
        <v>0</v>
      </c>
      <c r="I8" s="7"/>
      <c r="J8" s="7"/>
    </row>
    <row r="9" spans="1:11" ht="32.1" customHeight="1">
      <c r="A9" s="19"/>
      <c r="B9" s="136" t="s">
        <v>26</v>
      </c>
      <c r="C9" s="82"/>
      <c r="D9" s="82"/>
      <c r="E9" s="82"/>
      <c r="F9" s="82"/>
      <c r="G9" s="69"/>
      <c r="H9" s="110"/>
      <c r="I9" s="7"/>
      <c r="J9" s="7"/>
    </row>
    <row r="10" spans="1:11" ht="32.1" customHeight="1">
      <c r="A10" s="20" t="s">
        <v>161</v>
      </c>
      <c r="B10" s="114"/>
      <c r="C10" s="89"/>
      <c r="D10" s="89"/>
      <c r="E10" s="89"/>
      <c r="F10" s="89"/>
      <c r="G10" s="69">
        <v>0.1</v>
      </c>
      <c r="H10" s="110">
        <f t="shared" si="1"/>
        <v>0</v>
      </c>
      <c r="I10" s="7"/>
      <c r="J10" s="7"/>
    </row>
    <row r="11" spans="1:11" ht="32.1" customHeight="1">
      <c r="A11" s="20"/>
      <c r="B11" s="114" t="s">
        <v>26</v>
      </c>
      <c r="C11" s="89"/>
      <c r="D11" s="89"/>
      <c r="E11" s="89"/>
      <c r="F11" s="89"/>
      <c r="G11" s="31"/>
      <c r="H11" s="110"/>
      <c r="I11" s="7"/>
      <c r="J11" s="7"/>
    </row>
    <row r="12" spans="1:11" ht="32.1" customHeight="1">
      <c r="A12" s="20" t="s">
        <v>162</v>
      </c>
      <c r="B12" s="136"/>
      <c r="C12" s="82"/>
      <c r="D12" s="82"/>
      <c r="E12" s="82"/>
      <c r="F12" s="82"/>
      <c r="G12" s="69">
        <v>0.15</v>
      </c>
      <c r="H12" s="110">
        <f t="shared" si="1"/>
        <v>0</v>
      </c>
      <c r="I12" s="7"/>
      <c r="J12" s="7"/>
    </row>
    <row r="13" spans="1:11" ht="32.1" customHeight="1">
      <c r="A13" s="20"/>
      <c r="B13" s="136" t="s">
        <v>26</v>
      </c>
      <c r="C13" s="82"/>
      <c r="D13" s="82"/>
      <c r="E13" s="82"/>
      <c r="F13" s="82"/>
      <c r="G13" s="69"/>
      <c r="H13" s="110"/>
      <c r="I13" s="7"/>
      <c r="J13" s="7"/>
    </row>
    <row r="14" spans="1:11" ht="32.1" customHeight="1">
      <c r="A14" s="20" t="s">
        <v>163</v>
      </c>
      <c r="B14" s="89"/>
      <c r="C14" s="89"/>
      <c r="D14" s="89"/>
      <c r="E14" s="89"/>
      <c r="F14" s="89"/>
      <c r="G14" s="69">
        <v>0.05</v>
      </c>
      <c r="H14" s="110">
        <f t="shared" si="1"/>
        <v>0</v>
      </c>
      <c r="I14" s="7"/>
      <c r="J14" s="7"/>
    </row>
    <row r="15" spans="1:11" ht="28.5" customHeight="1">
      <c r="A15" s="20"/>
      <c r="B15" s="114"/>
      <c r="C15" s="89"/>
      <c r="D15" s="89"/>
      <c r="E15" s="89"/>
      <c r="F15" s="89"/>
      <c r="G15" s="31"/>
      <c r="H15" s="110"/>
      <c r="I15" s="7"/>
      <c r="J15" s="7"/>
    </row>
    <row r="16" spans="1:11" ht="18" customHeight="1">
      <c r="A16"/>
      <c r="B16"/>
      <c r="C16"/>
      <c r="D16"/>
      <c r="E16"/>
      <c r="F16" s="35" t="s">
        <v>63</v>
      </c>
      <c r="G16" s="8">
        <f>SUM(G2:G14)</f>
        <v>1</v>
      </c>
      <c r="H16" s="111">
        <f>SUM(H2:H15)</f>
        <v>3</v>
      </c>
      <c r="I16" s="150" t="s">
        <v>137</v>
      </c>
      <c r="J16" s="7"/>
    </row>
    <row r="17" spans="1:10">
      <c r="A17" s="145"/>
      <c r="B17" s="141"/>
      <c r="C17" s="145"/>
      <c r="D17" s="145"/>
      <c r="E17" s="145"/>
      <c r="F17" s="145"/>
      <c r="G17" s="145"/>
      <c r="H17" s="145"/>
      <c r="I17" s="97"/>
      <c r="J17" s="7"/>
    </row>
    <row r="18" spans="1:10">
      <c r="A18" s="145"/>
      <c r="B18" s="145"/>
      <c r="C18" s="145"/>
      <c r="D18" s="145"/>
      <c r="E18" s="145"/>
      <c r="F18" s="145"/>
      <c r="G18" s="145"/>
      <c r="H18" s="101"/>
      <c r="I18" s="97"/>
      <c r="J18" s="7"/>
    </row>
    <row r="19" spans="1:10">
      <c r="A19" s="145"/>
      <c r="B19" s="145"/>
      <c r="C19" s="145"/>
      <c r="D19" s="145"/>
      <c r="E19" s="145"/>
      <c r="F19" s="145"/>
      <c r="G19" s="145"/>
      <c r="H19" s="145"/>
      <c r="I19" s="97"/>
      <c r="J19" s="7"/>
    </row>
    <row r="20" spans="1:10">
      <c r="A20" s="145"/>
      <c r="B20" s="145"/>
      <c r="C20" s="145"/>
      <c r="D20" s="145"/>
      <c r="E20" s="145"/>
      <c r="F20" s="145"/>
      <c r="G20" s="145"/>
      <c r="H20" s="101"/>
      <c r="I20" s="97"/>
      <c r="J20" s="7"/>
    </row>
    <row r="21" spans="1:10">
      <c r="A21" s="145"/>
      <c r="B21" s="145"/>
      <c r="C21" s="145"/>
      <c r="D21" s="145"/>
      <c r="E21" s="145"/>
      <c r="F21" s="145"/>
      <c r="G21" s="101"/>
      <c r="H21" s="145"/>
      <c r="I21" s="97"/>
      <c r="J21" s="7"/>
    </row>
    <row r="22" spans="1:10">
      <c r="A22" s="145"/>
      <c r="B22" s="145"/>
      <c r="C22" s="145"/>
      <c r="D22" s="145"/>
      <c r="E22" s="145"/>
      <c r="F22" s="145"/>
      <c r="G22" s="145"/>
      <c r="H22" s="101"/>
      <c r="I22" s="97"/>
      <c r="J22" s="7"/>
    </row>
    <row r="23" spans="1:10">
      <c r="A23" s="97"/>
      <c r="B23" s="97"/>
      <c r="C23" s="97"/>
      <c r="D23" s="97"/>
      <c r="E23" s="97"/>
      <c r="F23" s="97"/>
      <c r="G23" s="101"/>
      <c r="H23" s="99"/>
      <c r="I23" s="97"/>
      <c r="J23" s="7"/>
    </row>
    <row r="24" spans="1:10">
      <c r="A24" s="97"/>
      <c r="B24" s="97"/>
      <c r="C24" s="97"/>
      <c r="D24" s="97"/>
      <c r="E24" s="97"/>
      <c r="F24" s="97"/>
      <c r="G24" s="99"/>
      <c r="H24" s="97"/>
      <c r="I24" s="97"/>
      <c r="J24" s="7"/>
    </row>
    <row r="25" spans="1:10">
      <c r="A25" s="97"/>
      <c r="B25" s="97"/>
      <c r="C25" s="97"/>
      <c r="D25" s="97"/>
      <c r="E25" s="97"/>
      <c r="F25" s="97"/>
      <c r="G25" s="97"/>
    </row>
    <row r="26" spans="1:10">
      <c r="A26" s="97"/>
      <c r="B26" s="97"/>
      <c r="C26" s="97"/>
      <c r="D26" s="97"/>
      <c r="E26" s="97"/>
      <c r="F26" s="97"/>
    </row>
    <row r="27" spans="1:10">
      <c r="A27" s="97"/>
      <c r="B27" s="97"/>
      <c r="C27" s="97"/>
      <c r="D27" s="97"/>
      <c r="E27" s="97"/>
      <c r="F27" s="97"/>
    </row>
    <row r="28" spans="1:10">
      <c r="A28" s="97"/>
      <c r="B28" s="97"/>
      <c r="C28" s="97"/>
      <c r="D28" s="97"/>
      <c r="E28" s="97"/>
      <c r="F28" s="97"/>
    </row>
    <row r="29" spans="1:10">
      <c r="A29" s="97"/>
      <c r="B29" s="97"/>
    </row>
    <row r="30" spans="1:10">
      <c r="A30" s="97"/>
      <c r="B30" s="97"/>
    </row>
    <row r="31" spans="1:10">
      <c r="A31" s="97"/>
      <c r="B31" s="97"/>
    </row>
    <row r="32" spans="1:10">
      <c r="A32" s="97"/>
      <c r="B32" s="97"/>
    </row>
    <row r="33" spans="1:2">
      <c r="A33" s="97"/>
      <c r="B33" s="97"/>
    </row>
    <row r="34" spans="1:2">
      <c r="B34" s="97"/>
    </row>
    <row r="35" spans="1:2">
      <c r="B35" s="97"/>
    </row>
    <row r="36" spans="1:2">
      <c r="B36" s="97"/>
    </row>
    <row r="37" spans="1:2">
      <c r="B37" s="97"/>
    </row>
    <row r="38" spans="1:2">
      <c r="B38" s="97"/>
    </row>
    <row r="39" spans="1:2">
      <c r="B39" s="97"/>
    </row>
    <row r="40" spans="1:2">
      <c r="B40" s="97"/>
    </row>
    <row r="41" spans="1:2">
      <c r="B41" s="97"/>
    </row>
    <row r="42" spans="1:2">
      <c r="B42" s="97"/>
    </row>
    <row r="43" spans="1:2">
      <c r="B43" s="97"/>
    </row>
    <row r="44" spans="1:2">
      <c r="B44" s="97"/>
    </row>
    <row r="45" spans="1:2">
      <c r="B45" s="97"/>
    </row>
    <row r="46" spans="1:2">
      <c r="B46" s="97"/>
    </row>
    <row r="47" spans="1:2">
      <c r="B47" s="97"/>
    </row>
    <row r="48" spans="1:2">
      <c r="B48" s="97"/>
    </row>
    <row r="49" spans="2:2">
      <c r="B49" s="97"/>
    </row>
    <row r="50" spans="2:2">
      <c r="B50" s="97"/>
    </row>
    <row r="51" spans="2:2">
      <c r="B51" s="97"/>
    </row>
    <row r="52" spans="2:2">
      <c r="B52" s="97"/>
    </row>
    <row r="53" spans="2:2">
      <c r="B53" s="97"/>
    </row>
    <row r="54" spans="2:2">
      <c r="B54" s="97"/>
    </row>
    <row r="55" spans="2:2">
      <c r="B55" s="97"/>
    </row>
    <row r="56" spans="2:2">
      <c r="B56" s="97"/>
    </row>
    <row r="57" spans="2:2">
      <c r="B57" s="97"/>
    </row>
    <row r="58" spans="2:2">
      <c r="B58" s="97"/>
    </row>
    <row r="59" spans="2:2">
      <c r="B59" s="97"/>
    </row>
    <row r="60" spans="2:2">
      <c r="B60" s="97"/>
    </row>
    <row r="61" spans="2:2">
      <c r="B61" s="97"/>
    </row>
  </sheetData>
  <sheetProtection formatRows="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CB951-26A3-43FC-981F-1AA89DD7782F}">
  <dimension ref="A1:F93"/>
  <sheetViews>
    <sheetView zoomScale="70" zoomScaleNormal="70" workbookViewId="0">
      <pane xSplit="1" ySplit="1" topLeftCell="C67" activePane="bottomRight" state="frozen"/>
      <selection pane="bottomRight" activeCell="B8" sqref="B8"/>
      <selection pane="bottomLeft" activeCell="A2" sqref="A2"/>
      <selection pane="topRight" activeCell="B1" sqref="B1"/>
    </sheetView>
  </sheetViews>
  <sheetFormatPr defaultColWidth="10.625" defaultRowHeight="15.75" customHeight="1"/>
  <cols>
    <col min="1" max="1" width="64.625" style="95" customWidth="1"/>
    <col min="2" max="3" width="64.625" style="97" customWidth="1"/>
    <col min="4" max="5" width="16.625" style="97" customWidth="1"/>
    <col min="6" max="6" width="18.5" style="97" customWidth="1"/>
    <col min="7" max="16384" width="10.625" style="7"/>
  </cols>
  <sheetData>
    <row r="1" spans="1:6" ht="32.1" customHeight="1">
      <c r="A1" s="30" t="s">
        <v>21</v>
      </c>
      <c r="B1" s="20" t="s">
        <v>164</v>
      </c>
      <c r="C1" s="20" t="s">
        <v>165</v>
      </c>
      <c r="D1" s="30" t="s">
        <v>23</v>
      </c>
      <c r="E1" s="30" t="s">
        <v>24</v>
      </c>
      <c r="F1" s="7"/>
    </row>
    <row r="2" spans="1:6" ht="32.1" customHeight="1">
      <c r="A2" s="20" t="s">
        <v>166</v>
      </c>
      <c r="B2" s="89"/>
      <c r="C2" s="89"/>
      <c r="D2" s="69">
        <v>0.03</v>
      </c>
      <c r="E2" s="40">
        <f t="shared" ref="E2:E64" si="0">(B2+C2)*D2</f>
        <v>0</v>
      </c>
      <c r="F2" s="8"/>
    </row>
    <row r="3" spans="1:6" ht="32.1" customHeight="1">
      <c r="A3" s="20"/>
      <c r="B3" s="89"/>
      <c r="C3" s="89"/>
      <c r="D3" s="69"/>
      <c r="E3" s="40"/>
      <c r="F3" s="8"/>
    </row>
    <row r="4" spans="1:6" ht="32.1" customHeight="1">
      <c r="A4" s="20" t="s">
        <v>167</v>
      </c>
      <c r="B4" s="94"/>
      <c r="C4" s="94"/>
      <c r="D4" s="69">
        <v>0.03</v>
      </c>
      <c r="E4" s="40">
        <f t="shared" si="0"/>
        <v>0</v>
      </c>
      <c r="F4" s="8"/>
    </row>
    <row r="5" spans="1:6" ht="32.1" customHeight="1">
      <c r="A5" s="20"/>
      <c r="B5" s="94"/>
      <c r="C5" s="94"/>
      <c r="D5" s="69"/>
      <c r="E5" s="40"/>
      <c r="F5" s="8"/>
    </row>
    <row r="6" spans="1:6" ht="32.1" customHeight="1">
      <c r="A6" s="20" t="s">
        <v>168</v>
      </c>
      <c r="B6" s="92">
        <v>2</v>
      </c>
      <c r="C6" s="89"/>
      <c r="D6" s="64">
        <v>0.04</v>
      </c>
      <c r="E6" s="40">
        <f t="shared" si="0"/>
        <v>0.08</v>
      </c>
      <c r="F6" s="7"/>
    </row>
    <row r="7" spans="1:6" ht="123.95">
      <c r="A7" s="20"/>
      <c r="B7" s="139" t="s">
        <v>169</v>
      </c>
      <c r="C7" s="114" t="s">
        <v>170</v>
      </c>
      <c r="D7" s="64"/>
      <c r="E7" s="40"/>
      <c r="F7" s="7"/>
    </row>
    <row r="8" spans="1:6" ht="32.1" customHeight="1">
      <c r="A8" s="20" t="s">
        <v>171</v>
      </c>
      <c r="B8" s="94"/>
      <c r="C8" s="94"/>
      <c r="D8" s="64">
        <v>0.03</v>
      </c>
      <c r="E8" s="40">
        <f t="shared" si="0"/>
        <v>0</v>
      </c>
      <c r="F8" s="7"/>
    </row>
    <row r="9" spans="1:6" ht="32.1" customHeight="1">
      <c r="A9" s="20"/>
      <c r="B9" s="94"/>
      <c r="C9" s="94"/>
      <c r="D9" s="64"/>
      <c r="E9" s="40"/>
      <c r="F9" s="7"/>
    </row>
    <row r="10" spans="1:6" ht="32.1" customHeight="1">
      <c r="A10" s="135" t="s">
        <v>172</v>
      </c>
      <c r="B10" s="89">
        <v>2</v>
      </c>
      <c r="C10" s="89"/>
      <c r="D10" s="64">
        <v>0.03</v>
      </c>
      <c r="E10" s="40">
        <f t="shared" si="0"/>
        <v>0.06</v>
      </c>
      <c r="F10" s="7"/>
    </row>
    <row r="11" spans="1:6" ht="93">
      <c r="A11" s="20"/>
      <c r="B11" s="114" t="s">
        <v>173</v>
      </c>
      <c r="C11" s="114" t="s">
        <v>170</v>
      </c>
      <c r="D11" s="64"/>
      <c r="E11" s="40"/>
      <c r="F11" s="7"/>
    </row>
    <row r="12" spans="1:6" ht="32.1" customHeight="1">
      <c r="A12" s="20" t="s">
        <v>174</v>
      </c>
      <c r="B12" s="94"/>
      <c r="C12" s="94"/>
      <c r="D12" s="64">
        <v>0.02</v>
      </c>
      <c r="E12" s="40">
        <f t="shared" si="0"/>
        <v>0</v>
      </c>
      <c r="F12" s="7"/>
    </row>
    <row r="13" spans="1:6" ht="32.1" customHeight="1">
      <c r="A13" s="20"/>
      <c r="B13" s="94"/>
      <c r="C13" s="94"/>
      <c r="D13" s="64"/>
      <c r="E13" s="40"/>
      <c r="F13" s="7"/>
    </row>
    <row r="14" spans="1:6" ht="32.1" customHeight="1">
      <c r="A14" s="20" t="s">
        <v>175</v>
      </c>
      <c r="B14" s="92"/>
      <c r="C14" s="89"/>
      <c r="D14" s="64">
        <v>0.04</v>
      </c>
      <c r="E14" s="40">
        <f t="shared" si="0"/>
        <v>0</v>
      </c>
      <c r="F14" s="7"/>
    </row>
    <row r="15" spans="1:6" ht="32.1" customHeight="1">
      <c r="A15" s="20"/>
      <c r="B15" s="92"/>
      <c r="C15" s="89"/>
      <c r="D15" s="64"/>
      <c r="E15" s="40"/>
      <c r="F15" s="7"/>
    </row>
    <row r="16" spans="1:6" ht="32.1" customHeight="1">
      <c r="A16" s="20" t="s">
        <v>176</v>
      </c>
      <c r="B16" s="94"/>
      <c r="C16" s="94"/>
      <c r="D16" s="64">
        <v>0.04</v>
      </c>
      <c r="E16" s="40">
        <f t="shared" si="0"/>
        <v>0</v>
      </c>
      <c r="F16" s="7"/>
    </row>
    <row r="17" spans="1:6" ht="32.1" customHeight="1">
      <c r="A17" s="20"/>
      <c r="B17" s="94"/>
      <c r="C17" s="94"/>
      <c r="D17" s="64"/>
      <c r="E17" s="40"/>
      <c r="F17" s="7"/>
    </row>
    <row r="18" spans="1:6" ht="32.1" customHeight="1">
      <c r="A18" s="20" t="s">
        <v>177</v>
      </c>
      <c r="B18" s="89"/>
      <c r="C18" s="89"/>
      <c r="D18" s="64">
        <v>0.04</v>
      </c>
      <c r="E18" s="40">
        <f t="shared" si="0"/>
        <v>0</v>
      </c>
      <c r="F18" s="7"/>
    </row>
    <row r="19" spans="1:6" ht="32.1" customHeight="1">
      <c r="A19" s="20"/>
      <c r="B19" s="89"/>
      <c r="C19" s="89"/>
      <c r="D19" s="64"/>
      <c r="E19" s="40"/>
      <c r="F19" s="7"/>
    </row>
    <row r="20" spans="1:6" ht="32.1" customHeight="1">
      <c r="A20" s="20" t="s">
        <v>178</v>
      </c>
      <c r="B20" s="94"/>
      <c r="C20" s="94"/>
      <c r="D20" s="64">
        <v>0.04</v>
      </c>
      <c r="E20" s="40">
        <f t="shared" si="0"/>
        <v>0</v>
      </c>
      <c r="F20" s="7"/>
    </row>
    <row r="21" spans="1:6" ht="32.1" customHeight="1">
      <c r="A21" s="20"/>
      <c r="B21" s="94"/>
      <c r="C21" s="94"/>
      <c r="D21" s="64"/>
      <c r="E21" s="40"/>
      <c r="F21" s="7"/>
    </row>
    <row r="22" spans="1:6" ht="32.1" customHeight="1">
      <c r="A22" s="20" t="s">
        <v>179</v>
      </c>
      <c r="B22" s="92"/>
      <c r="C22" s="89"/>
      <c r="D22" s="64">
        <v>0.04</v>
      </c>
      <c r="E22" s="40">
        <f t="shared" si="0"/>
        <v>0</v>
      </c>
      <c r="F22" s="7"/>
    </row>
    <row r="23" spans="1:6" ht="32.1" customHeight="1">
      <c r="A23" s="20"/>
      <c r="B23" s="92"/>
      <c r="C23" s="89"/>
      <c r="D23" s="64"/>
      <c r="E23" s="40"/>
      <c r="F23" s="7"/>
    </row>
    <row r="24" spans="1:6" ht="32.1" customHeight="1">
      <c r="A24" s="20" t="s">
        <v>180</v>
      </c>
      <c r="B24" s="94"/>
      <c r="C24" s="94"/>
      <c r="D24" s="64">
        <v>0.04</v>
      </c>
      <c r="E24" s="40">
        <f t="shared" si="0"/>
        <v>0</v>
      </c>
      <c r="F24" s="7"/>
    </row>
    <row r="25" spans="1:6" ht="32.1" customHeight="1">
      <c r="A25" s="20"/>
      <c r="B25" s="94"/>
      <c r="C25" s="94"/>
      <c r="D25" s="64"/>
      <c r="E25" s="40"/>
      <c r="F25" s="7"/>
    </row>
    <row r="26" spans="1:6" ht="32.1" customHeight="1">
      <c r="A26" s="20" t="s">
        <v>181</v>
      </c>
      <c r="B26" s="89"/>
      <c r="C26" s="89"/>
      <c r="D26" s="64">
        <v>0.04</v>
      </c>
      <c r="E26" s="40">
        <f t="shared" si="0"/>
        <v>0</v>
      </c>
      <c r="F26" s="7"/>
    </row>
    <row r="27" spans="1:6" ht="32.1" customHeight="1">
      <c r="A27" s="20"/>
      <c r="B27" s="89"/>
      <c r="C27" s="89"/>
      <c r="D27" s="64"/>
      <c r="E27" s="40"/>
      <c r="F27" s="7"/>
    </row>
    <row r="28" spans="1:6" ht="32.1" customHeight="1">
      <c r="A28" s="20" t="s">
        <v>182</v>
      </c>
      <c r="B28" s="94"/>
      <c r="C28" s="94"/>
      <c r="D28" s="64">
        <v>0.02</v>
      </c>
      <c r="E28" s="40">
        <f t="shared" si="0"/>
        <v>0</v>
      </c>
      <c r="F28" s="7"/>
    </row>
    <row r="29" spans="1:6" ht="32.1" customHeight="1">
      <c r="A29" s="20"/>
      <c r="B29" s="94"/>
      <c r="C29" s="94"/>
      <c r="D29" s="64"/>
      <c r="E29" s="40"/>
      <c r="F29" s="7"/>
    </row>
    <row r="30" spans="1:6" ht="32.1" customHeight="1">
      <c r="A30" s="20" t="s">
        <v>183</v>
      </c>
      <c r="B30" s="92"/>
      <c r="C30" s="89"/>
      <c r="D30" s="64">
        <v>0.02</v>
      </c>
      <c r="E30" s="40">
        <f t="shared" si="0"/>
        <v>0</v>
      </c>
      <c r="F30" s="7"/>
    </row>
    <row r="31" spans="1:6" ht="32.1" customHeight="1">
      <c r="A31" s="20"/>
      <c r="B31" s="92"/>
      <c r="C31" s="89"/>
      <c r="D31" s="64"/>
      <c r="E31" s="40"/>
      <c r="F31" s="7"/>
    </row>
    <row r="32" spans="1:6" ht="32.1" customHeight="1">
      <c r="A32" s="20" t="s">
        <v>184</v>
      </c>
      <c r="B32" s="94"/>
      <c r="C32" s="94"/>
      <c r="D32" s="64">
        <v>0.03</v>
      </c>
      <c r="E32" s="40">
        <f t="shared" si="0"/>
        <v>0</v>
      </c>
      <c r="F32" s="7"/>
    </row>
    <row r="33" spans="1:6" ht="32.1" customHeight="1">
      <c r="A33" s="20"/>
      <c r="B33" s="94"/>
      <c r="C33" s="94"/>
      <c r="D33" s="64"/>
      <c r="E33" s="40"/>
      <c r="F33" s="7"/>
    </row>
    <row r="34" spans="1:6" ht="32.1" customHeight="1">
      <c r="A34" s="20" t="s">
        <v>185</v>
      </c>
      <c r="B34" s="89"/>
      <c r="C34" s="89"/>
      <c r="D34" s="64">
        <v>0.02</v>
      </c>
      <c r="E34" s="40">
        <f t="shared" si="0"/>
        <v>0</v>
      </c>
      <c r="F34" s="7"/>
    </row>
    <row r="35" spans="1:6" ht="32.1" customHeight="1">
      <c r="A35" s="20"/>
      <c r="B35" s="89"/>
      <c r="C35" s="89"/>
      <c r="D35" s="64"/>
      <c r="E35" s="40"/>
      <c r="F35" s="7"/>
    </row>
    <row r="36" spans="1:6" ht="32.1" customHeight="1">
      <c r="A36" s="20" t="s">
        <v>186</v>
      </c>
      <c r="B36" s="94"/>
      <c r="C36" s="94"/>
      <c r="D36" s="64">
        <v>0.03</v>
      </c>
      <c r="E36" s="40">
        <f t="shared" si="0"/>
        <v>0</v>
      </c>
      <c r="F36" s="7"/>
    </row>
    <row r="37" spans="1:6" ht="32.1" customHeight="1">
      <c r="A37" s="20"/>
      <c r="B37" s="94"/>
      <c r="C37" s="94"/>
      <c r="D37" s="64"/>
      <c r="E37" s="40"/>
      <c r="F37" s="7"/>
    </row>
    <row r="38" spans="1:6" ht="32.1" customHeight="1">
      <c r="A38" s="20" t="s">
        <v>187</v>
      </c>
      <c r="B38" s="92"/>
      <c r="C38" s="89"/>
      <c r="D38" s="64">
        <v>0.02</v>
      </c>
      <c r="E38" s="40">
        <f t="shared" si="0"/>
        <v>0</v>
      </c>
      <c r="F38" s="7"/>
    </row>
    <row r="39" spans="1:6" ht="32.1" customHeight="1">
      <c r="A39" s="20"/>
      <c r="B39" s="92"/>
      <c r="C39" s="89"/>
      <c r="D39" s="64"/>
      <c r="E39" s="40"/>
      <c r="F39" s="7"/>
    </row>
    <row r="40" spans="1:6" ht="32.1" customHeight="1">
      <c r="A40" s="20" t="s">
        <v>188</v>
      </c>
      <c r="B40" s="94"/>
      <c r="C40" s="94"/>
      <c r="D40" s="64">
        <v>0.03</v>
      </c>
      <c r="E40" s="40">
        <f t="shared" si="0"/>
        <v>0</v>
      </c>
      <c r="F40" s="7"/>
    </row>
    <row r="41" spans="1:6" ht="32.1" customHeight="1">
      <c r="A41" s="20"/>
      <c r="B41" s="94"/>
      <c r="C41" s="94"/>
      <c r="D41" s="64"/>
      <c r="E41" s="40"/>
      <c r="F41" s="7"/>
    </row>
    <row r="42" spans="1:6" ht="32.1" customHeight="1">
      <c r="A42" s="20" t="s">
        <v>189</v>
      </c>
      <c r="B42" s="89"/>
      <c r="C42" s="89"/>
      <c r="D42" s="64">
        <v>0.03</v>
      </c>
      <c r="E42" s="40">
        <f t="shared" si="0"/>
        <v>0</v>
      </c>
      <c r="F42" s="7"/>
    </row>
    <row r="43" spans="1:6" ht="32.1" customHeight="1">
      <c r="A43" s="20"/>
      <c r="B43" s="89"/>
      <c r="C43" s="89"/>
      <c r="D43" s="64"/>
      <c r="E43" s="40"/>
      <c r="F43" s="7"/>
    </row>
    <row r="44" spans="1:6" ht="32.1" customHeight="1">
      <c r="A44" s="20" t="s">
        <v>190</v>
      </c>
      <c r="B44" s="94"/>
      <c r="C44" s="94"/>
      <c r="D44" s="64">
        <v>0.02</v>
      </c>
      <c r="E44" s="40">
        <f t="shared" si="0"/>
        <v>0</v>
      </c>
      <c r="F44" s="7"/>
    </row>
    <row r="45" spans="1:6" ht="32.1" customHeight="1">
      <c r="A45" s="20"/>
      <c r="B45" s="94"/>
      <c r="C45" s="94"/>
      <c r="D45" s="64"/>
      <c r="E45" s="40"/>
      <c r="F45" s="7"/>
    </row>
    <row r="46" spans="1:6" ht="32.1" customHeight="1">
      <c r="A46" s="20" t="s">
        <v>191</v>
      </c>
      <c r="B46" s="92"/>
      <c r="C46" s="89"/>
      <c r="D46" s="64">
        <v>0.03</v>
      </c>
      <c r="E46" s="40">
        <f t="shared" si="0"/>
        <v>0</v>
      </c>
      <c r="F46" s="7"/>
    </row>
    <row r="47" spans="1:6" ht="32.1" customHeight="1">
      <c r="A47" s="20"/>
      <c r="B47" s="92"/>
      <c r="C47" s="89"/>
      <c r="D47" s="64"/>
      <c r="E47" s="40"/>
      <c r="F47" s="7"/>
    </row>
    <row r="48" spans="1:6" ht="32.1" customHeight="1">
      <c r="A48" s="20" t="s">
        <v>192</v>
      </c>
      <c r="B48" s="94"/>
      <c r="C48" s="94"/>
      <c r="D48" s="64">
        <v>0.02</v>
      </c>
      <c r="E48" s="40">
        <f t="shared" si="0"/>
        <v>0</v>
      </c>
      <c r="F48" s="7"/>
    </row>
    <row r="49" spans="1:6" ht="32.1" customHeight="1">
      <c r="A49" s="20"/>
      <c r="B49" s="94"/>
      <c r="C49" s="94"/>
      <c r="D49" s="64"/>
      <c r="E49" s="40"/>
      <c r="F49" s="7"/>
    </row>
    <row r="50" spans="1:6" ht="32.1" customHeight="1">
      <c r="A50" s="20" t="s">
        <v>193</v>
      </c>
      <c r="B50" s="89"/>
      <c r="C50" s="89"/>
      <c r="D50" s="64">
        <v>0.03</v>
      </c>
      <c r="E50" s="40">
        <f t="shared" si="0"/>
        <v>0</v>
      </c>
      <c r="F50" s="7"/>
    </row>
    <row r="51" spans="1:6" ht="32.1" customHeight="1">
      <c r="A51" s="20"/>
      <c r="B51" s="89"/>
      <c r="C51" s="89"/>
      <c r="D51" s="64"/>
      <c r="E51" s="40"/>
      <c r="F51" s="7"/>
    </row>
    <row r="52" spans="1:6" ht="32.1" customHeight="1">
      <c r="A52" s="20" t="s">
        <v>194</v>
      </c>
      <c r="B52" s="94"/>
      <c r="C52" s="94"/>
      <c r="D52" s="64">
        <v>0.03</v>
      </c>
      <c r="E52" s="40">
        <f t="shared" si="0"/>
        <v>0</v>
      </c>
      <c r="F52" s="7"/>
    </row>
    <row r="53" spans="1:6" ht="32.1" customHeight="1">
      <c r="A53" s="20"/>
      <c r="B53" s="94"/>
      <c r="C53" s="94"/>
      <c r="D53" s="64"/>
      <c r="E53" s="40"/>
      <c r="F53" s="7"/>
    </row>
    <row r="54" spans="1:6" ht="32.1" customHeight="1">
      <c r="A54" s="20" t="s">
        <v>195</v>
      </c>
      <c r="B54" s="92">
        <v>2</v>
      </c>
      <c r="C54" s="89"/>
      <c r="D54" s="64">
        <v>0.03</v>
      </c>
      <c r="E54" s="40">
        <f t="shared" si="0"/>
        <v>0.06</v>
      </c>
      <c r="F54" s="8"/>
    </row>
    <row r="55" spans="1:6" ht="170.45">
      <c r="A55" s="20"/>
      <c r="B55" s="139" t="s">
        <v>196</v>
      </c>
      <c r="C55" s="114" t="s">
        <v>170</v>
      </c>
      <c r="D55" s="64"/>
      <c r="E55" s="40"/>
      <c r="F55" s="8"/>
    </row>
    <row r="56" spans="1:6" s="134" customFormat="1" ht="32.1" customHeight="1">
      <c r="A56" s="20" t="s">
        <v>197</v>
      </c>
      <c r="B56" s="94">
        <v>3.5</v>
      </c>
      <c r="C56" s="94"/>
      <c r="D56" s="64">
        <v>0.03</v>
      </c>
      <c r="E56" s="40">
        <f t="shared" si="0"/>
        <v>0.105</v>
      </c>
      <c r="F56" s="133"/>
    </row>
    <row r="57" spans="1:6" ht="77.45">
      <c r="A57" s="20"/>
      <c r="B57" s="138" t="s">
        <v>198</v>
      </c>
      <c r="C57" s="138" t="s">
        <v>170</v>
      </c>
      <c r="D57" s="64"/>
      <c r="E57" s="40"/>
      <c r="F57" s="8"/>
    </row>
    <row r="58" spans="1:6" ht="32.1" customHeight="1">
      <c r="A58" s="20" t="s">
        <v>199</v>
      </c>
      <c r="B58" s="89"/>
      <c r="C58" s="89"/>
      <c r="D58" s="64">
        <v>0.03</v>
      </c>
      <c r="E58" s="40">
        <f t="shared" si="0"/>
        <v>0</v>
      </c>
      <c r="F58" s="8"/>
    </row>
    <row r="59" spans="1:6" ht="32.1" customHeight="1">
      <c r="A59" s="20"/>
      <c r="B59" s="89"/>
      <c r="C59" s="89"/>
      <c r="D59" s="64"/>
      <c r="E59" s="40"/>
      <c r="F59" s="8"/>
    </row>
    <row r="60" spans="1:6" ht="32.1" customHeight="1">
      <c r="A60" s="20" t="s">
        <v>200</v>
      </c>
      <c r="B60" s="94"/>
      <c r="C60" s="94"/>
      <c r="D60" s="64">
        <v>0.02</v>
      </c>
      <c r="E60" s="40">
        <f t="shared" si="0"/>
        <v>0</v>
      </c>
      <c r="F60" s="8"/>
    </row>
    <row r="61" spans="1:6" ht="32.1" customHeight="1">
      <c r="A61" s="20"/>
      <c r="B61" s="94"/>
      <c r="C61" s="94"/>
      <c r="D61" s="64"/>
      <c r="E61" s="40"/>
      <c r="F61" s="8"/>
    </row>
    <row r="62" spans="1:6" ht="32.1" customHeight="1">
      <c r="A62" s="20" t="s">
        <v>201</v>
      </c>
      <c r="B62" s="92"/>
      <c r="C62" s="89"/>
      <c r="D62" s="64">
        <v>0.02</v>
      </c>
      <c r="E62" s="40">
        <f t="shared" si="0"/>
        <v>0</v>
      </c>
      <c r="F62" s="8"/>
    </row>
    <row r="63" spans="1:6" ht="32.1" customHeight="1">
      <c r="A63" s="20"/>
      <c r="B63" s="92"/>
      <c r="C63" s="89"/>
      <c r="D63" s="64"/>
      <c r="E63" s="40"/>
      <c r="F63" s="8"/>
    </row>
    <row r="64" spans="1:6" ht="32.1" customHeight="1">
      <c r="A64" s="20" t="s">
        <v>202</v>
      </c>
      <c r="B64" s="94"/>
      <c r="C64" s="94"/>
      <c r="D64" s="64">
        <v>0.03</v>
      </c>
      <c r="E64" s="40">
        <f t="shared" si="0"/>
        <v>0</v>
      </c>
      <c r="F64" s="8"/>
    </row>
    <row r="65" spans="1:6" ht="32.1" customHeight="1">
      <c r="A65" s="20"/>
      <c r="B65" s="94"/>
      <c r="C65" s="94"/>
      <c r="D65" s="64"/>
      <c r="E65" s="40"/>
      <c r="F65" s="8"/>
    </row>
    <row r="66" spans="1:6" ht="32.1" customHeight="1">
      <c r="A66" s="20" t="s">
        <v>203</v>
      </c>
      <c r="B66" s="89"/>
      <c r="C66" s="89"/>
      <c r="D66" s="64">
        <v>0.03</v>
      </c>
      <c r="E66" s="40">
        <f t="shared" ref="E66" si="1">(B66+C66)*D66</f>
        <v>0</v>
      </c>
      <c r="F66" s="8"/>
    </row>
    <row r="67" spans="1:6" ht="32.1" customHeight="1">
      <c r="A67" s="20"/>
      <c r="B67" s="89"/>
      <c r="C67" s="89"/>
      <c r="D67" s="64"/>
      <c r="E67" s="40"/>
      <c r="F67" s="8"/>
    </row>
    <row r="68" spans="1:6" ht="32.1" customHeight="1">
      <c r="A68" s="20" t="s">
        <v>204</v>
      </c>
      <c r="B68" s="94"/>
      <c r="C68" s="94"/>
      <c r="D68" s="64">
        <v>0.02</v>
      </c>
      <c r="E68" s="40">
        <f t="shared" ref="E68" si="2">(B68+C68)*D68</f>
        <v>0</v>
      </c>
      <c r="F68" s="8"/>
    </row>
    <row r="69" spans="1:6" ht="32.1" customHeight="1">
      <c r="A69" s="39"/>
      <c r="B69" s="94"/>
      <c r="C69" s="94"/>
      <c r="D69" s="131"/>
      <c r="E69" s="132"/>
      <c r="F69" s="8"/>
    </row>
    <row r="70" spans="1:6" ht="15.6">
      <c r="A70" s="7"/>
      <c r="B70" s="7"/>
      <c r="C70" s="35" t="s">
        <v>63</v>
      </c>
      <c r="D70" s="70">
        <f>SUM(D2:D68)</f>
        <v>1.0000000000000002</v>
      </c>
      <c r="E70" s="79">
        <f>SUM(E2:E68)</f>
        <v>0.30499999999999999</v>
      </c>
      <c r="F70" s="150" t="s">
        <v>137</v>
      </c>
    </row>
    <row r="71" spans="1:6" ht="15.6">
      <c r="A71" s="141"/>
      <c r="B71" s="145"/>
      <c r="C71" s="145"/>
      <c r="D71" s="145"/>
      <c r="E71" s="145"/>
      <c r="F71" s="145"/>
    </row>
    <row r="72" spans="1:6" ht="20.100000000000001" customHeight="1">
      <c r="A72" s="145"/>
      <c r="B72" s="145"/>
      <c r="C72" s="145"/>
      <c r="D72" s="145"/>
      <c r="E72" s="145"/>
      <c r="F72" s="145"/>
    </row>
    <row r="73" spans="1:6" ht="18.600000000000001" customHeight="1">
      <c r="A73" s="145"/>
      <c r="B73" s="145"/>
      <c r="C73" s="145"/>
      <c r="D73" s="145"/>
      <c r="E73" s="145"/>
      <c r="F73" s="145"/>
    </row>
    <row r="74" spans="1:6" ht="15.6">
      <c r="A74" s="145"/>
      <c r="B74" s="145"/>
      <c r="C74" s="145"/>
      <c r="D74" s="145"/>
      <c r="E74" s="145"/>
      <c r="F74" s="145"/>
    </row>
    <row r="75" spans="1:6" ht="15.6">
      <c r="A75" s="145"/>
      <c r="B75" s="145"/>
      <c r="C75" s="145"/>
      <c r="D75" s="145"/>
      <c r="E75" s="145"/>
      <c r="F75" s="145"/>
    </row>
    <row r="76" spans="1:6" ht="15.6">
      <c r="A76" s="145"/>
      <c r="B76" s="145"/>
      <c r="C76" s="145"/>
      <c r="D76" s="145"/>
      <c r="E76" s="145"/>
      <c r="F76" s="145"/>
    </row>
    <row r="77" spans="1:6" ht="15.6">
      <c r="A77" s="97"/>
    </row>
    <row r="78" spans="1:6" ht="15.6">
      <c r="A78" s="97"/>
    </row>
    <row r="79" spans="1:6" ht="15.6">
      <c r="A79" s="97"/>
    </row>
    <row r="80" spans="1:6" ht="15.6">
      <c r="A80" s="97"/>
    </row>
    <row r="81" spans="1:4" ht="15.6">
      <c r="A81" s="97"/>
    </row>
    <row r="82" spans="1:4" ht="15.6">
      <c r="A82" s="97"/>
    </row>
    <row r="83" spans="1:4" ht="15.6">
      <c r="A83" s="97"/>
      <c r="D83" s="145"/>
    </row>
    <row r="84" spans="1:4" ht="15.6">
      <c r="A84" s="97"/>
    </row>
    <row r="85" spans="1:4" ht="15.6">
      <c r="A85" s="97"/>
    </row>
    <row r="86" spans="1:4" ht="15.6">
      <c r="A86" s="97"/>
    </row>
    <row r="87" spans="1:4" ht="15.6">
      <c r="A87" s="97"/>
    </row>
    <row r="88" spans="1:4" ht="15.6">
      <c r="A88" s="97"/>
    </row>
    <row r="89" spans="1:4" ht="15.6">
      <c r="A89" s="97"/>
    </row>
    <row r="90" spans="1:4" ht="15.6">
      <c r="A90" s="145"/>
    </row>
    <row r="91" spans="1:4" ht="15.6">
      <c r="A91" s="145"/>
    </row>
    <row r="92" spans="1:4" ht="15.6">
      <c r="A92" s="145"/>
    </row>
    <row r="93" spans="1:4" ht="15.6">
      <c r="A93" s="145"/>
    </row>
  </sheetData>
  <sheetProtection formatRow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Cecília Ribeiro</cp:lastModifiedBy>
  <cp:revision/>
  <dcterms:created xsi:type="dcterms:W3CDTF">2022-10-09T23:08:45Z</dcterms:created>
  <dcterms:modified xsi:type="dcterms:W3CDTF">2025-10-11T12:08:46Z</dcterms:modified>
  <cp:category/>
  <cp:contentStatus/>
</cp:coreProperties>
</file>