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defaultThemeVersion="166925"/>
  <mc:AlternateContent xmlns:mc="http://schemas.openxmlformats.org/markup-compatibility/2006">
    <mc:Choice Requires="x15">
      <x15ac:absPath xmlns:x15ac="http://schemas.microsoft.com/office/spreadsheetml/2010/11/ac" url="https://d.docs.live.net/9172af7691c491fc/RASA/7o. ciclo - IFDs - 2025/Desenvolve SP/"/>
    </mc:Choice>
  </mc:AlternateContent>
  <xr:revisionPtr revIDLastSave="80" documentId="13_ncr:1_{509833FA-01D2-4E83-8751-39C23A3E4011}" xr6:coauthVersionLast="47" xr6:coauthVersionMax="47" xr10:uidLastSave="{504F0E3E-6BD5-46B5-BD20-99435C5E67E4}"/>
  <bookViews>
    <workbookView xWindow="-110" yWindow="-110" windowWidth="19420" windowHeight="11500" firstSheet="13" activeTab="13" xr2:uid="{033D211D-4D1B-C74C-B933-05804CD3EC4A}"/>
  </bookViews>
  <sheets>
    <sheet name="Nota final" sheetId="20" r:id="rId1"/>
    <sheet name="Informações da planilha" sheetId="21" state="hidden" r:id="rId2"/>
    <sheet name="Temas nas políticas gerais" sheetId="8" r:id="rId3"/>
    <sheet name="Temas nas políticas setoriais" sheetId="9" r:id="rId4"/>
    <sheet name="Bases de dados" sheetId="22" r:id="rId5"/>
    <sheet name="Monitoramento de riscos" sheetId="10" r:id="rId6"/>
    <sheet name="Relevância processo decisório" sheetId="27" r:id="rId7"/>
    <sheet name="Ações de mitigação de riscos" sheetId="11" r:id="rId8"/>
    <sheet name="Prod fin imp positivo" sheetId="26" r:id="rId9"/>
    <sheet name="Portfólio (setor)" sheetId="12" r:id="rId10"/>
    <sheet name="Portfólio (localização)" sheetId="15" r:id="rId11"/>
    <sheet name="Portfólio (empresa)" sheetId="16" r:id="rId12"/>
    <sheet name="Governança" sheetId="2" r:id="rId13"/>
    <sheet name=" Controvérsias socioambientais" sheetId="5"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8" i="26" l="1"/>
  <c r="E64" i="26"/>
  <c r="E60" i="26"/>
  <c r="E56" i="26"/>
  <c r="E52" i="26"/>
  <c r="E48" i="26"/>
  <c r="E44" i="26"/>
  <c r="E40" i="26"/>
  <c r="E36" i="26"/>
  <c r="E32" i="26"/>
  <c r="E28" i="26"/>
  <c r="E24" i="26"/>
  <c r="E20" i="26"/>
  <c r="E16" i="26"/>
  <c r="E12" i="26"/>
  <c r="E8" i="26"/>
  <c r="E4" i="26"/>
  <c r="D70" i="26"/>
  <c r="B92" i="22"/>
  <c r="E5" i="27"/>
  <c r="H9" i="20" s="1"/>
  <c r="E5" i="5" l="1"/>
  <c r="J4" i="22"/>
  <c r="J6" i="22"/>
  <c r="J8" i="22"/>
  <c r="J10" i="22"/>
  <c r="J12" i="22"/>
  <c r="J14" i="22"/>
  <c r="J16" i="22"/>
  <c r="J18" i="22"/>
  <c r="J20" i="22"/>
  <c r="J22" i="22"/>
  <c r="J24" i="22"/>
  <c r="J26" i="22"/>
  <c r="J28" i="22"/>
  <c r="J30" i="22"/>
  <c r="J32" i="22"/>
  <c r="J34" i="22"/>
  <c r="J36" i="22"/>
  <c r="J38" i="22"/>
  <c r="J40" i="22"/>
  <c r="J42" i="22"/>
  <c r="J44" i="22"/>
  <c r="J46" i="22"/>
  <c r="J48" i="22"/>
  <c r="J50" i="22"/>
  <c r="J52" i="22"/>
  <c r="J54" i="22"/>
  <c r="J56" i="22"/>
  <c r="J58" i="22"/>
  <c r="J60" i="22"/>
  <c r="J62" i="22"/>
  <c r="J64" i="22"/>
  <c r="J70" i="22"/>
  <c r="J72" i="22"/>
  <c r="J74" i="22"/>
  <c r="J76" i="22"/>
  <c r="J78" i="22"/>
  <c r="J80" i="22"/>
  <c r="J82" i="22"/>
  <c r="J84" i="22"/>
  <c r="J86" i="22"/>
  <c r="J88" i="22"/>
  <c r="J90" i="22"/>
  <c r="J2" i="22"/>
  <c r="H92" i="22"/>
  <c r="F92" i="22"/>
  <c r="D92" i="22"/>
  <c r="F18" i="16" l="1"/>
  <c r="F5" i="16"/>
  <c r="F7" i="16"/>
  <c r="F9" i="16"/>
  <c r="F11" i="16"/>
  <c r="F13" i="16"/>
  <c r="F15" i="16"/>
  <c r="F17" i="16"/>
  <c r="F3" i="16"/>
  <c r="C13" i="10"/>
  <c r="D13" i="10"/>
  <c r="B13" i="10"/>
  <c r="C9" i="12"/>
  <c r="D9" i="12"/>
  <c r="E9" i="12"/>
  <c r="B9" i="12"/>
  <c r="C9" i="15"/>
  <c r="D9" i="15"/>
  <c r="B9" i="15"/>
  <c r="E9" i="15"/>
  <c r="G9" i="5"/>
  <c r="G11" i="5"/>
  <c r="G13" i="5"/>
  <c r="F5" i="15"/>
  <c r="F7" i="15"/>
  <c r="F3" i="15"/>
  <c r="F5" i="12"/>
  <c r="F7" i="12"/>
  <c r="F3" i="12"/>
  <c r="F9" i="12" l="1"/>
  <c r="F9" i="15"/>
  <c r="J92" i="22"/>
  <c r="F9" i="20" s="1"/>
  <c r="G92" i="22"/>
  <c r="E66" i="26"/>
  <c r="E62" i="26"/>
  <c r="E58" i="26"/>
  <c r="E54" i="26"/>
  <c r="E50" i="26"/>
  <c r="E46" i="26"/>
  <c r="E42" i="26"/>
  <c r="E38" i="26"/>
  <c r="E34" i="26"/>
  <c r="E30" i="26"/>
  <c r="E26" i="26"/>
  <c r="E22" i="26"/>
  <c r="E18" i="26"/>
  <c r="E14" i="26"/>
  <c r="E10" i="26"/>
  <c r="E6" i="26"/>
  <c r="E2" i="26"/>
  <c r="I92" i="22"/>
  <c r="E92" i="22"/>
  <c r="C92" i="22"/>
  <c r="E70" i="26" l="1"/>
  <c r="J9" i="20" s="1"/>
  <c r="C15" i="10"/>
  <c r="D15" i="10"/>
  <c r="B15" i="10"/>
  <c r="E7" i="5"/>
  <c r="E9" i="5"/>
  <c r="E11" i="5"/>
  <c r="E13" i="5"/>
  <c r="E3" i="5"/>
  <c r="E4" i="2"/>
  <c r="E6" i="2"/>
  <c r="E8" i="2"/>
  <c r="E10" i="2"/>
  <c r="E12" i="2"/>
  <c r="E14" i="2"/>
  <c r="E16" i="2"/>
  <c r="E18" i="2"/>
  <c r="E20" i="2"/>
  <c r="E2" i="2"/>
  <c r="G19" i="16"/>
  <c r="F15" i="5"/>
  <c r="G3" i="5"/>
  <c r="F22" i="2"/>
  <c r="G2" i="2"/>
  <c r="E14" i="10"/>
  <c r="G16" i="11"/>
  <c r="H2" i="11"/>
  <c r="H4" i="11"/>
  <c r="G20" i="2"/>
  <c r="D4" i="9"/>
  <c r="D6" i="9"/>
  <c r="D8" i="9"/>
  <c r="D10" i="9"/>
  <c r="D12" i="9"/>
  <c r="D14" i="9"/>
  <c r="D16" i="9"/>
  <c r="D18" i="9"/>
  <c r="D20" i="9"/>
  <c r="D22" i="9"/>
  <c r="D24" i="9"/>
  <c r="D26" i="9"/>
  <c r="D28" i="9"/>
  <c r="D30" i="9"/>
  <c r="D32" i="9"/>
  <c r="D34" i="9"/>
  <c r="D36" i="9"/>
  <c r="D38" i="9"/>
  <c r="D40" i="9"/>
  <c r="D42" i="9"/>
  <c r="D44" i="9"/>
  <c r="D46" i="9"/>
  <c r="D48" i="9"/>
  <c r="D50" i="9"/>
  <c r="D52" i="9"/>
  <c r="D54" i="9"/>
  <c r="D56" i="9"/>
  <c r="D2" i="9"/>
  <c r="D16" i="8"/>
  <c r="D4" i="8"/>
  <c r="D6" i="8"/>
  <c r="D8" i="8"/>
  <c r="D10" i="8"/>
  <c r="D12" i="8"/>
  <c r="D14" i="8"/>
  <c r="D18" i="8"/>
  <c r="D20" i="8"/>
  <c r="D22" i="8"/>
  <c r="D24" i="8"/>
  <c r="D26" i="8"/>
  <c r="D28" i="8"/>
  <c r="D30" i="8"/>
  <c r="D32" i="8"/>
  <c r="D34" i="8"/>
  <c r="D36" i="8"/>
  <c r="D38" i="8"/>
  <c r="D40" i="8"/>
  <c r="D42" i="8"/>
  <c r="D44" i="8"/>
  <c r="D46" i="8"/>
  <c r="D48" i="8"/>
  <c r="D50" i="8"/>
  <c r="D52" i="8"/>
  <c r="D54" i="8"/>
  <c r="D56" i="8"/>
  <c r="D2" i="8"/>
  <c r="E15" i="10" l="1"/>
  <c r="G9" i="20" s="1"/>
  <c r="D58" i="9"/>
  <c r="E9" i="20" s="1"/>
  <c r="D58" i="8"/>
  <c r="D9" i="20" s="1"/>
  <c r="C58" i="8"/>
  <c r="C58" i="9"/>
  <c r="G18" i="2"/>
  <c r="G16" i="2"/>
  <c r="G14" i="2"/>
  <c r="G12" i="2"/>
  <c r="G10" i="2"/>
  <c r="G8" i="2"/>
  <c r="G6" i="2"/>
  <c r="G4" i="2"/>
  <c r="G22" i="2" l="1"/>
  <c r="N9" i="20" s="1"/>
  <c r="H5" i="16"/>
  <c r="H7" i="16"/>
  <c r="H9" i="16"/>
  <c r="H11" i="16"/>
  <c r="H13" i="16"/>
  <c r="H15" i="16"/>
  <c r="H17" i="16"/>
  <c r="H3" i="16"/>
  <c r="H6" i="11"/>
  <c r="H8" i="11"/>
  <c r="H10" i="11"/>
  <c r="H12" i="11"/>
  <c r="H14" i="11"/>
  <c r="G7" i="5"/>
  <c r="G5" i="5"/>
  <c r="G15" i="5" l="1"/>
  <c r="O9" i="20" s="1"/>
  <c r="H19" i="16"/>
  <c r="M9" i="20" s="1"/>
  <c r="H16" i="11"/>
  <c r="I9" i="20" s="1"/>
  <c r="L9" i="20"/>
  <c r="K9" i="20"/>
  <c r="D13"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O10" authorId="0" shapeId="0" xr:uid="{AA637240-0564-433E-B731-09F9E37AD4B4}">
      <text>
        <r>
          <rPr>
            <sz val="9"/>
            <color indexed="81"/>
            <rFont val="Segoe UI"/>
            <family val="2"/>
          </rPr>
          <t xml:space="preserve">Nota mínima = -5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F9" authorId="0" shapeId="0" xr:uid="{EC71323E-7259-4FDA-8C26-2834649125E7}">
      <text>
        <r>
          <rPr>
            <sz val="9"/>
            <color indexed="81"/>
            <rFont val="Segoe UI"/>
            <family val="2"/>
          </rPr>
          <t>Se a instituição acumular mais de 10 pontos, a nota será 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F9" authorId="0" shapeId="0" xr:uid="{84AEDE95-A62B-4E0C-9C26-E0C25D112B14}">
      <text>
        <r>
          <rPr>
            <sz val="9"/>
            <color indexed="81"/>
            <rFont val="Segoe UI"/>
            <family val="2"/>
          </rPr>
          <t>Se a instituição acumular mais de 10 pontos, a nota será 10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H15" authorId="0" shapeId="0" xr:uid="{C196B353-4DB1-4EA1-ACC4-062C854DED92}">
      <text>
        <r>
          <rPr>
            <sz val="9"/>
            <color indexed="81"/>
            <rFont val="Segoe UI"/>
            <family val="2"/>
          </rPr>
          <t xml:space="preserve">Menor nota, mais controvérsias
</t>
        </r>
      </text>
    </comment>
  </commentList>
</comments>
</file>

<file path=xl/sharedStrings.xml><?xml version="1.0" encoding="utf-8"?>
<sst xmlns="http://schemas.openxmlformats.org/spreadsheetml/2006/main" count="408" uniqueCount="292">
  <si>
    <t>RASA -  Ranking de Atuação Socioambiental de Instituições Financeiras</t>
  </si>
  <si>
    <t>Temas nas políticas gerais</t>
  </si>
  <si>
    <t>Temas nas políticas setoriais</t>
  </si>
  <si>
    <t>Bases de dados</t>
  </si>
  <si>
    <t>Monitoramento de riscos</t>
  </si>
  <si>
    <t>Relevância no processo decisório</t>
  </si>
  <si>
    <t>Ações de mitigação de riscos</t>
  </si>
  <si>
    <t>Produtos financeiros com impacto positivo</t>
  </si>
  <si>
    <t>Portfólio (setores econômicos)</t>
  </si>
  <si>
    <t>Portfólio (localização das atividades)</t>
  </si>
  <si>
    <t>Portfólio (risco socioambiental das empresas)</t>
  </si>
  <si>
    <t>Governança</t>
  </si>
  <si>
    <t>Controvérsias socioambientais</t>
  </si>
  <si>
    <t>Nota no item</t>
  </si>
  <si>
    <t>Nota máxima possível</t>
  </si>
  <si>
    <t>Nota final</t>
  </si>
  <si>
    <t>Soma das notas finais de todas as abas</t>
  </si>
  <si>
    <t>(no caso da última aba, a nota é subtraída)</t>
  </si>
  <si>
    <t>Versão da planilha</t>
  </si>
  <si>
    <t>Data</t>
  </si>
  <si>
    <t>1.0</t>
  </si>
  <si>
    <t>TEMAS</t>
  </si>
  <si>
    <t>Presença nas Políticas/diretrizes ou adesão a compromisso voluntário (0 a 3)</t>
  </si>
  <si>
    <t>Peso do tema</t>
  </si>
  <si>
    <t>Nota ponderada</t>
  </si>
  <si>
    <t xml:space="preserve">1. Adaptação às mudanças climáticas </t>
  </si>
  <si>
    <t>Signatário do Pacto Global da ONU (Pactos, acordos ou compromissos, pág. 3)
A Desenvolve SP também apoia iniciativas que contribuem para a adaptação climática, reforçando a resiliência da população e dos setores produtivos atendidos diante das mudanças climáticas. Entre esses projetos, destacam‑se os poços profundos, localizados em Jaboticabal e Penápolis, que desempenham um papel essencial no enfrentamento de crises hídricas. (RI, pág. 68)</t>
  </si>
  <si>
    <t>2. Matriz energética</t>
  </si>
  <si>
    <t>Signatário do Pacto Global da ONU (Pactos, acordos ou compromissos, pág. 3)
Como instituição financeira comprometida com o desenvolvimento sustentável, a Desenvolve SP entende que o maior impacto em termos de emissões de gases de efeito estufa (GEE) está ligado às atividades financiadas voltadas aos clientes. Nesse contexto, assume uma abordagem proativa, que envolve a oferta de financiamento a projetos de infraestrutura para a geração de energia limpa e renovável, bem como a iniciativas voltadas à eficiência energética. (RI, pág. 26)
Entre as principais iniciativas realizadas, destacam‑se:
• Viabilização de parcerias para apoio aos municípios paulistas na elaboração de projetos de infraestrutura sustentável, como energia fotovoltaica, modernização da infraestrutura de iluminação pública, cidades inteligentes, gestão de resíduos, saneamento, transporte limpo, entre outros. (RI, pág. 28)</t>
  </si>
  <si>
    <t>3. Eficiência energética</t>
  </si>
  <si>
    <t>Signatário do Pacto Global da ONU (Pactos, acordos ou compromissos, pág. 3)
Como Instituição financeira comprometida com o desenvolvimento sustentável, a Desenvolve SP entende que o maior impacto em termos de emissões de gases de efeito estufa (GEE) está ligado às atividades financiadas voltadas aos clientes. Nesse contexto, assume uma abordagem proativa, que envolve a oferta de financiamento a projetos de infraestrutura para a geração de energia limpa e renovável, bem como a iniciativas voltadas à eficiência energética. (RI, pág. 26)
Entre as principais iniciativas realizadas, destacam‑se:
• Viabilização de parcerias para apoio aos municípios paulistas na elaboração de projetos de infraestrutura sustentável, como energia fotovoltaica, modernização da infraestrutura de iluminação pública, cidades inteligentes, gestão de resíduos, saneamento, transporte limpo, entre outros. (RI, pág. 28)</t>
  </si>
  <si>
    <t>4. Impactos na biodiversidade terrestre</t>
  </si>
  <si>
    <t>Desenvolver produtos financeiros que proporcionem práticas sociais, ambientais e climáticas inovadoras e contribuam para uma economia mais sustentável, com ênfase em:
- Conservação da biodiversidade; (PRSAC, pág. 6)
Lista de Exclusão Socioambiental
-  produção ou comércio de qualquer produto ou atividade considerada ilegal, relacionada a produtos farmacêuticos, pesticidas/herbicidas, bifenilos policlorados (PCBs), poluentes orgânicos persistentes (POPs), substâncias que destroem a camada de ozônio e vida selvagem ou produtos regulados pela convenção sobre o comércio internacional das espécies da fauna e da flora selvagens ameaçadas de extinção (cites). (Lista de Exclusão, pág. 3)</t>
  </si>
  <si>
    <t>5. Poluição água doce</t>
  </si>
  <si>
    <t>Lista de Exclusão Socioambiental
-  desastre ambiental resultante de intervenção humana, relativamente à violação de direito ou de garantia fundamental ou a ato lesivo a interesse comum, incluindo rompimento de barragem, acidente nuclear ou derramamento de produtos químicos ou resíduos nas águas. (Lista de Exclusão, pág. 1)</t>
  </si>
  <si>
    <t>6. Eficiência hídrica</t>
  </si>
  <si>
    <t>Possui uma linha para apoiar o Plano Estadual de Irrigação Sustentável, linha para o financiamento de projetos de infraestrutura agrícola sustentável, com o objetivo de impulsionar investimentos em sistemas de irrigação, energia fotovoltaica e tecnologias de agricultura de precisão. Os projetos aumentam a eficiência hídrica, energética e produtiva no setor agrícola, promovendo a sustentabilidade e o uso consciente dos recursos naturais. (RI, pág. 62)</t>
  </si>
  <si>
    <t>7. Poluição marítima</t>
  </si>
  <si>
    <t>Lista de Exclusão Socioambiental
-  desastre ambiental resultante de intervenção humana, relativamente à violação de direito ou de garantia fundamental ou a ato lesivo a interesse comum, incluindo rompimento de barragem, acidente nuclear ou derramamento de produtos químicos ou resíduos nas águas. (Lista de Exclusão, pág. 1)
- Embarque de petróleo ou outras substâncias perigosas em navios-tanque que não cumpram os requisitos da organização marítima internacional (imo). (Lista de Exclusão, pág. 3).</t>
  </si>
  <si>
    <t>8. Poluição do solo</t>
  </si>
  <si>
    <t xml:space="preserve">Lista de Exclusão Socioambiental
-  desastre ambiental resultante de intervenção humana, relativamente à violação de direito ou de garantia fundamental ou a ato lesivo a interesse comum, incluindo rompimento de barragem, acidente nuclear ou derramamento de produtos químicos ou resíduos nas águas. (Lista de Exclusão, pág. 1)
- Empreendimentos do setor de mineração que incorporem processo de lavra rudimentar ou garimpo. (Lista de Exclusão, pág. 2)
</t>
  </si>
  <si>
    <t>9. Uso eficiente do solo para fins agrícolas</t>
  </si>
  <si>
    <t>Nada consta</t>
  </si>
  <si>
    <t>10. Poluição atmosférica</t>
  </si>
  <si>
    <t xml:space="preserve"> Lista de Exclusão Socioambiental
-  produção ou comércio de qualquer produto ou atividade considerada ilegal, relacionada a produtos farmacêuticos, pesticidas/herbicidas, bifenilos policlorados (PCBs), poluentes orgânicos persistentes (POPs), substâncias que destroem a camada de ozônio e vida selvagem ou produtos regulados pela convenção sobre o comércio internacional das espécies da fauna e da flora selvagens ameaçadas de extinção (cites). (Lista de Exclusão, pág. 3)</t>
  </si>
  <si>
    <t>11. Gestão adequada de resíduos sólidos</t>
  </si>
  <si>
    <t>Ampliar o acesso ao saneamento básico e responder aos desafios relativos à gestão de resíduos sólidos são aspectos essenciais para melhorar a qualidade de vida, reduzir as desigualdades e impulsionar o desenvolvimento de toda a sociedade, especialmente em áreas mais vulneráveis do estado. Por isso, buscamos ativamente oportunidades de parceria com a Secretaria de Meio Ambiente, Infraestrutura e Logística do Estado de São Paulo (Semil) e com outras secretarias para financiar projetos que enderecem essas questões de forma eficaz e sustentável. Por meio do fomento a projetos de melhoria da gestão de resíduos sólidos, de implementação de práticas de economia circular e de fortalecimento da infraestrutura de saneamento básico em todo o estado, entre outros, buscamos não apenas mitigar os impactos negativos do crescimento urbano, mas também alavancar o desenvolvimento de cidades mais sustentáveis e inclusivas. (RI, pág. 26)
Entre as principais iniciativas realizadas, destacam‑se:
• Viabilização de parcerias para apoio aos municípios paulistas na elaboração de projetos de infraestrutura sustentável, como energia fotovoltaica, modernização da infraestrutura de iluminação pública, cidades inteligentes, gestão de resíduos, saneamento, transporte limpo, entre outros. (RI, pág. 28)</t>
  </si>
  <si>
    <t>12. Uso eficiente de matéria-prima poluente ou sujeita a provável escassez</t>
  </si>
  <si>
    <t xml:space="preserve">Lista de Exclusão Socioambiental
-  extração, produção, comércio ou industrialização de fibras de asbesto/amianto. (Lista de Exclusão, pág. 2)
</t>
  </si>
  <si>
    <t>13. Trabalho análogo ao escravo</t>
  </si>
  <si>
    <t>Signatário do Pacto Global da ONU (Pactos, acordos ou compromissos, pág. 3)
Lista de Exclusão Socioambiental
-  a prática relacionada ao trabalho em condições análogas às da escravidão. (Lista de Exclusão, pág. 1)</t>
  </si>
  <si>
    <t>14. Trabalho infantil irregular</t>
  </si>
  <si>
    <t>Signatário do Pacto Global da ONU (Pactos, acordos ou compromissos, pág. 3)
Lista de Exclusão Socioambiental
- a exploração irregular, ilegal ou criminosa do trabalho infantil. (Lista de Exclusão, pág. 1)</t>
  </si>
  <si>
    <t>15. Gestão da saúde no trabalho</t>
  </si>
  <si>
    <t>Lista de Exclusão Socioambiental
- o descumprimento da legislação previdenciária ou trabalhista, incluindo a legislação referente à saúde e segurança do trabalho. (Lista de Exclusão, pág. 1)</t>
  </si>
  <si>
    <t>16. Gestão da segurança no trabalho</t>
  </si>
  <si>
    <t>Não há informação.</t>
  </si>
  <si>
    <t xml:space="preserve">17. Nível de desigualdade salarial </t>
  </si>
  <si>
    <t>18. Saúde, segurança e outros direitos do consumidor</t>
  </si>
  <si>
    <t>19. Impactos em comunidades tradicionais</t>
  </si>
  <si>
    <t>Lista de Exclusão Socioambiental
- impactos negativos aos povos ou comunidades tradicionais,entre eles indígenas e quilombolas,incluindo a invasão ou aexploração irregular, ilegal ou criminosa de suas terras (Lista de Exclusão, pág. 1)
- atividades que envolvam risco de impactos adversos sobre os povos indígenas. (Lista de Exclusão, pág. 2)</t>
  </si>
  <si>
    <t>20. Riscos à saúde e segurança da comunidade em geral</t>
  </si>
  <si>
    <t>Possui em seu portfólio a LINHA DESENVOLVE CENTRO que tem como objetivo promover requalificação e desenvolvimento econômico para o centro de São Paulo. Um encontro realizado na sede da Desenvolve SP, com líderes empresariais e representantes de associações do centro da cidade de São Paulo, discutiu a nova linha, criada especificamente para requalificar e fomentar o desenvolvimento econômico de bairros icônicos, como Bom Retiro, Santa Cecília, Consolação, Sé, Liberdade, Bela Vista e República. (RI, pág, 62)</t>
  </si>
  <si>
    <t>21. Riscos e impactos no desenvolvimento local</t>
  </si>
  <si>
    <t>Embora seja um estado rico, responsável pelo maior produto interno bruto (PIB) do país, São Paulo apresenta uma grande desigualdade entre seus municípios. Diante desse cenário, estamos comprometidos a identificar e financiar projetos que contribuam para o desenvolvimento de regiões mais vulneráveis e a melhoria do bem‑estar da população, incluindo iniciativas voltadas ao acesso a serviços essenciais, como saúde, educação e habitação, além de ações relacionadas ao meio ambiente, entre outras. (RI, pág 27)</t>
  </si>
  <si>
    <t>22. Discriminação de gênero</t>
  </si>
  <si>
    <t>Signatário do Pacto Global da ONU (Pactos, acordos ou compromissos, pág. 3)
Lista de Exclusão Socioambiental:
o assédio, discriminação ou preconceito com base em atributos pessoais, tais como etnia, raça, cor, condição socioeconômica, situação familiar, nacionalidade, idade, sexo, orientação sexual, identidade de gênero, religião, crença, deficiência, condição genética ou de saúde e posicionamento ideológico ou político. (Lista de Exclusão, pág. 1)
Desenvolver produtos financeiros que proporcionem práticas sociais, ambientais e climáticas inovadoras e contribuam para uma economia mais sustentável, com ênfase em:
Inclusão financeira de micro, pequenas e médias empresas, em particular aquelas lideradas por mulheres, afrodescendentes e/ou localizadas em regiões de maior vulnerabilidade; (PRSAC, pág. 6)</t>
  </si>
  <si>
    <t>23. Discriminação étnica ou sexual</t>
  </si>
  <si>
    <t>24. Inclusão de pessoas com deficiência</t>
  </si>
  <si>
    <t>Lista de Exclusão Socioambiental:
o assédio, discriminação ou preconceito com base em atributos pessoais, tais como etnia, raça, cor, condição socioeconômica, situação familiar, nacionalidade, idade, sexo, orientação sexual, identidade de gênero, religião, crença, deficiência, condição genética ou de saúde e posicionamento ideológico ou político. (Lista de Exclusão, pág. 1)
Inklua Serviços para Inclusão de PCD Ltda.
Com o crédito da linha Finep Inovacred, da Desenvolve SP, a Inklua transformou o modo como conecta empresas e candidatos com deficiência (PCD). A consultoria implantou uma solução baseada em inteligência artificial, que ampliou sua capacidade de operação e otimizou processos de recrutamento. (RI, pág. 70)</t>
  </si>
  <si>
    <t>25. Riscos para o patrimônio cultural</t>
  </si>
  <si>
    <t>Lista de Exclusão Socioambiental
- lesão ao patrimônio público, ao patrimônio histórico, ao patrimônio cultural. (Lista de Exclusão, pág. 1)
- incorporação e construção de empreendimentos imobiliários, ressalvado o apoio a projetos (i) localizados em polos de desenvolvimento ou de inovação; (ii) localizados em centros ou distritos históricos; (iii) integrados em programas de revitalização urbana, em linha com projetos do governo do estado de sp; (iv) destinados a atividades ligadas à preservação e valorização do patrimônio cultural; (v) destinados a arrendamento para atividades produtivas de saúde e educação; e (vi) que tenham cunho social, em linha com projetos do governo do estado de sp, com exceção de obras já construídas. (Lista de Exclusão, pág. 2)</t>
  </si>
  <si>
    <t>26. Questões concorrenciais</t>
  </si>
  <si>
    <t>27. Responsabilidade tributária</t>
  </si>
  <si>
    <t>28. Prevenção e combate à corrupção</t>
  </si>
  <si>
    <t>Signatário do Pacto Global da ONU (Pactos, acordos ou compromissos, pág. 3)
Após a implementação de um escore de fraudes, em parceria com a Serasa, a tecnologia de identificação facial passou a ser utilizada na esteira digital de operações, garantindo mais segurança, sem comprometer a agilidade dos processos. (RI, pág 15)
COMITÊ DE PREVENÇÃO À LAVAGEM DE DINHEIRO E COMBATE AO FINANCIAMENTO DO TERRORISMO
Subordinado à Diretoria de Controle de Riscos, analisa operações suspeitas e propõe medidas para mitigar riscos associados a crimes de lavagem de dinheiro. (RI, pág. 39)</t>
  </si>
  <si>
    <t>TOTAL</t>
  </si>
  <si>
    <t>Máximo de 3</t>
  </si>
  <si>
    <t>Inclusão em política setorial ou em política temática (0 a 7)</t>
  </si>
  <si>
    <t>Lista de Exclusão Socioambiental: -  Mineração de carvão, transporte de carvão, usinas a carvão (além de usinas a carvão em cativeiro utilizadas para aplicações industriais, como mineração, fundidores, cimento ou indústrias químicas), minas de carvão, ou serviços de infraestrutura exclusivamente dedicados a apoiar qualquer uma dessas atividades.                                           - Geração de energia termelétrica exclusivamente a carvão mineral ou a óleo derivado de petróleo. (Lista de Exclusão, pág. 2)</t>
  </si>
  <si>
    <t>Máximo de 7</t>
  </si>
  <si>
    <t>BASE DE DADOS OU DILIGÊNCIA</t>
  </si>
  <si>
    <t>Todos os setores econômicos sujeitos a licenciamento ambiental - até 20 pontos</t>
  </si>
  <si>
    <t xml:space="preserve">Peso </t>
  </si>
  <si>
    <t>Apenas setores econômicos com maior risco socioambiental
(médio ou alto) - até 15 pontos</t>
  </si>
  <si>
    <t>Peso</t>
  </si>
  <si>
    <t>Apenas operações ou clientes/investimentos acima de certo patamar financeiro, sendo o universo mais abrangente do que Project Finance (nesse caso, será considerado o percentual, dentre as operações com setores sujeitos a licenciamento ambiental, para o qual ocorre a consulta) - até 8 pontos</t>
  </si>
  <si>
    <t>Apenas Project Finance - até 4 pontos</t>
  </si>
  <si>
    <t>Licenciamento ambiental vigente</t>
  </si>
  <si>
    <t xml:space="preserve">Lista de Exclusão Socioambiental
- que não apresenta licença ambiental ou comprovação da isenção ou dispensa dessa pelo órgão ambiental competente. (Lista de Exclusão, pág. 1) 
</t>
  </si>
  <si>
    <t>Relatórios ambientais anuais de empresas inscritas no Cadastro Técnico Federal de Atividades Potencialmente Poluidoras</t>
  </si>
  <si>
    <t>Verificação do cumprimento de condicionantes do licenciamento ambiental junto à empresa</t>
  </si>
  <si>
    <t>Lista de Exclusão Socioambiental
-  o descumprimento de condicionantes do licenciamento ambiental (Lista de Exclusão, pág. 1)</t>
  </si>
  <si>
    <t>Prática de infrações – órgão ambiental estadual</t>
  </si>
  <si>
    <t>Áreas embargadas – órgão ambiental estadual/DF</t>
  </si>
  <si>
    <t>Cadastro Ambiental Rural - CAR</t>
  </si>
  <si>
    <t>Autorizações para supressão de vegetação (sempre que apurado desmatamento recente) – órgãos ambientais estaduais (ou municipais, qdo. for o caso)</t>
  </si>
  <si>
    <t>Prática de infrações – órgãos ambientais federais</t>
  </si>
  <si>
    <t>Áreas embargadas pelo IBAMA ou ICMBio</t>
  </si>
  <si>
    <t>Lista de Exclusão Socioambiental
- alocados em áreas embargadas pelo ibama. (Lista de Exclusão, pág. 1)</t>
  </si>
  <si>
    <t>Limites de unidades de conservação (federais, estaduais e municipais)</t>
  </si>
  <si>
    <t>Limites de terras indígenas</t>
  </si>
  <si>
    <t>Limites de territórios quilombolas</t>
  </si>
  <si>
    <t>IPHAN e órgãos estaduais e municipais de proteção do patrimônio cultural</t>
  </si>
  <si>
    <t>Outros conflitos fundiários ou comunitários</t>
  </si>
  <si>
    <t>Bases de dados do Ministério Público Federal</t>
  </si>
  <si>
    <t>Bases de dados do Ministério Público Estadual</t>
  </si>
  <si>
    <t>“Lista suja” do trabalho escravo</t>
  </si>
  <si>
    <t>Infrações em matéria de saúde e segurança do trabalho (inclusive trabalho infantil)</t>
  </si>
  <si>
    <t>Bases de dados do Ministério Público em matéria trabalhista</t>
  </si>
  <si>
    <t>Bases de dados do Judiciário em matéria trabalhista</t>
  </si>
  <si>
    <t>Percentual de acidentes do trabalho à luz da média do setor econômico</t>
  </si>
  <si>
    <t>Percentual de doenças ocupacionais à luz da média do setor econômico</t>
  </si>
  <si>
    <t>Bases de dados do Poder Judiciário Federal</t>
  </si>
  <si>
    <t>Bases de dados do Poder Judiciário Estadual</t>
  </si>
  <si>
    <t>Dados da própria empresa relativos à matriz energética</t>
  </si>
  <si>
    <t>Dados da própria empresa relativos à eficiência energética</t>
  </si>
  <si>
    <t xml:space="preserve">Outorga para utilização de recursos hídricos </t>
  </si>
  <si>
    <t>Dados da própria empresa relativos à eficiência hídrica</t>
  </si>
  <si>
    <t>Dados da própria empresa relativos à gestão de resíduos e efluentes</t>
  </si>
  <si>
    <t>Dados da própria empresa relativos ao uso de matéria-prima e insumos</t>
  </si>
  <si>
    <t>Dados da própria empresa relativos a riscos ambientais na cadeia de produção/valor</t>
  </si>
  <si>
    <t>Dados da própria empresa relativos a riscos sociais na cadeia de produção/valor</t>
  </si>
  <si>
    <t>Certificações ambientais</t>
  </si>
  <si>
    <t>Certificações sociais</t>
  </si>
  <si>
    <t>PROCONs ou bases de dados do Ministério da Justiça em matéria de consumo</t>
  </si>
  <si>
    <t>Bases de dados do CADE (concorrência)</t>
  </si>
  <si>
    <t>Entes encarregados de zelar pela sanidade animal ou vegetal (para setores relevantes)</t>
  </si>
  <si>
    <t>Bases de dados da Controladoria-Geral da União, Tribunais de Contas e afins</t>
  </si>
  <si>
    <t>Vigilância sanitária (para setores relevantes)</t>
  </si>
  <si>
    <t>Imprensa</t>
  </si>
  <si>
    <t>Mídias online em geral</t>
  </si>
  <si>
    <t>Organizações da sociedade civil relevantes</t>
  </si>
  <si>
    <t>Mecanismo de recebimento de queixas</t>
  </si>
  <si>
    <t>Inspeções no local</t>
  </si>
  <si>
    <t>Contratação de auditoria socioambiental</t>
  </si>
  <si>
    <t>TOTAL PONDERADO DA COLUNA</t>
  </si>
  <si>
    <t>Máximo de 20</t>
  </si>
  <si>
    <t>UNIVERSO DE OPERAÇÕES OU EMPRESAS</t>
  </si>
  <si>
    <t>FREQUÊNCIA</t>
  </si>
  <si>
    <t>Todos os setores econômicos sujeitos a licenciamento ambiental</t>
  </si>
  <si>
    <t>Setores econômicos com risco médio ou alto</t>
  </si>
  <si>
    <t xml:space="preserve">Apenas operações ou clientes/investimentos acima de um certo patamar financeiro – inclusive Project Finance </t>
  </si>
  <si>
    <t>Semestral ou menor</t>
  </si>
  <si>
    <t>Anual</t>
  </si>
  <si>
    <t>Bienal</t>
  </si>
  <si>
    <t>Apenas quando tem conhecimento de fato novo relevante ou quando se refere a único ou poucos temas</t>
  </si>
  <si>
    <t>Não adota</t>
  </si>
  <si>
    <t>Total</t>
  </si>
  <si>
    <t>Máximo de 10</t>
  </si>
  <si>
    <t>GRAU DE RELEVÂNCIA</t>
  </si>
  <si>
    <t>Negativa de crédito, suspensão de desembolsos ou vencimento antecipado de operações em razão de riscos socioambientais (percentual nos últimos 2 anos)</t>
  </si>
  <si>
    <t>Baixo - 0 ou 1 ponto</t>
  </si>
  <si>
    <t>Médio - 2 ou 3 pontos</t>
  </si>
  <si>
    <t>Alto - 4 ou 5 pontos</t>
  </si>
  <si>
    <t>0 a 2%</t>
  </si>
  <si>
    <t>2 a 8%</t>
  </si>
  <si>
    <t>Maior que 8%</t>
  </si>
  <si>
    <t>Máximo de 5</t>
  </si>
  <si>
    <t>AÇÃO ADOTADA</t>
  </si>
  <si>
    <t>Todos os setores econômicos sujeitos a licenciamento ambiental - 8 a 10 pontos</t>
  </si>
  <si>
    <t>Apenas setores econômicos com maior risco socioambiental  - 6 ou 7 pontos</t>
  </si>
  <si>
    <t>Apenas operações ou clientes acima de certo patamar financeiro (nesse caso, indicar o percentual dentre os valores destinados a empresas de setores sujeitos a licenciamento) - até 5 pontos</t>
  </si>
  <si>
    <t xml:space="preserve">Apenas Project Finance - até 3 pontos  </t>
  </si>
  <si>
    <t>Não adota - 0 pontos</t>
  </si>
  <si>
    <t xml:space="preserve">Repercussão do nível de risco nas condições da operação (taxa de juros, prazo de duração ou prazo de carência) </t>
  </si>
  <si>
    <t xml:space="preserve">Introdução de uma nova precificação para beneficiar microempresas em municípios de baixo IPDM, com taxas mais acessíveis e alinhadas aos impactos social e ambiental. (RI, pág. 22)
</t>
  </si>
  <si>
    <t>Cláusula(s) contratual(s) de cumprimento das regulações socioambientais/dever de informar sobre autuações</t>
  </si>
  <si>
    <t>Cláusula(s) contratual(is) relativa(s) a deveres de transparência socioambiental junto à IF relativos a operações da própria empresa financiada</t>
  </si>
  <si>
    <t>Cláusula(s) contratual(is) relativa(s) a deveres de transparência socioambiental junto à IF relativos à cadeia de produção da empresa financiada</t>
  </si>
  <si>
    <t xml:space="preserve">Plano de ação ou compromisso equivalente com prazos e metas claros para operações próprias </t>
  </si>
  <si>
    <t>Plano de ação ou compromisso equivalente com  prazos e metas claros para cadeia de produção</t>
  </si>
  <si>
    <t>Garantias adicionais ou seguro</t>
  </si>
  <si>
    <t>Existência de indicadores específicos para mensuração de impacto (indicando-se quais são) - até 3,5 pontos</t>
  </si>
  <si>
    <t xml:space="preserve">Percentual no portfólio de crédito - até 6,5 pontos </t>
  </si>
  <si>
    <t>Educação e/ou empregabilidade para população de baixa renda</t>
  </si>
  <si>
    <t xml:space="preserve">Indicadores de Impacto Social
Número de escolas/instituições de ensino apoiadas (#) (Framework de Financiamento Sustentável, pág. 37)
FUNDO DE INVESTIMENTOS DE CRÉDITO PRODUTIVO POPULAR DE
SÃO PAULO (BANCO DO POVO PAULISTA)
Com o objetivo de impulsionar a geração de emprego e de renda,
busca oferecer alternativas de crédito popular, incluindo linhas de
financiamento com baixas taxas de juros para micro e pequenas empresas
e microempreendimentos. 
</t>
  </si>
  <si>
    <t xml:space="preserve">Adaptação a riscos climáticos físicos </t>
  </si>
  <si>
    <t>Lançamos a linha Irriga Mais SP, voltada para a adaptação climática no agronegócio, e ampliamos os financiamentos para projetos de eficiência energética e energia renovável. (RI, pág. 4)
A Desenvolve SP também apoia iniciativas que contribuem para a adaptação climática, reforçando a resiliência da população e dos setores produtivos atendidos diante das mudanças climáticas. Entre esses projetos, destacam‑se os poços profundos, localizados em Jaboticabal e Penápolis, que desempenham um papel essencial no enfrentamento de crises hídricas. (RI, pág, 68)</t>
  </si>
  <si>
    <t xml:space="preserve">Produção, geração ou distribuição de energia elétrica de baixo carbono (exclui grandes hidrelétricas) </t>
  </si>
  <si>
    <t>Indicadores de Impacto Verde
 "Produção anual de energia renovável (MWh)" (Framework de Financiamento Sustentável, pág. 35)
Lançamos a linha Irriga Mais SP, voltada para a adaptação climática no agronegócio, e ampliamos os financiamentos para projetos de eficiência energética e energia renovável. (RI, pág. 4)
Linha Economia Verde: linha com foco em projetos que promovam a redução de emissões de gases de efeito estufa, a geração de energias renováveis e a eficiência energética. (RI, pág. 61)                                                                                                                                                                                                                                                                                                                                                                  Também apoiamos iniciativas voltadas à transição energética, desde o aprimoramento da infraestrutura de iluminação pública até a instalação de painéis solares fotovoltaicos. Os projetos financiados contribuíram significativamente para a redução de emissões de carbono e a promoção de energia limpa. (RI, pág, 61)</t>
  </si>
  <si>
    <t>Eficiência energética</t>
  </si>
  <si>
    <t>Indicadores de Impacto Verde
 "Emissões de GEE evitadas por ano (tCO2eq)" (Framework de Financiamento Sustentável, pág. 35)
Fundo de Aval para Desenvolvimento da Eficiência
Energética (FAEE) é um mecanismo financeiro criado pelo governo do estado de São Paulo para facilitar o acesso a crédito para projetos de eficiência energética em pequenas e médias empresas. (Carta Anual de políticas Públicas, pág. 7)
Lançamos a linha Irriga Mais SP, voltada para a adaptação climática no agronegócio, e ampliamos os financiamentos para projetos de eficiência energética e energia renovável. (Relato Integrado, pág. 4)
Por meio de linhas de crédito voltadas à modernização industrial, à inovação tecnológica e à melhoria da infraestrutura urbana, a Desenvolve SP contribui para o fortalecimento da competitividade das empresas e para a construção de cidades mais resilientes. A Linha Municípios Sustentáveis é um exemplo claro desse impacto, financiando projetos de saneamento, mobilidade urbana e eficiência energética. (RI, pág 29)</t>
  </si>
  <si>
    <t>Produção de combustíveis de baixo carbono /aquisição de veículos de baixo carbono</t>
  </si>
  <si>
    <t>Indicadores de Impacto Verde
 "Número de veículos elétricos novos financiados (#)" (Framework de Financiamento Sustentável, pág. 36)
Linha Economia Verde: 
• Mudança de combustíveis: Substituição de  fontes de energia não renováveis por fontes  renováveis;  
• Energia Renovável: compra e instalação de  equipamentos: placas solares, aerogeradores,  caldeiras a biomassa, equipamentos para  pequena central hidrelétrica, biogás de aterro. (Framework, pág. 19)
Linha Economia Verde e Linha Verde Municípios: 
• Redução GEE- Transporte: troca de combustível fóssil para combustível mais limpo para transportes públicos e privados: eletricidade; renovação de frota de caminhões e utilitários; troca de combustível da frota de ônibus de diesel para elétrico; Redução de emissão de gases da frota pública. (Framework, pág. 18)</t>
  </si>
  <si>
    <t>Infraestrutura de mobilidade urbana ativa</t>
  </si>
  <si>
    <t>Indicadores de Impacto Verde
 "Quilômetros de ciclovias construídos/requalificados (km)
Quilômetros de calçadas construídos/requalificados (km)" (Framework de Financiamento Sustentável, pág. 37)
Por meio de linhas de crédito voltadas à modernização industrial, à inovação tecnológica e à melhoria da infraestrutura urbana, a Desenvolve SP contribui para o fortalecimento da competitividade das empresas e para a construção de cidades mais resilientes. A Linha Municípios Sustentáveis é um exemplo claro desse impacto, financiando projetos de saneamento, mobilidade urbana e eficiência energética. (RI, pág 29)</t>
  </si>
  <si>
    <t>Biodiversidade terrestre (mitigação de riscos)</t>
  </si>
  <si>
    <t>Biodiversidade terrestre (restauração)</t>
  </si>
  <si>
    <t>Indicadores de Impacto Verdes 
 "Número de árvores plantadas (#)", "Hectares reflorestados (ha)" (Framework de Financiamento Sustentável, pág. 34)
Linha Economia Verde e Linha Verde Municípios: 
- Recuperação Florestal em Áreas Urbanas e Rurais: criação e recuperação de áreas verdes por aflorestamento ou reflorestamento com espécies nativas; recomposição de matas ciliares e nascentes com espécies nativas; 
reflorestamentos para compensação de emissões. 
- Reflorestamento: criação e recuperação de áreas verdes por aflorestamento ou reflorestamento com espécies nativas; Recomposição de matas ciliares e nascentes com espécies nativas; Reflorestamentos para 
compensação de emissões. (Framework, pág, 17)</t>
  </si>
  <si>
    <t>Preservação da biodiversidade e/ou mitigação de riscos de poluição de água doce</t>
  </si>
  <si>
    <t>Indicadores de Impacto Verdes
"Capacidade anual ampliada de tratamento de água ou esgoto (m3/ano)" (Framework de Financiamento Sustentável, pág. 35)                                                   Indicadores de Impacto Verdes        
"Volume de efluente industrial tratado (m3/ano)" (Framework de Financiamento Sustentável, pág. 36) - aproveitamento energético de resíduos
FUNDO ESTADUAL DE RECURSOS HÍDRICOS (FEHIDRO)
Oferece suporte financeiro à Política Estadual de Recursos Hídricos e às
ações relacionadas, bem como apoio financeiro aos órgãos do Sistema
Integrado de Gerenciamento de Recursos Hídricos (SIGRH). Seu objetivo
é financiar programas e ações na área de recursos hídricos voltadas à
melhoria e à proteção dos corpos d’água e de suas bacias hidrográficas. (RI, pág 16)</t>
  </si>
  <si>
    <t>Descontaminação de água doce</t>
  </si>
  <si>
    <t>Eficiência hídrica</t>
  </si>
  <si>
    <t>LINHA IRRIGA+SP
Em alinhamento ao Plano Estadual de Irrigação Sustentável, lançamos essa linha para o financiamento de projetos de infraestrutura agrícola sustentável, com o objetivo de impulsionar investimentos em sistemas de irrigação, energia fotovoltaica e tecnologias de agricultura de precisão. Os projetos aumentam a eficiência hídrica, energética e produtiva no setor agrícola, promovendo a sustentabilidade e o uso consciente dos recursos naturais. (RI, pág. 62)</t>
  </si>
  <si>
    <t>Preservação da biodiversidade e/ou mitigação de riscos de poluição marítima</t>
  </si>
  <si>
    <t>Restauração de ecossistemas marinhos</t>
  </si>
  <si>
    <t>Mitigação de riscos de poluição do solo ou uso eficiente do solo para fins agrícolas</t>
  </si>
  <si>
    <t>O Fundo Estadual para Prevenção e Remediação de Áreas Contaminadas (FEPRAC) é um fundo destinado à proteção do solo contra alterações prejudiciais e à identificação e remediação de áreas contaminadas. Ele atua como um instrumento financeiro para viabilizar ações de prevenção, monitoramento e recuperação de áreas impactadas por poluentes. (Carta Anual de políticas Públicas, pág. 7)</t>
  </si>
  <si>
    <t>Descontaminação do solo</t>
  </si>
  <si>
    <t>FUNDO ESTADUAL PARA PREVENÇÃO E REMEDIAÇÃO DE ÁREAS
CONTAMINADAS (FEPRAC)
Destina‑se à proteção do solo contra alterações prejudiciais às suas
funções, bem como à identificação e à remediação de áreas contaminadas,
a fim de tornar seguros seus usos atual e futuro.(RI, pág. 16)</t>
  </si>
  <si>
    <t>Mitigação de riscos de poluição atmosférica</t>
  </si>
  <si>
    <t>Uso eficiente de matéria-prima</t>
  </si>
  <si>
    <t>Gestão adequada de resíduos sólidos (prevenção de poluição)</t>
  </si>
  <si>
    <t>Linha Municípios Sustentáveis: prefeituras de todo o estado encontraram o suporte necessário para modernizar a infraestrutura urbana. Projetos como gestão de resíduos sólidos, mobilidade urbana e saneamento básico foram viabilizados com condições financeiras diferenciadas, resultando em melhorias concretas na qualidade de vida dos municípios atendidos. Indicadores de Impacto Verdes (RI, pág. 61)
"Quantidade anual de resíduo coletado/tratado" (Framework de Financiamento Sustentável, pág. 35)</t>
  </si>
  <si>
    <t>Gestão eficiente de resíduos sólidos (economia circular)</t>
  </si>
  <si>
    <t>Indicadores de Impacto Verdes
"Quantidade anual em toneladas de resíduos reciclados/compostados" (Framework de Financiamento Sustentável, pág. 36) 
Eureciclo
A Eureciclo, referência em logística reversa de embalagens, utilizou o crédito da Linha Finep Inovacred para expandir suas operações e ampliar seu impacto socioambiental. Com o financiamento, a empresa aprimorou sua plataforma tecnológica, permitindo que mais de 7 mil marcas se conectassem a cooperativas e recicladores. A Eureciclo impulsiona a economia circular e, sobretudo, ajuda empresas a cumprirem requisitos ambientais e reforçarem seu compromisso com a sustentabilidade. (RI, pág, 71)</t>
  </si>
  <si>
    <t>Mitigação de riscos de trabalho análogo ao escravo na cadeia de produção</t>
  </si>
  <si>
    <t>Mitigação de riscos de trabalho infantil irregular na cadeia de produção</t>
  </si>
  <si>
    <t>Mitigação de riscos à saúde no trabalho</t>
  </si>
  <si>
    <t>Mitigação de riscos à segurança no trabalho</t>
  </si>
  <si>
    <t xml:space="preserve">Mitigação de riscos ou criação de oportunidades para  comunidades tradicionais </t>
  </si>
  <si>
    <t>Saúde e segurança de comunidades de baixa renda</t>
  </si>
  <si>
    <t>Indicadores de Impacto Social
"Número pacientes atendidos (#); Número de leitos (#)" (Framework de Financiamento Sustentável, pág. 37) 
O crédito de R$ 13,27 milhões da Desenvolve SP está transformando a saúde pública de Paranapanema e região com a construção de um novo hospital de referência na Vila Leme. Com 3.293 m², a unidade contará com 40 leitos, incluindo áreas para maternidade, pronto‑socorro, cirurgias e internação clínica, representando um compromisso com a saúde e a qualidade de vida da população. (RI, pág. 70)</t>
  </si>
  <si>
    <t>Saúde e segurança do consumidor</t>
  </si>
  <si>
    <t>Desenvolvimento local (inclui turismo sustentável)/ apoio a MPMEs</t>
  </si>
  <si>
    <t>Indicadores de Impacto Social
Quantidade de empréstimos (#) - para micro e pequenas empresas" (Framework de Financiamento Sustentável, pág. 37) 
FUNDO DE DESENVOLVIMENTO ECONÔMICO E SOCIAL DO VALE DO
RIBEIRA (FUNDESVAR)
É destinado a investimentos e à equalização de juros para o
desenvolvimento socioeconômico da região do Vale do Ribeira.
FUNDO DE DESENVOLVIMENTO ECONÔMICO E SOCIAL PONTAL DO
PARANAPANEMA (FUNDESPAR)
Financia o investimento em programas de interesse dos municípios da
região do Pontal do Paranapanema. (RI, 16)
A Desenvolve SP desempenha um papel importante na geração de emprego e de renda, oferecendo condições de crédito acessíveis e inclusivas para micro, pequenas e médias empresas (MPMEs). (RI, pág. 29)
Linha Fungetur
Linha de repasse do Ministério do Turismo destinada ao apoio financeiro às empresas privadas do setor turístico localizadas nos municípios paulistas (Linhas e produtos, pág. 7)</t>
  </si>
  <si>
    <t>Promoção da equidade de gênero</t>
  </si>
  <si>
    <t>Critérios de Elegibilidade
"Médias empresas propriedade de mulheres, sendo que será uma empresa onde o 50% + 1 da composição acionária seja detida por uma mulher ou mulheres" (Framework de Financiamento Sustentável, pág. 25) 
As linhas Desenvolve Mulher e Desenvolve Mulher Sustentável têm sido iniciativas estratégicas para promover o empoderamento feminino e aumentar a participação de mulheres empreendedoras no mercado. (RI, pág, 29)</t>
  </si>
  <si>
    <t>Promoção da equidade étnica</t>
  </si>
  <si>
    <t>Critérios de Elegibilidade
"Médias empresas de propriedade de afrodescendentes " (Framework de Financiamento Sustentável, pág. 25)</t>
  </si>
  <si>
    <t>Infraestrutura para integração de pessoas com deficiência</t>
  </si>
  <si>
    <t>Indicadores de Impacto Social
"Número de equipamentos sociais inclusivos construídos (#)" (Framework de Financiamento Sustentável, pág. 37) 
Inklua Serviços para Inclusão de PCD Ltda.
Com o crédito da linha Finep Inovacred, da Desenvolve SP, a Inklua transformou o modo como conecta empresas e candidatos com deficiência (PCD). A consultoria implantou uma solução baseada em inteligência artificial, que ampliou sua capacidade de operação e otimizou processos de recrutamento. (RI, pág. 70)</t>
  </si>
  <si>
    <t>Proteção do patrimônio culturaL</t>
  </si>
  <si>
    <t>"Obras de para restauração de patrimônio cultural das cidades." (Framework de Financiamento Sustentável, pág. 27)</t>
  </si>
  <si>
    <t>Habitação para população de baixa renda</t>
  </si>
  <si>
    <t>FUNDO PAULISTA DE HABITAÇÃO DE INTERESSE SOCIAL (FPHIS)
Tem por objetivo implementar políticas habitacionais direcionadas à
população economicamente desfavorecida. (RI, pág 16)</t>
  </si>
  <si>
    <t>Água e esgoto para comunidades periféricas</t>
  </si>
  <si>
    <t>Financiou projetos de saneamento, como estações de tratamento de esgoto (ETE), e iniciativas de mobilidade urbana, como a construção de ciclovias. Esses projetos visam a promover o desenvolvimento sustentável de cidades e empresas, gerar emprego e renda, reduzir desigualdades e elevar a qualidade de vida da população paulista. (RI, pág. 67)</t>
  </si>
  <si>
    <t>Coleta de lixo para comunidades periféricas</t>
  </si>
  <si>
    <t>Percentual no portfólio</t>
  </si>
  <si>
    <t>Categoria da atividade econômica financiada</t>
  </si>
  <si>
    <t>Percentual alto (mais de 40%) no portfólio</t>
  </si>
  <si>
    <t xml:space="preserve">Percentual médio (mais de 20 e até 40%) no portfólio </t>
  </si>
  <si>
    <t>Percentual baixo (0 a 20%) no portfólio</t>
  </si>
  <si>
    <t>Ausente no portfólio</t>
  </si>
  <si>
    <t>Setores econômicos de alto risco socioambiental</t>
  </si>
  <si>
    <t xml:space="preserve">Setores econômicos de risco socioambiental médio </t>
  </si>
  <si>
    <t xml:space="preserve">O setor agrícola representa 0,1% da composição da carteira de crédito da agência em 2024. (Demonst. Financeiras, pág. 5) </t>
  </si>
  <si>
    <t>Setores econômicos de risco socioambiental baixo ou nenhum</t>
  </si>
  <si>
    <t xml:space="preserve">Os  setores 'Comércio' e 'Outros Serviços'  do setor privado, somado a "Administração direta" do setor público representam 89% da composição da carteira de crédito da agência em 2024.  (Demonst. Financeiras, pág. 5) </t>
  </si>
  <si>
    <t>CATEGORIA DA EMPRESA FINANCIADA E DE SUA CADEIA DE PRODUÇÃO</t>
  </si>
  <si>
    <t>Informação completa (georreferenciada ou microbacia hidrográfica) - 10 pontos</t>
  </si>
  <si>
    <t>Município/bioma - 5 pontos</t>
  </si>
  <si>
    <t>Ausente (informação apenas sobre a sede no caso de empresas com múltiplos estabelecimentos) - 0 pontos</t>
  </si>
  <si>
    <t>Alto risco socioambiental</t>
  </si>
  <si>
    <t xml:space="preserve">Há conhecimento da localidade das atividades financiadas, conforme requerido na Ficha Cadastral para solicitação de crédito. </t>
  </si>
  <si>
    <t>Risco socioambiental médio</t>
  </si>
  <si>
    <t>Há conhecimento das atividades financiadas do setor agrícola, as quais representam 0,1% da composição da carteira de crédito em 2024. (Demonst. Financeiras, pág. 5) ; não há informação sobre conhecimento (ou não) da localização completa de outras atividades financiadas.</t>
  </si>
  <si>
    <t>Risco socioambiental baixo ou nenhum risco</t>
  </si>
  <si>
    <t>Há conhecimento da localização básica das atividades financiadas, conforme requerido na Ficha Cadastral para solicitação de crédito.</t>
  </si>
  <si>
    <t>PERCENTUAL NO PORTFÓLIO</t>
  </si>
  <si>
    <t>Categoria da empresa financiada e de sua cadeia de produção</t>
  </si>
  <si>
    <t>Percentual baixo (até 20%) no portfólio</t>
  </si>
  <si>
    <t>Risco socioambiental baixo ou nenhum</t>
  </si>
  <si>
    <t>Não avaliadas (dentre os setores sujeitos a licenciamento ambiental)</t>
  </si>
  <si>
    <t>Impacto socioambiental positivo</t>
  </si>
  <si>
    <t xml:space="preserve">Riscos socioambientais da cadeia de produção irrelevantes </t>
  </si>
  <si>
    <t xml:space="preserve">Riscos socioambientais da cadeia de produção médios e grau de suficiência do monitoramento </t>
  </si>
  <si>
    <t xml:space="preserve">Riscos socioambientais da cadeia de produção altos e grau de suficiência do monitoramento </t>
  </si>
  <si>
    <t>SITUAÇÃO NA IF</t>
  </si>
  <si>
    <t>Deficiente – 0 ou 1 ponto</t>
  </si>
  <si>
    <t>Médio – 2 a 6 pontos</t>
  </si>
  <si>
    <t>Bom/ótimo – 7 a 10 pontos</t>
  </si>
  <si>
    <t>Tema tratado em Diretoria de área-fim</t>
  </si>
  <si>
    <t>COMITÊ DE SUSTENTABILIDADE
Criado em 2023, está vinculado à Diretoria Colegiada e tem como missão subsidiar as decisões estratégicas da administração em relação à sustentabilidade e às responsabilidades social, ambiental e climática. Um de seus objetivos é assegurar a conformidade com regulamentações legais e as melhores práticas do mercado, fortalecendo o compromisso da Instituição com o desenvolvimento sustentável. (RI, pág. 39)
A Desenvolve SP adota práticas estruturadas para garantir que assuntos relevantes, incluindo aqueles relacionados a aspectos ambientais, sociais e de governança (ESG), sejam apresentados de forma clara e transparente aos órgãos colegiados. O presidente é responsável por reportar esses temas ao Conselho de Administração, assegurando que as preocupações mais críticas sejam discutidas no mais alto nível de governança. (RI, pág, 45)</t>
  </si>
  <si>
    <t>Participação feminina na Diretoria</t>
  </si>
  <si>
    <t>5% da diretoria são mulheres (RI, pág, 55)</t>
  </si>
  <si>
    <t>Participação negra na Diretoria</t>
  </si>
  <si>
    <t>Dimensão da área de Sustentabilidade (proporcionalidade em relação ao quadro de empregados da área de risco)</t>
  </si>
  <si>
    <t>Dimensão da área de Sustentabilidade (proporcionalidade em relação ao quadro de empregados das áreas de negócios)</t>
  </si>
  <si>
    <t>Treinamentos em sustentabilidade para áreas-fim (média por empregado)</t>
  </si>
  <si>
    <t>Aplicação de treinamento a todos os colaboradores da instituição, sobre o tema Finanças Sustentáveis - realizado junto ao IBMEC. (Plano de Ação e Monitoramento PRSAC, pág. 7)</t>
  </si>
  <si>
    <t>Integração de fatores de sustentabilidade na remuneração da Diretoria</t>
  </si>
  <si>
    <t>Integração de fatores de sustentabilidade na remuneração de gerentes</t>
  </si>
  <si>
    <r>
      <t xml:space="preserve">Frequência de atualização de Políticas, Planos e Manuais de Procedimentos e abrangência do universo de </t>
    </r>
    <r>
      <rPr>
        <i/>
        <sz val="12"/>
        <color rgb="FF000000"/>
        <rFont val="Calibri"/>
        <family val="2"/>
      </rPr>
      <t>stakeholders</t>
    </r>
  </si>
  <si>
    <t>A PRSAC possui vigência máxima de três anos e deve ser revisada até o término deste período, ou na ocorrência de eventos considerados relevantes, que impactem sobremaneira a estratégia e os negócios do Desenvolve SP. (PRSAC, pág. 4)
O planejamento estratégico é atualizado a cada 5 anos (Pilar 3, pág. 6)</t>
  </si>
  <si>
    <t>Canal específico para recebimento de reclamações quanto a impactos socioambientais de empreendimentos financiados</t>
  </si>
  <si>
    <t>NÚMERO DE CONTROVÉRSIAS NOS ÚLTIMOS 5 ANOS</t>
  </si>
  <si>
    <t>FONTE DA INFORMAÇÃO</t>
  </si>
  <si>
    <t>Abaixo da média de instituições financeiras de
mesmo porte - não perde pontos</t>
  </si>
  <si>
    <t>Média das instituições de
mesmo porte (até 5% acima ou abaixo) - 1 ponto a menos</t>
  </si>
  <si>
    <t>Acima da média das instituições de mesmo
porte - 2 a 5 pontos a menos</t>
  </si>
  <si>
    <t>Ministério Público do Trabalho (inquéritos civis, TACs e ACPs)</t>
  </si>
  <si>
    <t>Não foram identificadas controvérsias.</t>
  </si>
  <si>
    <t>Ministério Público Federal (inquéritos civis, TACs e ACPs)</t>
  </si>
  <si>
    <t>Há controvérsias dessa natureza.</t>
  </si>
  <si>
    <t>Ministério Público Estadual (inquéritos civis, TACs e ACPs)</t>
  </si>
  <si>
    <t>Banco Central do Brasil e CVM</t>
  </si>
  <si>
    <t>Imprensa tradicional</t>
  </si>
  <si>
    <t>ONGs socioambientais e canal para recebimento de denúncias da SIS no que diz respeito ao descumprimento de Políticas e compromissos voluntários</t>
  </si>
  <si>
    <t>Mínimo de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</si>
</sst>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0.0%"/>
    <numFmt numFmtId="166" formatCode="0.0"/>
  </numFmts>
  <fonts count="13">
    <font>
      <sz val="12"/>
      <color theme="1"/>
      <name val="Calibri"/>
      <family val="2"/>
      <scheme val="minor"/>
    </font>
    <font>
      <sz val="11"/>
      <color theme="1"/>
      <name val="Calibri"/>
      <family val="2"/>
      <scheme val="minor"/>
    </font>
    <font>
      <sz val="16"/>
      <color rgb="FFFF0000"/>
      <name val="Calibri"/>
      <family val="2"/>
      <scheme val="minor"/>
    </font>
    <font>
      <sz val="14"/>
      <color theme="1"/>
      <name val="Calibri"/>
      <family val="2"/>
      <scheme val="minor"/>
    </font>
    <font>
      <sz val="12"/>
      <color rgb="FF000000"/>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12"/>
      <color rgb="FF000000"/>
      <name val="Calibri"/>
      <family val="2"/>
    </font>
    <font>
      <i/>
      <sz val="12"/>
      <color rgb="FF000000"/>
      <name val="Calibri"/>
      <family val="2"/>
    </font>
    <font>
      <sz val="9"/>
      <color indexed="81"/>
      <name val="Segoe UI"/>
      <family val="2"/>
    </font>
    <font>
      <b/>
      <sz val="16"/>
      <color theme="1"/>
      <name val="Calibri"/>
      <family val="2"/>
      <scheme val="minor"/>
    </font>
    <font>
      <sz val="12"/>
      <color rgb="FF000000"/>
      <name val="Calibri"/>
      <charset val="1"/>
    </font>
  </fonts>
  <fills count="21">
    <fill>
      <patternFill patternType="none"/>
    </fill>
    <fill>
      <patternFill patternType="gray125"/>
    </fill>
    <fill>
      <patternFill patternType="solid">
        <fgColor theme="5" tint="0.59999389629810485"/>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8CBAD"/>
        <bgColor rgb="FF000000"/>
      </patternFill>
    </fill>
    <fill>
      <patternFill patternType="solid">
        <fgColor rgb="FFFCE4D6"/>
        <bgColor rgb="FF000000"/>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2" tint="-9.9978637043366805E-2"/>
        <bgColor indexed="64"/>
      </patternFill>
    </fill>
    <fill>
      <patternFill patternType="solid">
        <fgColor theme="5" tint="0.59999389629810485"/>
        <bgColor rgb="FF000000"/>
      </patternFill>
    </fill>
    <fill>
      <patternFill patternType="solid">
        <fgColor theme="2"/>
        <bgColor indexed="64"/>
      </patternFill>
    </fill>
    <fill>
      <patternFill patternType="solid">
        <fgColor theme="9" tint="0.79998168889431442"/>
        <bgColor rgb="FF000000"/>
      </patternFill>
    </fill>
    <fill>
      <patternFill patternType="solid">
        <fgColor rgb="FFFFCCCC"/>
        <bgColor indexed="64"/>
      </patternFill>
    </fill>
    <fill>
      <patternFill patternType="solid">
        <fgColor theme="8"/>
        <bgColor indexed="64"/>
      </patternFill>
    </fill>
    <fill>
      <patternFill patternType="solid">
        <fgColor theme="8"/>
        <bgColor rgb="FF000000"/>
      </patternFill>
    </fill>
    <fill>
      <patternFill patternType="solid">
        <fgColor rgb="FFFCE4D6"/>
        <bgColor rgb="FFFCE4D6"/>
      </patternFill>
    </fill>
  </fills>
  <borders count="23">
    <border>
      <left/>
      <right/>
      <top/>
      <bottom/>
      <diagonal/>
    </border>
    <border>
      <left style="thick">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style="thin">
        <color indexed="64"/>
      </bottom>
      <diagonal/>
    </border>
    <border>
      <left style="dotted">
        <color indexed="64"/>
      </left>
      <right style="dotted">
        <color indexed="64"/>
      </right>
      <top/>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dotted">
        <color indexed="64"/>
      </left>
      <right style="dotted">
        <color indexed="64"/>
      </right>
      <top/>
      <bottom style="dotted">
        <color indexed="64"/>
      </bottom>
      <diagonal/>
    </border>
    <border>
      <left style="hair">
        <color rgb="FF000000"/>
      </left>
      <right style="hair">
        <color rgb="FF000000"/>
      </right>
      <top style="hair">
        <color rgb="FF000000"/>
      </top>
      <bottom style="hair">
        <color rgb="FF000000"/>
      </bottom>
      <diagonal/>
    </border>
  </borders>
  <cellStyleXfs count="4">
    <xf numFmtId="0" fontId="0" fillId="0" borderId="0"/>
    <xf numFmtId="16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cellStyleXfs>
  <cellXfs count="179">
    <xf numFmtId="0" fontId="0" fillId="0" borderId="0" xfId="0"/>
    <xf numFmtId="0" fontId="0" fillId="0" borderId="0" xfId="0" applyAlignment="1">
      <alignment horizontal="center"/>
    </xf>
    <xf numFmtId="0" fontId="0" fillId="2" borderId="0" xfId="0" applyFill="1" applyAlignment="1">
      <alignment horizontal="center"/>
    </xf>
    <xf numFmtId="0" fontId="2" fillId="0" borderId="0" xfId="0" applyFont="1" applyAlignment="1">
      <alignment horizontal="center" vertical="center"/>
    </xf>
    <xf numFmtId="9" fontId="0" fillId="0" borderId="0" xfId="0" applyNumberFormat="1" applyAlignment="1">
      <alignment horizontal="center"/>
    </xf>
    <xf numFmtId="0" fontId="2" fillId="0" borderId="1" xfId="0" applyFont="1" applyBorder="1" applyAlignment="1">
      <alignment horizontal="center" vertical="center"/>
    </xf>
    <xf numFmtId="0" fontId="3" fillId="0" borderId="0" xfId="0" applyFont="1" applyAlignment="1">
      <alignment horizontal="center"/>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Alignment="1">
      <alignment horizontal="center" vertical="center" wrapText="1"/>
    </xf>
    <xf numFmtId="0" fontId="6" fillId="0" borderId="0" xfId="0" applyFont="1" applyAlignment="1">
      <alignment horizontal="left"/>
    </xf>
    <xf numFmtId="0" fontId="0" fillId="4" borderId="4" xfId="0" applyFill="1" applyBorder="1" applyAlignment="1">
      <alignment horizontal="center"/>
    </xf>
    <xf numFmtId="0" fontId="0" fillId="4" borderId="4" xfId="0" applyFill="1" applyBorder="1" applyAlignment="1">
      <alignment horizontal="center" wrapText="1"/>
    </xf>
    <xf numFmtId="0" fontId="0" fillId="0" borderId="0" xfId="0" applyAlignment="1">
      <alignment horizontal="fill" vertical="center"/>
    </xf>
    <xf numFmtId="0" fontId="4" fillId="0" borderId="0" xfId="0" applyFont="1"/>
    <xf numFmtId="0" fontId="4" fillId="0" borderId="0" xfId="0" applyFont="1" applyAlignment="1">
      <alignment horizontal="center" vertical="center"/>
    </xf>
    <xf numFmtId="0" fontId="0" fillId="2" borderId="4" xfId="0" applyFill="1" applyBorder="1" applyAlignment="1">
      <alignment horizontal="center" vertical="center"/>
    </xf>
    <xf numFmtId="0" fontId="0" fillId="4" borderId="2" xfId="0" applyFill="1" applyBorder="1" applyAlignment="1">
      <alignment horizontal="center"/>
    </xf>
    <xf numFmtId="0" fontId="0" fillId="2" borderId="0" xfId="0" applyFill="1" applyAlignment="1">
      <alignment horizontal="center" vertical="center" wrapText="1"/>
    </xf>
    <xf numFmtId="0" fontId="0" fillId="4" borderId="2" xfId="0"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xf>
    <xf numFmtId="0" fontId="0" fillId="4" borderId="3" xfId="0" applyFill="1" applyBorder="1" applyAlignment="1">
      <alignment horizontal="center" vertical="center" wrapText="1"/>
    </xf>
    <xf numFmtId="0" fontId="6" fillId="0" borderId="0" xfId="0" applyFont="1" applyAlignment="1">
      <alignment horizontal="center" vertical="center"/>
    </xf>
    <xf numFmtId="0" fontId="8" fillId="4" borderId="2" xfId="0" applyFont="1" applyFill="1" applyBorder="1" applyAlignment="1">
      <alignment horizontal="center" vertical="center" wrapText="1"/>
    </xf>
    <xf numFmtId="0" fontId="0" fillId="4" borderId="3" xfId="0" applyFill="1" applyBorder="1" applyAlignment="1">
      <alignment horizontal="fill" vertical="center"/>
    </xf>
    <xf numFmtId="0" fontId="0" fillId="2" borderId="4" xfId="0" applyFill="1" applyBorder="1" applyAlignment="1">
      <alignment horizontal="center" vertical="center" wrapText="1"/>
    </xf>
    <xf numFmtId="0" fontId="6" fillId="0" borderId="0" xfId="0" applyFont="1" applyAlignment="1">
      <alignment horizontal="left" vertical="center"/>
    </xf>
    <xf numFmtId="0" fontId="0" fillId="2" borderId="4" xfId="0" applyFill="1" applyBorder="1" applyAlignment="1">
      <alignment vertical="center" wrapText="1"/>
    </xf>
    <xf numFmtId="0" fontId="0" fillId="4" borderId="4" xfId="0" applyFill="1" applyBorder="1" applyAlignment="1">
      <alignment horizontal="center" vertical="center"/>
    </xf>
    <xf numFmtId="0" fontId="0" fillId="2" borderId="2" xfId="0" applyFill="1" applyBorder="1" applyAlignment="1">
      <alignment horizontal="center" vertical="center" wrapText="1"/>
    </xf>
    <xf numFmtId="0" fontId="0" fillId="7" borderId="2" xfId="0" applyFill="1" applyBorder="1" applyAlignment="1">
      <alignment horizontal="center" vertical="center"/>
    </xf>
    <xf numFmtId="0" fontId="0" fillId="0" borderId="8" xfId="0" applyBorder="1" applyAlignment="1">
      <alignment horizontal="center"/>
    </xf>
    <xf numFmtId="0" fontId="0" fillId="7" borderId="4" xfId="0" applyFill="1" applyBorder="1" applyAlignment="1">
      <alignment horizontal="center" vertical="center"/>
    </xf>
    <xf numFmtId="0" fontId="0" fillId="7" borderId="4" xfId="0" applyFill="1" applyBorder="1" applyAlignment="1">
      <alignment horizontal="center"/>
    </xf>
    <xf numFmtId="0" fontId="0" fillId="0" borderId="0" xfId="0" applyAlignment="1">
      <alignment horizontal="right" vertical="center"/>
    </xf>
    <xf numFmtId="0" fontId="0" fillId="11" borderId="2" xfId="0" applyFill="1" applyBorder="1" applyAlignment="1">
      <alignment horizontal="center"/>
    </xf>
    <xf numFmtId="0" fontId="8" fillId="14" borderId="2"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0" xfId="0" applyFill="1" applyAlignment="1">
      <alignment horizontal="center" vertical="center" wrapText="1"/>
    </xf>
    <xf numFmtId="0" fontId="0" fillId="11" borderId="2" xfId="0" applyFill="1" applyBorder="1" applyAlignment="1">
      <alignment horizontal="center" vertical="center"/>
    </xf>
    <xf numFmtId="0" fontId="0" fillId="0" borderId="0" xfId="0" applyAlignment="1">
      <alignment horizontal="right"/>
    </xf>
    <xf numFmtId="0" fontId="4" fillId="9" borderId="2" xfId="0" applyFont="1" applyFill="1" applyBorder="1" applyAlignment="1">
      <alignment horizontal="center" vertical="center"/>
    </xf>
    <xf numFmtId="0" fontId="0" fillId="11" borderId="4" xfId="0" applyFill="1" applyBorder="1" applyAlignment="1">
      <alignment horizontal="center"/>
    </xf>
    <xf numFmtId="0" fontId="0" fillId="11" borderId="4" xfId="0" applyFill="1" applyBorder="1" applyAlignment="1">
      <alignment horizontal="center" vertical="center"/>
    </xf>
    <xf numFmtId="9" fontId="0" fillId="11" borderId="2" xfId="0" applyNumberFormat="1" applyFill="1" applyBorder="1" applyAlignment="1">
      <alignment horizontal="center" vertical="center"/>
    </xf>
    <xf numFmtId="0" fontId="0" fillId="17" borderId="2" xfId="0" applyFill="1" applyBorder="1" applyAlignment="1">
      <alignment horizontal="center" vertical="center"/>
    </xf>
    <xf numFmtId="0" fontId="0" fillId="3" borderId="9" xfId="0" applyFill="1" applyBorder="1" applyAlignment="1">
      <alignment horizontal="center" vertical="center"/>
    </xf>
    <xf numFmtId="0" fontId="7" fillId="0" borderId="0" xfId="0" applyFont="1" applyAlignment="1">
      <alignment horizontal="center"/>
    </xf>
    <xf numFmtId="0" fontId="11" fillId="0" borderId="0" xfId="0" applyFont="1" applyAlignment="1">
      <alignment vertical="center"/>
    </xf>
    <xf numFmtId="0" fontId="0" fillId="0" borderId="0" xfId="0" applyAlignment="1">
      <alignment horizontal="left"/>
    </xf>
    <xf numFmtId="0" fontId="0" fillId="11" borderId="8" xfId="0" applyFill="1" applyBorder="1" applyAlignment="1">
      <alignment horizontal="center"/>
    </xf>
    <xf numFmtId="0" fontId="0" fillId="0" borderId="13" xfId="0" applyBorder="1" applyAlignment="1">
      <alignment horizontal="center"/>
    </xf>
    <xf numFmtId="0" fontId="0" fillId="11" borderId="13" xfId="0" applyFill="1" applyBorder="1" applyAlignment="1">
      <alignment horizontal="center"/>
    </xf>
    <xf numFmtId="14" fontId="0" fillId="0" borderId="0" xfId="0" applyNumberFormat="1" applyAlignment="1">
      <alignment horizontal="center"/>
    </xf>
    <xf numFmtId="0" fontId="0" fillId="4" borderId="2" xfId="0" applyFill="1" applyBorder="1" applyAlignment="1">
      <alignment horizontal="center" wrapText="1"/>
    </xf>
    <xf numFmtId="0" fontId="0" fillId="0" borderId="0" xfId="0" applyAlignment="1">
      <alignment horizontal="center" wrapText="1"/>
    </xf>
    <xf numFmtId="0" fontId="4" fillId="10" borderId="2" xfId="0" applyFont="1" applyFill="1" applyBorder="1" applyAlignment="1">
      <alignment horizontal="center" vertical="center" wrapText="1"/>
    </xf>
    <xf numFmtId="0" fontId="4" fillId="10" borderId="2" xfId="0" applyFont="1" applyFill="1" applyBorder="1" applyAlignment="1">
      <alignment horizontal="center" vertical="center"/>
    </xf>
    <xf numFmtId="0" fontId="0" fillId="2" borderId="2" xfId="0" applyFill="1" applyBorder="1" applyAlignment="1">
      <alignment horizontal="center"/>
    </xf>
    <xf numFmtId="9" fontId="0" fillId="7" borderId="2" xfId="0" applyNumberFormat="1" applyFill="1" applyBorder="1" applyAlignment="1">
      <alignment horizontal="center"/>
    </xf>
    <xf numFmtId="0" fontId="0" fillId="11" borderId="2" xfId="0" applyFill="1" applyBorder="1" applyAlignment="1">
      <alignment horizontal="center" wrapText="1"/>
    </xf>
    <xf numFmtId="165" fontId="0" fillId="7" borderId="2" xfId="0" applyNumberFormat="1" applyFill="1" applyBorder="1" applyAlignment="1">
      <alignment horizontal="center" vertical="center"/>
    </xf>
    <xf numFmtId="165" fontId="0" fillId="7" borderId="2" xfId="0" applyNumberFormat="1" applyFill="1" applyBorder="1" applyAlignment="1">
      <alignment horizontal="fill" vertical="center"/>
    </xf>
    <xf numFmtId="9" fontId="0" fillId="7" borderId="2" xfId="0" applyNumberFormat="1" applyFill="1" applyBorder="1" applyAlignment="1">
      <alignment horizontal="center" vertical="center"/>
    </xf>
    <xf numFmtId="0" fontId="8" fillId="12" borderId="2" xfId="0" applyFont="1" applyFill="1" applyBorder="1" applyAlignment="1">
      <alignment horizontal="center" vertical="center"/>
    </xf>
    <xf numFmtId="9" fontId="0" fillId="7" borderId="4" xfId="0" applyNumberFormat="1" applyFill="1" applyBorder="1" applyAlignment="1">
      <alignment horizontal="center"/>
    </xf>
    <xf numFmtId="9" fontId="0" fillId="7" borderId="0" xfId="0" applyNumberFormat="1" applyFill="1" applyAlignment="1">
      <alignment horizontal="center" vertical="center"/>
    </xf>
    <xf numFmtId="9" fontId="4" fillId="16" borderId="2" xfId="2" applyFont="1" applyFill="1" applyBorder="1" applyAlignment="1">
      <alignment horizontal="center" vertical="center" wrapText="1"/>
    </xf>
    <xf numFmtId="9" fontId="0" fillId="7" borderId="2" xfId="2" applyFont="1" applyFill="1" applyBorder="1" applyAlignment="1">
      <alignment horizontal="center" vertical="center"/>
    </xf>
    <xf numFmtId="10" fontId="0" fillId="7" borderId="19" xfId="0" applyNumberFormat="1" applyFill="1" applyBorder="1" applyAlignment="1">
      <alignment horizontal="center" vertical="center"/>
    </xf>
    <xf numFmtId="9" fontId="0" fillId="7" borderId="4" xfId="0" applyNumberFormat="1" applyFill="1" applyBorder="1" applyAlignment="1">
      <alignment horizontal="center" vertical="center"/>
    </xf>
    <xf numFmtId="9" fontId="0" fillId="7" borderId="2" xfId="0" applyNumberFormat="1" applyFill="1" applyBorder="1" applyAlignment="1">
      <alignment horizontal="center" vertical="center" wrapText="1"/>
    </xf>
    <xf numFmtId="0" fontId="0" fillId="7" borderId="2" xfId="0" applyFill="1" applyBorder="1" applyAlignment="1">
      <alignment horizontal="center" vertical="center" wrapText="1"/>
    </xf>
    <xf numFmtId="9" fontId="0" fillId="7" borderId="11" xfId="0" applyNumberFormat="1" applyFill="1" applyBorder="1" applyAlignment="1">
      <alignment horizontal="center" vertical="center"/>
    </xf>
    <xf numFmtId="10" fontId="0" fillId="7" borderId="2" xfId="0" applyNumberFormat="1" applyFill="1" applyBorder="1" applyAlignment="1">
      <alignment horizontal="center" vertical="center"/>
    </xf>
    <xf numFmtId="0" fontId="0" fillId="18" borderId="0" xfId="0" applyFill="1" applyAlignment="1">
      <alignment horizontal="center" vertical="center"/>
    </xf>
    <xf numFmtId="0" fontId="0" fillId="18" borderId="4" xfId="0" applyFill="1" applyBorder="1" applyAlignment="1">
      <alignment horizontal="center" vertical="center"/>
    </xf>
    <xf numFmtId="0" fontId="0" fillId="18" borderId="2" xfId="0" applyFill="1" applyBorder="1" applyAlignment="1">
      <alignment horizontal="center" vertical="center"/>
    </xf>
    <xf numFmtId="0" fontId="0" fillId="18" borderId="19" xfId="0" applyFill="1" applyBorder="1" applyAlignment="1">
      <alignment horizontal="center" vertical="center"/>
    </xf>
    <xf numFmtId="0" fontId="0" fillId="18" borderId="0" xfId="0" applyFill="1" applyAlignment="1">
      <alignment horizontal="center"/>
    </xf>
    <xf numFmtId="0" fontId="0" fillId="13" borderId="8" xfId="0" applyFill="1" applyBorder="1" applyAlignment="1">
      <alignment horizontal="center" vertical="center" wrapText="1"/>
    </xf>
    <xf numFmtId="0" fontId="0" fillId="5" borderId="2" xfId="0" applyFill="1" applyBorder="1" applyAlignment="1" applyProtection="1">
      <alignment horizontal="center" vertical="center" wrapText="1"/>
      <protection locked="0"/>
    </xf>
    <xf numFmtId="9" fontId="0" fillId="7" borderId="4" xfId="2" applyFont="1" applyFill="1" applyBorder="1" applyAlignment="1">
      <alignment horizontal="center" vertical="center"/>
    </xf>
    <xf numFmtId="0" fontId="0" fillId="4" borderId="18" xfId="0" applyFill="1" applyBorder="1" applyAlignment="1">
      <alignment vertical="center" wrapText="1"/>
    </xf>
    <xf numFmtId="9" fontId="0" fillId="7" borderId="21" xfId="0" applyNumberFormat="1" applyFill="1" applyBorder="1" applyAlignment="1">
      <alignment horizontal="center" vertical="center"/>
    </xf>
    <xf numFmtId="0" fontId="0" fillId="18" borderId="21" xfId="0" applyFill="1" applyBorder="1" applyAlignment="1">
      <alignment horizontal="center" vertical="center"/>
    </xf>
    <xf numFmtId="0" fontId="0" fillId="11" borderId="2" xfId="2" applyNumberFormat="1" applyFont="1" applyFill="1" applyBorder="1" applyAlignment="1">
      <alignment horizontal="center" vertical="center"/>
    </xf>
    <xf numFmtId="0" fontId="0" fillId="11" borderId="2" xfId="2" applyNumberFormat="1" applyFont="1" applyFill="1" applyBorder="1" applyAlignment="1">
      <alignment horizontal="center" vertical="center" wrapText="1"/>
    </xf>
    <xf numFmtId="0" fontId="0" fillId="8" borderId="2" xfId="0"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15" borderId="4" xfId="0"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15" borderId="2"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center"/>
      <protection locked="0"/>
    </xf>
    <xf numFmtId="9" fontId="0" fillId="0" borderId="0" xfId="0" applyNumberFormat="1" applyAlignment="1" applyProtection="1">
      <alignment horizontal="center" vertical="center"/>
      <protection locked="0"/>
    </xf>
    <xf numFmtId="0" fontId="0" fillId="0" borderId="0" xfId="0" applyAlignment="1" applyProtection="1">
      <alignment vertical="top" wrapText="1"/>
      <protection locked="0"/>
    </xf>
    <xf numFmtId="9" fontId="0" fillId="0" borderId="0" xfId="0" applyNumberFormat="1" applyAlignment="1" applyProtection="1">
      <alignment horizontal="center" vertical="center" wrapText="1"/>
      <protection locked="0"/>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0" fillId="0" borderId="18" xfId="0" applyBorder="1" applyAlignment="1" applyProtection="1">
      <alignment wrapText="1"/>
      <protection locked="0"/>
    </xf>
    <xf numFmtId="0" fontId="6" fillId="0" borderId="0" xfId="0" applyFont="1" applyAlignment="1" applyProtection="1">
      <alignment horizontal="left" wrapText="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9" fontId="1" fillId="0" borderId="0" xfId="0" applyNumberFormat="1" applyFont="1" applyAlignment="1" applyProtection="1">
      <alignment horizontal="center" vertical="center" wrapText="1"/>
      <protection locked="0"/>
    </xf>
    <xf numFmtId="0" fontId="0" fillId="18" borderId="4" xfId="0" applyFill="1" applyBorder="1" applyAlignment="1">
      <alignment horizontal="center" vertical="center" wrapText="1"/>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0" fillId="6" borderId="4" xfId="0" applyFill="1" applyBorder="1" applyAlignment="1">
      <alignment horizontal="center" vertical="center"/>
    </xf>
    <xf numFmtId="1" fontId="0" fillId="11" borderId="2" xfId="1" applyNumberFormat="1" applyFont="1" applyFill="1" applyBorder="1" applyAlignment="1">
      <alignment horizontal="center" vertical="center"/>
    </xf>
    <xf numFmtId="1" fontId="0" fillId="18" borderId="20" xfId="0" applyNumberFormat="1" applyFill="1" applyBorder="1" applyAlignment="1">
      <alignment horizontal="center" vertical="center"/>
    </xf>
    <xf numFmtId="165" fontId="0" fillId="7" borderId="2" xfId="0" applyNumberFormat="1" applyFill="1" applyBorder="1" applyAlignment="1">
      <alignment horizontal="center" vertical="center" wrapText="1"/>
    </xf>
    <xf numFmtId="0" fontId="0" fillId="0" borderId="0" xfId="0" applyAlignment="1">
      <alignment vertical="center"/>
    </xf>
    <xf numFmtId="0" fontId="0" fillId="8" borderId="2" xfId="0" applyFill="1" applyBorder="1" applyAlignment="1" applyProtection="1">
      <alignment horizontal="left" vertical="center" wrapText="1"/>
      <protection locked="0"/>
    </xf>
    <xf numFmtId="0" fontId="4" fillId="9" borderId="2" xfId="0" applyFont="1" applyFill="1" applyBorder="1" applyAlignment="1">
      <alignment horizontal="left" vertical="center"/>
    </xf>
    <xf numFmtId="0" fontId="4" fillId="0" borderId="0" xfId="0" applyFont="1" applyAlignment="1">
      <alignment horizontal="left"/>
    </xf>
    <xf numFmtId="0" fontId="0" fillId="0" borderId="0" xfId="0" applyAlignment="1" applyProtection="1">
      <alignment horizontal="left" vertical="center"/>
      <protection locked="0"/>
    </xf>
    <xf numFmtId="0" fontId="0" fillId="8" borderId="0" xfId="0" applyFill="1"/>
    <xf numFmtId="0" fontId="7" fillId="0" borderId="0" xfId="0" applyFont="1" applyAlignment="1">
      <alignment vertical="center"/>
    </xf>
    <xf numFmtId="0" fontId="0" fillId="0" borderId="2" xfId="0" applyBorder="1" applyAlignment="1">
      <alignment horizontal="center"/>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vertical="top" wrapText="1"/>
    </xf>
    <xf numFmtId="0" fontId="0" fillId="2" borderId="2" xfId="0" applyFill="1" applyBorder="1" applyAlignment="1">
      <alignment horizontal="left" vertical="center"/>
    </xf>
    <xf numFmtId="0" fontId="4" fillId="10" borderId="2" xfId="0" applyFont="1" applyFill="1" applyBorder="1" applyAlignment="1">
      <alignment horizontal="left"/>
    </xf>
    <xf numFmtId="0" fontId="4" fillId="10" borderId="2" xfId="0" applyFont="1" applyFill="1" applyBorder="1" applyAlignment="1">
      <alignment horizontal="left" wrapText="1"/>
    </xf>
    <xf numFmtId="0" fontId="0" fillId="0" borderId="0" xfId="0" applyAlignment="1" applyProtection="1">
      <alignment horizontal="left"/>
      <protection locked="0"/>
    </xf>
    <xf numFmtId="0" fontId="1" fillId="0" borderId="0" xfId="0" applyFont="1" applyAlignment="1" applyProtection="1">
      <alignment horizontal="left" vertical="center"/>
      <protection locked="0"/>
    </xf>
    <xf numFmtId="0" fontId="0" fillId="0" borderId="0" xfId="0" applyAlignment="1">
      <alignment horizontal="left" wrapText="1"/>
    </xf>
    <xf numFmtId="0" fontId="4" fillId="10" borderId="0" xfId="0" applyFont="1" applyFill="1" applyAlignment="1">
      <alignment horizontal="left"/>
    </xf>
    <xf numFmtId="0" fontId="0" fillId="8" borderId="0" xfId="0" applyFill="1" applyAlignment="1" applyProtection="1">
      <alignment horizontal="left" vertical="center" wrapText="1"/>
      <protection locked="0"/>
    </xf>
    <xf numFmtId="9" fontId="0" fillId="7" borderId="19" xfId="0" applyNumberFormat="1" applyFill="1" applyBorder="1" applyAlignment="1">
      <alignment horizontal="center" vertical="center"/>
    </xf>
    <xf numFmtId="0" fontId="0" fillId="11" borderId="19" xfId="0" applyFill="1" applyBorder="1" applyAlignment="1">
      <alignment horizontal="center" vertical="center"/>
    </xf>
    <xf numFmtId="9" fontId="7" fillId="0" borderId="0" xfId="0" applyNumberFormat="1" applyFont="1" applyAlignment="1">
      <alignment horizontal="center" vertical="center"/>
    </xf>
    <xf numFmtId="0" fontId="7" fillId="0" borderId="0" xfId="0" applyFont="1" applyAlignment="1">
      <alignment horizontal="center" vertical="center"/>
    </xf>
    <xf numFmtId="0" fontId="8" fillId="20" borderId="22" xfId="0" applyFont="1" applyFill="1" applyBorder="1" applyAlignment="1">
      <alignment horizontal="center" vertical="center" wrapText="1"/>
    </xf>
    <xf numFmtId="0" fontId="0" fillId="15" borderId="2" xfId="0" applyFill="1" applyBorder="1" applyAlignment="1" applyProtection="1">
      <alignment horizontal="left" vertical="center" wrapText="1"/>
      <protection locked="0"/>
    </xf>
    <xf numFmtId="0" fontId="0" fillId="5" borderId="2" xfId="0"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4" xfId="0" applyBorder="1" applyAlignment="1" applyProtection="1">
      <alignment horizontal="center"/>
      <protection locked="0"/>
    </xf>
    <xf numFmtId="0" fontId="8" fillId="0" borderId="4" xfId="0" applyFont="1" applyBorder="1" applyAlignment="1" applyProtection="1">
      <alignment horizontal="center" vertical="center" wrapText="1"/>
      <protection locked="0"/>
    </xf>
    <xf numFmtId="0" fontId="0" fillId="0" borderId="4" xfId="0" applyBorder="1" applyAlignment="1" applyProtection="1">
      <alignment horizontal="left" vertical="center" wrapText="1"/>
      <protection locked="0"/>
    </xf>
    <xf numFmtId="0" fontId="0" fillId="5" borderId="4" xfId="0" applyFill="1" applyBorder="1" applyAlignment="1" applyProtection="1">
      <alignment horizontal="left" vertical="center" wrapText="1"/>
      <protection locked="0"/>
    </xf>
    <xf numFmtId="0" fontId="12" fillId="0" borderId="0" xfId="0" applyFont="1" applyAlignment="1">
      <alignment horizontal="center" wrapText="1"/>
    </xf>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2" borderId="4" xfId="0" applyFill="1" applyBorder="1" applyAlignment="1">
      <alignment horizont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left" vertical="center"/>
    </xf>
    <xf numFmtId="0" fontId="12" fillId="5" borderId="0" xfId="0" applyFont="1" applyFill="1" applyAlignment="1">
      <alignment horizontal="center" wrapText="1"/>
    </xf>
    <xf numFmtId="0" fontId="0" fillId="13" borderId="8" xfId="0" applyFill="1" applyBorder="1" applyAlignment="1">
      <alignment horizontal="center"/>
    </xf>
    <xf numFmtId="0" fontId="7" fillId="13" borderId="14" xfId="0" applyFont="1" applyFill="1" applyBorder="1" applyAlignment="1">
      <alignment horizontal="center" vertical="center"/>
    </xf>
    <xf numFmtId="0" fontId="7" fillId="13" borderId="15" xfId="0" applyFont="1" applyFill="1" applyBorder="1" applyAlignment="1">
      <alignment horizontal="center" vertical="center"/>
    </xf>
    <xf numFmtId="0" fontId="7" fillId="13" borderId="16" xfId="0" applyFont="1" applyFill="1" applyBorder="1" applyAlignment="1">
      <alignment horizontal="center" vertical="center"/>
    </xf>
    <xf numFmtId="0" fontId="7" fillId="13" borderId="17" xfId="0" applyFont="1" applyFill="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2" borderId="4" xfId="0" applyFill="1" applyBorder="1" applyAlignment="1">
      <alignment horizontal="center"/>
    </xf>
    <xf numFmtId="0" fontId="0" fillId="0" borderId="18" xfId="0" applyBorder="1" applyAlignment="1" applyProtection="1">
      <alignment horizontal="center" vertical="center" wrapText="1"/>
      <protection locked="0"/>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0" borderId="18" xfId="0" applyBorder="1" applyAlignment="1">
      <alignment horizontal="left" vertical="center"/>
    </xf>
    <xf numFmtId="0" fontId="0" fillId="0" borderId="0" xfId="0" applyAlignment="1">
      <alignment horizontal="left" vertical="center"/>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0" xfId="0" applyFill="1" applyAlignment="1">
      <alignment horizontal="center" vertical="center"/>
    </xf>
    <xf numFmtId="2" fontId="8" fillId="19" borderId="2" xfId="0" applyNumberFormat="1" applyFont="1" applyFill="1" applyBorder="1" applyAlignment="1">
      <alignment horizontal="center" vertical="center"/>
    </xf>
    <xf numFmtId="166" fontId="0" fillId="11" borderId="2" xfId="1" applyNumberFormat="1" applyFont="1" applyFill="1" applyBorder="1" applyAlignment="1">
      <alignment horizontal="center" vertical="center"/>
    </xf>
  </cellXfs>
  <cellStyles count="4">
    <cellStyle name="Komma 2" xfId="3" xr:uid="{19D53BAF-5F57-441D-8A82-4FF11912334A}"/>
    <cellStyle name="Normal" xfId="0" builtinId="0"/>
    <cellStyle name="Porcentagem" xfId="2" builtinId="5"/>
    <cellStyle name="Vírgula" xfId="1" builtinId="3"/>
  </cellStyles>
  <dxfs count="3">
    <dxf>
      <font>
        <b/>
        <i/>
      </font>
      <fill>
        <patternFill>
          <bgColor theme="5"/>
        </patternFill>
      </fill>
    </dxf>
    <dxf>
      <font>
        <b/>
        <i/>
      </font>
      <fill>
        <patternFill>
          <bgColor theme="5"/>
        </patternFill>
      </fill>
    </dxf>
    <dxf>
      <fill>
        <patternFill>
          <bgColor rgb="FFFF0000"/>
        </patternFill>
      </fill>
    </dxf>
  </dxfs>
  <tableStyles count="0" defaultTableStyle="TableStyleMedium2" defaultPivotStyle="PivotStyleLight16"/>
  <colors>
    <mruColors>
      <color rgb="FFFFCCCC"/>
      <color rgb="FFFF99CC"/>
      <color rgb="FFE258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93D6D-772C-4DC5-B928-9AFAB5038865}">
  <dimension ref="A2:O70"/>
  <sheetViews>
    <sheetView topLeftCell="B4" zoomScale="70" zoomScaleNormal="70" workbookViewId="0">
      <selection activeCell="H13" sqref="H13"/>
    </sheetView>
  </sheetViews>
  <sheetFormatPr defaultColWidth="8.625" defaultRowHeight="15.6"/>
  <cols>
    <col min="1" max="1" width="12.625" bestFit="1" customWidth="1"/>
    <col min="2" max="15" width="16.625" customWidth="1"/>
  </cols>
  <sheetData>
    <row r="2" spans="1:15" ht="21">
      <c r="B2" s="49" t="s">
        <v>0</v>
      </c>
      <c r="C2" s="49"/>
    </row>
    <row r="7" spans="1:15">
      <c r="A7" s="4"/>
      <c r="B7" s="1"/>
      <c r="C7" s="1"/>
    </row>
    <row r="8" spans="1:15" ht="45.6" customHeight="1">
      <c r="A8" s="1"/>
      <c r="B8" s="1"/>
      <c r="C8" s="1"/>
      <c r="D8" s="81" t="s">
        <v>1</v>
      </c>
      <c r="E8" s="81" t="s">
        <v>2</v>
      </c>
      <c r="F8" s="81" t="s">
        <v>3</v>
      </c>
      <c r="G8" s="81" t="s">
        <v>4</v>
      </c>
      <c r="H8" s="81" t="s">
        <v>5</v>
      </c>
      <c r="I8" s="81" t="s">
        <v>6</v>
      </c>
      <c r="J8" s="81" t="s">
        <v>7</v>
      </c>
      <c r="K8" s="81" t="s">
        <v>8</v>
      </c>
      <c r="L8" s="81" t="s">
        <v>9</v>
      </c>
      <c r="M8" s="81" t="s">
        <v>10</v>
      </c>
      <c r="N8" s="81" t="s">
        <v>11</v>
      </c>
      <c r="O8" s="81" t="s">
        <v>12</v>
      </c>
    </row>
    <row r="9" spans="1:15">
      <c r="A9" s="1"/>
      <c r="B9" s="155" t="s">
        <v>13</v>
      </c>
      <c r="C9" s="155"/>
      <c r="D9" s="52">
        <f>'Temas nas políticas gerais'!D58</f>
        <v>1.9400000000000011</v>
      </c>
      <c r="E9" s="32">
        <f>'Temas nas políticas setoriais'!D58</f>
        <v>0.30000000000000004</v>
      </c>
      <c r="F9" s="32">
        <f>'Bases de dados'!J92</f>
        <v>2.4</v>
      </c>
      <c r="G9" s="32">
        <f>'Monitoramento de riscos'!E15</f>
        <v>0</v>
      </c>
      <c r="H9" s="32">
        <f>'Relevância processo decisório'!E5</f>
        <v>0</v>
      </c>
      <c r="I9" s="32">
        <f>'Ações de mitigação de riscos'!H16</f>
        <v>2.4</v>
      </c>
      <c r="J9" s="32">
        <f>'Prod fin imp positivo'!E70</f>
        <v>2.1000000000000005</v>
      </c>
      <c r="K9" s="32">
        <f>'Portfólio (setor)'!F9</f>
        <v>7</v>
      </c>
      <c r="L9" s="32">
        <f>'Portfólio (localização)'!F9</f>
        <v>5.6</v>
      </c>
      <c r="M9" s="32">
        <f>'Portfólio (empresa)'!H19</f>
        <v>0</v>
      </c>
      <c r="N9" s="32">
        <f>Governança!G22</f>
        <v>1.885</v>
      </c>
      <c r="O9" s="32">
        <f>' Controvérsias socioambientais'!G15</f>
        <v>-0.4</v>
      </c>
    </row>
    <row r="10" spans="1:15">
      <c r="A10" s="1"/>
      <c r="B10" s="155" t="s">
        <v>14</v>
      </c>
      <c r="C10" s="155"/>
      <c r="D10" s="53">
        <v>3</v>
      </c>
      <c r="E10" s="51">
        <v>7</v>
      </c>
      <c r="F10" s="51">
        <v>20</v>
      </c>
      <c r="G10" s="51">
        <v>10</v>
      </c>
      <c r="H10" s="51">
        <v>5</v>
      </c>
      <c r="I10" s="51">
        <v>10</v>
      </c>
      <c r="J10" s="51">
        <v>10</v>
      </c>
      <c r="K10" s="51">
        <v>10</v>
      </c>
      <c r="L10" s="51">
        <v>10</v>
      </c>
      <c r="M10" s="51">
        <v>5</v>
      </c>
      <c r="N10" s="51">
        <v>10</v>
      </c>
      <c r="O10" s="51">
        <v>0</v>
      </c>
    </row>
    <row r="11" spans="1:15">
      <c r="A11" s="1"/>
      <c r="B11" s="1"/>
    </row>
    <row r="12" spans="1:15">
      <c r="A12" s="1"/>
      <c r="B12" s="1"/>
      <c r="C12" s="1"/>
    </row>
    <row r="13" spans="1:15">
      <c r="A13" s="1"/>
      <c r="B13" s="156" t="s">
        <v>15</v>
      </c>
      <c r="C13" s="157"/>
      <c r="D13" s="160">
        <f>SUM(D9:O9)</f>
        <v>23.225000000000005</v>
      </c>
    </row>
    <row r="14" spans="1:15">
      <c r="A14" s="1"/>
      <c r="B14" s="158"/>
      <c r="C14" s="159"/>
      <c r="D14" s="161"/>
    </row>
    <row r="15" spans="1:15">
      <c r="A15" s="1"/>
      <c r="B15" s="1"/>
      <c r="C15" s="1"/>
    </row>
    <row r="16" spans="1:15">
      <c r="A16" s="1"/>
      <c r="B16" s="1"/>
      <c r="C16" s="1"/>
    </row>
    <row r="17" spans="1:3">
      <c r="A17" s="1"/>
      <c r="B17" s="1"/>
      <c r="C17" s="1"/>
    </row>
    <row r="18" spans="1:3">
      <c r="A18" s="1"/>
      <c r="B18" s="1"/>
      <c r="C18" s="1"/>
    </row>
    <row r="19" spans="1:3">
      <c r="A19" s="1"/>
      <c r="B19" s="1"/>
      <c r="C19" s="1"/>
    </row>
    <row r="20" spans="1:3">
      <c r="A20" s="1"/>
      <c r="B20" s="1"/>
      <c r="C20" s="1"/>
    </row>
    <row r="21" spans="1:3">
      <c r="A21" s="1"/>
      <c r="B21" s="1"/>
      <c r="C21" s="1"/>
    </row>
    <row r="22" spans="1:3">
      <c r="A22" s="1"/>
      <c r="B22" s="1"/>
      <c r="C22" s="1"/>
    </row>
    <row r="23" spans="1:3">
      <c r="A23" s="1"/>
      <c r="B23" s="1"/>
      <c r="C23" s="1"/>
    </row>
    <row r="24" spans="1:3">
      <c r="A24" s="1"/>
      <c r="B24" s="1"/>
      <c r="C24" s="1"/>
    </row>
    <row r="25" spans="1:3">
      <c r="A25" s="1"/>
      <c r="B25" s="1"/>
      <c r="C25" s="1"/>
    </row>
    <row r="26" spans="1:3">
      <c r="A26" s="1"/>
      <c r="B26" s="1"/>
      <c r="C26" s="1"/>
    </row>
    <row r="27" spans="1:3">
      <c r="A27" s="1"/>
      <c r="B27" s="1"/>
      <c r="C27" s="1"/>
    </row>
    <row r="28" spans="1:3">
      <c r="A28" s="1"/>
      <c r="B28" s="1"/>
      <c r="C28" s="1"/>
    </row>
    <row r="29" spans="1:3">
      <c r="A29" s="1"/>
      <c r="B29" s="1"/>
      <c r="C29" s="1"/>
    </row>
    <row r="30" spans="1:3">
      <c r="A30" s="1"/>
      <c r="B30" s="1"/>
      <c r="C30" s="1"/>
    </row>
    <row r="31" spans="1:3">
      <c r="A31" s="1"/>
      <c r="B31" s="1"/>
      <c r="C31" s="1"/>
    </row>
    <row r="32" spans="1:3">
      <c r="A32" s="1"/>
      <c r="B32" s="1"/>
      <c r="C32" s="1"/>
    </row>
    <row r="33" spans="1:3">
      <c r="A33" s="1"/>
      <c r="B33" s="1"/>
      <c r="C33" s="1"/>
    </row>
    <row r="34" spans="1:3">
      <c r="A34" s="1"/>
      <c r="B34" s="1"/>
      <c r="C34" s="1"/>
    </row>
    <row r="35" spans="1:3">
      <c r="A35" s="1"/>
      <c r="B35" s="1"/>
      <c r="C35" s="1"/>
    </row>
    <row r="36" spans="1:3">
      <c r="A36" s="1"/>
      <c r="B36" s="1"/>
      <c r="C36" s="1"/>
    </row>
    <row r="37" spans="1:3">
      <c r="A37" s="1"/>
      <c r="B37" s="1"/>
      <c r="C37" s="1"/>
    </row>
    <row r="38" spans="1:3">
      <c r="A38" s="1"/>
      <c r="B38" s="1"/>
      <c r="C38" s="1"/>
    </row>
    <row r="39" spans="1:3">
      <c r="A39" s="1"/>
      <c r="B39" s="1"/>
      <c r="C39" s="1"/>
    </row>
    <row r="40" spans="1:3">
      <c r="A40" s="1"/>
      <c r="B40" s="1"/>
      <c r="C40" s="1"/>
    </row>
    <row r="41" spans="1:3">
      <c r="A41" s="1"/>
      <c r="B41" s="1"/>
      <c r="C41" s="1"/>
    </row>
    <row r="42" spans="1:3">
      <c r="A42" s="1"/>
      <c r="B42" s="1"/>
      <c r="C42" s="1"/>
    </row>
    <row r="43" spans="1:3">
      <c r="A43" s="1"/>
      <c r="B43" s="1"/>
      <c r="C43" s="1"/>
    </row>
    <row r="44" spans="1:3">
      <c r="A44" s="1"/>
      <c r="B44" s="1"/>
      <c r="C44" s="1"/>
    </row>
    <row r="45" spans="1:3">
      <c r="A45" s="1"/>
      <c r="B45" s="1"/>
      <c r="C45" s="1"/>
    </row>
    <row r="46" spans="1:3">
      <c r="A46" s="1"/>
      <c r="B46" s="1"/>
      <c r="C46" s="1"/>
    </row>
    <row r="47" spans="1:3">
      <c r="A47" s="1"/>
      <c r="B47" s="1"/>
      <c r="C47" s="1"/>
    </row>
    <row r="48" spans="1:3">
      <c r="A48" s="1"/>
      <c r="B48" s="1"/>
      <c r="C48" s="1"/>
    </row>
    <row r="49" spans="1:3">
      <c r="A49" s="1"/>
      <c r="B49" s="1"/>
      <c r="C49" s="1"/>
    </row>
    <row r="50" spans="1:3">
      <c r="A50" s="1"/>
      <c r="B50" s="1"/>
      <c r="C50" s="1"/>
    </row>
    <row r="51" spans="1:3">
      <c r="A51" s="1"/>
      <c r="B51" s="1"/>
      <c r="C51" s="1"/>
    </row>
    <row r="52" spans="1:3">
      <c r="A52" s="1"/>
      <c r="B52" s="1"/>
      <c r="C52" s="1"/>
    </row>
    <row r="53" spans="1:3">
      <c r="A53" s="1"/>
      <c r="B53" s="1"/>
      <c r="C53" s="1"/>
    </row>
    <row r="54" spans="1:3">
      <c r="A54" s="1"/>
      <c r="B54" s="1"/>
      <c r="C54" s="1"/>
    </row>
    <row r="55" spans="1:3">
      <c r="A55" s="1"/>
      <c r="B55" s="1"/>
      <c r="C55" s="1"/>
    </row>
    <row r="56" spans="1:3">
      <c r="A56" s="1"/>
      <c r="B56" s="1"/>
      <c r="C56" s="1"/>
    </row>
    <row r="57" spans="1:3">
      <c r="A57" s="1"/>
      <c r="B57" s="1"/>
      <c r="C57" s="1"/>
    </row>
    <row r="58" spans="1:3">
      <c r="A58" s="1"/>
      <c r="B58" s="1"/>
      <c r="C58" s="1"/>
    </row>
    <row r="59" spans="1:3">
      <c r="A59" s="1"/>
      <c r="B59" s="1"/>
      <c r="C59" s="1"/>
    </row>
    <row r="60" spans="1:3">
      <c r="A60" s="1"/>
      <c r="B60" s="1"/>
      <c r="C60" s="1"/>
    </row>
    <row r="61" spans="1:3">
      <c r="A61" s="1"/>
      <c r="B61" s="1"/>
      <c r="C61" s="1"/>
    </row>
    <row r="62" spans="1:3">
      <c r="A62" s="1"/>
      <c r="B62" s="1"/>
      <c r="C62" s="1"/>
    </row>
    <row r="63" spans="1:3" ht="18.600000000000001">
      <c r="A63" s="6"/>
      <c r="B63" s="6"/>
      <c r="C63" s="6"/>
    </row>
    <row r="64" spans="1:3" ht="18.600000000000001">
      <c r="A64" s="6"/>
      <c r="B64" s="6"/>
      <c r="C64" s="6"/>
    </row>
    <row r="65" spans="1:3" ht="21">
      <c r="A65" s="3"/>
      <c r="B65" s="3"/>
      <c r="C65" s="3"/>
    </row>
    <row r="66" spans="1:3" ht="21">
      <c r="A66" s="3"/>
      <c r="B66" s="3"/>
      <c r="C66" s="3"/>
    </row>
    <row r="67" spans="1:3" ht="21">
      <c r="A67" s="3"/>
      <c r="B67" s="3"/>
      <c r="C67" s="3"/>
    </row>
    <row r="68" spans="1:3" ht="21">
      <c r="A68" s="3"/>
      <c r="B68" s="3"/>
      <c r="C68" s="3"/>
    </row>
    <row r="69" spans="1:3" ht="21">
      <c r="A69" s="5"/>
      <c r="B69" s="3"/>
      <c r="C69" s="3"/>
    </row>
    <row r="70" spans="1:3" ht="62.1">
      <c r="A70" s="9" t="s">
        <v>16</v>
      </c>
      <c r="B70" s="9" t="s">
        <v>17</v>
      </c>
      <c r="C70" s="9"/>
    </row>
  </sheetData>
  <mergeCells count="4">
    <mergeCell ref="B9:C9"/>
    <mergeCell ref="B10:C10"/>
    <mergeCell ref="B13:C14"/>
    <mergeCell ref="D13:D14"/>
  </mergeCells>
  <conditionalFormatting sqref="A1">
    <cfRule type="expression" dxfId="2" priority="1">
      <formula>"ZELLE(""Schutz"";A1)=1"</formula>
    </cfRule>
  </conditionalFormatting>
  <conditionalFormatting sqref="A1:P1">
    <cfRule type="expression" dxfId="1" priority="3">
      <formula>"ZELLE(""Schutz"",A1)=1"</formula>
    </cfRule>
  </conditionalFormatting>
  <conditionalFormatting sqref="A3:P3">
    <cfRule type="expression" dxfId="0" priority="2">
      <formula>"ZELLE(""Schutz"",A1)=1"</formula>
    </cfRule>
  </conditionalFormatting>
  <conditionalFormatting sqref="D9">
    <cfRule type="colorScale" priority="15">
      <colorScale>
        <cfvo type="num" val="0"/>
        <cfvo type="num" val="3"/>
        <color rgb="FFFFCCCC"/>
        <color theme="9" tint="0.79998168889431442"/>
      </colorScale>
    </cfRule>
  </conditionalFormatting>
  <conditionalFormatting sqref="D13:D14">
    <cfRule type="colorScale" priority="7">
      <colorScale>
        <cfvo type="num" val="0"/>
        <cfvo type="num" val="100"/>
        <color rgb="FFFFCCCC"/>
        <color theme="9" tint="0.79998168889431442"/>
      </colorScale>
    </cfRule>
  </conditionalFormatting>
  <conditionalFormatting sqref="E9">
    <cfRule type="colorScale" priority="16">
      <colorScale>
        <cfvo type="num" val="0"/>
        <cfvo type="num" val="7"/>
        <color rgb="FFFFCCCC"/>
        <color theme="9" tint="0.79998168889431442"/>
      </colorScale>
    </cfRule>
  </conditionalFormatting>
  <conditionalFormatting sqref="F9">
    <cfRule type="colorScale" priority="14">
      <colorScale>
        <cfvo type="num" val="0"/>
        <cfvo type="num" val="20"/>
        <color rgb="FFFFCCCC"/>
        <color theme="9" tint="0.79998168889431442"/>
      </colorScale>
    </cfRule>
  </conditionalFormatting>
  <conditionalFormatting sqref="G9:L9">
    <cfRule type="colorScale" priority="12">
      <colorScale>
        <cfvo type="num" val="0"/>
        <cfvo type="num" val="10"/>
        <color rgb="FFFFCCCC"/>
        <color theme="9" tint="0.79998168889431442"/>
      </colorScale>
    </cfRule>
  </conditionalFormatting>
  <conditionalFormatting sqref="M9">
    <cfRule type="colorScale" priority="9">
      <colorScale>
        <cfvo type="num" val="0"/>
        <cfvo type="num" val="5"/>
        <color rgb="FFFFCCCC"/>
        <color theme="9" tint="0.79998168889431442"/>
      </colorScale>
    </cfRule>
  </conditionalFormatting>
  <conditionalFormatting sqref="N9">
    <cfRule type="colorScale" priority="11">
      <colorScale>
        <cfvo type="num" val="0"/>
        <cfvo type="num" val="10"/>
        <color rgb="FFFFCCCC"/>
        <color theme="9" tint="0.79998168889431442"/>
      </colorScale>
    </cfRule>
  </conditionalFormatting>
  <conditionalFormatting sqref="O9">
    <cfRule type="colorScale" priority="8">
      <colorScale>
        <cfvo type="num" val="-5"/>
        <cfvo type="num" val="0"/>
        <color rgb="FFFFCCCC"/>
        <color theme="9" tint="0.79998168889431442"/>
      </colorScale>
    </cfRule>
  </conditionalFormatting>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0D40-097A-1F4A-B273-D5D5BE667EE7}">
  <dimension ref="A1:G15"/>
  <sheetViews>
    <sheetView zoomScale="70" zoomScaleNormal="70" workbookViewId="0">
      <pane xSplit="1" ySplit="2" topLeftCell="F3" activePane="bottomRight" state="frozen"/>
      <selection pane="bottomRight" activeCell="D6" sqref="D6"/>
      <selection pane="bottomLeft" activeCell="A3" sqref="A3"/>
      <selection pane="topRight" activeCell="B1" sqref="B1"/>
    </sheetView>
  </sheetViews>
  <sheetFormatPr defaultColWidth="10.625" defaultRowHeight="15.6"/>
  <cols>
    <col min="1" max="1" width="45.125" style="98" customWidth="1"/>
    <col min="2" max="2" width="37.875" style="98" customWidth="1"/>
    <col min="3" max="5" width="32.625" style="98" customWidth="1"/>
    <col min="6" max="6" width="15" style="98" customWidth="1"/>
    <col min="7" max="7" width="17" style="98" customWidth="1"/>
    <col min="8" max="16384" width="10.625" style="1"/>
  </cols>
  <sheetData>
    <row r="1" spans="1:7" ht="16.350000000000001" customHeight="1">
      <c r="A1" s="59"/>
      <c r="B1" s="169" t="s">
        <v>230</v>
      </c>
      <c r="C1" s="169"/>
      <c r="D1" s="169"/>
      <c r="E1" s="169"/>
      <c r="F1" s="151" t="s">
        <v>76</v>
      </c>
      <c r="G1" s="27"/>
    </row>
    <row r="2" spans="1:7" ht="30.95">
      <c r="A2" s="30" t="s">
        <v>231</v>
      </c>
      <c r="B2" s="20" t="s">
        <v>232</v>
      </c>
      <c r="C2" s="20" t="s">
        <v>233</v>
      </c>
      <c r="D2" s="20" t="s">
        <v>234</v>
      </c>
      <c r="E2" s="20" t="s">
        <v>235</v>
      </c>
      <c r="F2" s="151"/>
      <c r="G2" s="1"/>
    </row>
    <row r="3" spans="1:7">
      <c r="A3" s="17" t="s">
        <v>236</v>
      </c>
      <c r="B3" s="92"/>
      <c r="C3" s="92"/>
      <c r="D3" s="92"/>
      <c r="E3" s="92"/>
      <c r="F3" s="36">
        <f>SUM(B3:E3)</f>
        <v>0</v>
      </c>
      <c r="G3" s="1"/>
    </row>
    <row r="4" spans="1:7">
      <c r="A4" s="17"/>
      <c r="B4" s="92"/>
      <c r="C4" s="92"/>
      <c r="D4" s="92"/>
      <c r="E4" s="92"/>
      <c r="F4" s="36"/>
      <c r="G4" s="1"/>
    </row>
    <row r="5" spans="1:7">
      <c r="A5" s="17" t="s">
        <v>237</v>
      </c>
      <c r="B5" s="82"/>
      <c r="C5" s="82"/>
      <c r="D5" s="82">
        <v>3</v>
      </c>
      <c r="E5" s="82"/>
      <c r="F5" s="36">
        <f t="shared" ref="F5:F7" si="0">SUM(B5:E5)</f>
        <v>3</v>
      </c>
      <c r="G5" s="1"/>
    </row>
    <row r="6" spans="1:7" ht="62.1">
      <c r="A6" s="17"/>
      <c r="B6" s="82"/>
      <c r="C6" s="82"/>
      <c r="D6" s="141" t="s">
        <v>238</v>
      </c>
      <c r="E6" s="82"/>
      <c r="F6" s="36"/>
      <c r="G6" s="1"/>
    </row>
    <row r="7" spans="1:7" ht="30.95">
      <c r="A7" s="55" t="s">
        <v>239</v>
      </c>
      <c r="B7" s="92">
        <v>4</v>
      </c>
      <c r="C7" s="92"/>
      <c r="D7" s="92"/>
      <c r="E7" s="92"/>
      <c r="F7" s="36">
        <f t="shared" si="0"/>
        <v>4</v>
      </c>
      <c r="G7" s="1"/>
    </row>
    <row r="8" spans="1:7" ht="93">
      <c r="A8" s="17"/>
      <c r="B8" s="142" t="s">
        <v>240</v>
      </c>
      <c r="C8" s="92"/>
      <c r="D8" s="92"/>
      <c r="E8" s="92"/>
      <c r="F8" s="36"/>
      <c r="G8" s="1"/>
    </row>
    <row r="9" spans="1:7">
      <c r="A9" s="30" t="s">
        <v>76</v>
      </c>
      <c r="B9" s="40">
        <f>B3+B5+B7</f>
        <v>4</v>
      </c>
      <c r="C9" s="40">
        <f t="shared" ref="C9:E9" si="1">C3+C5+C7</f>
        <v>0</v>
      </c>
      <c r="D9" s="40">
        <f t="shared" si="1"/>
        <v>3</v>
      </c>
      <c r="E9" s="40">
        <f t="shared" si="1"/>
        <v>0</v>
      </c>
      <c r="F9" s="78">
        <f>MIN(SUM(F3:F7),10)</f>
        <v>7</v>
      </c>
      <c r="G9" s="153" t="s">
        <v>149</v>
      </c>
    </row>
    <row r="10" spans="1:7">
      <c r="A10" s="103"/>
      <c r="B10" s="103"/>
      <c r="C10" s="102"/>
      <c r="D10" s="102"/>
      <c r="E10" s="102"/>
      <c r="F10" s="102"/>
    </row>
    <row r="11" spans="1:7">
      <c r="A11" s="102"/>
      <c r="B11" s="102"/>
      <c r="C11" s="102"/>
      <c r="D11" s="102"/>
      <c r="E11" s="102"/>
      <c r="F11" s="102"/>
    </row>
    <row r="12" spans="1:7" ht="18.600000000000001" customHeight="1">
      <c r="A12" s="102"/>
      <c r="B12" s="107"/>
      <c r="C12" s="102"/>
      <c r="D12" s="102"/>
      <c r="E12" s="102"/>
      <c r="F12" s="102"/>
    </row>
    <row r="13" spans="1:7">
      <c r="A13" s="102"/>
      <c r="B13" s="102"/>
      <c r="C13" s="102"/>
      <c r="D13" s="102"/>
      <c r="E13" s="102"/>
      <c r="F13" s="148"/>
      <c r="G13" s="148"/>
    </row>
    <row r="14" spans="1:7">
      <c r="A14" s="102"/>
      <c r="B14" s="102"/>
      <c r="C14" s="102"/>
      <c r="D14" s="102"/>
      <c r="E14" s="102"/>
      <c r="F14" s="102"/>
    </row>
    <row r="15" spans="1:7">
      <c r="A15" s="102"/>
      <c r="B15" s="102"/>
      <c r="C15" s="102"/>
      <c r="D15" s="102"/>
      <c r="E15" s="102"/>
      <c r="F15" s="102"/>
    </row>
  </sheetData>
  <sheetProtection formatRows="0"/>
  <mergeCells count="1">
    <mergeCell ref="B1:E1"/>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72F38-DC1A-5E42-AD4D-1D808F707F90}">
  <dimension ref="A1:G16"/>
  <sheetViews>
    <sheetView zoomScale="70" zoomScaleNormal="70" workbookViewId="0">
      <pane xSplit="1" ySplit="2" topLeftCell="D3" activePane="bottomRight" state="frozen"/>
      <selection pane="bottomRight" activeCell="B6" sqref="B6"/>
      <selection pane="bottomLeft" activeCell="A3" sqref="A3"/>
      <selection pane="topRight" activeCell="B1" sqref="B1"/>
    </sheetView>
  </sheetViews>
  <sheetFormatPr defaultColWidth="10.625" defaultRowHeight="15.6"/>
  <cols>
    <col min="1" max="1" width="38.625" style="98" customWidth="1"/>
    <col min="2" max="4" width="32.625" style="98" customWidth="1"/>
    <col min="5" max="5" width="15" style="98" customWidth="1"/>
    <col min="6" max="6" width="12.5" style="98" customWidth="1"/>
    <col min="7" max="7" width="15" style="98" customWidth="1"/>
    <col min="8" max="16384" width="10.625" style="1"/>
  </cols>
  <sheetData>
    <row r="1" spans="1:7">
      <c r="A1" s="2"/>
      <c r="B1" s="170" t="s">
        <v>230</v>
      </c>
      <c r="C1" s="170"/>
      <c r="D1" s="170"/>
      <c r="E1" s="2"/>
      <c r="F1" s="2"/>
      <c r="G1" s="1"/>
    </row>
    <row r="2" spans="1:7" ht="89.1" customHeight="1">
      <c r="A2" s="26" t="s">
        <v>241</v>
      </c>
      <c r="B2" s="38" t="s">
        <v>242</v>
      </c>
      <c r="C2" s="38" t="s">
        <v>243</v>
      </c>
      <c r="D2" s="38" t="s">
        <v>244</v>
      </c>
      <c r="E2" s="16" t="s">
        <v>23</v>
      </c>
      <c r="F2" s="16" t="s">
        <v>76</v>
      </c>
      <c r="G2" s="27"/>
    </row>
    <row r="3" spans="1:7" ht="16.350000000000001" customHeight="1">
      <c r="A3" s="11" t="s">
        <v>245</v>
      </c>
      <c r="B3" s="143"/>
      <c r="C3" s="143">
        <v>5</v>
      </c>
      <c r="D3" s="90"/>
      <c r="E3" s="66">
        <v>0.45</v>
      </c>
      <c r="F3" s="43">
        <f>SUM(B3:D3)*E3</f>
        <v>2.25</v>
      </c>
      <c r="G3" s="1"/>
    </row>
    <row r="4" spans="1:7" ht="62.1">
      <c r="A4" s="11"/>
      <c r="B4" s="144"/>
      <c r="C4" s="145" t="s">
        <v>246</v>
      </c>
      <c r="D4" s="90"/>
      <c r="E4" s="34"/>
      <c r="F4" s="43"/>
      <c r="G4" s="1"/>
    </row>
    <row r="5" spans="1:7" ht="16.350000000000001" customHeight="1">
      <c r="A5" s="11" t="s">
        <v>247</v>
      </c>
      <c r="B5" s="93">
        <v>7</v>
      </c>
      <c r="C5" s="93"/>
      <c r="D5" s="93"/>
      <c r="E5" s="66">
        <v>0.3</v>
      </c>
      <c r="F5" s="43">
        <f t="shared" ref="F5:F7" si="0">SUM(B5:D5)*E5</f>
        <v>2.1</v>
      </c>
      <c r="G5" s="1"/>
    </row>
    <row r="6" spans="1:7" ht="123.95">
      <c r="A6" s="11"/>
      <c r="B6" s="146" t="s">
        <v>248</v>
      </c>
      <c r="C6" s="93"/>
      <c r="D6" s="93"/>
      <c r="E6" s="34"/>
      <c r="F6" s="43"/>
      <c r="G6" s="1"/>
    </row>
    <row r="7" spans="1:7" ht="16.350000000000001" customHeight="1">
      <c r="A7" s="12" t="s">
        <v>249</v>
      </c>
      <c r="B7" s="90"/>
      <c r="C7" s="90">
        <v>5</v>
      </c>
      <c r="D7" s="90"/>
      <c r="E7" s="66">
        <v>0.25</v>
      </c>
      <c r="F7" s="43">
        <f t="shared" si="0"/>
        <v>1.25</v>
      </c>
      <c r="G7" s="1"/>
    </row>
    <row r="8" spans="1:7" ht="62.1">
      <c r="A8" s="11"/>
      <c r="B8" s="90"/>
      <c r="C8" s="145" t="s">
        <v>250</v>
      </c>
      <c r="D8" s="90"/>
      <c r="E8" s="34"/>
      <c r="F8" s="43"/>
      <c r="G8" s="1"/>
    </row>
    <row r="9" spans="1:7" ht="16.350000000000001" customHeight="1">
      <c r="A9" s="26" t="s">
        <v>148</v>
      </c>
      <c r="B9" s="33">
        <f>B3+B5+B7</f>
        <v>7</v>
      </c>
      <c r="C9" s="33">
        <f t="shared" ref="C9:D9" si="1">C3+C5+C7</f>
        <v>10</v>
      </c>
      <c r="D9" s="33">
        <f t="shared" si="1"/>
        <v>0</v>
      </c>
      <c r="E9" s="83">
        <f>SUM(E3:E8)</f>
        <v>1</v>
      </c>
      <c r="F9" s="77">
        <f>MIN(SUM(F3:F7),10)</f>
        <v>5.6</v>
      </c>
      <c r="G9" s="153" t="s">
        <v>149</v>
      </c>
    </row>
    <row r="10" spans="1:7">
      <c r="A10" s="104"/>
      <c r="B10" s="104"/>
      <c r="C10" s="102"/>
      <c r="D10" s="102"/>
      <c r="E10" s="102"/>
      <c r="F10" s="102"/>
    </row>
    <row r="11" spans="1:7">
      <c r="A11" s="102"/>
      <c r="B11" s="107"/>
      <c r="C11" s="102"/>
      <c r="D11" s="102"/>
      <c r="E11" s="102"/>
      <c r="F11" s="102"/>
    </row>
    <row r="12" spans="1:7">
      <c r="A12" s="102"/>
      <c r="B12" s="102"/>
      <c r="C12" s="102"/>
      <c r="D12" s="102"/>
      <c r="E12" s="102"/>
      <c r="F12" s="102"/>
    </row>
    <row r="13" spans="1:7" ht="17.100000000000001" customHeight="1">
      <c r="A13" s="102"/>
      <c r="B13" s="102"/>
      <c r="C13" s="102"/>
      <c r="D13" s="102"/>
      <c r="E13" s="148"/>
      <c r="F13" s="148"/>
    </row>
    <row r="14" spans="1:7">
      <c r="A14" s="102"/>
      <c r="B14" s="102"/>
      <c r="C14" s="102"/>
      <c r="D14" s="102"/>
      <c r="E14" s="102"/>
      <c r="F14" s="102"/>
    </row>
    <row r="15" spans="1:7">
      <c r="A15" s="102"/>
      <c r="B15" s="102"/>
      <c r="C15" s="102"/>
      <c r="D15" s="102"/>
      <c r="E15" s="102"/>
      <c r="F15" s="102"/>
    </row>
    <row r="16" spans="1:7">
      <c r="A16" s="102"/>
      <c r="B16" s="102"/>
      <c r="C16" s="102"/>
      <c r="D16" s="102"/>
      <c r="E16" s="102"/>
      <c r="F16" s="102"/>
    </row>
  </sheetData>
  <sheetProtection formatRows="0"/>
  <mergeCells count="1">
    <mergeCell ref="B1:D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04460-0317-5644-BBC4-C01BCDA37074}">
  <dimension ref="A1:I28"/>
  <sheetViews>
    <sheetView zoomScale="60" zoomScaleNormal="60" workbookViewId="0">
      <pane xSplit="1" ySplit="2" topLeftCell="B3" activePane="bottomRight" state="frozen"/>
      <selection pane="bottomRight" activeCell="A10" sqref="A10"/>
      <selection pane="bottomLeft" activeCell="A3" sqref="A3"/>
      <selection pane="topRight" activeCell="B1" sqref="B1"/>
    </sheetView>
  </sheetViews>
  <sheetFormatPr defaultColWidth="10.625" defaultRowHeight="15.6"/>
  <cols>
    <col min="1" max="5" width="32.625" style="98" customWidth="1"/>
    <col min="6" max="6" width="29.5" style="98" customWidth="1"/>
    <col min="7" max="7" width="15" style="98" customWidth="1"/>
    <col min="8" max="8" width="17" style="98" customWidth="1"/>
    <col min="9" max="9" width="16.5" style="98" customWidth="1"/>
    <col min="10" max="16384" width="10.625" style="1"/>
  </cols>
  <sheetData>
    <row r="1" spans="1:9">
      <c r="A1" s="26"/>
      <c r="B1" s="173" t="s">
        <v>251</v>
      </c>
      <c r="C1" s="174"/>
      <c r="D1" s="174"/>
      <c r="E1" s="175"/>
      <c r="F1" s="26"/>
      <c r="G1" s="26"/>
      <c r="H1" s="26"/>
      <c r="I1" s="1"/>
    </row>
    <row r="2" spans="1:9" ht="92.85" customHeight="1">
      <c r="A2" s="26" t="s">
        <v>252</v>
      </c>
      <c r="B2" s="38" t="s">
        <v>232</v>
      </c>
      <c r="C2" s="38" t="s">
        <v>233</v>
      </c>
      <c r="D2" s="38" t="s">
        <v>253</v>
      </c>
      <c r="E2" s="38" t="s">
        <v>235</v>
      </c>
      <c r="F2" s="26" t="s">
        <v>148</v>
      </c>
      <c r="G2" s="26" t="s">
        <v>23</v>
      </c>
      <c r="H2" s="26" t="s">
        <v>24</v>
      </c>
      <c r="I2" s="27"/>
    </row>
    <row r="3" spans="1:9" ht="32.1" customHeight="1">
      <c r="A3" s="29" t="s">
        <v>245</v>
      </c>
      <c r="B3" s="90"/>
      <c r="C3" s="90"/>
      <c r="D3" s="90"/>
      <c r="E3" s="90"/>
      <c r="F3" s="43">
        <f>SUM(B3:E3)</f>
        <v>0</v>
      </c>
      <c r="G3" s="71">
        <v>0.2</v>
      </c>
      <c r="H3" s="43">
        <f>SUM(B3:E3)*G3</f>
        <v>0</v>
      </c>
      <c r="I3" s="1"/>
    </row>
    <row r="4" spans="1:9" ht="32.1" customHeight="1">
      <c r="A4" s="29"/>
      <c r="B4" s="90"/>
      <c r="C4" s="90"/>
      <c r="D4" s="90"/>
      <c r="E4" s="90"/>
      <c r="F4" s="43"/>
      <c r="G4" s="33"/>
      <c r="H4" s="43"/>
      <c r="I4" s="1"/>
    </row>
    <row r="5" spans="1:9" ht="32.1" customHeight="1">
      <c r="A5" s="29" t="s">
        <v>247</v>
      </c>
      <c r="B5" s="91"/>
      <c r="C5" s="91"/>
      <c r="D5" s="91"/>
      <c r="E5" s="91"/>
      <c r="F5" s="43">
        <f t="shared" ref="F5:F18" si="0">SUM(B5:E5)</f>
        <v>0</v>
      </c>
      <c r="G5" s="71">
        <v>0.1</v>
      </c>
      <c r="H5" s="43">
        <f t="shared" ref="H5:H17" si="1">SUM(B5:E5)*G5</f>
        <v>0</v>
      </c>
      <c r="I5" s="1"/>
    </row>
    <row r="6" spans="1:9" ht="32.1" customHeight="1">
      <c r="A6" s="11"/>
      <c r="B6" s="91"/>
      <c r="C6" s="91"/>
      <c r="D6" s="91"/>
      <c r="E6" s="91"/>
      <c r="F6" s="43"/>
      <c r="G6" s="33"/>
      <c r="H6" s="43"/>
      <c r="I6" s="1"/>
    </row>
    <row r="7" spans="1:9" ht="32.1" customHeight="1">
      <c r="A7" s="12" t="s">
        <v>254</v>
      </c>
      <c r="B7" s="90"/>
      <c r="C7" s="90"/>
      <c r="D7" s="90"/>
      <c r="E7" s="90"/>
      <c r="F7" s="43">
        <f t="shared" si="0"/>
        <v>0</v>
      </c>
      <c r="G7" s="71">
        <v>0.05</v>
      </c>
      <c r="H7" s="43">
        <f t="shared" si="1"/>
        <v>0</v>
      </c>
      <c r="I7" s="1"/>
    </row>
    <row r="8" spans="1:9" ht="32.1" customHeight="1">
      <c r="A8" s="11"/>
      <c r="B8" s="90"/>
      <c r="C8" s="90"/>
      <c r="D8" s="90"/>
      <c r="E8" s="90"/>
      <c r="F8" s="43"/>
      <c r="G8" s="33"/>
      <c r="H8" s="43"/>
      <c r="I8" s="1"/>
    </row>
    <row r="9" spans="1:9" ht="32.1" customHeight="1">
      <c r="A9" s="12" t="s">
        <v>255</v>
      </c>
      <c r="B9" s="91"/>
      <c r="C9" s="91"/>
      <c r="D9" s="91"/>
      <c r="E9" s="91"/>
      <c r="F9" s="43">
        <f t="shared" si="0"/>
        <v>0</v>
      </c>
      <c r="G9" s="71">
        <v>0.25</v>
      </c>
      <c r="H9" s="43">
        <f t="shared" si="1"/>
        <v>0</v>
      </c>
      <c r="I9" s="1"/>
    </row>
    <row r="10" spans="1:9" ht="32.1" customHeight="1">
      <c r="A10" s="11"/>
      <c r="B10" s="91"/>
      <c r="C10" s="91"/>
      <c r="D10" s="91"/>
      <c r="E10" s="91"/>
      <c r="F10" s="43"/>
      <c r="G10" s="33"/>
      <c r="H10" s="43"/>
      <c r="I10" s="1"/>
    </row>
    <row r="11" spans="1:9" ht="32.1" customHeight="1">
      <c r="A11" s="29" t="s">
        <v>256</v>
      </c>
      <c r="B11" s="90"/>
      <c r="C11" s="90"/>
      <c r="D11" s="90"/>
      <c r="E11" s="90"/>
      <c r="F11" s="43">
        <f t="shared" si="0"/>
        <v>0</v>
      </c>
      <c r="G11" s="71">
        <v>0.1</v>
      </c>
      <c r="H11" s="43">
        <f t="shared" si="1"/>
        <v>0</v>
      </c>
      <c r="I11" s="1"/>
    </row>
    <row r="12" spans="1:9" ht="32.1" customHeight="1">
      <c r="A12" s="11"/>
      <c r="B12" s="90"/>
      <c r="C12" s="90"/>
      <c r="D12" s="90"/>
      <c r="E12" s="90"/>
      <c r="F12" s="43"/>
      <c r="G12" s="33"/>
      <c r="H12" s="43"/>
      <c r="I12" s="1"/>
    </row>
    <row r="13" spans="1:9" ht="32.1" customHeight="1">
      <c r="A13" s="12" t="s">
        <v>257</v>
      </c>
      <c r="B13" s="91"/>
      <c r="C13" s="91"/>
      <c r="D13" s="91"/>
      <c r="E13" s="91"/>
      <c r="F13" s="43">
        <f t="shared" si="0"/>
        <v>0</v>
      </c>
      <c r="G13" s="71">
        <v>0.05</v>
      </c>
      <c r="H13" s="43">
        <f t="shared" si="1"/>
        <v>0</v>
      </c>
      <c r="I13" s="1"/>
    </row>
    <row r="14" spans="1:9" ht="32.1" customHeight="1">
      <c r="A14" s="11"/>
      <c r="B14" s="91"/>
      <c r="C14" s="91"/>
      <c r="D14" s="91"/>
      <c r="E14" s="91"/>
      <c r="F14" s="43"/>
      <c r="G14" s="33"/>
      <c r="H14" s="43"/>
      <c r="I14" s="1"/>
    </row>
    <row r="15" spans="1:9" ht="62.85" customHeight="1">
      <c r="A15" s="12" t="s">
        <v>258</v>
      </c>
      <c r="B15" s="90"/>
      <c r="C15" s="90"/>
      <c r="D15" s="90"/>
      <c r="E15" s="90"/>
      <c r="F15" s="43">
        <f t="shared" si="0"/>
        <v>0</v>
      </c>
      <c r="G15" s="71">
        <v>0.1</v>
      </c>
      <c r="H15" s="43">
        <f t="shared" si="1"/>
        <v>0</v>
      </c>
      <c r="I15" s="1"/>
    </row>
    <row r="16" spans="1:9" ht="32.1" customHeight="1">
      <c r="A16" s="11"/>
      <c r="B16" s="90"/>
      <c r="C16" s="90"/>
      <c r="D16" s="90"/>
      <c r="E16" s="90"/>
      <c r="F16" s="43"/>
      <c r="G16" s="33"/>
      <c r="H16" s="43"/>
      <c r="I16" s="1"/>
    </row>
    <row r="17" spans="1:9" ht="57.6" customHeight="1">
      <c r="A17" s="12" t="s">
        <v>259</v>
      </c>
      <c r="B17" s="91"/>
      <c r="C17" s="91"/>
      <c r="D17" s="91"/>
      <c r="E17" s="91"/>
      <c r="F17" s="43">
        <f t="shared" si="0"/>
        <v>0</v>
      </c>
      <c r="G17" s="71">
        <v>0.15</v>
      </c>
      <c r="H17" s="43">
        <f t="shared" si="1"/>
        <v>0</v>
      </c>
      <c r="I17" s="1"/>
    </row>
    <row r="18" spans="1:9" ht="57.6" customHeight="1">
      <c r="A18" s="84"/>
      <c r="B18" s="91"/>
      <c r="C18" s="91"/>
      <c r="D18" s="91"/>
      <c r="E18" s="91"/>
      <c r="F18" s="43">
        <f t="shared" si="0"/>
        <v>0</v>
      </c>
      <c r="G18" s="71"/>
      <c r="H18" s="43"/>
      <c r="I18" s="1"/>
    </row>
    <row r="19" spans="1:9" ht="26.1" customHeight="1">
      <c r="A19" s="171"/>
      <c r="B19" s="172"/>
      <c r="C19" s="10"/>
      <c r="D19" s="10"/>
      <c r="E19" s="10"/>
      <c r="F19" s="35" t="s">
        <v>76</v>
      </c>
      <c r="G19" s="85">
        <f>SUM(G3:G17)</f>
        <v>1</v>
      </c>
      <c r="H19" s="86">
        <f>SUM(H3:H17)</f>
        <v>0</v>
      </c>
      <c r="I19" s="153" t="s">
        <v>158</v>
      </c>
    </row>
    <row r="20" spans="1:9">
      <c r="A20" s="102"/>
      <c r="B20" s="102"/>
      <c r="C20" s="107"/>
      <c r="D20" s="102"/>
      <c r="E20" s="102"/>
      <c r="F20" s="102"/>
      <c r="G20" s="102"/>
      <c r="H20" s="102"/>
    </row>
    <row r="21" spans="1:9">
      <c r="A21" s="102"/>
      <c r="B21" s="102"/>
      <c r="C21" s="102"/>
      <c r="D21" s="102"/>
      <c r="E21" s="102"/>
      <c r="F21" s="102"/>
      <c r="G21" s="102"/>
      <c r="H21" s="102"/>
    </row>
    <row r="22" spans="1:9">
      <c r="A22" s="102"/>
      <c r="B22" s="102"/>
      <c r="C22" s="105"/>
      <c r="D22" s="102"/>
      <c r="E22" s="102"/>
      <c r="F22" s="102"/>
      <c r="G22" s="102"/>
      <c r="H22" s="102"/>
    </row>
    <row r="23" spans="1:9">
      <c r="A23" s="102"/>
      <c r="B23" s="102"/>
      <c r="C23" s="102"/>
      <c r="D23" s="102"/>
      <c r="E23" s="102"/>
      <c r="F23" s="102"/>
      <c r="G23" s="102"/>
      <c r="H23" s="102"/>
    </row>
    <row r="24" spans="1:9">
      <c r="A24" s="102"/>
      <c r="B24" s="102"/>
      <c r="C24" s="102"/>
      <c r="D24" s="102"/>
      <c r="E24" s="102"/>
      <c r="F24" s="102"/>
      <c r="G24" s="102"/>
      <c r="H24" s="102"/>
    </row>
    <row r="25" spans="1:9">
      <c r="A25" s="102"/>
      <c r="B25" s="102"/>
      <c r="C25" s="102"/>
      <c r="D25" s="102"/>
      <c r="E25" s="102"/>
      <c r="F25" s="102"/>
      <c r="G25" s="102"/>
      <c r="H25" s="102"/>
    </row>
    <row r="26" spans="1:9">
      <c r="A26" s="102"/>
      <c r="B26" s="102"/>
      <c r="C26" s="102"/>
      <c r="D26" s="102"/>
      <c r="E26" s="102"/>
      <c r="F26" s="102"/>
      <c r="G26" s="102"/>
      <c r="H26" s="102"/>
    </row>
    <row r="27" spans="1:9">
      <c r="A27" s="102"/>
      <c r="B27" s="102"/>
      <c r="C27" s="102"/>
      <c r="D27" s="102"/>
      <c r="E27" s="102"/>
      <c r="F27" s="102"/>
      <c r="G27" s="102"/>
      <c r="H27" s="102"/>
    </row>
    <row r="28" spans="1:9">
      <c r="A28" s="102"/>
      <c r="B28" s="102"/>
      <c r="C28" s="102"/>
      <c r="D28" s="102"/>
      <c r="E28" s="102"/>
      <c r="F28" s="102"/>
      <c r="G28" s="102"/>
      <c r="H28" s="102"/>
    </row>
  </sheetData>
  <sheetProtection formatRows="0"/>
  <mergeCells count="2">
    <mergeCell ref="A19:B19"/>
    <mergeCell ref="B1:E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221AC-B78D-B747-9C63-6B77AFABAB08}">
  <dimension ref="A1:H30"/>
  <sheetViews>
    <sheetView zoomScale="60" zoomScaleNormal="60" workbookViewId="0">
      <pane xSplit="1" ySplit="1" topLeftCell="D18" activePane="bottomRight" state="frozen"/>
      <selection pane="bottomRight" activeCell="A21" sqref="A21"/>
      <selection pane="bottomLeft" activeCell="A2" sqref="A2"/>
      <selection pane="topRight" activeCell="B1" sqref="B1"/>
    </sheetView>
  </sheetViews>
  <sheetFormatPr defaultColWidth="10.625" defaultRowHeight="15.6"/>
  <cols>
    <col min="1" max="1" width="48.625" style="97" customWidth="1"/>
    <col min="2" max="2" width="65.875" style="97" customWidth="1"/>
    <col min="3" max="3" width="64.625" style="97" bestFit="1" customWidth="1"/>
    <col min="4" max="4" width="57.375" style="97" customWidth="1"/>
    <col min="5" max="5" width="21.5" style="97" customWidth="1"/>
    <col min="6" max="6" width="15.125" style="97" customWidth="1"/>
    <col min="7" max="7" width="15.5" style="97" customWidth="1"/>
    <col min="8" max="8" width="21.625" style="97" customWidth="1"/>
    <col min="9" max="16384" width="10.625" style="7"/>
  </cols>
  <sheetData>
    <row r="1" spans="1:7" s="7" customFormat="1" ht="67.5" customHeight="1">
      <c r="A1" s="151" t="s">
        <v>260</v>
      </c>
      <c r="B1" s="20" t="s">
        <v>261</v>
      </c>
      <c r="C1" s="20" t="s">
        <v>262</v>
      </c>
      <c r="D1" s="20" t="s">
        <v>263</v>
      </c>
      <c r="E1" s="30" t="s">
        <v>148</v>
      </c>
      <c r="F1" s="30" t="s">
        <v>23</v>
      </c>
      <c r="G1" s="30" t="s">
        <v>24</v>
      </c>
    </row>
    <row r="2" spans="1:7" s="7" customFormat="1" ht="32.1" customHeight="1">
      <c r="A2" s="19" t="s">
        <v>264</v>
      </c>
      <c r="B2" s="89"/>
      <c r="C2" s="89"/>
      <c r="D2" s="89">
        <v>7</v>
      </c>
      <c r="E2" s="87">
        <f>SUM(B2:D2)</f>
        <v>7</v>
      </c>
      <c r="F2" s="64">
        <v>0.15</v>
      </c>
      <c r="G2" s="40">
        <f>(B2*F2)+(C2*F2)+(D2*F2)</f>
        <v>1.05</v>
      </c>
    </row>
    <row r="3" spans="1:7" s="7" customFormat="1" ht="234" customHeight="1">
      <c r="A3" s="19"/>
      <c r="B3" s="89"/>
      <c r="C3" s="89"/>
      <c r="D3" s="117" t="s">
        <v>265</v>
      </c>
      <c r="E3" s="87"/>
      <c r="F3" s="31"/>
      <c r="G3" s="40"/>
    </row>
    <row r="4" spans="1:7" s="7" customFormat="1" ht="32.1" customHeight="1">
      <c r="A4" s="19" t="s">
        <v>266</v>
      </c>
      <c r="B4" s="82">
        <v>1</v>
      </c>
      <c r="C4" s="82"/>
      <c r="D4" s="82"/>
      <c r="E4" s="87">
        <f t="shared" ref="E4:E20" si="0">SUM(B4:D4)</f>
        <v>1</v>
      </c>
      <c r="F4" s="75">
        <v>7.4999999999999997E-2</v>
      </c>
      <c r="G4" s="40">
        <f>(B4*F4)+(C4*F4)+(D4*F4)</f>
        <v>7.4999999999999997E-2</v>
      </c>
    </row>
    <row r="5" spans="1:7" s="7" customFormat="1" ht="32.1" customHeight="1">
      <c r="A5" s="19"/>
      <c r="B5" s="141" t="s">
        <v>267</v>
      </c>
      <c r="C5" s="82"/>
      <c r="D5" s="82"/>
      <c r="E5" s="87"/>
      <c r="F5" s="31"/>
      <c r="G5" s="40"/>
    </row>
    <row r="6" spans="1:7" s="7" customFormat="1" ht="32.1" customHeight="1">
      <c r="A6" s="19" t="s">
        <v>268</v>
      </c>
      <c r="B6" s="89"/>
      <c r="C6" s="89"/>
      <c r="D6" s="89"/>
      <c r="E6" s="87">
        <f t="shared" si="0"/>
        <v>0</v>
      </c>
      <c r="F6" s="75">
        <v>7.4999999999999997E-2</v>
      </c>
      <c r="G6" s="40">
        <f>(B6*F6)+(C6*F6)+(D6*F6)</f>
        <v>0</v>
      </c>
    </row>
    <row r="7" spans="1:7" s="7" customFormat="1" ht="32.1" customHeight="1">
      <c r="A7" s="19"/>
      <c r="B7" s="117" t="s">
        <v>56</v>
      </c>
      <c r="C7" s="89"/>
      <c r="D7" s="89"/>
      <c r="E7" s="87"/>
      <c r="F7" s="31"/>
      <c r="G7" s="40"/>
    </row>
    <row r="8" spans="1:7" s="7" customFormat="1" ht="53.1" customHeight="1">
      <c r="A8" s="20" t="s">
        <v>269</v>
      </c>
      <c r="B8" s="82"/>
      <c r="C8" s="82"/>
      <c r="D8" s="82"/>
      <c r="E8" s="88">
        <f t="shared" si="0"/>
        <v>0</v>
      </c>
      <c r="F8" s="72">
        <v>0.15</v>
      </c>
      <c r="G8" s="40">
        <f>(B8*F8)+(C8*F8)+(D8*F8)</f>
        <v>0</v>
      </c>
    </row>
    <row r="9" spans="1:7" s="7" customFormat="1" ht="32.1" customHeight="1">
      <c r="A9" s="20"/>
      <c r="B9" s="141" t="s">
        <v>56</v>
      </c>
      <c r="C9" s="82"/>
      <c r="D9" s="82"/>
      <c r="E9" s="88"/>
      <c r="F9" s="73"/>
      <c r="G9" s="40"/>
    </row>
    <row r="10" spans="1:7" s="7" customFormat="1" ht="47.1" customHeight="1">
      <c r="A10" s="20" t="s">
        <v>270</v>
      </c>
      <c r="B10" s="89"/>
      <c r="C10" s="89"/>
      <c r="D10" s="89"/>
      <c r="E10" s="88">
        <f t="shared" si="0"/>
        <v>0</v>
      </c>
      <c r="F10" s="72">
        <v>0.1</v>
      </c>
      <c r="G10" s="40">
        <f>(B10*F10)+(C10*F10)+(D10*F10)</f>
        <v>0</v>
      </c>
    </row>
    <row r="11" spans="1:7" s="7" customFormat="1" ht="32.1" customHeight="1">
      <c r="A11" s="20"/>
      <c r="B11" s="117" t="s">
        <v>56</v>
      </c>
      <c r="C11" s="89"/>
      <c r="D11" s="89"/>
      <c r="E11" s="88"/>
      <c r="F11" s="73"/>
      <c r="G11" s="40"/>
    </row>
    <row r="12" spans="1:7" s="7" customFormat="1" ht="32.1" customHeight="1">
      <c r="A12" s="20" t="s">
        <v>271</v>
      </c>
      <c r="B12" s="82"/>
      <c r="C12" s="82">
        <v>2</v>
      </c>
      <c r="D12" s="82"/>
      <c r="E12" s="88">
        <f t="shared" si="0"/>
        <v>2</v>
      </c>
      <c r="F12" s="72">
        <v>0.1</v>
      </c>
      <c r="G12" s="40">
        <f>(B12*F12)+(C12*F12)+(D12*F12)</f>
        <v>0.2</v>
      </c>
    </row>
    <row r="13" spans="1:7" s="7" customFormat="1" ht="46.5">
      <c r="A13" s="20"/>
      <c r="B13" s="141"/>
      <c r="C13" s="141" t="s">
        <v>272</v>
      </c>
      <c r="D13" s="82"/>
      <c r="E13" s="88"/>
      <c r="F13" s="73"/>
      <c r="G13" s="40"/>
    </row>
    <row r="14" spans="1:7" s="7" customFormat="1" ht="32.1" customHeight="1">
      <c r="A14" s="20" t="s">
        <v>273</v>
      </c>
      <c r="B14" s="89"/>
      <c r="C14" s="89"/>
      <c r="D14" s="89"/>
      <c r="E14" s="88">
        <f t="shared" si="0"/>
        <v>0</v>
      </c>
      <c r="F14" s="72">
        <v>0.1</v>
      </c>
      <c r="G14" s="40">
        <f>(B14*F14)+(C14*F14)+(D14*F14)</f>
        <v>0</v>
      </c>
    </row>
    <row r="15" spans="1:7" s="7" customFormat="1" ht="32.1" customHeight="1">
      <c r="A15" s="19"/>
      <c r="B15" s="117" t="s">
        <v>56</v>
      </c>
      <c r="C15" s="89"/>
      <c r="D15" s="89"/>
      <c r="E15" s="87"/>
      <c r="F15" s="31"/>
      <c r="G15" s="40"/>
    </row>
    <row r="16" spans="1:7" s="7" customFormat="1" ht="32.1" customHeight="1">
      <c r="A16" s="20" t="s">
        <v>274</v>
      </c>
      <c r="B16" s="82"/>
      <c r="C16" s="82"/>
      <c r="D16" s="82"/>
      <c r="E16" s="88">
        <f t="shared" si="0"/>
        <v>0</v>
      </c>
      <c r="F16" s="72">
        <v>0.1</v>
      </c>
      <c r="G16" s="40">
        <f>(B16*F16)+(C16*F16)+(D16*F16)</f>
        <v>0</v>
      </c>
    </row>
    <row r="17" spans="1:8" ht="32.1" customHeight="1">
      <c r="A17" s="19"/>
      <c r="B17" s="141" t="s">
        <v>56</v>
      </c>
      <c r="C17" s="82"/>
      <c r="D17" s="82"/>
      <c r="E17" s="87"/>
      <c r="F17" s="31"/>
      <c r="G17" s="40"/>
      <c r="H17" s="7"/>
    </row>
    <row r="18" spans="1:8" ht="57.6" customHeight="1">
      <c r="A18" s="24" t="s">
        <v>275</v>
      </c>
      <c r="B18" s="89"/>
      <c r="C18" s="89"/>
      <c r="D18" s="89">
        <v>7</v>
      </c>
      <c r="E18" s="88">
        <f t="shared" si="0"/>
        <v>7</v>
      </c>
      <c r="F18" s="72">
        <v>0.08</v>
      </c>
      <c r="G18" s="40">
        <f>(B18*F18)+(C18*F18)+(D18*F18)</f>
        <v>0.56000000000000005</v>
      </c>
      <c r="H18" s="7"/>
    </row>
    <row r="19" spans="1:8" ht="103.5" customHeight="1">
      <c r="A19" s="19"/>
      <c r="B19" s="89"/>
      <c r="C19" s="89"/>
      <c r="D19" s="117" t="s">
        <v>276</v>
      </c>
      <c r="E19" s="87"/>
      <c r="F19" s="31"/>
      <c r="G19" s="40"/>
      <c r="H19" s="7"/>
    </row>
    <row r="20" spans="1:8" ht="54.6" customHeight="1">
      <c r="A20" s="20" t="s">
        <v>277</v>
      </c>
      <c r="B20" s="82"/>
      <c r="C20" s="82"/>
      <c r="D20" s="82"/>
      <c r="E20" s="88">
        <f t="shared" si="0"/>
        <v>0</v>
      </c>
      <c r="F20" s="72">
        <v>7.0000000000000007E-2</v>
      </c>
      <c r="G20" s="40">
        <f>(B20*F20)+(C20*F20)+(D20*F20)</f>
        <v>0</v>
      </c>
      <c r="H20" s="7"/>
    </row>
    <row r="21" spans="1:8" ht="44.45" customHeight="1">
      <c r="A21" s="19"/>
      <c r="B21" s="141"/>
      <c r="C21" s="82"/>
      <c r="D21" s="82"/>
      <c r="E21" s="87"/>
      <c r="F21" s="64"/>
      <c r="G21" s="40"/>
      <c r="H21" s="7"/>
    </row>
    <row r="22" spans="1:8">
      <c r="A22" s="7"/>
      <c r="B22" s="7"/>
      <c r="C22" s="7"/>
      <c r="D22" s="7"/>
      <c r="E22" s="35" t="s">
        <v>76</v>
      </c>
      <c r="F22" s="74">
        <f>SUM(F2:F21)</f>
        <v>0.99999999999999978</v>
      </c>
      <c r="G22" s="76">
        <f>SUM(G2:G20)</f>
        <v>1.885</v>
      </c>
      <c r="H22" s="153" t="s">
        <v>149</v>
      </c>
    </row>
    <row r="23" spans="1:8">
      <c r="A23" s="148"/>
      <c r="B23" s="148"/>
      <c r="C23" s="148"/>
      <c r="D23" s="148"/>
      <c r="E23" s="148"/>
      <c r="F23" s="148"/>
      <c r="G23" s="148"/>
    </row>
    <row r="24" spans="1:8">
      <c r="A24" s="148"/>
      <c r="B24" s="148"/>
      <c r="C24" s="148"/>
      <c r="D24" s="148"/>
      <c r="E24" s="148"/>
      <c r="F24" s="148"/>
      <c r="G24" s="148"/>
    </row>
    <row r="25" spans="1:8">
      <c r="A25" s="148"/>
      <c r="B25" s="107"/>
      <c r="C25" s="148"/>
      <c r="D25" s="148"/>
      <c r="E25" s="148"/>
      <c r="F25" s="148"/>
      <c r="G25" s="148"/>
    </row>
    <row r="26" spans="1:8">
      <c r="A26" s="148"/>
      <c r="B26" s="148"/>
      <c r="C26" s="148"/>
      <c r="D26" s="148"/>
      <c r="E26" s="148"/>
      <c r="F26" s="148"/>
      <c r="G26" s="148"/>
    </row>
    <row r="27" spans="1:8">
      <c r="A27" s="148"/>
      <c r="B27" s="148"/>
      <c r="C27" s="148"/>
      <c r="D27" s="148"/>
      <c r="E27" s="148"/>
      <c r="F27" s="148"/>
      <c r="G27" s="148"/>
    </row>
    <row r="28" spans="1:8">
      <c r="A28" s="148"/>
      <c r="B28" s="148"/>
      <c r="C28" s="148"/>
      <c r="D28" s="148"/>
      <c r="E28" s="148"/>
      <c r="F28" s="148"/>
      <c r="G28" s="148"/>
    </row>
    <row r="29" spans="1:8">
      <c r="A29" s="148"/>
      <c r="B29" s="148"/>
      <c r="C29" s="148"/>
      <c r="D29" s="148"/>
      <c r="E29" s="148"/>
      <c r="F29" s="148"/>
      <c r="G29" s="148"/>
    </row>
    <row r="30" spans="1:8">
      <c r="A30" s="148"/>
      <c r="B30" s="148"/>
      <c r="C30" s="148"/>
      <c r="D30" s="148"/>
      <c r="E30" s="148"/>
      <c r="F30" s="148"/>
      <c r="G30" s="148"/>
    </row>
  </sheetData>
  <sheetProtection formatRows="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EB651-E7BE-A64C-89E6-706E2FD0EF0E}">
  <dimension ref="A1:H23"/>
  <sheetViews>
    <sheetView tabSelected="1" zoomScale="70" zoomScaleNormal="70" workbookViewId="0">
      <pane xSplit="1" ySplit="2" topLeftCell="E3" activePane="bottomRight" state="frozen"/>
      <selection pane="bottomRight" activeCell="C6" sqref="C6"/>
      <selection pane="bottomLeft" activeCell="A3" sqref="A3"/>
      <selection pane="topRight" activeCell="B1" sqref="B1"/>
    </sheetView>
  </sheetViews>
  <sheetFormatPr defaultColWidth="10.625" defaultRowHeight="15.6"/>
  <cols>
    <col min="1" max="1" width="64.625" style="97" customWidth="1"/>
    <col min="2" max="4" width="25" style="97" customWidth="1"/>
    <col min="5" max="7" width="16.625" style="97" customWidth="1"/>
    <col min="8" max="8" width="16.5" style="97" customWidth="1"/>
    <col min="9" max="16384" width="10.625" style="7"/>
  </cols>
  <sheetData>
    <row r="1" spans="1:8">
      <c r="A1" s="152"/>
      <c r="B1" s="176" t="s">
        <v>278</v>
      </c>
      <c r="C1" s="176"/>
      <c r="D1" s="176"/>
      <c r="E1" s="152"/>
      <c r="F1" s="152"/>
      <c r="G1" s="152"/>
      <c r="H1" s="7"/>
    </row>
    <row r="2" spans="1:8" ht="112.35" customHeight="1">
      <c r="A2" s="151" t="s">
        <v>279</v>
      </c>
      <c r="B2" s="20" t="s">
        <v>280</v>
      </c>
      <c r="C2" s="20" t="s">
        <v>281</v>
      </c>
      <c r="D2" s="20" t="s">
        <v>282</v>
      </c>
      <c r="E2" s="30" t="s">
        <v>148</v>
      </c>
      <c r="F2" s="30" t="s">
        <v>23</v>
      </c>
      <c r="G2" s="30" t="s">
        <v>24</v>
      </c>
      <c r="H2" s="7"/>
    </row>
    <row r="3" spans="1:8" ht="32.1" customHeight="1">
      <c r="A3" s="19" t="s">
        <v>283</v>
      </c>
      <c r="B3" s="89">
        <v>0</v>
      </c>
      <c r="C3" s="89"/>
      <c r="D3" s="89"/>
      <c r="E3" s="46">
        <f>SUM(B3:D3)</f>
        <v>0</v>
      </c>
      <c r="F3" s="64">
        <v>-0.2</v>
      </c>
      <c r="G3" s="46">
        <f>(B3*F3)+(C3*F3)+(D3*F3)</f>
        <v>0</v>
      </c>
      <c r="H3" s="7"/>
    </row>
    <row r="4" spans="1:8" ht="32.1" customHeight="1">
      <c r="A4" s="19"/>
      <c r="B4" s="89" t="s">
        <v>284</v>
      </c>
      <c r="C4" s="89"/>
      <c r="D4" s="89"/>
      <c r="E4" s="46"/>
      <c r="F4" s="64"/>
      <c r="G4" s="46"/>
      <c r="H4" s="7"/>
    </row>
    <row r="5" spans="1:8" ht="32.1" customHeight="1">
      <c r="A5" s="19" t="s">
        <v>285</v>
      </c>
      <c r="B5" s="82"/>
      <c r="C5" s="82">
        <v>1</v>
      </c>
      <c r="D5" s="82"/>
      <c r="E5" s="46">
        <f>SUM(B5:D5)</f>
        <v>1</v>
      </c>
      <c r="F5" s="64">
        <v>-0.2</v>
      </c>
      <c r="G5" s="46">
        <f>(B5*F5)+(C5*F5)+(D5*F5)</f>
        <v>-0.2</v>
      </c>
      <c r="H5" s="7"/>
    </row>
    <row r="6" spans="1:8" ht="32.1" customHeight="1">
      <c r="A6" s="19"/>
      <c r="B6" s="82"/>
      <c r="C6" s="154" t="s">
        <v>286</v>
      </c>
      <c r="D6" s="82"/>
      <c r="E6" s="46"/>
      <c r="F6" s="64"/>
      <c r="G6" s="46"/>
      <c r="H6" s="7"/>
    </row>
    <row r="7" spans="1:8" ht="32.1" customHeight="1">
      <c r="A7" s="20" t="s">
        <v>287</v>
      </c>
      <c r="B7" s="89">
        <v>0</v>
      </c>
      <c r="C7" s="89"/>
      <c r="D7" s="89"/>
      <c r="E7" s="46">
        <f t="shared" ref="E7:E13" si="0">SUM(B7:D7)</f>
        <v>0</v>
      </c>
      <c r="F7" s="64">
        <v>-0.2</v>
      </c>
      <c r="G7" s="46">
        <f>(B7*F7)+(C7*F7)+(D7*F7)</f>
        <v>0</v>
      </c>
      <c r="H7" s="7"/>
    </row>
    <row r="8" spans="1:8" ht="32.1" customHeight="1">
      <c r="A8" s="19"/>
      <c r="B8" s="89" t="s">
        <v>284</v>
      </c>
      <c r="C8" s="89"/>
      <c r="D8" s="89"/>
      <c r="E8" s="46"/>
      <c r="F8" s="64"/>
      <c r="G8" s="46"/>
      <c r="H8" s="7"/>
    </row>
    <row r="9" spans="1:8" ht="32.1" customHeight="1">
      <c r="A9" s="20" t="s">
        <v>288</v>
      </c>
      <c r="B9" s="82">
        <v>0</v>
      </c>
      <c r="C9" s="82"/>
      <c r="D9" s="82"/>
      <c r="E9" s="46">
        <f t="shared" si="0"/>
        <v>0</v>
      </c>
      <c r="F9" s="72">
        <v>-0.1</v>
      </c>
      <c r="G9" s="46">
        <f t="shared" ref="G9:G13" si="1">(B9*F9)+(C9*F9)+(D9*F9)</f>
        <v>0</v>
      </c>
      <c r="H9" s="7"/>
    </row>
    <row r="10" spans="1:8" ht="32.1" customHeight="1">
      <c r="A10" s="20"/>
      <c r="B10" s="82" t="s">
        <v>284</v>
      </c>
      <c r="C10" s="82"/>
      <c r="D10" s="82"/>
      <c r="E10" s="46"/>
      <c r="F10" s="72"/>
      <c r="G10" s="46"/>
      <c r="H10" s="7"/>
    </row>
    <row r="11" spans="1:8" ht="32.1" customHeight="1">
      <c r="A11" s="20" t="s">
        <v>289</v>
      </c>
      <c r="B11" s="89"/>
      <c r="C11" s="89">
        <v>1</v>
      </c>
      <c r="D11" s="89"/>
      <c r="E11" s="46">
        <f t="shared" si="0"/>
        <v>1</v>
      </c>
      <c r="F11" s="72">
        <v>-0.2</v>
      </c>
      <c r="G11" s="46">
        <f t="shared" si="1"/>
        <v>-0.2</v>
      </c>
      <c r="H11" s="7"/>
    </row>
    <row r="12" spans="1:8" ht="32.1" customHeight="1">
      <c r="A12" s="19"/>
      <c r="B12" s="89"/>
      <c r="C12" s="89" t="s">
        <v>286</v>
      </c>
      <c r="D12" s="147"/>
      <c r="E12" s="46"/>
      <c r="F12" s="64"/>
      <c r="G12" s="46"/>
      <c r="H12" s="7"/>
    </row>
    <row r="13" spans="1:8" ht="32.1" customHeight="1">
      <c r="A13" s="20" t="s">
        <v>290</v>
      </c>
      <c r="B13" s="82">
        <v>0</v>
      </c>
      <c r="C13" s="82"/>
      <c r="D13" s="82"/>
      <c r="E13" s="46">
        <f t="shared" si="0"/>
        <v>0</v>
      </c>
      <c r="F13" s="72">
        <v>-0.1</v>
      </c>
      <c r="G13" s="46">
        <f t="shared" si="1"/>
        <v>0</v>
      </c>
      <c r="H13" s="7"/>
    </row>
    <row r="14" spans="1:8" ht="32.1" customHeight="1">
      <c r="A14" s="19"/>
      <c r="B14" s="82" t="s">
        <v>284</v>
      </c>
      <c r="C14" s="82"/>
      <c r="D14" s="82"/>
      <c r="E14" s="46"/>
      <c r="F14" s="64"/>
      <c r="G14" s="46"/>
      <c r="H14" s="7"/>
    </row>
    <row r="15" spans="1:8">
      <c r="A15" s="7"/>
      <c r="B15" s="7"/>
      <c r="C15" s="7"/>
      <c r="D15" s="7"/>
      <c r="E15" s="35" t="s">
        <v>76</v>
      </c>
      <c r="F15" s="64">
        <f>SUM(F3:F14)</f>
        <v>-1.0000000000000002</v>
      </c>
      <c r="G15" s="47">
        <f>SUM(G3:G13)</f>
        <v>-0.4</v>
      </c>
      <c r="H15" s="153" t="s">
        <v>291</v>
      </c>
    </row>
    <row r="16" spans="1:8">
      <c r="A16" s="148"/>
      <c r="B16" s="148"/>
      <c r="C16" s="148"/>
      <c r="D16" s="148"/>
      <c r="E16" s="148"/>
      <c r="F16" s="101"/>
      <c r="G16" s="148"/>
    </row>
    <row r="17" spans="1:7">
      <c r="A17" s="148"/>
      <c r="B17" s="107"/>
      <c r="C17" s="148"/>
      <c r="D17" s="148"/>
      <c r="E17" s="148"/>
      <c r="F17" s="148"/>
      <c r="G17" s="148"/>
    </row>
    <row r="18" spans="1:7">
      <c r="A18" s="148"/>
      <c r="B18" s="148"/>
      <c r="C18" s="148"/>
      <c r="D18" s="148"/>
      <c r="E18" s="148"/>
      <c r="F18" s="148"/>
      <c r="G18" s="148"/>
    </row>
    <row r="19" spans="1:7">
      <c r="A19" s="148"/>
      <c r="B19" s="148"/>
      <c r="C19" s="148"/>
      <c r="D19" s="148"/>
      <c r="E19" s="148"/>
      <c r="F19" s="148"/>
      <c r="G19" s="148"/>
    </row>
    <row r="20" spans="1:7">
      <c r="A20" s="148"/>
      <c r="B20" s="148"/>
      <c r="C20" s="148"/>
      <c r="D20" s="148"/>
      <c r="E20" s="148"/>
      <c r="F20" s="148"/>
      <c r="G20" s="148"/>
    </row>
    <row r="21" spans="1:7">
      <c r="A21" s="148"/>
      <c r="B21" s="148"/>
      <c r="C21" s="148"/>
      <c r="D21" s="148"/>
      <c r="E21" s="148"/>
      <c r="F21" s="148"/>
      <c r="G21" s="148"/>
    </row>
    <row r="22" spans="1:7">
      <c r="A22" s="148"/>
      <c r="B22" s="148"/>
      <c r="C22" s="148"/>
      <c r="D22" s="148"/>
      <c r="E22" s="148"/>
      <c r="F22" s="148"/>
      <c r="G22" s="148"/>
    </row>
    <row r="23" spans="1:7">
      <c r="A23" s="148"/>
      <c r="B23" s="148"/>
      <c r="C23" s="148"/>
      <c r="D23" s="148"/>
      <c r="E23" s="148"/>
      <c r="F23" s="148"/>
      <c r="G23" s="148"/>
    </row>
  </sheetData>
  <sheetProtection formatRows="0"/>
  <mergeCells count="1">
    <mergeCell ref="B1:D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4E62-A3CA-46AD-998A-56BDAAA7EC34}">
  <dimension ref="B2:D3"/>
  <sheetViews>
    <sheetView workbookViewId="0">
      <selection activeCell="D3" sqref="D2:D3"/>
    </sheetView>
  </sheetViews>
  <sheetFormatPr defaultColWidth="10.625" defaultRowHeight="15.6"/>
  <cols>
    <col min="2" max="4" width="16.625" customWidth="1"/>
  </cols>
  <sheetData>
    <row r="2" spans="2:4">
      <c r="B2" s="48" t="s">
        <v>18</v>
      </c>
      <c r="C2" s="48" t="s">
        <v>19</v>
      </c>
      <c r="D2" s="48"/>
    </row>
    <row r="3" spans="2:4">
      <c r="B3" s="1" t="s">
        <v>20</v>
      </c>
      <c r="C3" s="54">
        <v>44946</v>
      </c>
      <c r="D3" s="1"/>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EB9F7-4B6D-9A42-A866-4306FA3D07F1}">
  <dimension ref="A1:E67"/>
  <sheetViews>
    <sheetView zoomScale="85" zoomScaleNormal="85" workbookViewId="0">
      <pane xSplit="1" ySplit="1" topLeftCell="B50" activePane="bottomRight" state="frozen"/>
      <selection pane="bottomRight" activeCell="B38" sqref="B38"/>
      <selection pane="bottomLeft" activeCell="A2" sqref="A2"/>
      <selection pane="topRight" activeCell="B1" sqref="B1"/>
    </sheetView>
  </sheetViews>
  <sheetFormatPr defaultColWidth="10.5" defaultRowHeight="15.6"/>
  <cols>
    <col min="1" max="1" width="48.5" style="96" bestFit="1" customWidth="1"/>
    <col min="2" max="2" width="77.875" style="120" customWidth="1"/>
    <col min="3" max="4" width="16.625" style="96" customWidth="1"/>
    <col min="5" max="5" width="12.125" customWidth="1"/>
  </cols>
  <sheetData>
    <row r="1" spans="1:4">
      <c r="A1" s="42" t="s">
        <v>21</v>
      </c>
      <c r="B1" s="118" t="s">
        <v>22</v>
      </c>
      <c r="C1" s="42" t="s">
        <v>23</v>
      </c>
      <c r="D1" s="42" t="s">
        <v>24</v>
      </c>
    </row>
    <row r="2" spans="1:4">
      <c r="A2" s="128" t="s">
        <v>25</v>
      </c>
      <c r="B2" s="89">
        <v>3</v>
      </c>
      <c r="C2" s="60">
        <v>0.05</v>
      </c>
      <c r="D2" s="36">
        <f>B2*C2</f>
        <v>0.15000000000000002</v>
      </c>
    </row>
    <row r="3" spans="1:4" ht="108.6">
      <c r="A3" s="128"/>
      <c r="B3" s="117" t="s">
        <v>26</v>
      </c>
      <c r="C3" s="60"/>
      <c r="D3" s="36"/>
    </row>
    <row r="4" spans="1:4">
      <c r="A4" s="128" t="s">
        <v>27</v>
      </c>
      <c r="B4" s="89">
        <v>3</v>
      </c>
      <c r="C4" s="60">
        <v>0.05</v>
      </c>
      <c r="D4" s="36">
        <f>B4*C4</f>
        <v>0.15000000000000002</v>
      </c>
    </row>
    <row r="5" spans="1:4" ht="216.95">
      <c r="A5" s="128"/>
      <c r="B5" s="117" t="s">
        <v>28</v>
      </c>
      <c r="C5" s="60"/>
      <c r="D5" s="36"/>
    </row>
    <row r="6" spans="1:4">
      <c r="A6" s="128" t="s">
        <v>29</v>
      </c>
      <c r="B6" s="89">
        <v>3</v>
      </c>
      <c r="C6" s="60">
        <v>0.05</v>
      </c>
      <c r="D6" s="36">
        <f>B6*C6</f>
        <v>0.15000000000000002</v>
      </c>
    </row>
    <row r="7" spans="1:4" ht="216.95">
      <c r="A7" s="128"/>
      <c r="B7" s="117" t="s">
        <v>30</v>
      </c>
      <c r="C7" s="60"/>
      <c r="D7" s="36"/>
    </row>
    <row r="8" spans="1:4">
      <c r="A8" s="128" t="s">
        <v>31</v>
      </c>
      <c r="B8" s="89">
        <v>2</v>
      </c>
      <c r="C8" s="60">
        <v>0.05</v>
      </c>
      <c r="D8" s="36">
        <f>B8*C8</f>
        <v>0.1</v>
      </c>
    </row>
    <row r="9" spans="1:4" ht="161.44999999999999" customHeight="1">
      <c r="A9" s="128"/>
      <c r="B9" s="117" t="s">
        <v>32</v>
      </c>
      <c r="C9" s="60"/>
      <c r="D9" s="36"/>
    </row>
    <row r="10" spans="1:4">
      <c r="A10" s="128" t="s">
        <v>33</v>
      </c>
      <c r="B10" s="89">
        <v>1</v>
      </c>
      <c r="C10" s="60">
        <v>0.05</v>
      </c>
      <c r="D10" s="36">
        <f>B10*C10</f>
        <v>0.05</v>
      </c>
    </row>
    <row r="11" spans="1:4" ht="77.099999999999994" customHeight="1">
      <c r="A11" s="128"/>
      <c r="B11" s="117" t="s">
        <v>34</v>
      </c>
      <c r="C11" s="60"/>
      <c r="D11" s="36"/>
    </row>
    <row r="12" spans="1:4">
      <c r="A12" s="128" t="s">
        <v>35</v>
      </c>
      <c r="B12" s="89">
        <v>2</v>
      </c>
      <c r="C12" s="60">
        <v>0.05</v>
      </c>
      <c r="D12" s="36">
        <f>B12*C12</f>
        <v>0.1</v>
      </c>
    </row>
    <row r="13" spans="1:4" ht="93">
      <c r="A13" s="128"/>
      <c r="B13" s="117" t="s">
        <v>36</v>
      </c>
      <c r="C13" s="60"/>
      <c r="D13" s="36"/>
    </row>
    <row r="14" spans="1:4">
      <c r="A14" s="128" t="s">
        <v>37</v>
      </c>
      <c r="B14" s="89">
        <v>2</v>
      </c>
      <c r="C14" s="60">
        <v>0.05</v>
      </c>
      <c r="D14" s="36">
        <f>B14*C14</f>
        <v>0.1</v>
      </c>
    </row>
    <row r="15" spans="1:4" ht="123.95">
      <c r="A15" s="128"/>
      <c r="B15" s="117" t="s">
        <v>38</v>
      </c>
      <c r="C15" s="60"/>
      <c r="D15" s="36"/>
    </row>
    <row r="16" spans="1:4">
      <c r="A16" s="128" t="s">
        <v>39</v>
      </c>
      <c r="B16" s="89">
        <v>1</v>
      </c>
      <c r="C16" s="60">
        <v>0.03</v>
      </c>
      <c r="D16" s="36">
        <f>B16*C16</f>
        <v>0.03</v>
      </c>
    </row>
    <row r="17" spans="1:4" ht="139.5">
      <c r="A17" s="128"/>
      <c r="B17" s="117" t="s">
        <v>40</v>
      </c>
      <c r="C17" s="60"/>
      <c r="D17" s="36"/>
    </row>
    <row r="18" spans="1:4">
      <c r="A18" s="128" t="s">
        <v>41</v>
      </c>
      <c r="B18" s="92">
        <v>0</v>
      </c>
      <c r="C18" s="60">
        <v>0.02</v>
      </c>
      <c r="D18" s="36">
        <f>B18*C18</f>
        <v>0</v>
      </c>
    </row>
    <row r="19" spans="1:4" ht="21" customHeight="1">
      <c r="A19" s="128"/>
      <c r="B19" s="132" t="s">
        <v>42</v>
      </c>
      <c r="C19" s="60"/>
      <c r="D19" s="36"/>
    </row>
    <row r="20" spans="1:4">
      <c r="A20" s="128" t="s">
        <v>43</v>
      </c>
      <c r="B20" s="89">
        <v>2</v>
      </c>
      <c r="C20" s="60">
        <v>0.03</v>
      </c>
      <c r="D20" s="36">
        <f>B20*C20</f>
        <v>0.06</v>
      </c>
    </row>
    <row r="21" spans="1:4" ht="108.6">
      <c r="A21" s="128"/>
      <c r="B21" s="117" t="s">
        <v>44</v>
      </c>
      <c r="C21" s="60"/>
      <c r="D21" s="36"/>
    </row>
    <row r="22" spans="1:4">
      <c r="A22" s="128" t="s">
        <v>45</v>
      </c>
      <c r="B22" s="89">
        <v>2</v>
      </c>
      <c r="C22" s="60">
        <v>0.03</v>
      </c>
      <c r="D22" s="36">
        <f>B22*C22</f>
        <v>0.06</v>
      </c>
    </row>
    <row r="23" spans="1:4" ht="263.45">
      <c r="A23" s="128"/>
      <c r="B23" s="117" t="s">
        <v>46</v>
      </c>
      <c r="C23" s="60"/>
      <c r="D23" s="36"/>
    </row>
    <row r="24" spans="1:4" ht="30.95">
      <c r="A24" s="129" t="s">
        <v>47</v>
      </c>
      <c r="B24" s="89">
        <v>2</v>
      </c>
      <c r="C24" s="60">
        <v>0.03</v>
      </c>
      <c r="D24" s="36">
        <f>B24*C24</f>
        <v>0.06</v>
      </c>
    </row>
    <row r="25" spans="1:4" ht="62.1">
      <c r="A25" s="128"/>
      <c r="B25" s="117" t="s">
        <v>48</v>
      </c>
      <c r="C25" s="60"/>
      <c r="D25" s="36"/>
    </row>
    <row r="26" spans="1:4">
      <c r="A26" s="128" t="s">
        <v>49</v>
      </c>
      <c r="B26" s="89">
        <v>3</v>
      </c>
      <c r="C26" s="60">
        <v>0.04</v>
      </c>
      <c r="D26" s="36">
        <f>B26*C26</f>
        <v>0.12</v>
      </c>
    </row>
    <row r="27" spans="1:4" ht="77.45">
      <c r="A27" s="128"/>
      <c r="B27" s="132" t="s">
        <v>50</v>
      </c>
      <c r="C27" s="60"/>
      <c r="D27" s="36"/>
    </row>
    <row r="28" spans="1:4">
      <c r="A28" s="128" t="s">
        <v>51</v>
      </c>
      <c r="B28" s="89">
        <v>3</v>
      </c>
      <c r="C28" s="60">
        <v>0.03</v>
      </c>
      <c r="D28" s="36">
        <f>B28*C28</f>
        <v>0.09</v>
      </c>
    </row>
    <row r="29" spans="1:4" ht="62.1">
      <c r="A29" s="128"/>
      <c r="B29" s="132" t="s">
        <v>52</v>
      </c>
      <c r="C29" s="60"/>
      <c r="D29" s="36"/>
    </row>
    <row r="30" spans="1:4">
      <c r="A30" s="128" t="s">
        <v>53</v>
      </c>
      <c r="B30" s="89">
        <v>2</v>
      </c>
      <c r="C30" s="60">
        <v>0.04</v>
      </c>
      <c r="D30" s="36">
        <f>B30*C30</f>
        <v>0.08</v>
      </c>
    </row>
    <row r="31" spans="1:4" ht="46.5">
      <c r="A31" s="128"/>
      <c r="B31" s="132" t="s">
        <v>54</v>
      </c>
      <c r="C31" s="60"/>
      <c r="D31" s="36"/>
    </row>
    <row r="32" spans="1:4">
      <c r="A32" s="128" t="s">
        <v>55</v>
      </c>
      <c r="B32" s="117"/>
      <c r="C32" s="60">
        <v>0.04</v>
      </c>
      <c r="D32" s="36">
        <f>B32*C32</f>
        <v>0</v>
      </c>
    </row>
    <row r="33" spans="1:5">
      <c r="A33" s="128"/>
      <c r="B33" s="132" t="s">
        <v>56</v>
      </c>
      <c r="C33" s="60"/>
      <c r="D33" s="36"/>
    </row>
    <row r="34" spans="1:5">
      <c r="A34" s="128" t="s">
        <v>57</v>
      </c>
      <c r="B34" s="117"/>
      <c r="C34" s="60">
        <v>0.03</v>
      </c>
      <c r="D34" s="36">
        <f>B34*C34</f>
        <v>0</v>
      </c>
    </row>
    <row r="35" spans="1:5">
      <c r="A35" s="128"/>
      <c r="B35" s="132" t="s">
        <v>56</v>
      </c>
      <c r="C35" s="60"/>
      <c r="D35" s="36"/>
    </row>
    <row r="36" spans="1:5">
      <c r="A36" s="128" t="s">
        <v>58</v>
      </c>
      <c r="B36" s="89"/>
      <c r="C36" s="60">
        <v>0.05</v>
      </c>
      <c r="D36" s="36">
        <f>B36*C36</f>
        <v>0</v>
      </c>
    </row>
    <row r="37" spans="1:5">
      <c r="A37" s="128"/>
      <c r="B37" s="132" t="s">
        <v>56</v>
      </c>
      <c r="C37" s="60"/>
      <c r="D37" s="36"/>
    </row>
    <row r="38" spans="1:5">
      <c r="A38" s="128" t="s">
        <v>59</v>
      </c>
      <c r="B38" s="89">
        <v>3</v>
      </c>
      <c r="C38" s="60">
        <v>0.05</v>
      </c>
      <c r="D38" s="36">
        <f>B38*C38</f>
        <v>0.15000000000000002</v>
      </c>
    </row>
    <row r="39" spans="1:5" ht="108.6">
      <c r="A39" s="128"/>
      <c r="B39" s="117" t="s">
        <v>60</v>
      </c>
      <c r="C39" s="60"/>
      <c r="D39" s="36"/>
    </row>
    <row r="40" spans="1:5">
      <c r="A40" s="129" t="s">
        <v>61</v>
      </c>
      <c r="B40" s="89">
        <v>3</v>
      </c>
      <c r="C40" s="60">
        <v>0.04</v>
      </c>
      <c r="D40" s="36">
        <f>B40*C40</f>
        <v>0.12</v>
      </c>
    </row>
    <row r="41" spans="1:5" ht="93">
      <c r="A41" s="128"/>
      <c r="B41" s="132" t="s">
        <v>62</v>
      </c>
      <c r="C41" s="60"/>
      <c r="D41" s="36"/>
    </row>
    <row r="42" spans="1:5">
      <c r="A42" s="128" t="s">
        <v>63</v>
      </c>
      <c r="B42" s="89">
        <v>1</v>
      </c>
      <c r="C42" s="60">
        <v>0.02</v>
      </c>
      <c r="D42" s="36">
        <f>B42*C42</f>
        <v>0.02</v>
      </c>
    </row>
    <row r="43" spans="1:5" ht="105" customHeight="1">
      <c r="A43" s="128"/>
      <c r="B43" s="117" t="s">
        <v>64</v>
      </c>
      <c r="C43" s="60"/>
      <c r="D43" s="36"/>
    </row>
    <row r="44" spans="1:5">
      <c r="A44" s="128" t="s">
        <v>65</v>
      </c>
      <c r="B44" s="89">
        <v>3</v>
      </c>
      <c r="C44" s="60">
        <v>0.03</v>
      </c>
      <c r="D44" s="36">
        <f>B44*C44</f>
        <v>0.09</v>
      </c>
    </row>
    <row r="45" spans="1:5" ht="201.6">
      <c r="A45" s="128"/>
      <c r="B45" s="117" t="s">
        <v>66</v>
      </c>
      <c r="C45" s="60"/>
      <c r="D45" s="36"/>
    </row>
    <row r="46" spans="1:5">
      <c r="A46" s="128" t="s">
        <v>67</v>
      </c>
      <c r="B46" s="89">
        <v>3</v>
      </c>
      <c r="C46" s="60">
        <v>0.03</v>
      </c>
      <c r="D46" s="36">
        <f>B46*C46</f>
        <v>0.09</v>
      </c>
      <c r="E46" s="121"/>
    </row>
    <row r="47" spans="1:5" ht="201.6">
      <c r="A47" s="128"/>
      <c r="B47" s="117" t="s">
        <v>66</v>
      </c>
      <c r="C47" s="60"/>
      <c r="D47" s="36"/>
    </row>
    <row r="48" spans="1:5">
      <c r="A48" s="128" t="s">
        <v>68</v>
      </c>
      <c r="B48" s="89">
        <v>2</v>
      </c>
      <c r="C48" s="60">
        <v>0.02</v>
      </c>
      <c r="D48" s="36">
        <f>B48*C48</f>
        <v>0.04</v>
      </c>
    </row>
    <row r="49" spans="1:5" ht="170.45">
      <c r="A49" s="128"/>
      <c r="B49" s="117" t="s">
        <v>69</v>
      </c>
      <c r="C49" s="60"/>
      <c r="D49" s="36"/>
    </row>
    <row r="50" spans="1:5">
      <c r="A50" s="128" t="s">
        <v>70</v>
      </c>
      <c r="B50" s="89">
        <v>2</v>
      </c>
      <c r="C50" s="60">
        <v>0.02</v>
      </c>
      <c r="D50" s="36">
        <f>B50*C50</f>
        <v>0.04</v>
      </c>
    </row>
    <row r="51" spans="1:5" ht="186">
      <c r="A51" s="128"/>
      <c r="B51" s="132" t="s">
        <v>71</v>
      </c>
      <c r="C51" s="60"/>
      <c r="D51" s="36"/>
    </row>
    <row r="52" spans="1:5">
      <c r="A52" s="128" t="s">
        <v>72</v>
      </c>
      <c r="B52" s="117"/>
      <c r="C52" s="60">
        <v>0.02</v>
      </c>
      <c r="D52" s="36">
        <f>B52*C52</f>
        <v>0</v>
      </c>
    </row>
    <row r="53" spans="1:5">
      <c r="A53" s="128"/>
      <c r="B53" s="117" t="s">
        <v>56</v>
      </c>
      <c r="C53" s="60"/>
      <c r="D53" s="36"/>
    </row>
    <row r="54" spans="1:5">
      <c r="A54" s="128" t="s">
        <v>73</v>
      </c>
      <c r="B54" s="117"/>
      <c r="C54" s="60">
        <v>0.02</v>
      </c>
      <c r="D54" s="36">
        <f>B54*C54</f>
        <v>0</v>
      </c>
    </row>
    <row r="55" spans="1:5">
      <c r="A55" s="128"/>
      <c r="B55" s="132" t="s">
        <v>56</v>
      </c>
      <c r="C55" s="60"/>
      <c r="D55" s="36"/>
    </row>
    <row r="56" spans="1:5">
      <c r="A56" s="128" t="s">
        <v>74</v>
      </c>
      <c r="B56" s="89">
        <v>3</v>
      </c>
      <c r="C56" s="60">
        <v>0.03</v>
      </c>
      <c r="D56" s="36">
        <f>B56*C56</f>
        <v>0.09</v>
      </c>
    </row>
    <row r="57" spans="1:5" ht="155.1">
      <c r="A57" s="133"/>
      <c r="B57" s="134" t="s">
        <v>75</v>
      </c>
      <c r="C57" s="60"/>
      <c r="D57" s="36"/>
    </row>
    <row r="58" spans="1:5">
      <c r="A58"/>
      <c r="B58" s="119" t="s">
        <v>76</v>
      </c>
      <c r="C58" s="60">
        <f>SUM(C2:C56)</f>
        <v>1.0000000000000004</v>
      </c>
      <c r="D58" s="80">
        <f>SUM(D2:D56)</f>
        <v>1.9400000000000011</v>
      </c>
      <c r="E58" s="50" t="s">
        <v>77</v>
      </c>
    </row>
    <row r="59" spans="1:5">
      <c r="A59" s="162"/>
      <c r="B59" s="162"/>
      <c r="C59" s="110"/>
      <c r="D59" s="103"/>
    </row>
    <row r="60" spans="1:5">
      <c r="A60" s="162"/>
      <c r="B60" s="162"/>
      <c r="C60" s="110"/>
      <c r="D60" s="103"/>
    </row>
    <row r="61" spans="1:5">
      <c r="A61" s="162"/>
      <c r="B61" s="162"/>
      <c r="C61" s="106"/>
      <c r="D61" s="103"/>
    </row>
    <row r="62" spans="1:5" ht="84" customHeight="1">
      <c r="A62" s="163"/>
      <c r="B62" s="163"/>
      <c r="C62" s="110"/>
      <c r="D62" s="103"/>
    </row>
    <row r="63" spans="1:5">
      <c r="A63" s="162"/>
      <c r="B63" s="162"/>
      <c r="C63" s="110"/>
      <c r="D63" s="103"/>
    </row>
    <row r="64" spans="1:5">
      <c r="A64" s="110"/>
      <c r="B64" s="162"/>
      <c r="C64" s="162"/>
      <c r="D64" s="103"/>
    </row>
    <row r="65" spans="1:3">
      <c r="A65" s="111"/>
      <c r="C65" s="111"/>
    </row>
    <row r="66" spans="1:3">
      <c r="A66" s="111"/>
      <c r="C66" s="111"/>
    </row>
    <row r="67" spans="1:3">
      <c r="A67" s="111"/>
      <c r="C67" s="111"/>
    </row>
  </sheetData>
  <sheetProtection formatRows="0"/>
  <mergeCells count="6">
    <mergeCell ref="B64:C64"/>
    <mergeCell ref="A59:B59"/>
    <mergeCell ref="A60:B60"/>
    <mergeCell ref="A61:B61"/>
    <mergeCell ref="A62:B62"/>
    <mergeCell ref="A63:B6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D614-DA37-BE45-8396-EA5DF8BDFA25}">
  <dimension ref="A1:I82"/>
  <sheetViews>
    <sheetView zoomScale="85" zoomScaleNormal="85" workbookViewId="0">
      <pane xSplit="1" ySplit="1" topLeftCell="B45" activePane="bottomRight" state="frozen"/>
      <selection pane="bottomRight" activeCell="B6" sqref="B6"/>
      <selection pane="bottomLeft" activeCell="A2" sqref="A2"/>
      <selection pane="topRight" activeCell="B1" sqref="B1"/>
    </sheetView>
  </sheetViews>
  <sheetFormatPr defaultColWidth="10.625" defaultRowHeight="15.6"/>
  <cols>
    <col min="1" max="1" width="49.625" style="130" bestFit="1" customWidth="1"/>
    <col min="2" max="2" width="64.625" style="97" customWidth="1"/>
    <col min="3" max="4" width="16.625" style="98" customWidth="1"/>
    <col min="5" max="5" width="15.125" style="1" customWidth="1"/>
    <col min="6" max="7" width="10.625" style="1" customWidth="1"/>
    <col min="8" max="8" width="51.875" style="1" customWidth="1"/>
    <col min="9" max="9" width="77.625" style="1" bestFit="1" customWidth="1"/>
    <col min="10" max="16384" width="10.625" style="1"/>
  </cols>
  <sheetData>
    <row r="1" spans="1:9">
      <c r="A1" s="127" t="s">
        <v>21</v>
      </c>
      <c r="B1" s="30" t="s">
        <v>78</v>
      </c>
      <c r="C1" s="151" t="s">
        <v>23</v>
      </c>
      <c r="D1" s="151" t="s">
        <v>24</v>
      </c>
    </row>
    <row r="2" spans="1:9">
      <c r="A2" s="128" t="s">
        <v>25</v>
      </c>
      <c r="B2" s="117"/>
      <c r="C2" s="60">
        <v>0.05</v>
      </c>
      <c r="D2" s="36">
        <f>B2*C2</f>
        <v>0</v>
      </c>
      <c r="H2" s="123"/>
      <c r="I2" s="124"/>
    </row>
    <row r="3" spans="1:9">
      <c r="A3" s="128"/>
      <c r="B3" s="117" t="s">
        <v>56</v>
      </c>
      <c r="C3" s="60"/>
      <c r="D3" s="36"/>
      <c r="H3" s="123"/>
      <c r="I3" s="125"/>
    </row>
    <row r="4" spans="1:9">
      <c r="A4" s="128" t="s">
        <v>27</v>
      </c>
      <c r="B4" s="89">
        <v>6</v>
      </c>
      <c r="C4" s="60">
        <v>0.05</v>
      </c>
      <c r="D4" s="36">
        <f>B4*C4</f>
        <v>0.30000000000000004</v>
      </c>
      <c r="E4" s="122"/>
      <c r="H4" s="123"/>
      <c r="I4" s="124"/>
    </row>
    <row r="5" spans="1:9" ht="111.6" customHeight="1">
      <c r="A5" s="128"/>
      <c r="B5" s="117" t="s">
        <v>79</v>
      </c>
      <c r="C5" s="60"/>
      <c r="D5" s="36"/>
      <c r="H5" s="123"/>
      <c r="I5" s="125"/>
    </row>
    <row r="6" spans="1:9">
      <c r="A6" s="128" t="s">
        <v>29</v>
      </c>
      <c r="B6" s="89">
        <v>0</v>
      </c>
      <c r="C6" s="60">
        <v>0.05</v>
      </c>
      <c r="D6" s="36">
        <f>B6*C6</f>
        <v>0</v>
      </c>
      <c r="E6" s="122"/>
      <c r="H6" s="123"/>
      <c r="I6" s="124"/>
    </row>
    <row r="7" spans="1:9">
      <c r="A7" s="128"/>
      <c r="B7" s="117" t="s">
        <v>56</v>
      </c>
      <c r="C7" s="60"/>
      <c r="D7" s="36"/>
      <c r="H7" s="123"/>
      <c r="I7" s="126"/>
    </row>
    <row r="8" spans="1:9">
      <c r="A8" s="128" t="s">
        <v>31</v>
      </c>
      <c r="B8" s="117"/>
      <c r="C8" s="60">
        <v>0.05</v>
      </c>
      <c r="D8" s="36">
        <f>B8*C8</f>
        <v>0</v>
      </c>
      <c r="E8" s="122"/>
      <c r="H8" s="123"/>
      <c r="I8" s="124"/>
    </row>
    <row r="9" spans="1:9">
      <c r="A9" s="128"/>
      <c r="B9" s="117" t="s">
        <v>56</v>
      </c>
      <c r="C9" s="60"/>
      <c r="D9" s="36"/>
      <c r="H9" s="123"/>
      <c r="I9" s="124"/>
    </row>
    <row r="10" spans="1:9">
      <c r="A10" s="128" t="s">
        <v>33</v>
      </c>
      <c r="B10" s="117"/>
      <c r="C10" s="60">
        <v>0.05</v>
      </c>
      <c r="D10" s="36">
        <f>B10*C10</f>
        <v>0</v>
      </c>
      <c r="E10" s="122"/>
      <c r="H10" s="123"/>
      <c r="I10" s="124"/>
    </row>
    <row r="11" spans="1:9">
      <c r="A11" s="128"/>
      <c r="B11" s="117" t="s">
        <v>56</v>
      </c>
      <c r="C11" s="60"/>
      <c r="D11" s="36"/>
      <c r="H11" s="123"/>
      <c r="I11" s="125"/>
    </row>
    <row r="12" spans="1:9">
      <c r="A12" s="128" t="s">
        <v>35</v>
      </c>
      <c r="B12" s="117"/>
      <c r="C12" s="60">
        <v>0.05</v>
      </c>
      <c r="D12" s="36">
        <f>B12*C12</f>
        <v>0</v>
      </c>
      <c r="E12" s="122"/>
      <c r="H12" s="123"/>
      <c r="I12" s="124"/>
    </row>
    <row r="13" spans="1:9">
      <c r="A13" s="128"/>
      <c r="B13" s="117" t="s">
        <v>56</v>
      </c>
      <c r="C13" s="60"/>
      <c r="D13" s="36"/>
      <c r="H13" s="123"/>
      <c r="I13" s="125"/>
    </row>
    <row r="14" spans="1:9">
      <c r="A14" s="128" t="s">
        <v>37</v>
      </c>
      <c r="B14" s="117"/>
      <c r="C14" s="60">
        <v>0.05</v>
      </c>
      <c r="D14" s="36">
        <f>B14*C14</f>
        <v>0</v>
      </c>
      <c r="E14" s="122"/>
      <c r="H14" s="123"/>
      <c r="I14" s="124"/>
    </row>
    <row r="15" spans="1:9">
      <c r="A15" s="128"/>
      <c r="B15" s="117" t="s">
        <v>56</v>
      </c>
      <c r="C15" s="60"/>
      <c r="D15" s="36"/>
      <c r="H15" s="123"/>
      <c r="I15" s="125"/>
    </row>
    <row r="16" spans="1:9">
      <c r="A16" s="128" t="s">
        <v>39</v>
      </c>
      <c r="B16" s="117"/>
      <c r="C16" s="60">
        <v>0.03</v>
      </c>
      <c r="D16" s="36">
        <f>B16*C16</f>
        <v>0</v>
      </c>
      <c r="E16" s="122"/>
      <c r="H16" s="123"/>
      <c r="I16" s="124"/>
    </row>
    <row r="17" spans="1:9">
      <c r="A17" s="128"/>
      <c r="B17" s="117" t="s">
        <v>56</v>
      </c>
      <c r="C17" s="60"/>
      <c r="D17" s="36"/>
      <c r="H17" s="123"/>
      <c r="I17" s="125"/>
    </row>
    <row r="18" spans="1:9">
      <c r="A18" s="128" t="s">
        <v>41</v>
      </c>
      <c r="B18" s="117"/>
      <c r="C18" s="60">
        <v>0.02</v>
      </c>
      <c r="D18" s="36">
        <f>B18*C18</f>
        <v>0</v>
      </c>
      <c r="E18" s="122"/>
      <c r="H18" s="123"/>
      <c r="I18" s="124"/>
    </row>
    <row r="19" spans="1:9">
      <c r="A19" s="128"/>
      <c r="B19" s="117" t="s">
        <v>56</v>
      </c>
      <c r="C19" s="60"/>
      <c r="D19" s="36"/>
      <c r="H19" s="123"/>
      <c r="I19" s="125"/>
    </row>
    <row r="20" spans="1:9">
      <c r="A20" s="128" t="s">
        <v>43</v>
      </c>
      <c r="B20" s="117"/>
      <c r="C20" s="60">
        <v>0.03</v>
      </c>
      <c r="D20" s="36">
        <f>B20*C20</f>
        <v>0</v>
      </c>
      <c r="E20" s="122"/>
      <c r="H20" s="123"/>
      <c r="I20" s="124"/>
    </row>
    <row r="21" spans="1:9">
      <c r="A21" s="128"/>
      <c r="B21" s="117" t="s">
        <v>56</v>
      </c>
      <c r="C21" s="60"/>
      <c r="D21" s="36"/>
      <c r="H21" s="123"/>
      <c r="I21" s="125"/>
    </row>
    <row r="22" spans="1:9">
      <c r="A22" s="128" t="s">
        <v>45</v>
      </c>
      <c r="B22" s="117"/>
      <c r="C22" s="60">
        <v>0.03</v>
      </c>
      <c r="D22" s="36">
        <f>B22*C22</f>
        <v>0</v>
      </c>
      <c r="H22" s="123"/>
      <c r="I22" s="124"/>
    </row>
    <row r="23" spans="1:9">
      <c r="A23" s="128"/>
      <c r="B23" s="117" t="s">
        <v>56</v>
      </c>
      <c r="C23" s="60"/>
      <c r="D23" s="36"/>
      <c r="H23" s="123"/>
      <c r="I23" s="124"/>
    </row>
    <row r="24" spans="1:9" ht="30.95">
      <c r="A24" s="129" t="s">
        <v>47</v>
      </c>
      <c r="B24" s="117"/>
      <c r="C24" s="60">
        <v>0.03</v>
      </c>
      <c r="D24" s="36">
        <f>B24*C24</f>
        <v>0</v>
      </c>
      <c r="H24" s="123"/>
      <c r="I24" s="124"/>
    </row>
    <row r="25" spans="1:9">
      <c r="A25" s="128"/>
      <c r="B25" s="117" t="s">
        <v>56</v>
      </c>
      <c r="C25" s="60"/>
      <c r="D25" s="36"/>
      <c r="H25" s="123"/>
      <c r="I25" s="124"/>
    </row>
    <row r="26" spans="1:9">
      <c r="A26" s="128" t="s">
        <v>49</v>
      </c>
      <c r="B26" s="117"/>
      <c r="C26" s="60">
        <v>0.04</v>
      </c>
      <c r="D26" s="36">
        <f>B26*C26</f>
        <v>0</v>
      </c>
      <c r="H26" s="123"/>
      <c r="I26" s="124"/>
    </row>
    <row r="27" spans="1:9">
      <c r="A27" s="128"/>
      <c r="B27" s="117" t="s">
        <v>56</v>
      </c>
      <c r="C27" s="60"/>
      <c r="D27" s="36"/>
      <c r="H27" s="123"/>
      <c r="I27" s="124"/>
    </row>
    <row r="28" spans="1:9">
      <c r="A28" s="128" t="s">
        <v>51</v>
      </c>
      <c r="B28" s="117"/>
      <c r="C28" s="60">
        <v>0.03</v>
      </c>
      <c r="D28" s="36">
        <f>B28*C28</f>
        <v>0</v>
      </c>
      <c r="H28" s="123"/>
      <c r="I28" s="124"/>
    </row>
    <row r="29" spans="1:9">
      <c r="A29" s="128"/>
      <c r="B29" s="117" t="s">
        <v>56</v>
      </c>
      <c r="C29" s="60"/>
      <c r="D29" s="36"/>
      <c r="H29" s="123"/>
      <c r="I29" s="124"/>
    </row>
    <row r="30" spans="1:9">
      <c r="A30" s="128" t="s">
        <v>53</v>
      </c>
      <c r="B30" s="117"/>
      <c r="C30" s="60">
        <v>0.04</v>
      </c>
      <c r="D30" s="36">
        <f>B30*C30</f>
        <v>0</v>
      </c>
      <c r="H30" s="123"/>
      <c r="I30" s="124"/>
    </row>
    <row r="31" spans="1:9">
      <c r="A31" s="128"/>
      <c r="B31" s="117" t="s">
        <v>56</v>
      </c>
      <c r="C31" s="60"/>
      <c r="D31" s="36"/>
      <c r="H31" s="123"/>
      <c r="I31" s="124"/>
    </row>
    <row r="32" spans="1:9">
      <c r="A32" s="128" t="s">
        <v>55</v>
      </c>
      <c r="B32" s="117"/>
      <c r="C32" s="60">
        <v>0.04</v>
      </c>
      <c r="D32" s="36">
        <f>B32*C32</f>
        <v>0</v>
      </c>
      <c r="H32" s="123"/>
      <c r="I32" s="124"/>
    </row>
    <row r="33" spans="1:9">
      <c r="A33" s="128"/>
      <c r="B33" s="117" t="s">
        <v>56</v>
      </c>
      <c r="C33" s="60"/>
      <c r="D33" s="36"/>
      <c r="H33" s="123"/>
      <c r="I33" s="124"/>
    </row>
    <row r="34" spans="1:9">
      <c r="A34" s="128" t="s">
        <v>57</v>
      </c>
      <c r="B34" s="117"/>
      <c r="C34" s="60">
        <v>0.03</v>
      </c>
      <c r="D34" s="36">
        <f>B34*C34</f>
        <v>0</v>
      </c>
      <c r="H34" s="123"/>
      <c r="I34" s="124"/>
    </row>
    <row r="35" spans="1:9">
      <c r="A35" s="128"/>
      <c r="B35" s="117" t="s">
        <v>56</v>
      </c>
      <c r="C35" s="60"/>
      <c r="D35" s="36"/>
      <c r="H35" s="123"/>
      <c r="I35" s="124"/>
    </row>
    <row r="36" spans="1:9">
      <c r="A36" s="128" t="s">
        <v>58</v>
      </c>
      <c r="B36" s="117"/>
      <c r="C36" s="60">
        <v>0.05</v>
      </c>
      <c r="D36" s="36">
        <f>B36*C36</f>
        <v>0</v>
      </c>
      <c r="H36" s="123"/>
      <c r="I36" s="124"/>
    </row>
    <row r="37" spans="1:9">
      <c r="A37" s="128"/>
      <c r="B37" s="117" t="s">
        <v>56</v>
      </c>
      <c r="C37" s="60"/>
      <c r="D37" s="36"/>
      <c r="H37" s="123"/>
      <c r="I37" s="125"/>
    </row>
    <row r="38" spans="1:9">
      <c r="A38" s="128" t="s">
        <v>59</v>
      </c>
      <c r="B38" s="117"/>
      <c r="C38" s="60">
        <v>0.05</v>
      </c>
      <c r="D38" s="36">
        <f>B38*C38</f>
        <v>0</v>
      </c>
      <c r="H38" s="123"/>
      <c r="I38" s="124"/>
    </row>
    <row r="39" spans="1:9">
      <c r="A39" s="128"/>
      <c r="B39" s="117" t="s">
        <v>56</v>
      </c>
      <c r="C39" s="60"/>
      <c r="D39" s="36"/>
      <c r="H39" s="123"/>
      <c r="I39" s="125"/>
    </row>
    <row r="40" spans="1:9" s="56" customFormat="1">
      <c r="A40" s="129" t="s">
        <v>61</v>
      </c>
      <c r="B40" s="117"/>
      <c r="C40" s="60">
        <v>0.04</v>
      </c>
      <c r="D40" s="61">
        <f>B40*C40</f>
        <v>0</v>
      </c>
      <c r="H40" s="123"/>
      <c r="I40" s="124"/>
    </row>
    <row r="41" spans="1:9">
      <c r="A41" s="128"/>
      <c r="B41" s="117" t="s">
        <v>56</v>
      </c>
      <c r="C41" s="60"/>
      <c r="D41" s="36"/>
      <c r="H41" s="123"/>
      <c r="I41" s="124"/>
    </row>
    <row r="42" spans="1:9">
      <c r="A42" s="128" t="s">
        <v>63</v>
      </c>
      <c r="B42" s="117"/>
      <c r="C42" s="60">
        <v>0.02</v>
      </c>
      <c r="D42" s="36">
        <f>B42*C42</f>
        <v>0</v>
      </c>
      <c r="H42" s="123"/>
      <c r="I42" s="124"/>
    </row>
    <row r="43" spans="1:9">
      <c r="A43" s="128"/>
      <c r="B43" s="117" t="s">
        <v>56</v>
      </c>
      <c r="C43" s="60"/>
      <c r="D43" s="36"/>
      <c r="H43" s="123"/>
      <c r="I43" s="125"/>
    </row>
    <row r="44" spans="1:9">
      <c r="A44" s="128" t="s">
        <v>65</v>
      </c>
      <c r="B44" s="117"/>
      <c r="C44" s="60">
        <v>0.03</v>
      </c>
      <c r="D44" s="36">
        <f>B44*C44</f>
        <v>0</v>
      </c>
      <c r="H44" s="123"/>
      <c r="I44" s="124"/>
    </row>
    <row r="45" spans="1:9">
      <c r="A45" s="128"/>
      <c r="B45" s="117" t="s">
        <v>56</v>
      </c>
      <c r="C45" s="60"/>
      <c r="D45" s="36"/>
      <c r="H45" s="123"/>
      <c r="I45" s="125"/>
    </row>
    <row r="46" spans="1:9">
      <c r="A46" s="128" t="s">
        <v>67</v>
      </c>
      <c r="B46" s="117"/>
      <c r="C46" s="60">
        <v>0.03</v>
      </c>
      <c r="D46" s="36">
        <f>B46*C46</f>
        <v>0</v>
      </c>
      <c r="H46" s="123"/>
      <c r="I46" s="124"/>
    </row>
    <row r="47" spans="1:9">
      <c r="A47" s="128"/>
      <c r="B47" s="117" t="s">
        <v>56</v>
      </c>
      <c r="C47" s="60"/>
      <c r="D47" s="36"/>
      <c r="H47" s="123"/>
      <c r="I47" s="124"/>
    </row>
    <row r="48" spans="1:9">
      <c r="A48" s="128" t="s">
        <v>68</v>
      </c>
      <c r="B48" s="117"/>
      <c r="C48" s="60">
        <v>0.02</v>
      </c>
      <c r="D48" s="36">
        <f>B48*C48</f>
        <v>0</v>
      </c>
      <c r="H48" s="123"/>
      <c r="I48" s="124"/>
    </row>
    <row r="49" spans="1:9">
      <c r="A49" s="128"/>
      <c r="B49" s="117" t="s">
        <v>56</v>
      </c>
      <c r="C49" s="60"/>
      <c r="D49" s="36"/>
      <c r="H49" s="123"/>
      <c r="I49" s="124"/>
    </row>
    <row r="50" spans="1:9">
      <c r="A50" s="128" t="s">
        <v>70</v>
      </c>
      <c r="B50" s="117"/>
      <c r="C50" s="60">
        <v>0.02</v>
      </c>
      <c r="D50" s="36">
        <f>B50*C50</f>
        <v>0</v>
      </c>
      <c r="H50" s="123"/>
      <c r="I50" s="124"/>
    </row>
    <row r="51" spans="1:9">
      <c r="A51" s="128"/>
      <c r="B51" s="117" t="s">
        <v>56</v>
      </c>
      <c r="C51" s="60"/>
      <c r="D51" s="36"/>
      <c r="H51" s="123"/>
      <c r="I51" s="124"/>
    </row>
    <row r="52" spans="1:9">
      <c r="A52" s="128" t="s">
        <v>72</v>
      </c>
      <c r="B52" s="117"/>
      <c r="C52" s="60">
        <v>0.02</v>
      </c>
      <c r="D52" s="36">
        <f>B52*C52</f>
        <v>0</v>
      </c>
      <c r="H52" s="123"/>
      <c r="I52" s="124"/>
    </row>
    <row r="53" spans="1:9">
      <c r="A53" s="128"/>
      <c r="B53" s="117" t="s">
        <v>56</v>
      </c>
      <c r="C53" s="60"/>
      <c r="D53" s="36"/>
      <c r="H53" s="123"/>
      <c r="I53" s="124"/>
    </row>
    <row r="54" spans="1:9">
      <c r="A54" s="128" t="s">
        <v>73</v>
      </c>
      <c r="B54" s="117"/>
      <c r="C54" s="60">
        <v>0.02</v>
      </c>
      <c r="D54" s="36">
        <f>B54*C54</f>
        <v>0</v>
      </c>
      <c r="H54" s="123"/>
      <c r="I54" s="124"/>
    </row>
    <row r="55" spans="1:9">
      <c r="A55" s="128"/>
      <c r="B55" s="117" t="s">
        <v>56</v>
      </c>
      <c r="C55" s="60"/>
      <c r="D55" s="36"/>
      <c r="H55" s="123"/>
      <c r="I55" s="124"/>
    </row>
    <row r="56" spans="1:9">
      <c r="A56" s="128" t="s">
        <v>74</v>
      </c>
      <c r="B56" s="117"/>
      <c r="C56" s="60">
        <v>0.03</v>
      </c>
      <c r="D56" s="36">
        <f>B56*C56</f>
        <v>0</v>
      </c>
      <c r="H56" s="123"/>
      <c r="I56" s="124"/>
    </row>
    <row r="57" spans="1:9">
      <c r="A57" s="133"/>
      <c r="B57" s="117" t="s">
        <v>56</v>
      </c>
      <c r="C57" s="60"/>
      <c r="D57" s="36"/>
      <c r="I57" s="9"/>
    </row>
    <row r="58" spans="1:9">
      <c r="A58" s="50"/>
      <c r="B58" s="41" t="s">
        <v>76</v>
      </c>
      <c r="C58" s="60">
        <f>SUM(C2:C56)</f>
        <v>1.0000000000000004</v>
      </c>
      <c r="D58" s="80">
        <f>SUM(D2:D56)</f>
        <v>0.30000000000000004</v>
      </c>
      <c r="E58" s="50" t="s">
        <v>80</v>
      </c>
    </row>
    <row r="59" spans="1:9">
      <c r="A59" s="162"/>
      <c r="B59" s="162"/>
      <c r="C59" s="102"/>
      <c r="D59" s="102"/>
    </row>
    <row r="60" spans="1:9">
      <c r="A60" s="162"/>
      <c r="B60" s="162"/>
      <c r="C60" s="102"/>
      <c r="D60" s="102"/>
    </row>
    <row r="61" spans="1:9">
      <c r="A61" s="162"/>
      <c r="B61" s="162"/>
      <c r="C61" s="102"/>
      <c r="D61" s="102"/>
    </row>
    <row r="62" spans="1:9">
      <c r="A62" s="162"/>
      <c r="B62" s="162"/>
      <c r="C62" s="102"/>
      <c r="D62" s="102"/>
    </row>
    <row r="63" spans="1:9">
      <c r="A63" s="162"/>
      <c r="B63" s="162"/>
      <c r="C63" s="102"/>
      <c r="D63" s="102"/>
    </row>
    <row r="64" spans="1:9">
      <c r="A64" s="120"/>
    </row>
    <row r="65" spans="1:2">
      <c r="A65" s="120"/>
    </row>
    <row r="66" spans="1:2">
      <c r="B66" s="98"/>
    </row>
    <row r="67" spans="1:2">
      <c r="B67" s="98"/>
    </row>
    <row r="68" spans="1:2">
      <c r="B68" s="98"/>
    </row>
    <row r="69" spans="1:2">
      <c r="B69" s="98"/>
    </row>
    <row r="82" spans="1:1">
      <c r="A82" s="131"/>
    </row>
  </sheetData>
  <sheetProtection formatRows="0"/>
  <mergeCells count="5">
    <mergeCell ref="A59:B59"/>
    <mergeCell ref="A60:B60"/>
    <mergeCell ref="A61:B61"/>
    <mergeCell ref="A62:B62"/>
    <mergeCell ref="A63:B6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99EF4-12C7-4365-A997-D2AA0760E565}">
  <dimension ref="A1:K139"/>
  <sheetViews>
    <sheetView zoomScale="60" zoomScaleNormal="60" workbookViewId="0">
      <pane xSplit="1" ySplit="1" topLeftCell="I81" activePane="bottomRight" state="frozen"/>
      <selection pane="bottomRight" activeCell="J97" sqref="J97"/>
      <selection pane="bottomLeft" activeCell="A2" sqref="A2"/>
      <selection pane="topRight" activeCell="B1" sqref="B1"/>
    </sheetView>
  </sheetViews>
  <sheetFormatPr defaultColWidth="10.625" defaultRowHeight="15.6"/>
  <cols>
    <col min="1" max="1" width="80.625" style="97" customWidth="1"/>
    <col min="2" max="2" width="64.625" style="97" customWidth="1"/>
    <col min="3" max="3" width="8.625" style="97" customWidth="1"/>
    <col min="4" max="4" width="64.625" style="97" customWidth="1"/>
    <col min="5" max="5" width="8.625" style="97" customWidth="1"/>
    <col min="6" max="6" width="64.625" style="97" customWidth="1"/>
    <col min="7" max="7" width="8.625" style="97" customWidth="1"/>
    <col min="8" max="8" width="64.625" style="97" customWidth="1"/>
    <col min="9" max="9" width="8.625" style="97" customWidth="1"/>
    <col min="10" max="10" width="16.625" style="97" customWidth="1"/>
    <col min="11" max="11" width="15.125" style="7" customWidth="1"/>
    <col min="12" max="12" width="15.5" style="7" customWidth="1"/>
    <col min="13" max="16384" width="10.625" style="7"/>
  </cols>
  <sheetData>
    <row r="1" spans="1:11" ht="77.45">
      <c r="A1" s="152" t="s">
        <v>81</v>
      </c>
      <c r="B1" s="20" t="s">
        <v>82</v>
      </c>
      <c r="C1" s="30" t="s">
        <v>83</v>
      </c>
      <c r="D1" s="20" t="s">
        <v>84</v>
      </c>
      <c r="E1" s="30" t="s">
        <v>85</v>
      </c>
      <c r="F1" s="20" t="s">
        <v>86</v>
      </c>
      <c r="G1" s="30" t="s">
        <v>83</v>
      </c>
      <c r="H1" s="20" t="s">
        <v>87</v>
      </c>
      <c r="I1" s="30" t="s">
        <v>85</v>
      </c>
      <c r="J1" s="37" t="s">
        <v>24</v>
      </c>
      <c r="K1" s="9"/>
    </row>
    <row r="2" spans="1:11">
      <c r="A2" s="22" t="s">
        <v>88</v>
      </c>
      <c r="B2" s="89">
        <v>20</v>
      </c>
      <c r="C2" s="115">
        <v>0.05</v>
      </c>
      <c r="D2" s="89"/>
      <c r="E2" s="115">
        <v>0.04</v>
      </c>
      <c r="F2" s="89"/>
      <c r="G2" s="115">
        <v>0.04</v>
      </c>
      <c r="H2" s="89"/>
      <c r="I2" s="62">
        <v>0.02</v>
      </c>
      <c r="J2" s="65">
        <f>B2*C2+D2*E2+F2*G2+H2*I2</f>
        <v>1</v>
      </c>
    </row>
    <row r="3" spans="1:11" s="13" customFormat="1" ht="62.1">
      <c r="A3" s="25"/>
      <c r="B3" s="117" t="s">
        <v>89</v>
      </c>
      <c r="C3" s="115"/>
      <c r="D3" s="89"/>
      <c r="E3" s="115"/>
      <c r="F3" s="89"/>
      <c r="G3" s="115"/>
      <c r="H3" s="89"/>
      <c r="I3" s="63"/>
      <c r="J3" s="65"/>
    </row>
    <row r="4" spans="1:11" ht="30.95">
      <c r="A4" s="22" t="s">
        <v>90</v>
      </c>
      <c r="B4" s="82"/>
      <c r="C4" s="115">
        <v>0.03</v>
      </c>
      <c r="D4" s="82"/>
      <c r="E4" s="115">
        <v>3.5000000000000003E-2</v>
      </c>
      <c r="F4" s="82"/>
      <c r="G4" s="115">
        <v>3.5000000000000003E-2</v>
      </c>
      <c r="H4" s="82"/>
      <c r="I4" s="62">
        <v>0.02</v>
      </c>
      <c r="J4" s="65">
        <f t="shared" ref="J4:J70" si="0">B4*C4+D4*E4+F4*G4+H4*I4</f>
        <v>0</v>
      </c>
    </row>
    <row r="5" spans="1:11">
      <c r="A5" s="21"/>
      <c r="B5" s="82"/>
      <c r="C5" s="115"/>
      <c r="D5" s="82"/>
      <c r="E5" s="115"/>
      <c r="F5" s="82"/>
      <c r="G5" s="115"/>
      <c r="H5" s="82"/>
      <c r="I5" s="62"/>
      <c r="J5" s="65"/>
    </row>
    <row r="6" spans="1:11">
      <c r="A6" s="22" t="s">
        <v>91</v>
      </c>
      <c r="B6" s="89">
        <v>20</v>
      </c>
      <c r="C6" s="115">
        <v>0.04</v>
      </c>
      <c r="D6" s="89"/>
      <c r="E6" s="115">
        <v>0.04</v>
      </c>
      <c r="F6" s="89"/>
      <c r="G6" s="115">
        <v>0.04</v>
      </c>
      <c r="H6" s="89"/>
      <c r="I6" s="62">
        <v>0.02</v>
      </c>
      <c r="J6" s="65">
        <f t="shared" si="0"/>
        <v>0.8</v>
      </c>
    </row>
    <row r="7" spans="1:11" ht="46.5">
      <c r="A7" s="21"/>
      <c r="B7" s="117" t="s">
        <v>92</v>
      </c>
      <c r="C7" s="115"/>
      <c r="D7" s="89"/>
      <c r="E7" s="115"/>
      <c r="F7" s="89"/>
      <c r="G7" s="115"/>
      <c r="H7" s="89"/>
      <c r="I7" s="62"/>
      <c r="J7" s="65"/>
    </row>
    <row r="8" spans="1:11">
      <c r="A8" s="22" t="s">
        <v>93</v>
      </c>
      <c r="B8" s="82"/>
      <c r="C8" s="115">
        <v>0.04</v>
      </c>
      <c r="D8" s="82"/>
      <c r="E8" s="115">
        <v>0.03</v>
      </c>
      <c r="F8" s="82"/>
      <c r="G8" s="115">
        <v>0.03</v>
      </c>
      <c r="H8" s="82"/>
      <c r="I8" s="62">
        <v>1.4999999999999999E-2</v>
      </c>
      <c r="J8" s="65">
        <f t="shared" si="0"/>
        <v>0</v>
      </c>
    </row>
    <row r="9" spans="1:11">
      <c r="A9" s="22"/>
      <c r="B9" s="82"/>
      <c r="C9" s="115"/>
      <c r="D9" s="82"/>
      <c r="E9" s="115"/>
      <c r="F9" s="82"/>
      <c r="G9" s="115"/>
      <c r="H9" s="82"/>
      <c r="I9" s="62"/>
      <c r="J9" s="65"/>
    </row>
    <row r="10" spans="1:11">
      <c r="A10" s="22" t="s">
        <v>94</v>
      </c>
      <c r="B10" s="89"/>
      <c r="C10" s="115">
        <v>0.04</v>
      </c>
      <c r="D10" s="89"/>
      <c r="E10" s="115">
        <v>0.04</v>
      </c>
      <c r="F10" s="89"/>
      <c r="G10" s="115">
        <v>0.04</v>
      </c>
      <c r="H10" s="89"/>
      <c r="I10" s="62">
        <v>0</v>
      </c>
      <c r="J10" s="65">
        <f t="shared" si="0"/>
        <v>0</v>
      </c>
    </row>
    <row r="11" spans="1:11">
      <c r="A11" s="22"/>
      <c r="B11" s="89"/>
      <c r="C11" s="115"/>
      <c r="D11" s="89"/>
      <c r="E11" s="115"/>
      <c r="F11" s="89"/>
      <c r="G11" s="115"/>
      <c r="H11" s="89"/>
      <c r="I11" s="62"/>
      <c r="J11" s="65"/>
    </row>
    <row r="12" spans="1:11">
      <c r="A12" s="22" t="s">
        <v>95</v>
      </c>
      <c r="B12" s="82"/>
      <c r="C12" s="115">
        <v>0.02</v>
      </c>
      <c r="D12" s="82"/>
      <c r="E12" s="115">
        <v>1.4999999999999999E-2</v>
      </c>
      <c r="F12" s="82"/>
      <c r="G12" s="115">
        <v>1.4999999999999999E-2</v>
      </c>
      <c r="H12" s="82"/>
      <c r="I12" s="62">
        <v>0</v>
      </c>
      <c r="J12" s="65">
        <f t="shared" si="0"/>
        <v>0</v>
      </c>
    </row>
    <row r="13" spans="1:11">
      <c r="A13" s="22"/>
      <c r="B13" s="82"/>
      <c r="C13" s="115"/>
      <c r="D13" s="82"/>
      <c r="E13" s="115"/>
      <c r="F13" s="82"/>
      <c r="G13" s="115"/>
      <c r="H13" s="82"/>
      <c r="I13" s="62"/>
      <c r="J13" s="65"/>
    </row>
    <row r="14" spans="1:11" ht="30.95">
      <c r="A14" s="22" t="s">
        <v>96</v>
      </c>
      <c r="B14" s="89"/>
      <c r="C14" s="115">
        <v>0.03</v>
      </c>
      <c r="D14" s="89"/>
      <c r="E14" s="115">
        <v>2.5000000000000001E-2</v>
      </c>
      <c r="F14" s="89"/>
      <c r="G14" s="115">
        <v>2.5000000000000001E-2</v>
      </c>
      <c r="H14" s="89"/>
      <c r="I14" s="62">
        <v>0.02</v>
      </c>
      <c r="J14" s="65">
        <f t="shared" si="0"/>
        <v>0</v>
      </c>
    </row>
    <row r="15" spans="1:11">
      <c r="A15" s="22"/>
      <c r="B15" s="89"/>
      <c r="C15" s="115"/>
      <c r="D15" s="89"/>
      <c r="E15" s="115"/>
      <c r="F15" s="89"/>
      <c r="G15" s="115"/>
      <c r="H15" s="89"/>
      <c r="I15" s="62"/>
      <c r="J15" s="65"/>
    </row>
    <row r="16" spans="1:11">
      <c r="A16" s="20" t="s">
        <v>97</v>
      </c>
      <c r="B16" s="82"/>
      <c r="C16" s="115">
        <v>0.03</v>
      </c>
      <c r="D16" s="82"/>
      <c r="E16" s="115">
        <v>0.04</v>
      </c>
      <c r="F16" s="82"/>
      <c r="G16" s="115">
        <v>0.04</v>
      </c>
      <c r="H16" s="82"/>
      <c r="I16" s="62">
        <v>1.4999999999999999E-2</v>
      </c>
      <c r="J16" s="65">
        <f t="shared" si="0"/>
        <v>0</v>
      </c>
    </row>
    <row r="17" spans="1:10">
      <c r="A17" s="21"/>
      <c r="B17" s="82"/>
      <c r="C17" s="115"/>
      <c r="D17" s="82"/>
      <c r="E17" s="115"/>
      <c r="F17" s="82"/>
      <c r="G17" s="115"/>
      <c r="H17" s="82"/>
      <c r="I17" s="62"/>
      <c r="J17" s="65"/>
    </row>
    <row r="18" spans="1:10">
      <c r="A18" s="20" t="s">
        <v>98</v>
      </c>
      <c r="B18" s="89">
        <v>20</v>
      </c>
      <c r="C18" s="115">
        <v>0.03</v>
      </c>
      <c r="D18" s="89"/>
      <c r="E18" s="115">
        <v>0.03</v>
      </c>
      <c r="F18" s="89"/>
      <c r="G18" s="115">
        <v>0.03</v>
      </c>
      <c r="H18" s="89"/>
      <c r="I18" s="62">
        <v>0</v>
      </c>
      <c r="J18" s="65">
        <f t="shared" si="0"/>
        <v>0.6</v>
      </c>
    </row>
    <row r="19" spans="1:10" ht="30.95">
      <c r="A19" s="21"/>
      <c r="B19" s="117" t="s">
        <v>99</v>
      </c>
      <c r="C19" s="115"/>
      <c r="D19" s="89"/>
      <c r="E19" s="115"/>
      <c r="F19" s="89"/>
      <c r="G19" s="115"/>
      <c r="H19" s="89"/>
      <c r="I19" s="62"/>
      <c r="J19" s="65"/>
    </row>
    <row r="20" spans="1:10">
      <c r="A20" s="20" t="s">
        <v>100</v>
      </c>
      <c r="B20" s="82"/>
      <c r="C20" s="115">
        <v>0.03</v>
      </c>
      <c r="D20" s="82"/>
      <c r="E20" s="115">
        <v>2.5000000000000001E-2</v>
      </c>
      <c r="F20" s="82"/>
      <c r="G20" s="115">
        <v>2.5000000000000001E-2</v>
      </c>
      <c r="H20" s="82"/>
      <c r="I20" s="62">
        <v>0</v>
      </c>
      <c r="J20" s="65">
        <f t="shared" si="0"/>
        <v>0</v>
      </c>
    </row>
    <row r="21" spans="1:10">
      <c r="A21" s="19"/>
      <c r="B21" s="82"/>
      <c r="C21" s="115"/>
      <c r="D21" s="82"/>
      <c r="E21" s="115"/>
      <c r="F21" s="82"/>
      <c r="G21" s="115"/>
      <c r="H21" s="82"/>
      <c r="I21" s="62"/>
      <c r="J21" s="65"/>
    </row>
    <row r="22" spans="1:10">
      <c r="A22" s="20" t="s">
        <v>101</v>
      </c>
      <c r="B22" s="89"/>
      <c r="C22" s="115">
        <v>0.03</v>
      </c>
      <c r="D22" s="89"/>
      <c r="E22" s="115">
        <v>3.5000000000000003E-2</v>
      </c>
      <c r="F22" s="89"/>
      <c r="G22" s="115">
        <v>3.5000000000000003E-2</v>
      </c>
      <c r="H22" s="89"/>
      <c r="I22" s="62">
        <v>0.02</v>
      </c>
      <c r="J22" s="65">
        <f t="shared" si="0"/>
        <v>0</v>
      </c>
    </row>
    <row r="23" spans="1:10">
      <c r="A23" s="19"/>
      <c r="B23" s="117"/>
      <c r="C23" s="115"/>
      <c r="D23" s="89"/>
      <c r="E23" s="115"/>
      <c r="F23" s="89"/>
      <c r="G23" s="115"/>
      <c r="H23" s="89"/>
      <c r="I23" s="62"/>
      <c r="J23" s="65"/>
    </row>
    <row r="24" spans="1:10">
      <c r="A24" s="19" t="s">
        <v>102</v>
      </c>
      <c r="B24" s="82"/>
      <c r="C24" s="115">
        <v>0.03</v>
      </c>
      <c r="D24" s="82"/>
      <c r="E24" s="115">
        <v>3.5000000000000003E-2</v>
      </c>
      <c r="F24" s="82"/>
      <c r="G24" s="115">
        <v>3.5000000000000003E-2</v>
      </c>
      <c r="H24" s="82"/>
      <c r="I24" s="62">
        <v>0.02</v>
      </c>
      <c r="J24" s="65">
        <f t="shared" si="0"/>
        <v>0</v>
      </c>
    </row>
    <row r="25" spans="1:10">
      <c r="A25" s="19"/>
      <c r="B25" s="141"/>
      <c r="C25" s="115"/>
      <c r="D25" s="82"/>
      <c r="E25" s="115"/>
      <c r="F25" s="82"/>
      <c r="G25" s="115"/>
      <c r="H25" s="82"/>
      <c r="I25" s="62"/>
      <c r="J25" s="65"/>
    </row>
    <row r="26" spans="1:10">
      <c r="A26" s="20" t="s">
        <v>103</v>
      </c>
      <c r="B26" s="89"/>
      <c r="C26" s="115">
        <v>0.02</v>
      </c>
      <c r="D26" s="89"/>
      <c r="E26" s="115">
        <v>1.4999999999999999E-2</v>
      </c>
      <c r="F26" s="89"/>
      <c r="G26" s="115">
        <v>1.4999999999999999E-2</v>
      </c>
      <c r="H26" s="89"/>
      <c r="I26" s="62">
        <v>0.02</v>
      </c>
      <c r="J26" s="65">
        <f t="shared" si="0"/>
        <v>0</v>
      </c>
    </row>
    <row r="27" spans="1:10">
      <c r="A27" s="19"/>
      <c r="B27" s="132"/>
      <c r="C27" s="115"/>
      <c r="D27" s="89"/>
      <c r="E27" s="115"/>
      <c r="F27" s="89"/>
      <c r="G27" s="115"/>
      <c r="H27" s="89"/>
      <c r="I27" s="62"/>
      <c r="J27" s="65"/>
    </row>
    <row r="28" spans="1:10">
      <c r="A28" s="20" t="s">
        <v>104</v>
      </c>
      <c r="B28" s="82"/>
      <c r="C28" s="115">
        <v>0.02</v>
      </c>
      <c r="D28" s="82"/>
      <c r="E28" s="115">
        <v>0.02</v>
      </c>
      <c r="F28" s="82"/>
      <c r="G28" s="115">
        <v>0.02</v>
      </c>
      <c r="H28" s="82"/>
      <c r="I28" s="62">
        <v>0.02</v>
      </c>
      <c r="J28" s="65">
        <f t="shared" si="0"/>
        <v>0</v>
      </c>
    </row>
    <row r="29" spans="1:10">
      <c r="A29" s="19"/>
      <c r="B29" s="82"/>
      <c r="C29" s="115"/>
      <c r="D29" s="82"/>
      <c r="E29" s="115"/>
      <c r="F29" s="82"/>
      <c r="G29" s="115"/>
      <c r="H29" s="82"/>
      <c r="I29" s="62"/>
      <c r="J29" s="65"/>
    </row>
    <row r="30" spans="1:10">
      <c r="A30" s="20" t="s">
        <v>105</v>
      </c>
      <c r="B30" s="89"/>
      <c r="C30" s="115">
        <v>0.03</v>
      </c>
      <c r="D30" s="89"/>
      <c r="E30" s="115">
        <v>0.02</v>
      </c>
      <c r="F30" s="89"/>
      <c r="G30" s="115">
        <v>2.5000000000000001E-2</v>
      </c>
      <c r="H30" s="89"/>
      <c r="I30" s="62">
        <v>0.02</v>
      </c>
      <c r="J30" s="65">
        <f t="shared" si="0"/>
        <v>0</v>
      </c>
    </row>
    <row r="31" spans="1:10">
      <c r="A31" s="19"/>
      <c r="B31" s="89"/>
      <c r="C31" s="115"/>
      <c r="D31" s="89"/>
      <c r="E31" s="115"/>
      <c r="F31" s="89"/>
      <c r="G31" s="115"/>
      <c r="H31" s="89"/>
      <c r="I31" s="62"/>
      <c r="J31" s="65"/>
    </row>
    <row r="32" spans="1:10">
      <c r="A32" s="19" t="s">
        <v>106</v>
      </c>
      <c r="B32" s="82"/>
      <c r="C32" s="115">
        <v>0.03</v>
      </c>
      <c r="D32" s="82"/>
      <c r="E32" s="115">
        <v>0.02</v>
      </c>
      <c r="F32" s="82"/>
      <c r="G32" s="115">
        <v>0.02</v>
      </c>
      <c r="H32" s="82"/>
      <c r="I32" s="62">
        <v>0.02</v>
      </c>
      <c r="J32" s="65">
        <f t="shared" si="0"/>
        <v>0</v>
      </c>
    </row>
    <row r="33" spans="1:10">
      <c r="A33" s="19"/>
      <c r="B33" s="82"/>
      <c r="C33" s="115"/>
      <c r="D33" s="82"/>
      <c r="E33" s="115"/>
      <c r="F33" s="82"/>
      <c r="G33" s="115"/>
      <c r="H33" s="82"/>
      <c r="I33" s="62"/>
      <c r="J33" s="65"/>
    </row>
    <row r="34" spans="1:10">
      <c r="A34" s="20" t="s">
        <v>107</v>
      </c>
      <c r="B34" s="89"/>
      <c r="C34" s="115">
        <v>0.03</v>
      </c>
      <c r="D34" s="89"/>
      <c r="E34" s="115">
        <v>0.02</v>
      </c>
      <c r="F34" s="89"/>
      <c r="G34" s="115">
        <v>0.02</v>
      </c>
      <c r="H34" s="89"/>
      <c r="I34" s="62">
        <v>0.01</v>
      </c>
      <c r="J34" s="65">
        <f t="shared" si="0"/>
        <v>0</v>
      </c>
    </row>
    <row r="35" spans="1:10">
      <c r="A35" s="19"/>
      <c r="B35" s="89"/>
      <c r="C35" s="115"/>
      <c r="D35" s="89"/>
      <c r="E35" s="115"/>
      <c r="F35" s="89"/>
      <c r="G35" s="115"/>
      <c r="H35" s="89"/>
      <c r="I35" s="62"/>
      <c r="J35" s="65"/>
    </row>
    <row r="36" spans="1:10">
      <c r="A36" s="20" t="s">
        <v>108</v>
      </c>
      <c r="B36" s="82"/>
      <c r="C36" s="115">
        <v>0.04</v>
      </c>
      <c r="D36" s="82"/>
      <c r="E36" s="115">
        <v>0.04</v>
      </c>
      <c r="F36" s="82"/>
      <c r="G36" s="115">
        <v>0.04</v>
      </c>
      <c r="H36" s="82"/>
      <c r="I36" s="62">
        <v>0.02</v>
      </c>
      <c r="J36" s="65">
        <f t="shared" si="0"/>
        <v>0</v>
      </c>
    </row>
    <row r="37" spans="1:10">
      <c r="A37" s="19"/>
      <c r="B37" s="82"/>
      <c r="C37" s="115"/>
      <c r="D37" s="82"/>
      <c r="E37" s="115"/>
      <c r="F37" s="82"/>
      <c r="G37" s="115"/>
      <c r="H37" s="82"/>
      <c r="I37" s="62"/>
      <c r="J37" s="65"/>
    </row>
    <row r="38" spans="1:10">
      <c r="A38" s="20" t="s">
        <v>109</v>
      </c>
      <c r="B38" s="89"/>
      <c r="C38" s="115">
        <v>0.03</v>
      </c>
      <c r="D38" s="89"/>
      <c r="E38" s="115">
        <v>2.5000000000000001E-2</v>
      </c>
      <c r="F38" s="89"/>
      <c r="G38" s="115">
        <v>2.5000000000000001E-2</v>
      </c>
      <c r="H38" s="89"/>
      <c r="I38" s="62">
        <v>0.02</v>
      </c>
      <c r="J38" s="65">
        <f t="shared" si="0"/>
        <v>0</v>
      </c>
    </row>
    <row r="39" spans="1:10">
      <c r="A39" s="19"/>
      <c r="B39" s="89"/>
      <c r="C39" s="115"/>
      <c r="D39" s="89"/>
      <c r="E39" s="115"/>
      <c r="F39" s="89"/>
      <c r="G39" s="115"/>
      <c r="H39" s="89"/>
      <c r="I39" s="62"/>
      <c r="J39" s="65"/>
    </row>
    <row r="40" spans="1:10">
      <c r="A40" s="20" t="s">
        <v>110</v>
      </c>
      <c r="B40" s="82"/>
      <c r="C40" s="115">
        <v>0.02</v>
      </c>
      <c r="D40" s="82"/>
      <c r="E40" s="115">
        <v>0.02</v>
      </c>
      <c r="F40" s="82"/>
      <c r="G40" s="115">
        <v>0.02</v>
      </c>
      <c r="H40" s="82"/>
      <c r="I40" s="62">
        <v>0.02</v>
      </c>
      <c r="J40" s="65">
        <f t="shared" si="0"/>
        <v>0</v>
      </c>
    </row>
    <row r="41" spans="1:10">
      <c r="A41" s="19"/>
      <c r="B41" s="82"/>
      <c r="C41" s="115"/>
      <c r="D41" s="82"/>
      <c r="E41" s="115"/>
      <c r="F41" s="82"/>
      <c r="G41" s="115"/>
      <c r="H41" s="82"/>
      <c r="I41" s="62"/>
      <c r="J41" s="65"/>
    </row>
    <row r="42" spans="1:10">
      <c r="A42" s="20" t="s">
        <v>111</v>
      </c>
      <c r="B42" s="89"/>
      <c r="C42" s="115">
        <v>0.02</v>
      </c>
      <c r="D42" s="89"/>
      <c r="E42" s="115">
        <v>0.02</v>
      </c>
      <c r="F42" s="89"/>
      <c r="G42" s="115">
        <v>0.02</v>
      </c>
      <c r="H42" s="89"/>
      <c r="I42" s="62">
        <v>0.02</v>
      </c>
      <c r="J42" s="65">
        <f t="shared" si="0"/>
        <v>0</v>
      </c>
    </row>
    <row r="43" spans="1:10">
      <c r="A43" s="19"/>
      <c r="B43" s="89"/>
      <c r="C43" s="115"/>
      <c r="D43" s="89"/>
      <c r="E43" s="115"/>
      <c r="F43" s="89"/>
      <c r="G43" s="115"/>
      <c r="H43" s="89"/>
      <c r="I43" s="62"/>
      <c r="J43" s="65"/>
    </row>
    <row r="44" spans="1:10">
      <c r="A44" s="20" t="s">
        <v>112</v>
      </c>
      <c r="B44" s="82"/>
      <c r="C44" s="115">
        <v>0.02</v>
      </c>
      <c r="D44" s="82"/>
      <c r="E44" s="115">
        <v>0.02</v>
      </c>
      <c r="F44" s="82"/>
      <c r="G44" s="115">
        <v>0.02</v>
      </c>
      <c r="H44" s="82"/>
      <c r="I44" s="62">
        <v>0.02</v>
      </c>
      <c r="J44" s="65">
        <f t="shared" si="0"/>
        <v>0</v>
      </c>
    </row>
    <row r="45" spans="1:10">
      <c r="A45" s="19"/>
      <c r="B45" s="82"/>
      <c r="C45" s="115"/>
      <c r="D45" s="82"/>
      <c r="E45" s="115"/>
      <c r="F45" s="82"/>
      <c r="G45" s="115"/>
      <c r="H45" s="82"/>
      <c r="I45" s="62"/>
      <c r="J45" s="65"/>
    </row>
    <row r="46" spans="1:10">
      <c r="A46" s="20" t="s">
        <v>113</v>
      </c>
      <c r="B46" s="89"/>
      <c r="C46" s="115">
        <v>0.02</v>
      </c>
      <c r="D46" s="89"/>
      <c r="E46" s="115">
        <v>0.02</v>
      </c>
      <c r="F46" s="89"/>
      <c r="G46" s="115">
        <v>0.02</v>
      </c>
      <c r="H46" s="89"/>
      <c r="I46" s="62">
        <v>0.02</v>
      </c>
      <c r="J46" s="65">
        <f t="shared" si="0"/>
        <v>0</v>
      </c>
    </row>
    <row r="47" spans="1:10">
      <c r="A47" s="20"/>
      <c r="B47" s="89"/>
      <c r="C47" s="115"/>
      <c r="D47" s="89"/>
      <c r="E47" s="115"/>
      <c r="F47" s="89"/>
      <c r="G47" s="115"/>
      <c r="H47" s="89"/>
      <c r="I47" s="62"/>
      <c r="J47" s="65"/>
    </row>
    <row r="48" spans="1:10">
      <c r="A48" s="20" t="s">
        <v>114</v>
      </c>
      <c r="B48" s="82"/>
      <c r="C48" s="115">
        <v>0.02</v>
      </c>
      <c r="D48" s="82"/>
      <c r="E48" s="115">
        <v>0.02</v>
      </c>
      <c r="F48" s="82"/>
      <c r="G48" s="115">
        <v>0.02</v>
      </c>
      <c r="H48" s="82"/>
      <c r="I48" s="62">
        <v>0.02</v>
      </c>
      <c r="J48" s="65">
        <f t="shared" si="0"/>
        <v>0</v>
      </c>
    </row>
    <row r="49" spans="1:10">
      <c r="A49" s="19"/>
      <c r="B49" s="82"/>
      <c r="C49" s="115"/>
      <c r="D49" s="82"/>
      <c r="E49" s="115"/>
      <c r="F49" s="82"/>
      <c r="G49" s="115"/>
      <c r="H49" s="82"/>
      <c r="I49" s="62"/>
      <c r="J49" s="65"/>
    </row>
    <row r="50" spans="1:10">
      <c r="A50" s="20" t="s">
        <v>115</v>
      </c>
      <c r="B50" s="89"/>
      <c r="C50" s="115">
        <v>0.02</v>
      </c>
      <c r="D50" s="89"/>
      <c r="E50" s="115">
        <v>0.02</v>
      </c>
      <c r="F50" s="89"/>
      <c r="G50" s="115">
        <v>0.02</v>
      </c>
      <c r="H50" s="89"/>
      <c r="I50" s="62">
        <v>0.05</v>
      </c>
      <c r="J50" s="65">
        <f t="shared" si="0"/>
        <v>0</v>
      </c>
    </row>
    <row r="51" spans="1:10">
      <c r="A51" s="19"/>
      <c r="B51" s="89"/>
      <c r="C51" s="115"/>
      <c r="D51" s="89"/>
      <c r="E51" s="115"/>
      <c r="F51" s="89"/>
      <c r="G51" s="115"/>
      <c r="H51" s="89"/>
      <c r="I51" s="62"/>
      <c r="J51" s="65"/>
    </row>
    <row r="52" spans="1:10">
      <c r="A52" s="20" t="s">
        <v>116</v>
      </c>
      <c r="B52" s="82"/>
      <c r="C52" s="115">
        <v>0.02</v>
      </c>
      <c r="D52" s="82"/>
      <c r="E52" s="115">
        <v>0.02</v>
      </c>
      <c r="F52" s="82"/>
      <c r="G52" s="115">
        <v>0.02</v>
      </c>
      <c r="H52" s="82"/>
      <c r="I52" s="62">
        <v>0.03</v>
      </c>
      <c r="J52" s="65">
        <f t="shared" si="0"/>
        <v>0</v>
      </c>
    </row>
    <row r="53" spans="1:10">
      <c r="A53" s="19"/>
      <c r="B53" s="82"/>
      <c r="C53" s="115"/>
      <c r="D53" s="82"/>
      <c r="E53" s="115"/>
      <c r="F53" s="82"/>
      <c r="G53" s="115"/>
      <c r="H53" s="82"/>
      <c r="I53" s="62"/>
      <c r="J53" s="65"/>
    </row>
    <row r="54" spans="1:10">
      <c r="A54" s="19" t="s">
        <v>117</v>
      </c>
      <c r="B54" s="89"/>
      <c r="C54" s="115">
        <v>0.02</v>
      </c>
      <c r="D54" s="89"/>
      <c r="E54" s="115">
        <v>0.02</v>
      </c>
      <c r="F54" s="89"/>
      <c r="G54" s="115">
        <v>1.4999999999999999E-2</v>
      </c>
      <c r="H54" s="89"/>
      <c r="I54" s="62">
        <v>0.02</v>
      </c>
      <c r="J54" s="65">
        <f t="shared" si="0"/>
        <v>0</v>
      </c>
    </row>
    <row r="55" spans="1:10">
      <c r="A55" s="19"/>
      <c r="B55" s="89"/>
      <c r="C55" s="115"/>
      <c r="D55" s="89"/>
      <c r="E55" s="115"/>
      <c r="F55" s="89"/>
      <c r="G55" s="115"/>
      <c r="H55" s="89"/>
      <c r="I55" s="62"/>
      <c r="J55" s="65"/>
    </row>
    <row r="56" spans="1:10">
      <c r="A56" s="20" t="s">
        <v>118</v>
      </c>
      <c r="B56" s="82"/>
      <c r="C56" s="115">
        <v>0.02</v>
      </c>
      <c r="D56" s="82"/>
      <c r="E56" s="115">
        <v>0.02</v>
      </c>
      <c r="F56" s="82"/>
      <c r="G56" s="115">
        <v>0.02</v>
      </c>
      <c r="H56" s="82"/>
      <c r="I56" s="62">
        <v>0.03</v>
      </c>
      <c r="J56" s="65">
        <f t="shared" si="0"/>
        <v>0</v>
      </c>
    </row>
    <row r="57" spans="1:10">
      <c r="A57" s="19"/>
      <c r="B57" s="82"/>
      <c r="C57" s="115"/>
      <c r="D57" s="82"/>
      <c r="E57" s="115"/>
      <c r="F57" s="82"/>
      <c r="G57" s="115"/>
      <c r="H57" s="82"/>
      <c r="I57" s="62"/>
      <c r="J57" s="65"/>
    </row>
    <row r="58" spans="1:10">
      <c r="A58" s="20" t="s">
        <v>119</v>
      </c>
      <c r="B58" s="89"/>
      <c r="C58" s="115">
        <v>0.02</v>
      </c>
      <c r="D58" s="89"/>
      <c r="E58" s="115">
        <v>2.5000000000000001E-2</v>
      </c>
      <c r="F58" s="89"/>
      <c r="G58" s="115">
        <v>2.5000000000000001E-2</v>
      </c>
      <c r="H58" s="89"/>
      <c r="I58" s="62">
        <v>0.03</v>
      </c>
      <c r="J58" s="65">
        <f t="shared" si="0"/>
        <v>0</v>
      </c>
    </row>
    <row r="59" spans="1:10">
      <c r="A59" s="19"/>
      <c r="B59" s="89"/>
      <c r="C59" s="115"/>
      <c r="D59" s="89"/>
      <c r="E59" s="115"/>
      <c r="F59" s="89"/>
      <c r="G59" s="115"/>
      <c r="H59" s="89"/>
      <c r="I59" s="62"/>
      <c r="J59" s="65"/>
    </row>
    <row r="60" spans="1:10">
      <c r="A60" s="20" t="s">
        <v>120</v>
      </c>
      <c r="B60" s="82"/>
      <c r="C60" s="115">
        <v>0.02</v>
      </c>
      <c r="D60" s="82"/>
      <c r="E60" s="115">
        <v>1.4999999999999999E-2</v>
      </c>
      <c r="F60" s="82"/>
      <c r="G60" s="115">
        <v>1.4999999999999999E-2</v>
      </c>
      <c r="H60" s="82"/>
      <c r="I60" s="62">
        <v>0.02</v>
      </c>
      <c r="J60" s="65">
        <f t="shared" si="0"/>
        <v>0</v>
      </c>
    </row>
    <row r="61" spans="1:10">
      <c r="A61" s="19"/>
      <c r="B61" s="82"/>
      <c r="C61" s="115"/>
      <c r="D61" s="82"/>
      <c r="E61" s="115"/>
      <c r="F61" s="82"/>
      <c r="G61" s="115"/>
      <c r="H61" s="82"/>
      <c r="I61" s="62"/>
      <c r="J61" s="65"/>
    </row>
    <row r="62" spans="1:10">
      <c r="A62" s="20" t="s">
        <v>121</v>
      </c>
      <c r="B62" s="89"/>
      <c r="C62" s="115">
        <v>0.02</v>
      </c>
      <c r="D62" s="89"/>
      <c r="E62" s="115">
        <v>0.02</v>
      </c>
      <c r="F62" s="89"/>
      <c r="G62" s="115">
        <v>0.02</v>
      </c>
      <c r="H62" s="89"/>
      <c r="I62" s="62">
        <v>0.03</v>
      </c>
      <c r="J62" s="65">
        <f t="shared" si="0"/>
        <v>0</v>
      </c>
    </row>
    <row r="63" spans="1:10">
      <c r="A63" s="19"/>
      <c r="B63" s="89"/>
      <c r="C63" s="115"/>
      <c r="D63" s="89"/>
      <c r="E63" s="115"/>
      <c r="F63" s="89"/>
      <c r="G63" s="115"/>
      <c r="H63" s="89"/>
      <c r="I63" s="62"/>
      <c r="J63" s="65"/>
    </row>
    <row r="64" spans="1:10">
      <c r="A64" s="20" t="s">
        <v>122</v>
      </c>
      <c r="B64" s="82"/>
      <c r="C64" s="115">
        <v>0.02</v>
      </c>
      <c r="D64" s="82"/>
      <c r="E64" s="115">
        <v>0.02</v>
      </c>
      <c r="F64" s="82"/>
      <c r="G64" s="115">
        <v>0.02</v>
      </c>
      <c r="H64" s="82"/>
      <c r="I64" s="62">
        <v>0.03</v>
      </c>
      <c r="J64" s="65">
        <f t="shared" si="0"/>
        <v>0</v>
      </c>
    </row>
    <row r="65" spans="1:10">
      <c r="A65" s="19"/>
      <c r="B65" s="82"/>
      <c r="C65" s="115"/>
      <c r="D65" s="82"/>
      <c r="E65" s="115"/>
      <c r="F65" s="82"/>
      <c r="G65" s="115"/>
      <c r="H65" s="82"/>
      <c r="I65" s="62"/>
      <c r="J65" s="65"/>
    </row>
    <row r="66" spans="1:10">
      <c r="A66" s="19" t="s">
        <v>123</v>
      </c>
      <c r="B66" s="89"/>
      <c r="C66" s="115">
        <v>0.01</v>
      </c>
      <c r="D66" s="89"/>
      <c r="E66" s="115">
        <v>0.01</v>
      </c>
      <c r="F66" s="89"/>
      <c r="G66" s="115">
        <v>0.01</v>
      </c>
      <c r="H66" s="89"/>
      <c r="I66" s="62"/>
      <c r="J66" s="65"/>
    </row>
    <row r="67" spans="1:10">
      <c r="A67" s="19"/>
      <c r="B67" s="89"/>
      <c r="C67" s="115"/>
      <c r="D67" s="89"/>
      <c r="E67" s="115"/>
      <c r="F67" s="89"/>
      <c r="G67" s="115"/>
      <c r="H67" s="89"/>
      <c r="I67" s="62"/>
      <c r="J67" s="65"/>
    </row>
    <row r="68" spans="1:10">
      <c r="A68" s="19" t="s">
        <v>124</v>
      </c>
      <c r="B68" s="82"/>
      <c r="C68" s="115">
        <v>0.01</v>
      </c>
      <c r="D68" s="82"/>
      <c r="E68" s="115">
        <v>0.01</v>
      </c>
      <c r="F68" s="82"/>
      <c r="G68" s="115">
        <v>0.01</v>
      </c>
      <c r="H68" s="82"/>
      <c r="I68" s="62"/>
      <c r="J68" s="65"/>
    </row>
    <row r="69" spans="1:10">
      <c r="A69" s="19"/>
      <c r="B69" s="82"/>
      <c r="C69" s="115"/>
      <c r="D69" s="82"/>
      <c r="E69" s="115"/>
      <c r="F69" s="82"/>
      <c r="G69" s="115"/>
      <c r="H69" s="82"/>
      <c r="I69" s="62"/>
      <c r="J69" s="65"/>
    </row>
    <row r="70" spans="1:10">
      <c r="A70" s="20" t="s">
        <v>125</v>
      </c>
      <c r="B70" s="89"/>
      <c r="C70" s="115">
        <v>0.03</v>
      </c>
      <c r="D70" s="89"/>
      <c r="E70" s="115">
        <v>2.5000000000000001E-2</v>
      </c>
      <c r="F70" s="89"/>
      <c r="G70" s="115">
        <v>0.02</v>
      </c>
      <c r="H70" s="89"/>
      <c r="I70" s="62">
        <v>0</v>
      </c>
      <c r="J70" s="65">
        <f t="shared" si="0"/>
        <v>0</v>
      </c>
    </row>
    <row r="71" spans="1:10">
      <c r="A71" s="19"/>
      <c r="B71" s="89"/>
      <c r="C71" s="115"/>
      <c r="D71" s="89"/>
      <c r="E71" s="115"/>
      <c r="F71" s="89"/>
      <c r="G71" s="115"/>
      <c r="H71" s="89"/>
      <c r="I71" s="62"/>
      <c r="J71" s="65"/>
    </row>
    <row r="72" spans="1:10">
      <c r="A72" s="20" t="s">
        <v>126</v>
      </c>
      <c r="B72" s="82"/>
      <c r="C72" s="115">
        <v>1.4999999999999999E-2</v>
      </c>
      <c r="D72" s="82"/>
      <c r="E72" s="115">
        <v>0.01</v>
      </c>
      <c r="F72" s="82"/>
      <c r="G72" s="115">
        <v>0.01</v>
      </c>
      <c r="H72" s="82"/>
      <c r="I72" s="62">
        <v>0.01</v>
      </c>
      <c r="J72" s="65">
        <f t="shared" ref="J72:J90" si="1">B72*C72+D72*E72+F72*G72+H72*I72</f>
        <v>0</v>
      </c>
    </row>
    <row r="73" spans="1:10">
      <c r="A73" s="19"/>
      <c r="B73" s="82"/>
      <c r="C73" s="115"/>
      <c r="D73" s="82"/>
      <c r="E73" s="115"/>
      <c r="F73" s="82"/>
      <c r="G73" s="115"/>
      <c r="H73" s="82"/>
      <c r="I73" s="62"/>
      <c r="J73" s="65"/>
    </row>
    <row r="74" spans="1:10">
      <c r="A74" s="20" t="s">
        <v>127</v>
      </c>
      <c r="B74" s="89"/>
      <c r="C74" s="115">
        <v>0.02</v>
      </c>
      <c r="D74" s="89"/>
      <c r="E74" s="115">
        <v>1.4999999999999999E-2</v>
      </c>
      <c r="F74" s="89"/>
      <c r="G74" s="115">
        <v>1.4999999999999999E-2</v>
      </c>
      <c r="H74" s="89"/>
      <c r="I74" s="62">
        <v>0</v>
      </c>
      <c r="J74" s="65">
        <f t="shared" si="1"/>
        <v>0</v>
      </c>
    </row>
    <row r="75" spans="1:10">
      <c r="A75" s="19"/>
      <c r="B75" s="89"/>
      <c r="C75" s="115"/>
      <c r="D75" s="89"/>
      <c r="E75" s="115"/>
      <c r="F75" s="89"/>
      <c r="G75" s="115"/>
      <c r="H75" s="89"/>
      <c r="I75" s="62"/>
      <c r="J75" s="65"/>
    </row>
    <row r="76" spans="1:10">
      <c r="A76" s="19" t="s">
        <v>128</v>
      </c>
      <c r="B76" s="82"/>
      <c r="C76" s="115">
        <v>1.4999999999999999E-2</v>
      </c>
      <c r="D76" s="82"/>
      <c r="E76" s="115">
        <v>0.02</v>
      </c>
      <c r="F76" s="82"/>
      <c r="G76" s="115">
        <v>0.02</v>
      </c>
      <c r="H76" s="82"/>
      <c r="I76" s="62">
        <v>0.05</v>
      </c>
      <c r="J76" s="65">
        <f t="shared" si="1"/>
        <v>0</v>
      </c>
    </row>
    <row r="77" spans="1:10">
      <c r="A77" s="19"/>
      <c r="B77" s="82"/>
      <c r="C77" s="115"/>
      <c r="D77" s="82"/>
      <c r="E77" s="115"/>
      <c r="F77" s="82"/>
      <c r="G77" s="115"/>
      <c r="H77" s="82"/>
      <c r="I77" s="62"/>
      <c r="J77" s="65"/>
    </row>
    <row r="78" spans="1:10">
      <c r="A78" s="20" t="s">
        <v>129</v>
      </c>
      <c r="B78" s="89"/>
      <c r="C78" s="115">
        <v>0.01</v>
      </c>
      <c r="D78" s="89"/>
      <c r="E78" s="115">
        <v>0.02</v>
      </c>
      <c r="F78" s="89"/>
      <c r="G78" s="115">
        <v>0.02</v>
      </c>
      <c r="H78" s="89"/>
      <c r="I78" s="62">
        <v>0</v>
      </c>
      <c r="J78" s="65">
        <f t="shared" si="1"/>
        <v>0</v>
      </c>
    </row>
    <row r="79" spans="1:10">
      <c r="A79" s="19"/>
      <c r="B79" s="89"/>
      <c r="C79" s="115"/>
      <c r="D79" s="89"/>
      <c r="E79" s="115"/>
      <c r="F79" s="89"/>
      <c r="G79" s="115"/>
      <c r="H79" s="89"/>
      <c r="I79" s="62"/>
      <c r="J79" s="65"/>
    </row>
    <row r="80" spans="1:10">
      <c r="A80" s="19" t="s">
        <v>130</v>
      </c>
      <c r="B80" s="89"/>
      <c r="C80" s="115">
        <v>0</v>
      </c>
      <c r="D80" s="89"/>
      <c r="E80" s="115">
        <v>0.02</v>
      </c>
      <c r="F80" s="89"/>
      <c r="G80" s="115">
        <v>0.02</v>
      </c>
      <c r="H80" s="89"/>
      <c r="I80" s="62">
        <v>0.03</v>
      </c>
      <c r="J80" s="65">
        <f t="shared" si="1"/>
        <v>0</v>
      </c>
    </row>
    <row r="81" spans="1:11">
      <c r="A81" s="19"/>
      <c r="B81" s="82"/>
      <c r="C81" s="115"/>
      <c r="D81" s="82"/>
      <c r="E81" s="115"/>
      <c r="F81" s="82"/>
      <c r="G81" s="115"/>
      <c r="H81" s="82"/>
      <c r="I81" s="62"/>
      <c r="J81" s="65"/>
    </row>
    <row r="82" spans="1:11">
      <c r="A82" s="20" t="s">
        <v>131</v>
      </c>
      <c r="B82" s="82"/>
      <c r="C82" s="115">
        <v>0.01</v>
      </c>
      <c r="D82" s="82"/>
      <c r="E82" s="115">
        <v>0.01</v>
      </c>
      <c r="F82" s="82"/>
      <c r="G82" s="115">
        <v>0.01</v>
      </c>
      <c r="H82" s="82"/>
      <c r="I82" s="62">
        <v>0.02</v>
      </c>
      <c r="J82" s="65">
        <f t="shared" si="1"/>
        <v>0</v>
      </c>
    </row>
    <row r="83" spans="1:11">
      <c r="A83" s="19"/>
      <c r="B83" s="89"/>
      <c r="C83" s="115"/>
      <c r="D83" s="89"/>
      <c r="E83" s="115"/>
      <c r="F83" s="89"/>
      <c r="G83" s="115"/>
      <c r="H83" s="89"/>
      <c r="I83" s="62"/>
      <c r="J83" s="65"/>
    </row>
    <row r="84" spans="1:11">
      <c r="A84" s="20" t="s">
        <v>132</v>
      </c>
      <c r="B84" s="89"/>
      <c r="C84" s="115">
        <v>0</v>
      </c>
      <c r="D84" s="89"/>
      <c r="E84" s="115">
        <v>0.01</v>
      </c>
      <c r="F84" s="89"/>
      <c r="G84" s="115">
        <v>0.01</v>
      </c>
      <c r="H84" s="89"/>
      <c r="I84" s="62">
        <v>0.04</v>
      </c>
      <c r="J84" s="65">
        <f t="shared" si="1"/>
        <v>0</v>
      </c>
    </row>
    <row r="85" spans="1:11">
      <c r="A85" s="19"/>
      <c r="B85" s="82"/>
      <c r="C85" s="115"/>
      <c r="D85" s="82"/>
      <c r="E85" s="115"/>
      <c r="F85" s="82"/>
      <c r="G85" s="115"/>
      <c r="H85" s="82"/>
      <c r="I85" s="62"/>
      <c r="J85" s="65"/>
    </row>
    <row r="86" spans="1:11">
      <c r="A86" s="20" t="s">
        <v>133</v>
      </c>
      <c r="B86" s="82"/>
      <c r="C86" s="115">
        <v>0.02</v>
      </c>
      <c r="D86" s="82"/>
      <c r="E86" s="115">
        <v>0.01</v>
      </c>
      <c r="F86" s="82"/>
      <c r="G86" s="115">
        <v>1.4999999999999999E-2</v>
      </c>
      <c r="H86" s="82"/>
      <c r="I86" s="62">
        <v>0.04</v>
      </c>
      <c r="J86" s="65">
        <f t="shared" si="1"/>
        <v>0</v>
      </c>
    </row>
    <row r="87" spans="1:11">
      <c r="A87" s="19"/>
      <c r="B87" s="89"/>
      <c r="C87" s="115"/>
      <c r="D87" s="89"/>
      <c r="E87" s="115"/>
      <c r="F87" s="89"/>
      <c r="G87" s="115"/>
      <c r="H87" s="89"/>
      <c r="I87" s="62"/>
      <c r="J87" s="65"/>
    </row>
    <row r="88" spans="1:11">
      <c r="A88" s="19" t="s">
        <v>134</v>
      </c>
      <c r="B88" s="89"/>
      <c r="C88" s="115">
        <v>0</v>
      </c>
      <c r="D88" s="89"/>
      <c r="E88" s="115">
        <v>0.01</v>
      </c>
      <c r="F88" s="89"/>
      <c r="G88" s="115">
        <v>0.01</v>
      </c>
      <c r="H88" s="89"/>
      <c r="I88" s="62">
        <v>0.04</v>
      </c>
      <c r="J88" s="65">
        <f t="shared" si="1"/>
        <v>0</v>
      </c>
    </row>
    <row r="89" spans="1:11">
      <c r="A89" s="19"/>
      <c r="B89" s="89"/>
      <c r="C89" s="115"/>
      <c r="D89" s="89"/>
      <c r="E89" s="115"/>
      <c r="F89" s="89"/>
      <c r="G89" s="115"/>
      <c r="H89" s="89"/>
      <c r="I89" s="62"/>
      <c r="J89" s="65"/>
    </row>
    <row r="90" spans="1:11">
      <c r="A90" s="22" t="s">
        <v>135</v>
      </c>
      <c r="B90" s="82"/>
      <c r="C90" s="115">
        <v>0</v>
      </c>
      <c r="D90" s="82"/>
      <c r="E90" s="115">
        <v>0.02</v>
      </c>
      <c r="F90" s="82"/>
      <c r="G90" s="115">
        <v>0.02</v>
      </c>
      <c r="H90" s="82"/>
      <c r="I90" s="62">
        <v>0.15</v>
      </c>
      <c r="J90" s="65">
        <f t="shared" si="1"/>
        <v>0</v>
      </c>
    </row>
    <row r="91" spans="1:11">
      <c r="A91" s="39"/>
      <c r="B91" s="82"/>
      <c r="C91" s="115"/>
      <c r="D91" s="82"/>
      <c r="E91" s="115"/>
      <c r="F91" s="82"/>
      <c r="G91" s="115"/>
      <c r="H91" s="82"/>
      <c r="I91" s="62"/>
      <c r="J91" s="65"/>
    </row>
    <row r="92" spans="1:11">
      <c r="A92" s="152" t="s">
        <v>136</v>
      </c>
      <c r="B92" s="40">
        <f>SUMPRODUCT(B2:B91,C2:C91)</f>
        <v>2.4</v>
      </c>
      <c r="C92" s="64">
        <f>SUM(C2:C90)</f>
        <v>1.0000000000000007</v>
      </c>
      <c r="D92" s="45">
        <f>SUMPRODUCT(D2:D91,E2:E91)</f>
        <v>0</v>
      </c>
      <c r="E92" s="64">
        <f>SUM(E2:E90)</f>
        <v>1.0000000000000007</v>
      </c>
      <c r="F92" s="45">
        <f>SUMPRODUCT(F2:F91,G2:G91)</f>
        <v>0</v>
      </c>
      <c r="G92" s="64">
        <f>SUM(G2:G90)</f>
        <v>1.0000000000000007</v>
      </c>
      <c r="H92" s="45">
        <f>SUMPRODUCT(H2:H91,I2:I91)</f>
        <v>0</v>
      </c>
      <c r="I92" s="64">
        <f>SUM(I2:I90)</f>
        <v>1.0000000000000004</v>
      </c>
      <c r="J92" s="177">
        <f>SUM(J2:J90)</f>
        <v>2.4</v>
      </c>
      <c r="K92" s="153" t="s">
        <v>137</v>
      </c>
    </row>
    <row r="93" spans="1:11">
      <c r="A93" s="101"/>
      <c r="B93" s="101"/>
      <c r="C93" s="101"/>
      <c r="D93" s="101"/>
      <c r="E93" s="148"/>
      <c r="F93" s="101"/>
      <c r="G93" s="148"/>
      <c r="H93" s="101"/>
      <c r="I93" s="148"/>
      <c r="J93" s="148"/>
    </row>
    <row r="94" spans="1:11">
      <c r="A94" s="101"/>
      <c r="B94" s="101"/>
      <c r="C94" s="101"/>
      <c r="D94" s="148"/>
      <c r="E94" s="148"/>
      <c r="F94" s="148"/>
      <c r="G94" s="148"/>
      <c r="H94" s="148"/>
      <c r="I94" s="148"/>
      <c r="J94" s="148"/>
    </row>
    <row r="95" spans="1:11">
      <c r="A95" s="101"/>
      <c r="B95" s="101"/>
      <c r="C95" s="101"/>
      <c r="D95" s="148"/>
      <c r="E95" s="148"/>
      <c r="F95" s="148"/>
      <c r="G95" s="148"/>
      <c r="H95" s="148"/>
      <c r="I95" s="148"/>
      <c r="J95" s="148"/>
    </row>
    <row r="96" spans="1:11">
      <c r="A96" s="101"/>
      <c r="B96" s="101"/>
      <c r="C96" s="101"/>
      <c r="D96" s="148"/>
      <c r="E96" s="148"/>
      <c r="F96" s="148"/>
      <c r="G96" s="148"/>
      <c r="H96" s="148"/>
      <c r="I96" s="148"/>
      <c r="J96" s="148"/>
    </row>
    <row r="97" spans="1:10" ht="12.75" customHeight="1">
      <c r="A97" s="101"/>
      <c r="B97" s="101"/>
      <c r="C97" s="101"/>
      <c r="D97" s="148"/>
      <c r="E97" s="148"/>
      <c r="F97" s="148"/>
      <c r="G97" s="148"/>
      <c r="H97" s="148"/>
      <c r="I97" s="148"/>
      <c r="J97" s="148"/>
    </row>
    <row r="98" spans="1:10">
      <c r="A98" s="108"/>
      <c r="B98" s="101"/>
      <c r="C98" s="101"/>
      <c r="D98" s="148"/>
      <c r="E98" s="107"/>
      <c r="F98" s="148"/>
      <c r="G98" s="148"/>
      <c r="H98" s="148"/>
      <c r="I98" s="148"/>
      <c r="J98" s="148"/>
    </row>
    <row r="99" spans="1:10">
      <c r="A99" s="99"/>
      <c r="B99" s="99"/>
      <c r="C99" s="99"/>
    </row>
    <row r="100" spans="1:10">
      <c r="A100" s="99"/>
      <c r="B100" s="99"/>
      <c r="C100" s="99"/>
    </row>
    <row r="101" spans="1:10">
      <c r="A101" s="99"/>
      <c r="B101" s="99"/>
      <c r="C101" s="99"/>
    </row>
    <row r="102" spans="1:10">
      <c r="A102" s="99"/>
      <c r="B102" s="99"/>
      <c r="C102" s="99"/>
    </row>
    <row r="103" spans="1:10">
      <c r="A103" s="99"/>
      <c r="B103" s="99"/>
      <c r="C103" s="99"/>
    </row>
    <row r="104" spans="1:10">
      <c r="A104" s="99"/>
      <c r="B104" s="99"/>
      <c r="C104" s="99"/>
    </row>
    <row r="105" spans="1:10">
      <c r="A105" s="99"/>
      <c r="B105" s="99"/>
      <c r="C105" s="99"/>
    </row>
    <row r="106" spans="1:10">
      <c r="A106" s="99"/>
      <c r="B106" s="99"/>
      <c r="C106" s="99"/>
    </row>
    <row r="107" spans="1:10">
      <c r="A107" s="99"/>
      <c r="B107" s="99"/>
      <c r="C107" s="99"/>
    </row>
    <row r="108" spans="1:10">
      <c r="A108" s="99"/>
      <c r="B108" s="99"/>
      <c r="C108" s="99"/>
    </row>
    <row r="109" spans="1:10">
      <c r="A109" s="99"/>
      <c r="B109" s="99"/>
      <c r="C109" s="99"/>
    </row>
    <row r="110" spans="1:10">
      <c r="A110" s="99"/>
      <c r="B110" s="99"/>
      <c r="C110" s="99"/>
    </row>
    <row r="111" spans="1:10">
      <c r="A111" s="99"/>
      <c r="B111" s="99"/>
      <c r="C111" s="99"/>
    </row>
    <row r="112" spans="1:10">
      <c r="A112" s="99"/>
      <c r="B112" s="99"/>
      <c r="C112" s="99"/>
    </row>
    <row r="113" spans="1:3">
      <c r="A113" s="99"/>
      <c r="B113" s="99"/>
      <c r="C113" s="99"/>
    </row>
    <row r="114" spans="1:3">
      <c r="A114" s="99"/>
      <c r="B114" s="99"/>
      <c r="C114" s="99"/>
    </row>
    <row r="115" spans="1:3">
      <c r="A115" s="99"/>
      <c r="B115" s="99"/>
      <c r="C115" s="99"/>
    </row>
    <row r="116" spans="1:3">
      <c r="A116" s="99"/>
      <c r="B116" s="99"/>
      <c r="C116" s="99"/>
    </row>
    <row r="117" spans="1:3">
      <c r="A117" s="99"/>
      <c r="B117" s="99"/>
      <c r="C117" s="99"/>
    </row>
    <row r="118" spans="1:3">
      <c r="A118" s="99"/>
      <c r="B118" s="99"/>
      <c r="C118" s="99"/>
    </row>
    <row r="119" spans="1:3">
      <c r="A119" s="99"/>
      <c r="B119" s="99"/>
      <c r="C119" s="99"/>
    </row>
    <row r="120" spans="1:3">
      <c r="A120" s="99"/>
      <c r="B120" s="99"/>
      <c r="C120" s="99"/>
    </row>
    <row r="121" spans="1:3">
      <c r="A121" s="99"/>
      <c r="B121" s="99"/>
      <c r="C121" s="99"/>
    </row>
    <row r="122" spans="1:3">
      <c r="A122" s="99"/>
      <c r="B122" s="99"/>
      <c r="C122" s="99"/>
    </row>
    <row r="123" spans="1:3">
      <c r="A123" s="99"/>
      <c r="B123" s="99"/>
      <c r="C123" s="99"/>
    </row>
    <row r="124" spans="1:3">
      <c r="A124" s="99"/>
      <c r="B124" s="99"/>
      <c r="C124" s="99"/>
    </row>
    <row r="125" spans="1:3">
      <c r="A125" s="99"/>
      <c r="B125" s="99"/>
      <c r="C125" s="99"/>
    </row>
    <row r="126" spans="1:3">
      <c r="A126" s="99"/>
      <c r="B126" s="99"/>
      <c r="C126" s="99"/>
    </row>
    <row r="127" spans="1:3">
      <c r="A127" s="99"/>
      <c r="B127" s="99"/>
      <c r="C127" s="99"/>
    </row>
    <row r="128" spans="1:3">
      <c r="A128" s="99"/>
      <c r="B128" s="99"/>
      <c r="C128" s="99"/>
    </row>
    <row r="129" spans="1:3">
      <c r="A129" s="99"/>
      <c r="B129" s="99"/>
      <c r="C129" s="99"/>
    </row>
    <row r="130" spans="1:3">
      <c r="A130" s="99"/>
      <c r="B130" s="99"/>
      <c r="C130" s="99"/>
    </row>
    <row r="131" spans="1:3">
      <c r="A131" s="99"/>
      <c r="B131" s="99"/>
      <c r="C131" s="99"/>
    </row>
    <row r="132" spans="1:3">
      <c r="A132" s="99"/>
      <c r="B132" s="99"/>
      <c r="C132" s="99"/>
    </row>
    <row r="133" spans="1:3">
      <c r="A133" s="99"/>
      <c r="B133" s="99"/>
      <c r="C133" s="99"/>
    </row>
    <row r="134" spans="1:3">
      <c r="A134" s="99"/>
      <c r="B134" s="99"/>
      <c r="C134" s="99"/>
    </row>
    <row r="135" spans="1:3">
      <c r="A135" s="99"/>
      <c r="B135" s="99"/>
      <c r="C135" s="99"/>
    </row>
    <row r="136" spans="1:3">
      <c r="A136" s="99"/>
      <c r="B136" s="99"/>
      <c r="C136" s="99"/>
    </row>
    <row r="137" spans="1:3">
      <c r="A137" s="99"/>
      <c r="B137" s="99"/>
      <c r="C137" s="99"/>
    </row>
    <row r="138" spans="1:3">
      <c r="A138" s="99"/>
      <c r="B138" s="99"/>
      <c r="C138" s="99"/>
    </row>
    <row r="139" spans="1:3">
      <c r="A139" s="99"/>
      <c r="B139" s="99"/>
      <c r="C139" s="99"/>
    </row>
  </sheetData>
  <sheetProtection formatRows="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7E9A5-06FA-524A-B871-D67B0FA4F8F3}">
  <dimension ref="A1:F22"/>
  <sheetViews>
    <sheetView zoomScale="80" zoomScaleNormal="80" workbookViewId="0">
      <pane xSplit="1" ySplit="2" topLeftCell="C3" activePane="bottomRight" state="frozen"/>
      <selection pane="bottomRight"/>
      <selection pane="bottomLeft" activeCell="A3" sqref="A3"/>
      <selection pane="topRight" activeCell="B1" sqref="B1"/>
    </sheetView>
  </sheetViews>
  <sheetFormatPr defaultColWidth="10.625" defaultRowHeight="15.6"/>
  <cols>
    <col min="1" max="1" width="32.125" style="98" customWidth="1"/>
    <col min="2" max="4" width="48.625" style="98" customWidth="1"/>
    <col min="5" max="5" width="13.125" style="98" customWidth="1"/>
    <col min="6" max="6" width="14.625" style="1" customWidth="1"/>
    <col min="7" max="16384" width="10.625" style="1"/>
  </cols>
  <sheetData>
    <row r="1" spans="1:6">
      <c r="A1" s="2"/>
      <c r="B1" s="164" t="s">
        <v>138</v>
      </c>
      <c r="C1" s="164"/>
      <c r="D1" s="164"/>
      <c r="E1" s="1"/>
    </row>
    <row r="2" spans="1:6" ht="66" customHeight="1">
      <c r="A2" s="18" t="s">
        <v>139</v>
      </c>
      <c r="B2" s="38" t="s">
        <v>140</v>
      </c>
      <c r="C2" s="38" t="s">
        <v>141</v>
      </c>
      <c r="D2" s="38" t="s">
        <v>142</v>
      </c>
      <c r="E2" s="27"/>
      <c r="F2" s="10"/>
    </row>
    <row r="3" spans="1:6" ht="16.350000000000001" customHeight="1">
      <c r="A3" s="11" t="s">
        <v>143</v>
      </c>
      <c r="B3" s="90"/>
      <c r="C3" s="90"/>
      <c r="D3" s="90"/>
      <c r="E3" s="1"/>
    </row>
    <row r="4" spans="1:6" ht="16.350000000000001" customHeight="1">
      <c r="A4" s="11"/>
      <c r="B4" s="90"/>
      <c r="C4" s="90"/>
      <c r="D4" s="90"/>
      <c r="E4" s="1"/>
    </row>
    <row r="5" spans="1:6" ht="16.350000000000001" customHeight="1">
      <c r="A5" s="11" t="s">
        <v>144</v>
      </c>
      <c r="B5" s="91"/>
      <c r="C5" s="91"/>
      <c r="D5" s="91"/>
      <c r="E5" s="1"/>
    </row>
    <row r="6" spans="1:6" ht="16.350000000000001" customHeight="1">
      <c r="A6" s="11"/>
      <c r="B6" s="91"/>
      <c r="C6" s="91"/>
      <c r="D6" s="91"/>
      <c r="E6" s="1"/>
    </row>
    <row r="7" spans="1:6" ht="16.350000000000001" customHeight="1">
      <c r="A7" s="11" t="s">
        <v>145</v>
      </c>
      <c r="B7" s="90"/>
      <c r="C7" s="90"/>
      <c r="D7" s="90"/>
      <c r="E7" s="1"/>
    </row>
    <row r="8" spans="1:6" ht="16.350000000000001" customHeight="1">
      <c r="A8" s="11"/>
      <c r="B8" s="90"/>
      <c r="C8" s="90"/>
      <c r="D8" s="90"/>
      <c r="E8" s="1"/>
    </row>
    <row r="9" spans="1:6" ht="50.1" customHeight="1">
      <c r="A9" s="12" t="s">
        <v>146</v>
      </c>
      <c r="B9" s="91"/>
      <c r="C9" s="91"/>
      <c r="D9" s="91"/>
      <c r="E9" s="1"/>
    </row>
    <row r="10" spans="1:6" ht="16.350000000000001" customHeight="1">
      <c r="A10" s="11"/>
      <c r="B10" s="91"/>
      <c r="C10" s="91"/>
      <c r="D10" s="91"/>
      <c r="E10" s="1"/>
    </row>
    <row r="11" spans="1:6" ht="16.350000000000001" customHeight="1">
      <c r="A11" s="11" t="s">
        <v>147</v>
      </c>
      <c r="B11" s="90"/>
      <c r="C11" s="90"/>
      <c r="D11" s="90"/>
      <c r="E11" s="1"/>
    </row>
    <row r="12" spans="1:6" ht="16.350000000000001" customHeight="1">
      <c r="A12" s="11"/>
      <c r="B12" s="90"/>
      <c r="C12" s="90"/>
      <c r="D12" s="90"/>
      <c r="E12" s="1"/>
    </row>
    <row r="13" spans="1:6" ht="16.350000000000001" customHeight="1">
      <c r="A13" s="150" t="s">
        <v>148</v>
      </c>
      <c r="B13" s="112">
        <f>B3+B5+B7+B9+B11</f>
        <v>0</v>
      </c>
      <c r="C13" s="112">
        <f t="shared" ref="C13:D13" si="0">C3+C5+C7+C9+C11</f>
        <v>0</v>
      </c>
      <c r="D13" s="112">
        <f t="shared" si="0"/>
        <v>0</v>
      </c>
      <c r="E13" s="1" t="s">
        <v>76</v>
      </c>
    </row>
    <row r="14" spans="1:6" ht="16.350000000000001" customHeight="1">
      <c r="A14" s="150" t="s">
        <v>23</v>
      </c>
      <c r="B14" s="71">
        <v>0.3</v>
      </c>
      <c r="C14" s="71">
        <v>0.5</v>
      </c>
      <c r="D14" s="71">
        <v>0.2</v>
      </c>
      <c r="E14" s="67">
        <f>SUM(B14:D14)</f>
        <v>1</v>
      </c>
    </row>
    <row r="15" spans="1:6" ht="16.350000000000001" customHeight="1">
      <c r="A15" s="16" t="s">
        <v>24</v>
      </c>
      <c r="B15" s="44">
        <f>B13*B14</f>
        <v>0</v>
      </c>
      <c r="C15" s="44">
        <f t="shared" ref="C15:D15" si="1">C13*C14</f>
        <v>0</v>
      </c>
      <c r="D15" s="44">
        <f t="shared" si="1"/>
        <v>0</v>
      </c>
      <c r="E15" s="76">
        <f>SUM(B15:D15)</f>
        <v>0</v>
      </c>
      <c r="F15" s="153" t="s">
        <v>149</v>
      </c>
    </row>
    <row r="16" spans="1:6">
      <c r="A16" s="149"/>
      <c r="B16" s="165"/>
      <c r="C16" s="165"/>
      <c r="D16" s="165"/>
      <c r="E16" s="102"/>
      <c r="F16" s="56"/>
    </row>
    <row r="17" spans="1:6" ht="17.850000000000001" customHeight="1">
      <c r="A17" s="100"/>
      <c r="B17" s="162"/>
      <c r="C17" s="162"/>
      <c r="D17" s="162"/>
      <c r="E17" s="102"/>
      <c r="F17" s="56"/>
    </row>
    <row r="18" spans="1:6">
      <c r="A18" s="102"/>
      <c r="B18" s="162"/>
      <c r="C18" s="162"/>
      <c r="D18" s="162"/>
      <c r="E18" s="102"/>
      <c r="F18" s="56"/>
    </row>
    <row r="19" spans="1:6">
      <c r="A19" s="102"/>
      <c r="B19" s="162"/>
      <c r="C19" s="162"/>
      <c r="D19" s="162"/>
      <c r="E19" s="102"/>
      <c r="F19" s="56"/>
    </row>
    <row r="20" spans="1:6">
      <c r="A20" s="102"/>
      <c r="B20" s="162"/>
      <c r="C20" s="162"/>
      <c r="D20" s="162"/>
      <c r="E20" s="102"/>
      <c r="F20" s="56"/>
    </row>
    <row r="21" spans="1:6">
      <c r="A21" s="102"/>
      <c r="B21" s="107"/>
      <c r="C21" s="148"/>
      <c r="D21" s="148"/>
      <c r="E21" s="102"/>
      <c r="F21" s="56"/>
    </row>
    <row r="22" spans="1:6">
      <c r="B22" s="97"/>
      <c r="C22" s="97"/>
      <c r="D22" s="97"/>
    </row>
  </sheetData>
  <sheetProtection formatRows="0"/>
  <mergeCells count="6">
    <mergeCell ref="B20:D20"/>
    <mergeCell ref="B1:D1"/>
    <mergeCell ref="B16:D16"/>
    <mergeCell ref="B17:D17"/>
    <mergeCell ref="B18:D18"/>
    <mergeCell ref="B19:D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43E5D-85BE-473C-8E0B-A614F7F42019}">
  <dimension ref="A1:F13"/>
  <sheetViews>
    <sheetView workbookViewId="0">
      <selection activeCell="D18" sqref="D18"/>
    </sheetView>
  </sheetViews>
  <sheetFormatPr defaultColWidth="10.625" defaultRowHeight="15.6"/>
  <cols>
    <col min="1" max="1" width="39" style="98" customWidth="1"/>
    <col min="2" max="2" width="16" style="98" customWidth="1"/>
    <col min="3" max="4" width="16.625" style="98" customWidth="1"/>
    <col min="5" max="5" width="10.625" style="98" customWidth="1"/>
    <col min="6" max="6" width="14" style="98" customWidth="1"/>
    <col min="7" max="7" width="10.625" style="1" customWidth="1"/>
    <col min="8" max="16384" width="10.625" style="1"/>
  </cols>
  <sheetData>
    <row r="1" spans="1:6" ht="15.6" customHeight="1">
      <c r="A1" s="28"/>
      <c r="B1" s="166" t="s">
        <v>150</v>
      </c>
      <c r="C1" s="167"/>
      <c r="D1" s="168"/>
      <c r="E1" s="7"/>
      <c r="F1" s="7"/>
    </row>
    <row r="2" spans="1:6" ht="80.099999999999994" customHeight="1">
      <c r="A2" s="26" t="s">
        <v>151</v>
      </c>
      <c r="B2" s="38" t="s">
        <v>152</v>
      </c>
      <c r="C2" s="38" t="s">
        <v>153</v>
      </c>
      <c r="D2" s="38" t="s">
        <v>154</v>
      </c>
      <c r="E2" s="9"/>
      <c r="F2" s="23"/>
    </row>
    <row r="3" spans="1:6" ht="16.350000000000001" customHeight="1">
      <c r="A3" s="38" t="s">
        <v>155</v>
      </c>
      <c r="B3" s="90"/>
      <c r="C3" s="38"/>
      <c r="D3" s="38"/>
      <c r="E3" s="9"/>
      <c r="F3" s="7"/>
    </row>
    <row r="4" spans="1:6" ht="16.350000000000001" customHeight="1">
      <c r="A4" s="38" t="s">
        <v>156</v>
      </c>
      <c r="B4" s="38"/>
      <c r="C4" s="90"/>
      <c r="D4" s="38"/>
      <c r="E4" s="9" t="s">
        <v>76</v>
      </c>
      <c r="F4" s="7"/>
    </row>
    <row r="5" spans="1:6" ht="16.350000000000001" customHeight="1">
      <c r="A5" s="38" t="s">
        <v>157</v>
      </c>
      <c r="B5" s="38"/>
      <c r="C5" s="38"/>
      <c r="D5" s="90"/>
      <c r="E5" s="109">
        <f>B3+C4+D5</f>
        <v>0</v>
      </c>
      <c r="F5" s="116" t="s">
        <v>158</v>
      </c>
    </row>
    <row r="6" spans="1:6">
      <c r="A6" s="165"/>
      <c r="B6" s="165"/>
      <c r="C6" s="165"/>
      <c r="D6" s="165"/>
      <c r="E6" s="102"/>
    </row>
    <row r="7" spans="1:6" ht="17.850000000000001" customHeight="1">
      <c r="A7" s="162"/>
      <c r="B7" s="162"/>
      <c r="C7" s="162"/>
      <c r="D7" s="162"/>
      <c r="E7" s="102"/>
    </row>
    <row r="8" spans="1:6">
      <c r="A8" s="162"/>
      <c r="B8" s="162"/>
      <c r="C8" s="162"/>
      <c r="D8" s="162"/>
      <c r="E8" s="102"/>
    </row>
    <row r="9" spans="1:6" ht="14.1" customHeight="1">
      <c r="A9" s="162"/>
      <c r="B9" s="162"/>
      <c r="C9" s="162"/>
      <c r="D9" s="162"/>
      <c r="E9" s="102"/>
    </row>
    <row r="10" spans="1:6">
      <c r="A10" s="162"/>
      <c r="B10" s="162"/>
      <c r="C10" s="162"/>
      <c r="D10" s="162"/>
      <c r="E10" s="102"/>
    </row>
    <row r="11" spans="1:6" ht="16.5" customHeight="1">
      <c r="A11" s="162"/>
      <c r="B11" s="162"/>
      <c r="C11" s="162"/>
      <c r="D11" s="162"/>
      <c r="E11" s="102"/>
    </row>
    <row r="12" spans="1:6">
      <c r="A12" s="162"/>
      <c r="B12" s="162"/>
      <c r="C12" s="162"/>
      <c r="D12" s="162"/>
      <c r="E12" s="102"/>
    </row>
    <row r="13" spans="1:6">
      <c r="A13" s="102"/>
      <c r="B13" s="102"/>
      <c r="C13" s="102"/>
      <c r="D13" s="102"/>
      <c r="E13" s="102"/>
    </row>
  </sheetData>
  <sheetProtection formatRows="0"/>
  <mergeCells count="8">
    <mergeCell ref="A11:D11"/>
    <mergeCell ref="A12:D12"/>
    <mergeCell ref="B1:D1"/>
    <mergeCell ref="A6:D6"/>
    <mergeCell ref="A7:D7"/>
    <mergeCell ref="A8:D8"/>
    <mergeCell ref="A9:D9"/>
    <mergeCell ref="A10:D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1120-3F81-2942-8241-ABFBFEDB5188}">
  <dimension ref="A1:K61"/>
  <sheetViews>
    <sheetView zoomScale="70" zoomScaleNormal="70" workbookViewId="0">
      <pane xSplit="1" ySplit="1" topLeftCell="G2" activePane="bottomRight" state="frozen"/>
      <selection pane="bottomRight" activeCell="H2" sqref="H2"/>
      <selection pane="bottomLeft" activeCell="A2" sqref="A2"/>
      <selection pane="topRight" activeCell="B1" sqref="B1"/>
    </sheetView>
  </sheetViews>
  <sheetFormatPr defaultColWidth="10.5" defaultRowHeight="15.6"/>
  <cols>
    <col min="1" max="1" width="80.625" style="96" customWidth="1"/>
    <col min="2" max="2" width="48" style="96" customWidth="1"/>
    <col min="3" max="3" width="53.875" style="96" customWidth="1"/>
    <col min="4" max="4" width="52.375" style="96" customWidth="1"/>
    <col min="5" max="5" width="38.625" style="96" customWidth="1"/>
    <col min="6" max="6" width="32.625" style="96" customWidth="1"/>
    <col min="7" max="8" width="26.625" style="96" customWidth="1"/>
    <col min="9" max="9" width="15.5" style="96" customWidth="1"/>
    <col min="10" max="10" width="21.625" customWidth="1"/>
  </cols>
  <sheetData>
    <row r="1" spans="1:11" ht="119.1" customHeight="1">
      <c r="A1" s="151" t="s">
        <v>159</v>
      </c>
      <c r="B1" s="20" t="s">
        <v>160</v>
      </c>
      <c r="C1" s="20" t="s">
        <v>161</v>
      </c>
      <c r="D1" s="20" t="s">
        <v>162</v>
      </c>
      <c r="E1" s="20" t="s">
        <v>163</v>
      </c>
      <c r="F1" s="19" t="s">
        <v>164</v>
      </c>
      <c r="G1" s="30" t="s">
        <v>85</v>
      </c>
      <c r="H1" s="30" t="s">
        <v>24</v>
      </c>
      <c r="I1" s="9"/>
      <c r="J1" s="7"/>
    </row>
    <row r="2" spans="1:11" ht="32.1" customHeight="1">
      <c r="A2" s="57" t="s">
        <v>165</v>
      </c>
      <c r="B2" s="89">
        <v>8</v>
      </c>
      <c r="C2" s="89"/>
      <c r="D2" s="89"/>
      <c r="E2" s="89"/>
      <c r="F2" s="89"/>
      <c r="G2" s="68">
        <v>0.3</v>
      </c>
      <c r="H2" s="178">
        <f t="shared" ref="H2" si="0">(SUM(B2:F2)*G2)</f>
        <v>2.4</v>
      </c>
      <c r="I2" s="15"/>
      <c r="J2" s="15"/>
      <c r="K2" s="14"/>
    </row>
    <row r="3" spans="1:11" ht="77.45">
      <c r="A3" s="58"/>
      <c r="B3" s="117" t="s">
        <v>166</v>
      </c>
      <c r="C3" s="89"/>
      <c r="D3" s="89"/>
      <c r="E3" s="89"/>
      <c r="F3" s="89"/>
      <c r="G3" s="68"/>
      <c r="H3" s="113"/>
      <c r="I3" s="15"/>
      <c r="J3" s="15"/>
      <c r="K3" s="14"/>
    </row>
    <row r="4" spans="1:11" ht="32.1" customHeight="1">
      <c r="A4" s="20" t="s">
        <v>167</v>
      </c>
      <c r="B4" s="82"/>
      <c r="C4" s="82"/>
      <c r="D4" s="82"/>
      <c r="E4" s="82"/>
      <c r="F4" s="82"/>
      <c r="G4" s="69">
        <v>0.1</v>
      </c>
      <c r="H4" s="113">
        <f>(SUM(B4:F4)*G4)</f>
        <v>0</v>
      </c>
      <c r="I4" s="7"/>
      <c r="J4" s="7"/>
    </row>
    <row r="5" spans="1:11">
      <c r="A5" s="19"/>
      <c r="B5" s="141"/>
      <c r="C5" s="82"/>
      <c r="D5" s="82"/>
      <c r="E5" s="82"/>
      <c r="F5" s="82"/>
      <c r="G5" s="69"/>
      <c r="H5" s="113"/>
      <c r="I5" s="7"/>
      <c r="J5" s="7"/>
    </row>
    <row r="6" spans="1:11" ht="32.1" customHeight="1">
      <c r="A6" s="20" t="s">
        <v>168</v>
      </c>
      <c r="B6" s="89"/>
      <c r="C6" s="89"/>
      <c r="D6" s="89"/>
      <c r="E6" s="89"/>
      <c r="F6" s="89"/>
      <c r="G6" s="69">
        <v>0.15</v>
      </c>
      <c r="H6" s="113">
        <f t="shared" ref="H6:H14" si="1">(SUM(B6:F6)*G6)</f>
        <v>0</v>
      </c>
      <c r="I6" s="7"/>
      <c r="J6" s="7"/>
    </row>
    <row r="7" spans="1:11" ht="32.1" customHeight="1">
      <c r="A7" s="19"/>
      <c r="B7" s="89"/>
      <c r="C7" s="89"/>
      <c r="D7" s="89"/>
      <c r="E7" s="89"/>
      <c r="F7" s="89"/>
      <c r="G7" s="69"/>
      <c r="H7" s="113"/>
      <c r="I7" s="7"/>
      <c r="J7" s="7"/>
    </row>
    <row r="8" spans="1:11" ht="32.1" customHeight="1">
      <c r="A8" s="20" t="s">
        <v>169</v>
      </c>
      <c r="B8" s="82"/>
      <c r="C8" s="82"/>
      <c r="D8" s="82"/>
      <c r="E8" s="82"/>
      <c r="F8" s="82"/>
      <c r="G8" s="69">
        <v>0.15</v>
      </c>
      <c r="H8" s="113">
        <f t="shared" si="1"/>
        <v>0</v>
      </c>
      <c r="I8" s="7"/>
      <c r="J8" s="7"/>
    </row>
    <row r="9" spans="1:11" ht="32.1" customHeight="1">
      <c r="A9" s="19"/>
      <c r="B9" s="82"/>
      <c r="C9" s="82"/>
      <c r="D9" s="82"/>
      <c r="E9" s="82"/>
      <c r="F9" s="82"/>
      <c r="G9" s="69"/>
      <c r="H9" s="113"/>
      <c r="I9" s="7"/>
      <c r="J9" s="7"/>
    </row>
    <row r="10" spans="1:11" ht="32.1" customHeight="1">
      <c r="A10" s="20" t="s">
        <v>170</v>
      </c>
      <c r="B10" s="89"/>
      <c r="C10" s="89"/>
      <c r="D10" s="89"/>
      <c r="E10" s="89"/>
      <c r="F10" s="89"/>
      <c r="G10" s="69">
        <v>0.1</v>
      </c>
      <c r="H10" s="113">
        <f t="shared" si="1"/>
        <v>0</v>
      </c>
      <c r="I10" s="7"/>
      <c r="J10" s="7"/>
    </row>
    <row r="11" spans="1:11" ht="32.1" customHeight="1">
      <c r="A11" s="20"/>
      <c r="B11" s="89"/>
      <c r="C11" s="89"/>
      <c r="D11" s="89"/>
      <c r="E11" s="89"/>
      <c r="F11" s="89"/>
      <c r="G11" s="31"/>
      <c r="H11" s="113"/>
      <c r="I11" s="7"/>
      <c r="J11" s="7"/>
    </row>
    <row r="12" spans="1:11" ht="32.1" customHeight="1">
      <c r="A12" s="20" t="s">
        <v>171</v>
      </c>
      <c r="B12" s="82"/>
      <c r="C12" s="82"/>
      <c r="D12" s="82"/>
      <c r="E12" s="82"/>
      <c r="F12" s="82"/>
      <c r="G12" s="69">
        <v>0.15</v>
      </c>
      <c r="H12" s="113">
        <f t="shared" si="1"/>
        <v>0</v>
      </c>
      <c r="I12" s="7"/>
      <c r="J12" s="7"/>
    </row>
    <row r="13" spans="1:11" ht="32.1" customHeight="1">
      <c r="A13" s="20"/>
      <c r="B13" s="82"/>
      <c r="C13" s="82"/>
      <c r="D13" s="82"/>
      <c r="E13" s="82"/>
      <c r="F13" s="82"/>
      <c r="G13" s="69"/>
      <c r="H13" s="113"/>
      <c r="I13" s="7"/>
      <c r="J13" s="7"/>
    </row>
    <row r="14" spans="1:11" ht="32.1" customHeight="1">
      <c r="A14" s="20" t="s">
        <v>172</v>
      </c>
      <c r="B14" s="89"/>
      <c r="C14" s="89"/>
      <c r="D14" s="89"/>
      <c r="E14" s="89"/>
      <c r="F14" s="89"/>
      <c r="G14" s="69">
        <v>0.05</v>
      </c>
      <c r="H14" s="113">
        <f t="shared" si="1"/>
        <v>0</v>
      </c>
      <c r="I14" s="7"/>
      <c r="J14" s="7"/>
    </row>
    <row r="15" spans="1:11">
      <c r="A15" s="20"/>
      <c r="B15" s="89"/>
      <c r="C15" s="89"/>
      <c r="D15" s="89"/>
      <c r="E15" s="117"/>
      <c r="F15" s="89"/>
      <c r="G15" s="31"/>
      <c r="H15" s="113"/>
      <c r="I15" s="7"/>
      <c r="J15" s="7"/>
    </row>
    <row r="16" spans="1:11" ht="18" customHeight="1">
      <c r="A16"/>
      <c r="B16"/>
      <c r="C16"/>
      <c r="D16"/>
      <c r="E16"/>
      <c r="F16" s="35" t="s">
        <v>76</v>
      </c>
      <c r="G16" s="8">
        <f>SUM(G2:G14)</f>
        <v>1</v>
      </c>
      <c r="H16" s="114">
        <f>SUM(H2:H15)</f>
        <v>2.4</v>
      </c>
      <c r="I16" s="153" t="s">
        <v>149</v>
      </c>
      <c r="J16" s="7"/>
    </row>
    <row r="17" spans="1:10">
      <c r="A17" s="148"/>
      <c r="B17" s="107"/>
      <c r="C17" s="148"/>
      <c r="D17" s="148"/>
      <c r="E17" s="148"/>
      <c r="F17" s="148"/>
      <c r="G17" s="148"/>
      <c r="H17" s="148"/>
      <c r="I17" s="97"/>
      <c r="J17" s="7"/>
    </row>
    <row r="18" spans="1:10">
      <c r="A18" s="148"/>
      <c r="B18" s="148"/>
      <c r="C18" s="148"/>
      <c r="F18" s="148"/>
      <c r="G18" s="148"/>
      <c r="H18" s="101"/>
      <c r="I18" s="97"/>
      <c r="J18" s="7"/>
    </row>
    <row r="19" spans="1:10">
      <c r="A19" s="148"/>
      <c r="B19" s="149"/>
      <c r="C19" s="149"/>
      <c r="F19" s="148"/>
      <c r="G19" s="148"/>
      <c r="H19" s="148"/>
      <c r="I19" s="97"/>
      <c r="J19" s="7"/>
    </row>
    <row r="20" spans="1:10">
      <c r="A20" s="148"/>
      <c r="B20" s="148"/>
      <c r="C20" s="148"/>
      <c r="D20" s="148"/>
      <c r="E20" s="148"/>
      <c r="F20" s="148"/>
      <c r="G20" s="148"/>
      <c r="H20" s="101"/>
      <c r="I20" s="97"/>
      <c r="J20" s="7"/>
    </row>
    <row r="21" spans="1:10">
      <c r="A21" s="148"/>
      <c r="B21" s="148"/>
      <c r="C21" s="148"/>
      <c r="D21" s="148"/>
      <c r="E21" s="148"/>
      <c r="F21" s="148"/>
      <c r="G21" s="101"/>
      <c r="H21" s="148"/>
      <c r="I21" s="97"/>
      <c r="J21" s="7"/>
    </row>
    <row r="22" spans="1:10">
      <c r="A22" s="148"/>
      <c r="B22" s="148"/>
      <c r="C22" s="148"/>
      <c r="D22" s="148"/>
      <c r="E22" s="148"/>
      <c r="F22" s="148"/>
      <c r="G22" s="148"/>
      <c r="H22" s="101"/>
      <c r="I22" s="97"/>
      <c r="J22" s="7"/>
    </row>
    <row r="23" spans="1:10">
      <c r="A23" s="97"/>
      <c r="B23" s="97"/>
      <c r="C23" s="97"/>
      <c r="D23" s="97"/>
      <c r="E23" s="97"/>
      <c r="F23" s="97"/>
      <c r="G23" s="101"/>
      <c r="H23" s="99"/>
      <c r="I23" s="97"/>
      <c r="J23" s="7"/>
    </row>
    <row r="24" spans="1:10">
      <c r="A24" s="97"/>
      <c r="B24" s="97"/>
      <c r="C24" s="97"/>
      <c r="D24" s="97"/>
      <c r="E24" s="97"/>
      <c r="F24" s="97"/>
      <c r="G24" s="99"/>
      <c r="H24" s="97"/>
      <c r="I24" s="97"/>
      <c r="J24" s="7"/>
    </row>
    <row r="25" spans="1:10">
      <c r="A25" s="97"/>
      <c r="B25" s="97"/>
      <c r="C25" s="97"/>
      <c r="D25" s="97"/>
      <c r="E25" s="97"/>
      <c r="F25" s="97"/>
      <c r="G25" s="97"/>
    </row>
    <row r="26" spans="1:10">
      <c r="A26" s="97"/>
      <c r="B26" s="97"/>
      <c r="C26" s="97"/>
      <c r="D26" s="97"/>
      <c r="E26" s="97"/>
      <c r="F26" s="97"/>
    </row>
    <row r="27" spans="1:10">
      <c r="A27" s="97"/>
      <c r="B27" s="97"/>
      <c r="C27" s="97"/>
      <c r="D27" s="97"/>
      <c r="E27" s="97"/>
      <c r="F27" s="97"/>
    </row>
    <row r="28" spans="1:10">
      <c r="A28" s="97"/>
      <c r="B28" s="97"/>
      <c r="C28" s="97"/>
      <c r="D28" s="97"/>
      <c r="E28" s="97"/>
      <c r="F28" s="97"/>
    </row>
    <row r="29" spans="1:10">
      <c r="A29" s="97"/>
      <c r="B29" s="97"/>
    </row>
    <row r="30" spans="1:10">
      <c r="A30" s="97"/>
      <c r="B30" s="97"/>
    </row>
    <row r="31" spans="1:10">
      <c r="A31" s="97"/>
      <c r="B31" s="97"/>
    </row>
    <row r="32" spans="1:10">
      <c r="A32" s="97"/>
      <c r="B32" s="97"/>
    </row>
    <row r="33" spans="1:2">
      <c r="A33" s="97"/>
      <c r="B33" s="97"/>
    </row>
    <row r="34" spans="1:2">
      <c r="B34" s="97"/>
    </row>
    <row r="35" spans="1:2">
      <c r="B35" s="97"/>
    </row>
    <row r="36" spans="1:2">
      <c r="B36" s="97"/>
    </row>
    <row r="37" spans="1:2">
      <c r="B37" s="97"/>
    </row>
    <row r="38" spans="1:2">
      <c r="B38" s="97"/>
    </row>
    <row r="39" spans="1:2">
      <c r="B39" s="97"/>
    </row>
    <row r="40" spans="1:2">
      <c r="B40" s="97"/>
    </row>
    <row r="41" spans="1:2">
      <c r="B41" s="97"/>
    </row>
    <row r="42" spans="1:2">
      <c r="B42" s="97"/>
    </row>
    <row r="43" spans="1:2">
      <c r="B43" s="97"/>
    </row>
    <row r="44" spans="1:2">
      <c r="B44" s="97"/>
    </row>
    <row r="45" spans="1:2">
      <c r="B45" s="97"/>
    </row>
    <row r="46" spans="1:2">
      <c r="B46" s="97"/>
    </row>
    <row r="47" spans="1:2">
      <c r="B47" s="97"/>
    </row>
    <row r="48" spans="1:2">
      <c r="B48" s="97"/>
    </row>
    <row r="49" spans="2:2">
      <c r="B49" s="97"/>
    </row>
    <row r="50" spans="2:2">
      <c r="B50" s="97"/>
    </row>
    <row r="51" spans="2:2">
      <c r="B51" s="97"/>
    </row>
    <row r="52" spans="2:2">
      <c r="B52" s="97"/>
    </row>
    <row r="53" spans="2:2">
      <c r="B53" s="97"/>
    </row>
    <row r="54" spans="2:2">
      <c r="B54" s="97"/>
    </row>
    <row r="55" spans="2:2">
      <c r="B55" s="97"/>
    </row>
    <row r="56" spans="2:2">
      <c r="B56" s="97"/>
    </row>
    <row r="57" spans="2:2">
      <c r="B57" s="97"/>
    </row>
    <row r="58" spans="2:2">
      <c r="B58" s="97"/>
    </row>
    <row r="59" spans="2:2">
      <c r="B59" s="97"/>
    </row>
    <row r="60" spans="2:2">
      <c r="B60" s="97"/>
    </row>
    <row r="61" spans="2:2">
      <c r="B61" s="97"/>
    </row>
  </sheetData>
  <sheetProtection formatRow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B951-26A3-43FC-981F-1AA89DD7782F}">
  <dimension ref="A1:F93"/>
  <sheetViews>
    <sheetView zoomScale="70" zoomScaleNormal="70" workbookViewId="0">
      <pane xSplit="1" ySplit="1" topLeftCell="C61" activePane="bottomRight" state="frozen"/>
      <selection pane="bottomRight" activeCell="B66" sqref="B66"/>
      <selection pane="bottomLeft" activeCell="A2" sqref="A2"/>
      <selection pane="topRight" activeCell="B1" sqref="B1"/>
    </sheetView>
  </sheetViews>
  <sheetFormatPr defaultColWidth="10.625" defaultRowHeight="15.75" customHeight="1"/>
  <cols>
    <col min="1" max="1" width="64.625" style="95" customWidth="1"/>
    <col min="2" max="3" width="64.625" style="97" customWidth="1"/>
    <col min="4" max="5" width="16.625" style="97" customWidth="1"/>
    <col min="6" max="6" width="18.5" style="97" customWidth="1"/>
    <col min="7" max="16384" width="10.625" style="7"/>
  </cols>
  <sheetData>
    <row r="1" spans="1:6" ht="32.1" customHeight="1">
      <c r="A1" s="30" t="s">
        <v>21</v>
      </c>
      <c r="B1" s="20" t="s">
        <v>173</v>
      </c>
      <c r="C1" s="20" t="s">
        <v>174</v>
      </c>
      <c r="D1" s="30" t="s">
        <v>23</v>
      </c>
      <c r="E1" s="30" t="s">
        <v>24</v>
      </c>
      <c r="F1" s="7"/>
    </row>
    <row r="2" spans="1:6" ht="32.1" customHeight="1">
      <c r="A2" s="20" t="s">
        <v>175</v>
      </c>
      <c r="B2" s="89">
        <v>3.5</v>
      </c>
      <c r="C2" s="89"/>
      <c r="D2" s="69">
        <v>0.03</v>
      </c>
      <c r="E2" s="40">
        <f t="shared" ref="E2:E64" si="0">(B2+C2)*D2</f>
        <v>0.105</v>
      </c>
      <c r="F2" s="8"/>
    </row>
    <row r="3" spans="1:6" ht="186">
      <c r="A3" s="20"/>
      <c r="B3" s="117" t="s">
        <v>176</v>
      </c>
      <c r="C3" s="89"/>
      <c r="D3" s="69"/>
      <c r="E3" s="40"/>
      <c r="F3" s="8"/>
    </row>
    <row r="4" spans="1:6" ht="32.1" customHeight="1">
      <c r="A4" s="20" t="s">
        <v>177</v>
      </c>
      <c r="B4" s="94">
        <v>3</v>
      </c>
      <c r="C4" s="94"/>
      <c r="D4" s="69">
        <v>0.03</v>
      </c>
      <c r="E4" s="40">
        <f t="shared" si="0"/>
        <v>0.09</v>
      </c>
      <c r="F4" s="8"/>
    </row>
    <row r="5" spans="1:6" ht="155.1">
      <c r="A5" s="20"/>
      <c r="B5" s="140" t="s">
        <v>178</v>
      </c>
      <c r="C5" s="94"/>
      <c r="D5" s="69"/>
      <c r="E5" s="40"/>
      <c r="F5" s="8"/>
    </row>
    <row r="6" spans="1:6" ht="32.1" customHeight="1">
      <c r="A6" s="20" t="s">
        <v>179</v>
      </c>
      <c r="B6" s="89">
        <v>3.5</v>
      </c>
      <c r="C6" s="89"/>
      <c r="D6" s="64">
        <v>0.04</v>
      </c>
      <c r="E6" s="40">
        <f t="shared" si="0"/>
        <v>0.14000000000000001</v>
      </c>
      <c r="F6" s="7"/>
    </row>
    <row r="7" spans="1:6" ht="248.1">
      <c r="A7" s="20"/>
      <c r="B7" s="117" t="s">
        <v>180</v>
      </c>
      <c r="C7" s="89"/>
      <c r="D7" s="64"/>
      <c r="E7" s="40"/>
      <c r="F7" s="7"/>
    </row>
    <row r="8" spans="1:6" ht="32.1" customHeight="1">
      <c r="A8" s="20" t="s">
        <v>181</v>
      </c>
      <c r="B8" s="94">
        <v>3.5</v>
      </c>
      <c r="C8" s="94"/>
      <c r="D8" s="64">
        <v>0.03</v>
      </c>
      <c r="E8" s="40">
        <f t="shared" si="0"/>
        <v>0.105</v>
      </c>
      <c r="F8" s="7"/>
    </row>
    <row r="9" spans="1:6" ht="309.95">
      <c r="A9" s="20"/>
      <c r="B9" s="140" t="s">
        <v>182</v>
      </c>
      <c r="C9" s="94"/>
      <c r="D9" s="64"/>
      <c r="E9" s="40"/>
      <c r="F9" s="7"/>
    </row>
    <row r="10" spans="1:6" ht="32.1" customHeight="1">
      <c r="A10" s="139" t="s">
        <v>183</v>
      </c>
      <c r="B10" s="89">
        <v>3.5</v>
      </c>
      <c r="C10" s="89"/>
      <c r="D10" s="64">
        <v>0.03</v>
      </c>
      <c r="E10" s="40">
        <f t="shared" si="0"/>
        <v>0.105</v>
      </c>
      <c r="F10" s="7"/>
    </row>
    <row r="11" spans="1:6" ht="263.45">
      <c r="A11" s="20"/>
      <c r="B11" s="117" t="s">
        <v>184</v>
      </c>
      <c r="C11" s="89"/>
      <c r="D11" s="64"/>
      <c r="E11" s="40"/>
      <c r="F11" s="7"/>
    </row>
    <row r="12" spans="1:6" ht="32.1" customHeight="1">
      <c r="A12" s="20" t="s">
        <v>185</v>
      </c>
      <c r="B12" s="94">
        <v>3.5</v>
      </c>
      <c r="C12" s="94"/>
      <c r="D12" s="64">
        <v>0.02</v>
      </c>
      <c r="E12" s="40">
        <f t="shared" si="0"/>
        <v>7.0000000000000007E-2</v>
      </c>
      <c r="F12" s="7"/>
    </row>
    <row r="13" spans="1:6" ht="170.45">
      <c r="A13" s="20"/>
      <c r="B13" s="140" t="s">
        <v>186</v>
      </c>
      <c r="C13" s="94"/>
      <c r="D13" s="64"/>
      <c r="E13" s="40"/>
      <c r="F13" s="7"/>
    </row>
    <row r="14" spans="1:6" ht="32.1" customHeight="1">
      <c r="A14" s="20" t="s">
        <v>187</v>
      </c>
      <c r="B14" s="89"/>
      <c r="C14" s="89"/>
      <c r="D14" s="64">
        <v>0.04</v>
      </c>
      <c r="E14" s="40">
        <f t="shared" si="0"/>
        <v>0</v>
      </c>
      <c r="F14" s="7"/>
    </row>
    <row r="15" spans="1:6" ht="15.6">
      <c r="A15" s="20"/>
      <c r="B15" s="117"/>
      <c r="C15" s="89"/>
      <c r="D15" s="64"/>
      <c r="E15" s="40"/>
      <c r="F15" s="7"/>
    </row>
    <row r="16" spans="1:6" ht="32.1" customHeight="1">
      <c r="A16" s="20" t="s">
        <v>188</v>
      </c>
      <c r="B16" s="94">
        <v>3.5</v>
      </c>
      <c r="C16" s="94"/>
      <c r="D16" s="64">
        <v>0.04</v>
      </c>
      <c r="E16" s="40">
        <f t="shared" si="0"/>
        <v>0.14000000000000001</v>
      </c>
      <c r="F16" s="7"/>
    </row>
    <row r="17" spans="1:6" ht="216.95">
      <c r="A17" s="20"/>
      <c r="B17" s="140" t="s">
        <v>189</v>
      </c>
      <c r="C17" s="94"/>
      <c r="D17" s="64"/>
      <c r="E17" s="40"/>
      <c r="F17" s="7"/>
    </row>
    <row r="18" spans="1:6" ht="32.1" customHeight="1">
      <c r="A18" s="20" t="s">
        <v>190</v>
      </c>
      <c r="B18" s="89">
        <v>3.5</v>
      </c>
      <c r="C18" s="89"/>
      <c r="D18" s="64">
        <v>0.04</v>
      </c>
      <c r="E18" s="40">
        <f t="shared" si="0"/>
        <v>0.14000000000000001</v>
      </c>
      <c r="F18" s="7"/>
    </row>
    <row r="19" spans="1:6" ht="232.5">
      <c r="A19" s="20"/>
      <c r="B19" s="117" t="s">
        <v>191</v>
      </c>
      <c r="C19" s="89"/>
      <c r="D19" s="64"/>
      <c r="E19" s="40"/>
      <c r="F19" s="7"/>
    </row>
    <row r="20" spans="1:6" ht="32.1" customHeight="1">
      <c r="A20" s="20" t="s">
        <v>192</v>
      </c>
      <c r="B20" s="94"/>
      <c r="C20" s="94"/>
      <c r="D20" s="64">
        <v>0.04</v>
      </c>
      <c r="E20" s="40">
        <f t="shared" si="0"/>
        <v>0</v>
      </c>
      <c r="F20" s="7"/>
    </row>
    <row r="21" spans="1:6" ht="15.6">
      <c r="A21" s="20"/>
      <c r="B21" s="140"/>
      <c r="C21" s="94"/>
      <c r="D21" s="64"/>
      <c r="E21" s="40"/>
      <c r="F21" s="7"/>
    </row>
    <row r="22" spans="1:6" ht="32.1" customHeight="1">
      <c r="A22" s="20" t="s">
        <v>193</v>
      </c>
      <c r="B22" s="89">
        <v>3</v>
      </c>
      <c r="C22" s="89"/>
      <c r="D22" s="64">
        <v>0.04</v>
      </c>
      <c r="E22" s="40">
        <f t="shared" si="0"/>
        <v>0.12</v>
      </c>
      <c r="F22" s="7"/>
    </row>
    <row r="23" spans="1:6" ht="123.95">
      <c r="A23" s="20"/>
      <c r="B23" s="117" t="s">
        <v>194</v>
      </c>
      <c r="C23" s="89"/>
      <c r="D23" s="64"/>
      <c r="E23" s="40"/>
      <c r="F23" s="7"/>
    </row>
    <row r="24" spans="1:6" ht="32.1" customHeight="1">
      <c r="A24" s="20" t="s">
        <v>195</v>
      </c>
      <c r="B24" s="94"/>
      <c r="C24" s="94"/>
      <c r="D24" s="64">
        <v>0.04</v>
      </c>
      <c r="E24" s="40">
        <f t="shared" si="0"/>
        <v>0</v>
      </c>
      <c r="F24" s="7"/>
    </row>
    <row r="25" spans="1:6" ht="32.1" customHeight="1">
      <c r="A25" s="20"/>
      <c r="B25" s="94"/>
      <c r="C25" s="94"/>
      <c r="D25" s="64"/>
      <c r="E25" s="40"/>
      <c r="F25" s="7"/>
    </row>
    <row r="26" spans="1:6" ht="32.1" customHeight="1">
      <c r="A26" s="20" t="s">
        <v>196</v>
      </c>
      <c r="B26" s="89"/>
      <c r="C26" s="89"/>
      <c r="D26" s="64">
        <v>0.04</v>
      </c>
      <c r="E26" s="40">
        <f t="shared" si="0"/>
        <v>0</v>
      </c>
      <c r="F26" s="7"/>
    </row>
    <row r="27" spans="1:6" ht="32.1" customHeight="1">
      <c r="A27" s="20"/>
      <c r="B27" s="89"/>
      <c r="C27" s="89"/>
      <c r="D27" s="64"/>
      <c r="E27" s="40"/>
      <c r="F27" s="7"/>
    </row>
    <row r="28" spans="1:6" ht="32.1" customHeight="1">
      <c r="A28" s="20" t="s">
        <v>197</v>
      </c>
      <c r="B28" s="94">
        <v>3.5</v>
      </c>
      <c r="C28" s="94"/>
      <c r="D28" s="64">
        <v>0.02</v>
      </c>
      <c r="E28" s="40">
        <f t="shared" si="0"/>
        <v>7.0000000000000007E-2</v>
      </c>
      <c r="F28" s="7"/>
    </row>
    <row r="29" spans="1:6" ht="93">
      <c r="A29" s="20"/>
      <c r="B29" s="140" t="s">
        <v>198</v>
      </c>
      <c r="C29" s="94"/>
      <c r="D29" s="64"/>
      <c r="E29" s="40"/>
      <c r="F29" s="7"/>
    </row>
    <row r="30" spans="1:6" ht="32.1" customHeight="1">
      <c r="A30" s="20" t="s">
        <v>199</v>
      </c>
      <c r="B30" s="89">
        <v>3.5</v>
      </c>
      <c r="C30" s="89"/>
      <c r="D30" s="64">
        <v>0.02</v>
      </c>
      <c r="E30" s="40">
        <f t="shared" si="0"/>
        <v>7.0000000000000007E-2</v>
      </c>
      <c r="F30" s="7"/>
    </row>
    <row r="31" spans="1:6" ht="77.45">
      <c r="A31" s="20"/>
      <c r="B31" s="117" t="s">
        <v>200</v>
      </c>
      <c r="C31" s="89"/>
      <c r="D31" s="64"/>
      <c r="E31" s="40"/>
      <c r="F31" s="7"/>
    </row>
    <row r="32" spans="1:6" ht="32.1" customHeight="1">
      <c r="A32" s="20" t="s">
        <v>201</v>
      </c>
      <c r="B32" s="94"/>
      <c r="C32" s="94"/>
      <c r="D32" s="64">
        <v>0.03</v>
      </c>
      <c r="E32" s="40">
        <f t="shared" si="0"/>
        <v>0</v>
      </c>
      <c r="F32" s="7"/>
    </row>
    <row r="33" spans="1:6" ht="32.1" customHeight="1">
      <c r="A33" s="20"/>
      <c r="B33" s="94"/>
      <c r="C33" s="94"/>
      <c r="D33" s="64"/>
      <c r="E33" s="40"/>
      <c r="F33" s="7"/>
    </row>
    <row r="34" spans="1:6" ht="32.1" customHeight="1">
      <c r="A34" s="20" t="s">
        <v>202</v>
      </c>
      <c r="B34" s="89"/>
      <c r="C34" s="89"/>
      <c r="D34" s="64">
        <v>0.02</v>
      </c>
      <c r="E34" s="40">
        <f t="shared" si="0"/>
        <v>0</v>
      </c>
      <c r="F34" s="7"/>
    </row>
    <row r="35" spans="1:6" ht="32.1" customHeight="1">
      <c r="A35" s="20"/>
      <c r="B35" s="89"/>
      <c r="C35" s="89"/>
      <c r="D35" s="64"/>
      <c r="E35" s="40"/>
      <c r="F35" s="7"/>
    </row>
    <row r="36" spans="1:6" ht="32.1" customHeight="1">
      <c r="A36" s="20" t="s">
        <v>203</v>
      </c>
      <c r="B36" s="94">
        <v>3.5</v>
      </c>
      <c r="C36" s="94"/>
      <c r="D36" s="64">
        <v>0.03</v>
      </c>
      <c r="E36" s="40">
        <f t="shared" si="0"/>
        <v>0.105</v>
      </c>
      <c r="F36" s="7"/>
    </row>
    <row r="37" spans="1:6" ht="123.95">
      <c r="A37" s="20"/>
      <c r="B37" s="140" t="s">
        <v>204</v>
      </c>
      <c r="C37" s="94"/>
      <c r="D37" s="64"/>
      <c r="E37" s="40"/>
      <c r="F37" s="7"/>
    </row>
    <row r="38" spans="1:6" ht="32.1" customHeight="1">
      <c r="A38" s="20" t="s">
        <v>205</v>
      </c>
      <c r="B38" s="89">
        <v>3.5</v>
      </c>
      <c r="C38" s="89"/>
      <c r="D38" s="64">
        <v>0.02</v>
      </c>
      <c r="E38" s="40">
        <f t="shared" si="0"/>
        <v>7.0000000000000007E-2</v>
      </c>
      <c r="F38" s="7"/>
    </row>
    <row r="39" spans="1:6" ht="201.6">
      <c r="A39" s="20"/>
      <c r="B39" s="117" t="s">
        <v>206</v>
      </c>
      <c r="C39" s="89"/>
      <c r="D39" s="64"/>
      <c r="E39" s="40"/>
      <c r="F39" s="7"/>
    </row>
    <row r="40" spans="1:6" ht="32.1" customHeight="1">
      <c r="A40" s="20" t="s">
        <v>207</v>
      </c>
      <c r="B40" s="94"/>
      <c r="C40" s="94"/>
      <c r="D40" s="64">
        <v>0.03</v>
      </c>
      <c r="E40" s="40">
        <f t="shared" si="0"/>
        <v>0</v>
      </c>
      <c r="F40" s="7"/>
    </row>
    <row r="41" spans="1:6" ht="32.1" customHeight="1">
      <c r="A41" s="20"/>
      <c r="B41" s="94"/>
      <c r="C41" s="94"/>
      <c r="D41" s="64"/>
      <c r="E41" s="40"/>
      <c r="F41" s="7"/>
    </row>
    <row r="42" spans="1:6" ht="32.1" customHeight="1">
      <c r="A42" s="20" t="s">
        <v>208</v>
      </c>
      <c r="B42" s="89"/>
      <c r="C42" s="89"/>
      <c r="D42" s="64">
        <v>0.03</v>
      </c>
      <c r="E42" s="40">
        <f t="shared" si="0"/>
        <v>0</v>
      </c>
      <c r="F42" s="7"/>
    </row>
    <row r="43" spans="1:6" ht="32.1" customHeight="1">
      <c r="A43" s="20"/>
      <c r="B43" s="89"/>
      <c r="C43" s="89"/>
      <c r="D43" s="64"/>
      <c r="E43" s="40"/>
      <c r="F43" s="7"/>
    </row>
    <row r="44" spans="1:6" ht="32.1" customHeight="1">
      <c r="A44" s="20" t="s">
        <v>209</v>
      </c>
      <c r="B44" s="94"/>
      <c r="C44" s="94"/>
      <c r="D44" s="64">
        <v>0.02</v>
      </c>
      <c r="E44" s="40">
        <f t="shared" si="0"/>
        <v>0</v>
      </c>
      <c r="F44" s="7"/>
    </row>
    <row r="45" spans="1:6" ht="32.1" customHeight="1">
      <c r="A45" s="20"/>
      <c r="B45" s="140"/>
      <c r="C45" s="94"/>
      <c r="D45" s="64"/>
      <c r="E45" s="40"/>
      <c r="F45" s="7"/>
    </row>
    <row r="46" spans="1:6" ht="32.1" customHeight="1">
      <c r="A46" s="20" t="s">
        <v>210</v>
      </c>
      <c r="B46" s="89"/>
      <c r="C46" s="89"/>
      <c r="D46" s="64">
        <v>0.03</v>
      </c>
      <c r="E46" s="40">
        <f t="shared" si="0"/>
        <v>0</v>
      </c>
      <c r="F46" s="7"/>
    </row>
    <row r="47" spans="1:6" ht="32.1" customHeight="1">
      <c r="A47" s="20"/>
      <c r="B47" s="117"/>
      <c r="C47" s="89"/>
      <c r="D47" s="64"/>
      <c r="E47" s="40"/>
      <c r="F47" s="7"/>
    </row>
    <row r="48" spans="1:6" ht="32.1" customHeight="1">
      <c r="A48" s="20" t="s">
        <v>211</v>
      </c>
      <c r="B48" s="94"/>
      <c r="C48" s="94"/>
      <c r="D48" s="64">
        <v>0.02</v>
      </c>
      <c r="E48" s="40">
        <f t="shared" si="0"/>
        <v>0</v>
      </c>
      <c r="F48" s="7"/>
    </row>
    <row r="49" spans="1:6" ht="32.1" customHeight="1">
      <c r="A49" s="20"/>
      <c r="B49" s="94"/>
      <c r="C49" s="94"/>
      <c r="D49" s="64"/>
      <c r="E49" s="40"/>
      <c r="F49" s="7"/>
    </row>
    <row r="50" spans="1:6" ht="32.1" customHeight="1">
      <c r="A50" s="20" t="s">
        <v>212</v>
      </c>
      <c r="B50" s="89">
        <v>3.5</v>
      </c>
      <c r="C50" s="89"/>
      <c r="D50" s="64">
        <v>0.03</v>
      </c>
      <c r="E50" s="40">
        <f t="shared" si="0"/>
        <v>0.105</v>
      </c>
      <c r="F50" s="7"/>
    </row>
    <row r="51" spans="1:6" ht="155.1">
      <c r="A51" s="20"/>
      <c r="B51" s="117" t="s">
        <v>213</v>
      </c>
      <c r="C51" s="89"/>
      <c r="D51" s="64"/>
      <c r="E51" s="40"/>
      <c r="F51" s="7"/>
    </row>
    <row r="52" spans="1:6" ht="32.1" customHeight="1">
      <c r="A52" s="20" t="s">
        <v>214</v>
      </c>
      <c r="B52" s="94"/>
      <c r="C52" s="94"/>
      <c r="D52" s="64">
        <v>0.03</v>
      </c>
      <c r="E52" s="40">
        <f t="shared" si="0"/>
        <v>0</v>
      </c>
      <c r="F52" s="7"/>
    </row>
    <row r="53" spans="1:6" ht="32.1" customHeight="1">
      <c r="A53" s="20"/>
      <c r="B53" s="140"/>
      <c r="C53" s="94"/>
      <c r="D53" s="64"/>
      <c r="E53" s="40"/>
      <c r="F53" s="7"/>
    </row>
    <row r="54" spans="1:6" ht="32.1" customHeight="1">
      <c r="A54" s="20" t="s">
        <v>215</v>
      </c>
      <c r="B54" s="89">
        <v>3.5</v>
      </c>
      <c r="C54" s="89"/>
      <c r="D54" s="64">
        <v>0.03</v>
      </c>
      <c r="E54" s="40">
        <f t="shared" si="0"/>
        <v>0.105</v>
      </c>
      <c r="F54" s="8"/>
    </row>
    <row r="55" spans="1:6" ht="341.1">
      <c r="A55" s="20"/>
      <c r="B55" s="117" t="s">
        <v>216</v>
      </c>
      <c r="C55" s="89"/>
      <c r="D55" s="64"/>
      <c r="E55" s="40"/>
      <c r="F55" s="8"/>
    </row>
    <row r="56" spans="1:6" s="138" customFormat="1" ht="32.1" customHeight="1">
      <c r="A56" s="20" t="s">
        <v>217</v>
      </c>
      <c r="B56" s="94">
        <v>3.5</v>
      </c>
      <c r="C56" s="94"/>
      <c r="D56" s="64">
        <v>0.03</v>
      </c>
      <c r="E56" s="40">
        <f t="shared" si="0"/>
        <v>0.105</v>
      </c>
      <c r="F56" s="137"/>
    </row>
    <row r="57" spans="1:6" ht="139.5">
      <c r="A57" s="20"/>
      <c r="B57" s="140" t="s">
        <v>218</v>
      </c>
      <c r="C57" s="94"/>
      <c r="D57" s="64"/>
      <c r="E57" s="40"/>
      <c r="F57" s="8"/>
    </row>
    <row r="58" spans="1:6" ht="32.1" customHeight="1">
      <c r="A58" s="20" t="s">
        <v>219</v>
      </c>
      <c r="B58" s="89">
        <v>3.5</v>
      </c>
      <c r="C58" s="89"/>
      <c r="D58" s="64">
        <v>0.03</v>
      </c>
      <c r="E58" s="40">
        <f t="shared" si="0"/>
        <v>0.105</v>
      </c>
      <c r="F58" s="8"/>
    </row>
    <row r="59" spans="1:6" ht="46.5">
      <c r="A59" s="20"/>
      <c r="B59" s="117" t="s">
        <v>220</v>
      </c>
      <c r="C59" s="89"/>
      <c r="D59" s="64"/>
      <c r="E59" s="40"/>
      <c r="F59" s="8"/>
    </row>
    <row r="60" spans="1:6" ht="32.1" customHeight="1">
      <c r="A60" s="20" t="s">
        <v>221</v>
      </c>
      <c r="B60" s="94">
        <v>3.5</v>
      </c>
      <c r="C60" s="94"/>
      <c r="D60" s="64">
        <v>0.02</v>
      </c>
      <c r="E60" s="40">
        <f t="shared" si="0"/>
        <v>7.0000000000000007E-2</v>
      </c>
      <c r="F60" s="8"/>
    </row>
    <row r="61" spans="1:6" ht="155.1">
      <c r="A61" s="20"/>
      <c r="B61" s="140" t="s">
        <v>222</v>
      </c>
      <c r="C61" s="94"/>
      <c r="D61" s="64"/>
      <c r="E61" s="40"/>
      <c r="F61" s="8"/>
    </row>
    <row r="62" spans="1:6" ht="32.1" customHeight="1">
      <c r="A62" s="20" t="s">
        <v>223</v>
      </c>
      <c r="B62" s="89">
        <v>3.5</v>
      </c>
      <c r="C62" s="89"/>
      <c r="D62" s="64">
        <v>0.02</v>
      </c>
      <c r="E62" s="40">
        <f t="shared" si="0"/>
        <v>7.0000000000000007E-2</v>
      </c>
      <c r="F62" s="8"/>
    </row>
    <row r="63" spans="1:6" ht="32.1" customHeight="1">
      <c r="A63" s="20"/>
      <c r="B63" s="117" t="s">
        <v>224</v>
      </c>
      <c r="C63" s="89"/>
      <c r="D63" s="64"/>
      <c r="E63" s="40"/>
      <c r="F63" s="8"/>
    </row>
    <row r="64" spans="1:6" ht="32.1" customHeight="1">
      <c r="A64" s="20" t="s">
        <v>225</v>
      </c>
      <c r="B64" s="94">
        <v>3.5</v>
      </c>
      <c r="C64" s="94"/>
      <c r="D64" s="64">
        <v>0.03</v>
      </c>
      <c r="E64" s="40">
        <f t="shared" si="0"/>
        <v>0.105</v>
      </c>
      <c r="F64" s="8"/>
    </row>
    <row r="65" spans="1:6" ht="46.5">
      <c r="A65" s="20"/>
      <c r="B65" s="140" t="s">
        <v>226</v>
      </c>
      <c r="C65" s="94"/>
      <c r="D65" s="64"/>
      <c r="E65" s="40"/>
      <c r="F65" s="8"/>
    </row>
    <row r="66" spans="1:6" ht="32.1" customHeight="1">
      <c r="A66" s="20" t="s">
        <v>227</v>
      </c>
      <c r="B66" s="89">
        <v>3.5</v>
      </c>
      <c r="C66" s="89"/>
      <c r="D66" s="64">
        <v>0.03</v>
      </c>
      <c r="E66" s="40">
        <f t="shared" ref="E66" si="1">(B66+C66)*D66</f>
        <v>0.105</v>
      </c>
      <c r="F66" s="8"/>
    </row>
    <row r="67" spans="1:6" ht="77.45">
      <c r="A67" s="20"/>
      <c r="B67" s="117" t="s">
        <v>228</v>
      </c>
      <c r="C67" s="89"/>
      <c r="D67" s="64"/>
      <c r="E67" s="40"/>
      <c r="F67" s="8"/>
    </row>
    <row r="68" spans="1:6" ht="32.1" customHeight="1">
      <c r="A68" s="20" t="s">
        <v>229</v>
      </c>
      <c r="B68" s="94"/>
      <c r="C68" s="94"/>
      <c r="D68" s="64">
        <v>0.02</v>
      </c>
      <c r="E68" s="40">
        <f t="shared" ref="E68" si="2">(B68+C68)*D68</f>
        <v>0</v>
      </c>
      <c r="F68" s="8"/>
    </row>
    <row r="69" spans="1:6" ht="32.1" customHeight="1">
      <c r="A69" s="39"/>
      <c r="B69" s="94"/>
      <c r="C69" s="94"/>
      <c r="D69" s="135"/>
      <c r="E69" s="136"/>
      <c r="F69" s="8"/>
    </row>
    <row r="70" spans="1:6" ht="15.6">
      <c r="A70" s="7"/>
      <c r="B70" s="7"/>
      <c r="C70" s="35" t="s">
        <v>76</v>
      </c>
      <c r="D70" s="70">
        <f>SUM(D2:D68)</f>
        <v>1.0000000000000002</v>
      </c>
      <c r="E70" s="79">
        <f>SUM(E2:E68)</f>
        <v>2.1000000000000005</v>
      </c>
      <c r="F70" s="153" t="s">
        <v>149</v>
      </c>
    </row>
    <row r="71" spans="1:6" ht="15.6">
      <c r="A71" s="107"/>
      <c r="B71" s="148"/>
      <c r="C71" s="148"/>
      <c r="D71" s="148"/>
      <c r="E71" s="148"/>
      <c r="F71" s="148"/>
    </row>
    <row r="72" spans="1:6" ht="20.100000000000001" customHeight="1">
      <c r="A72" s="148"/>
      <c r="B72" s="148"/>
      <c r="C72" s="148"/>
      <c r="D72" s="148"/>
      <c r="E72" s="148"/>
      <c r="F72" s="148"/>
    </row>
    <row r="73" spans="1:6" ht="18.600000000000001" customHeight="1">
      <c r="A73" s="148"/>
      <c r="B73" s="148"/>
      <c r="C73" s="148"/>
      <c r="D73" s="148"/>
      <c r="E73" s="148"/>
      <c r="F73" s="148"/>
    </row>
    <row r="74" spans="1:6" ht="15.6">
      <c r="A74" s="148"/>
      <c r="B74" s="148"/>
      <c r="C74" s="148"/>
      <c r="D74" s="148"/>
      <c r="E74" s="148"/>
      <c r="F74" s="148"/>
    </row>
    <row r="75" spans="1:6" ht="15.6">
      <c r="A75" s="148"/>
      <c r="B75" s="148"/>
      <c r="C75" s="148"/>
      <c r="D75" s="148"/>
      <c r="E75" s="148"/>
      <c r="F75" s="148"/>
    </row>
    <row r="76" spans="1:6" ht="15.6">
      <c r="A76" s="148"/>
      <c r="B76" s="148"/>
      <c r="C76" s="148"/>
      <c r="D76" s="148"/>
      <c r="E76" s="148"/>
      <c r="F76" s="148"/>
    </row>
    <row r="77" spans="1:6" ht="15.6">
      <c r="A77" s="97"/>
    </row>
    <row r="78" spans="1:6" ht="15.6">
      <c r="A78" s="97"/>
    </row>
    <row r="79" spans="1:6" ht="15.6">
      <c r="A79" s="97"/>
    </row>
    <row r="80" spans="1:6" ht="15.6">
      <c r="A80" s="97"/>
    </row>
    <row r="81" spans="1:4" ht="15.6">
      <c r="A81" s="97"/>
    </row>
    <row r="82" spans="1:4" ht="15.6">
      <c r="A82" s="97"/>
    </row>
    <row r="83" spans="1:4" ht="15.6">
      <c r="A83" s="97"/>
      <c r="D83" s="148"/>
    </row>
    <row r="84" spans="1:4" ht="15.6">
      <c r="A84" s="97"/>
    </row>
    <row r="85" spans="1:4" ht="15.6">
      <c r="A85" s="97"/>
    </row>
    <row r="86" spans="1:4" ht="15.6">
      <c r="A86" s="97"/>
    </row>
    <row r="87" spans="1:4" ht="15.6">
      <c r="A87" s="97"/>
    </row>
    <row r="88" spans="1:4" ht="15.6">
      <c r="A88" s="97"/>
    </row>
    <row r="89" spans="1:4" ht="15.6">
      <c r="A89" s="97"/>
    </row>
    <row r="90" spans="1:4" ht="15.6">
      <c r="A90" s="148"/>
    </row>
    <row r="91" spans="1:4" ht="15.6">
      <c r="A91" s="148"/>
    </row>
    <row r="92" spans="1:4" ht="15.6">
      <c r="A92" s="148"/>
    </row>
    <row r="93" spans="1:4" ht="15.6">
      <c r="A93" s="148"/>
    </row>
  </sheetData>
  <sheetProtection formatRow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Cecília Ribeiro</cp:lastModifiedBy>
  <cp:revision/>
  <dcterms:created xsi:type="dcterms:W3CDTF">2022-10-09T23:08:45Z</dcterms:created>
  <dcterms:modified xsi:type="dcterms:W3CDTF">2025-10-11T13:00:54Z</dcterms:modified>
  <cp:category/>
  <cp:contentStatus/>
</cp:coreProperties>
</file>