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defaultThemeVersion="166925"/>
  <mc:AlternateContent xmlns:mc="http://schemas.openxmlformats.org/markup-compatibility/2006">
    <mc:Choice Requires="x15">
      <x15ac:absPath xmlns:x15ac="http://schemas.microsoft.com/office/spreadsheetml/2010/11/ac" url="https://d.docs.live.net/9172af7691c491fc/RASA/7o. ciclo - IFDs - 2025/Agência de Fomento do Amazonas/"/>
    </mc:Choice>
  </mc:AlternateContent>
  <xr:revisionPtr revIDLastSave="30" documentId="8_{A439117D-FCB8-462A-863F-FE00A14BEE44}" xr6:coauthVersionLast="47" xr6:coauthVersionMax="47" xr10:uidLastSave="{FCB94B63-6441-40EB-9BD6-858EEAB8E18E}"/>
  <bookViews>
    <workbookView xWindow="-110" yWindow="-110" windowWidth="19420" windowHeight="11500" firstSheet="12" activeTab="13" xr2:uid="{033D211D-4D1B-C74C-B933-05804CD3EC4A}"/>
  </bookViews>
  <sheets>
    <sheet name="Nota final" sheetId="20" r:id="rId1"/>
    <sheet name="Informações da planilha" sheetId="21" state="hidden" r:id="rId2"/>
    <sheet name="Temas nas políticas gerais" sheetId="8" r:id="rId3"/>
    <sheet name="Temas nas políticas setoriais" sheetId="9" r:id="rId4"/>
    <sheet name="Bases de dados" sheetId="22" r:id="rId5"/>
    <sheet name="Monitoramento de riscos" sheetId="10" r:id="rId6"/>
    <sheet name="Relevância processo decisório" sheetId="27" r:id="rId7"/>
    <sheet name="Ações de mitigação de riscos" sheetId="11" r:id="rId8"/>
    <sheet name="Prod fin imp positivo" sheetId="26" r:id="rId9"/>
    <sheet name="Portfólio (setor)" sheetId="12" r:id="rId10"/>
    <sheet name="Portfólio (localização)" sheetId="15" r:id="rId11"/>
    <sheet name="Portfólio (empresa)" sheetId="16" r:id="rId12"/>
    <sheet name="Governança" sheetId="2" r:id="rId13"/>
    <sheet name=" Controvérsias socioambientais" sheetId="5"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2" l="1"/>
  <c r="E68" i="26"/>
  <c r="E64" i="26"/>
  <c r="E60" i="26"/>
  <c r="E56" i="26"/>
  <c r="E52" i="26"/>
  <c r="E48" i="26"/>
  <c r="E44" i="26"/>
  <c r="E40" i="26"/>
  <c r="E36" i="26"/>
  <c r="E32" i="26"/>
  <c r="E28" i="26"/>
  <c r="E24" i="26"/>
  <c r="E20" i="26"/>
  <c r="E16" i="26"/>
  <c r="E12" i="26"/>
  <c r="E8" i="26"/>
  <c r="E4" i="26"/>
  <c r="D70" i="26"/>
  <c r="B92" i="22"/>
  <c r="E5" i="27"/>
  <c r="H9" i="20" s="1"/>
  <c r="E5" i="5" l="1"/>
  <c r="J4" i="22"/>
  <c r="J6" i="22"/>
  <c r="J8" i="22"/>
  <c r="J10" i="22"/>
  <c r="J12" i="22"/>
  <c r="J14" i="22"/>
  <c r="J16" i="22"/>
  <c r="J18" i="22"/>
  <c r="J20" i="22"/>
  <c r="J22" i="22"/>
  <c r="J24" i="22"/>
  <c r="J26" i="22"/>
  <c r="J28" i="22"/>
  <c r="J30" i="22"/>
  <c r="J32" i="22"/>
  <c r="J34" i="22"/>
  <c r="J36" i="22"/>
  <c r="J38" i="22"/>
  <c r="J40" i="22"/>
  <c r="J42" i="22"/>
  <c r="J44" i="22"/>
  <c r="J46" i="22"/>
  <c r="J48" i="22"/>
  <c r="J50" i="22"/>
  <c r="J52" i="22"/>
  <c r="J54" i="22"/>
  <c r="J56" i="22"/>
  <c r="J58" i="22"/>
  <c r="J60" i="22"/>
  <c r="J62" i="22"/>
  <c r="J64" i="22"/>
  <c r="J70" i="22"/>
  <c r="J72" i="22"/>
  <c r="J74" i="22"/>
  <c r="J76" i="22"/>
  <c r="J78" i="22"/>
  <c r="J80" i="22"/>
  <c r="J82" i="22"/>
  <c r="J84" i="22"/>
  <c r="J86" i="22"/>
  <c r="J88" i="22"/>
  <c r="J90" i="22"/>
  <c r="J2" i="22"/>
  <c r="H92" i="22"/>
  <c r="F92" i="22"/>
  <c r="D92" i="22"/>
  <c r="F18" i="16" l="1"/>
  <c r="F5" i="16"/>
  <c r="F7" i="16"/>
  <c r="F9" i="16"/>
  <c r="F11" i="16"/>
  <c r="F13" i="16"/>
  <c r="F15" i="16"/>
  <c r="F17" i="16"/>
  <c r="F3" i="16"/>
  <c r="C13" i="10"/>
  <c r="D13" i="10"/>
  <c r="B13" i="10"/>
  <c r="C9" i="12"/>
  <c r="D9" i="12"/>
  <c r="E9" i="12"/>
  <c r="B9" i="12"/>
  <c r="C9" i="15"/>
  <c r="D9" i="15"/>
  <c r="B9" i="15"/>
  <c r="E9" i="15"/>
  <c r="G9" i="5"/>
  <c r="G11" i="5"/>
  <c r="G13" i="5"/>
  <c r="F5" i="15"/>
  <c r="F7" i="15"/>
  <c r="F3" i="15"/>
  <c r="F5" i="12"/>
  <c r="F7" i="12"/>
  <c r="F3" i="12"/>
  <c r="F9" i="12" s="1"/>
  <c r="F9" i="15" l="1"/>
  <c r="J92" i="22"/>
  <c r="F9" i="20" s="1"/>
  <c r="G92" i="22"/>
  <c r="E66" i="26"/>
  <c r="E62" i="26"/>
  <c r="E58" i="26"/>
  <c r="E54" i="26"/>
  <c r="E50" i="26"/>
  <c r="E46" i="26"/>
  <c r="E42" i="26"/>
  <c r="E38" i="26"/>
  <c r="E34" i="26"/>
  <c r="E30" i="26"/>
  <c r="E26" i="26"/>
  <c r="E22" i="26"/>
  <c r="E18" i="26"/>
  <c r="E14" i="26"/>
  <c r="E10" i="26"/>
  <c r="E6" i="26"/>
  <c r="E2" i="26"/>
  <c r="I92" i="22"/>
  <c r="E92" i="22"/>
  <c r="C92" i="22"/>
  <c r="E70" i="26" l="1"/>
  <c r="J9" i="20" s="1"/>
  <c r="C15" i="10"/>
  <c r="D15" i="10"/>
  <c r="B15" i="10"/>
  <c r="E7" i="5"/>
  <c r="E9" i="5"/>
  <c r="E11" i="5"/>
  <c r="E13" i="5"/>
  <c r="E3" i="5"/>
  <c r="E4" i="2"/>
  <c r="E6" i="2"/>
  <c r="E8" i="2"/>
  <c r="E10" i="2"/>
  <c r="E12" i="2"/>
  <c r="E14" i="2"/>
  <c r="E16" i="2"/>
  <c r="E18" i="2"/>
  <c r="E20" i="2"/>
  <c r="E2" i="2"/>
  <c r="G19" i="16"/>
  <c r="F15" i="5"/>
  <c r="G3" i="5"/>
  <c r="F22" i="2"/>
  <c r="E14" i="10"/>
  <c r="G16" i="11"/>
  <c r="H2" i="11"/>
  <c r="H4" i="11"/>
  <c r="G20" i="2"/>
  <c r="D4" i="9"/>
  <c r="D6" i="9"/>
  <c r="D8" i="9"/>
  <c r="D10" i="9"/>
  <c r="D12" i="9"/>
  <c r="D14" i="9"/>
  <c r="D16" i="9"/>
  <c r="D18" i="9"/>
  <c r="D20" i="9"/>
  <c r="D22" i="9"/>
  <c r="D24" i="9"/>
  <c r="D26" i="9"/>
  <c r="D28" i="9"/>
  <c r="D30" i="9"/>
  <c r="D32" i="9"/>
  <c r="D34" i="9"/>
  <c r="D36" i="9"/>
  <c r="D38" i="9"/>
  <c r="D40" i="9"/>
  <c r="D42" i="9"/>
  <c r="D44" i="9"/>
  <c r="D46" i="9"/>
  <c r="D48" i="9"/>
  <c r="D50" i="9"/>
  <c r="D52" i="9"/>
  <c r="D54" i="9"/>
  <c r="D56" i="9"/>
  <c r="D2" i="9"/>
  <c r="D16" i="8"/>
  <c r="D4" i="8"/>
  <c r="D6" i="8"/>
  <c r="D8" i="8"/>
  <c r="D10" i="8"/>
  <c r="D12" i="8"/>
  <c r="D14" i="8"/>
  <c r="D18" i="8"/>
  <c r="D20" i="8"/>
  <c r="D22" i="8"/>
  <c r="D24" i="8"/>
  <c r="D26" i="8"/>
  <c r="D28" i="8"/>
  <c r="D30" i="8"/>
  <c r="D32" i="8"/>
  <c r="D34" i="8"/>
  <c r="D36" i="8"/>
  <c r="D38" i="8"/>
  <c r="D40" i="8"/>
  <c r="D42" i="8"/>
  <c r="D44" i="8"/>
  <c r="D46" i="8"/>
  <c r="D48" i="8"/>
  <c r="D50" i="8"/>
  <c r="D52" i="8"/>
  <c r="D54" i="8"/>
  <c r="D56" i="8"/>
  <c r="D2" i="8"/>
  <c r="E15" i="10" l="1"/>
  <c r="G9" i="20" s="1"/>
  <c r="D58" i="9"/>
  <c r="E9" i="20" s="1"/>
  <c r="D58" i="8"/>
  <c r="D9" i="20" s="1"/>
  <c r="C58" i="8"/>
  <c r="C58" i="9"/>
  <c r="G18" i="2"/>
  <c r="G16" i="2"/>
  <c r="G14" i="2"/>
  <c r="G12" i="2"/>
  <c r="G10" i="2"/>
  <c r="G8" i="2"/>
  <c r="G6" i="2"/>
  <c r="G4" i="2"/>
  <c r="G22" i="2" l="1"/>
  <c r="N9" i="20" s="1"/>
  <c r="H5" i="16"/>
  <c r="H7" i="16"/>
  <c r="H9" i="16"/>
  <c r="H11" i="16"/>
  <c r="H13" i="16"/>
  <c r="H15" i="16"/>
  <c r="H17" i="16"/>
  <c r="H3" i="16"/>
  <c r="H6" i="11"/>
  <c r="H8" i="11"/>
  <c r="H10" i="11"/>
  <c r="H12" i="11"/>
  <c r="H14" i="11"/>
  <c r="G7" i="5"/>
  <c r="G5" i="5"/>
  <c r="G15" i="5" l="1"/>
  <c r="O9" i="20" s="1"/>
  <c r="H19" i="16"/>
  <c r="M9" i="20" s="1"/>
  <c r="H16" i="11"/>
  <c r="I9" i="20" s="1"/>
  <c r="L9" i="20"/>
  <c r="K9" i="20"/>
  <c r="D13"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O10" authorId="0" shapeId="0" xr:uid="{AA637240-0564-433E-B731-09F9E37AD4B4}">
      <text>
        <r>
          <rPr>
            <sz val="9"/>
            <color indexed="81"/>
            <rFont val="Segoe UI"/>
            <family val="2"/>
          </rPr>
          <t xml:space="preserve">Nota mínima = -5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F9" authorId="0" shapeId="0" xr:uid="{EC71323E-7259-4FDA-8C26-2834649125E7}">
      <text>
        <r>
          <rPr>
            <sz val="9"/>
            <color indexed="81"/>
            <rFont val="Segoe UI"/>
            <family val="2"/>
          </rPr>
          <t>Se a instituição acumular mais de 10 pontos, a nota será 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F9" authorId="0" shapeId="0" xr:uid="{84AEDE95-A62B-4E0C-9C26-E0C25D112B14}">
      <text>
        <r>
          <rPr>
            <sz val="9"/>
            <color indexed="81"/>
            <rFont val="Segoe UI"/>
            <family val="2"/>
          </rPr>
          <t>Se a instituição acumular mais de 10 pontos, a nota será 10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H15" authorId="0" shapeId="0" xr:uid="{C196B353-4DB1-4EA1-ACC4-062C854DED92}">
      <text>
        <r>
          <rPr>
            <sz val="9"/>
            <color indexed="81"/>
            <rFont val="Segoe UI"/>
            <family val="2"/>
          </rPr>
          <t xml:space="preserve">Menor nota, mais controvérsias
</t>
        </r>
      </text>
    </comment>
  </commentList>
</comments>
</file>

<file path=xl/sharedStrings.xml><?xml version="1.0" encoding="utf-8"?>
<sst xmlns="http://schemas.openxmlformats.org/spreadsheetml/2006/main" count="435" uniqueCount="319">
  <si>
    <t>RASA -  Ranking de Atuação Socioambiental de Instituições Financeiras</t>
  </si>
  <si>
    <t>Temas nas políticas gerais</t>
  </si>
  <si>
    <t>Temas nas políticas setoriais</t>
  </si>
  <si>
    <t>Bases de dados</t>
  </si>
  <si>
    <t>Monitoramento de riscos</t>
  </si>
  <si>
    <t>Relevância no processo decisório</t>
  </si>
  <si>
    <t>Ações de mitigação de riscos</t>
  </si>
  <si>
    <t>Produtos financeiros com impacto positivo</t>
  </si>
  <si>
    <t>Portfólio (setores econômicos)</t>
  </si>
  <si>
    <t>Portfólio (localização das atividades)</t>
  </si>
  <si>
    <t>Portfólio (risco socioambiental das empresas)</t>
  </si>
  <si>
    <t>Governança</t>
  </si>
  <si>
    <t>Controvérsias socioambientais</t>
  </si>
  <si>
    <t>Nota no item</t>
  </si>
  <si>
    <t>Nota máxima possível</t>
  </si>
  <si>
    <t>Nota final</t>
  </si>
  <si>
    <t>Soma das notas finais de todas as abas</t>
  </si>
  <si>
    <t>(no caso da última aba, a nota é subtraída)</t>
  </si>
  <si>
    <t>Versão da planilha</t>
  </si>
  <si>
    <t>Data</t>
  </si>
  <si>
    <t>1.0</t>
  </si>
  <si>
    <t>TEMAS</t>
  </si>
  <si>
    <t>Presença nas Políticas/diretrizes ou adesão a compromisso voluntário (0 a 3)</t>
  </si>
  <si>
    <t>Peso do tema</t>
  </si>
  <si>
    <t>Nota ponderada</t>
  </si>
  <si>
    <t>OBSERVAÇÕES AFEAM</t>
  </si>
  <si>
    <t xml:space="preserve">1. Adaptação às mudanças climáticas </t>
  </si>
  <si>
    <t xml:space="preserve">Cita de modo genérico a adoção de práticas de responsabilidade ambiental, além de "Desenvolver e aperfeiçoar continuamente os métodos e procedimentos de  identificação, avaliação e monitoramento de riscos socioambientais, no momento da concessão e acompanhamento do crédito" (PRSAC, p. 5). Contudo, não há foco específico em medidas de adaptação. </t>
  </si>
  <si>
    <t>2. Matriz energética</t>
  </si>
  <si>
    <t>Incentivo à adoção de energias limpas, como geração de energia solar e uso de Gás Natural Veicular (GNV) em empreendimentos produtivos, incluindo o setor agropecuário (Planejamento Estratégico, p. 32).                                          A AFEAM possui linhas de crédito subsidiadas voltadas para o uso de gás natural veicular bem como uso e produção de fontes de energia renováveis. https://www.afeam.am.gov.br/afeam-energia-sustentave/#!/</t>
  </si>
  <si>
    <t>3. Eficiência energética</t>
  </si>
  <si>
    <t>O tema não foi mencionado na PRSAC nem em demais documentos relacionados às políticas gerais, diretrizes ou adesões a compromissos.</t>
  </si>
  <si>
    <t>4. Impactos na biodiversidade terrestre</t>
  </si>
  <si>
    <t xml:space="preserve">Exclui das atividades financiadas a "Fabricação e comercialização de carvão oriundo de material lenhoso proveniente do desmatamento ilegal da floresta", "Projeto de pecuária ou pecuarista individual que adote prática de desmatamento em qualquer grau", "Fabricação e comercialização de produtos da flora e fauna silvestre que estejam ameaçados de extinção ou estejam no período de defeso", "Produtos do artesanato que utilizem matéria-prima da fauna e da flora que estejam em extinção ou que não tenha registro obrigatório junto ao IBAMA, quando for o caso" (PRSAC, p. 23). Prevê como prioridade a redução do desmatamento (Planejamento Estratégico, p. 13). </t>
  </si>
  <si>
    <t>5. Poluição água doce</t>
  </si>
  <si>
    <t>A AFEAM determina exclusão de financiamento de "Comércio e uso de redes de arrastão, substâncias tóxicas e artefatos explosivos na pesca; pesca moratória; pesca em período de defeso; pesca irregular, ou seja, que não obedecem ao tamanho mínimo de captura dos peixes; pesca em lagos ou rios com características de preservação, salvo se o pescador estiver autorizado a pescar nas áreas de preservação"(PRSAC, p. 23). Abordagem parcial do tema.</t>
  </si>
  <si>
    <t>6. Eficiência hídrica</t>
  </si>
  <si>
    <t xml:space="preserve">O tema não foi mencionado na PRSA nem em demais documentos relacionados a políticas gerais, diretrizes ou adesões a compromissos. </t>
  </si>
  <si>
    <t>7. Poluição marítima</t>
  </si>
  <si>
    <t>Consta no Anexo A da PRSAC - Lista de Exclusão de atividades e Práticas não toleradas (FMPES, Recursos Próprios da AFEAM, FTI e BNDES)
"Comércio e uso de redes de arrastão, substâncias tóxicas e artefatos explosivos na pesca; pesca moratória; pesca em período de defeso; pesca irregular, ou seja, que não obedecem ao tamanho mínimo de captura dos peixes; pesca em lagos ou rios com características de preservação, salvo se o pescador estiver autorizado a pescar nas áreas de preservação;"</t>
  </si>
  <si>
    <t>8. Poluição do solo</t>
  </si>
  <si>
    <t>O uso de defensivos agrícolas e o destino de suas embalagens bem como a geração de resíduo pela atividade é tratado no questionário social, ambiental e climático</t>
  </si>
  <si>
    <t>9. Uso eficiente do solo para fins agrícolas</t>
  </si>
  <si>
    <t xml:space="preserve">Tem como prioridade a "necessidade de sustentabilidade ambiental, com a desburocratização para fins de financiamento agropecuário no Bioma Amazônia, usando-se o crédito para promover ganhos de produtividade e possibilitar maior produção em menos terras, aumentando a redução do desmatamento" (Planejamento Estratégico, p. 13). </t>
  </si>
  <si>
    <t>10. Poluição atmosférica</t>
  </si>
  <si>
    <t>11. Gestão adequada de resíduos sólidos</t>
  </si>
  <si>
    <t>Tem como prioridade o "apoio ao desenvolvimento de cooperativas de catadores de matérias recicláveis" (Planejamento Estratégico, p. 6) e atenção especial à "disposição irregular de resíduos" (PRSAC, p. 13, "k").</t>
  </si>
  <si>
    <t>12. Uso eficiente de matéria-prima poluente ou sujeita a provável escassez</t>
  </si>
  <si>
    <t>13. Trabalho análogo ao escravo</t>
  </si>
  <si>
    <t xml:space="preserve">"Manter atenção especial quanto à exploração do trabalho infantojuvenil, trabalho análogo à escravidão" (PRSAC, p. 13, "k" e "n"). </t>
  </si>
  <si>
    <t>14. Trabalho infantil irregular</t>
  </si>
  <si>
    <t>15. Gestão da saúde no trabalho</t>
  </si>
  <si>
    <t xml:space="preserve">A AFEAM determina exclusão de financiamento de agrotóxicos proibidos e negócios que não cumprem princípios e direitos trabalhistas fundamentais (PRSAC, pp. 17 e 23). </t>
  </si>
  <si>
    <t>16. Gestão da segurança no trabalho</t>
  </si>
  <si>
    <t xml:space="preserve">O tema não foi mencionado na PRSAC nem em demais documentos relacionados a políticas gerais, diretrizes ou adesões a compromissos, no que diz respeito à concessão de crédito. </t>
  </si>
  <si>
    <t xml:space="preserve">17. Nível de desigualdade salarial </t>
  </si>
  <si>
    <t xml:space="preserve">O tema não foi mencionado na PRSAC nem em demais documentos relacionados a políticas gerais, diretrizes ou adesões a compromissos. </t>
  </si>
  <si>
    <t>18. Saúde, segurança e outros direitos do consumidor</t>
  </si>
  <si>
    <t>19. Impactos em comunidades tradicionais</t>
  </si>
  <si>
    <t>No Questionário Social, Ambiental e Climático pergunta se o imóvel encontra-se próximo a comunidades indígenas/quilombolas (PRSAC, p. 14).</t>
  </si>
  <si>
    <t>20. Riscos à saúde e segurança da comunidade em geral</t>
  </si>
  <si>
    <t>Manual de Políticas e Normas de Crédito exclui financiamento ao setor de armas, tabaco e álcool</t>
  </si>
  <si>
    <t>21. Riscos e impactos no desenvolvimento local</t>
  </si>
  <si>
    <t>22. Discriminação de gênero</t>
  </si>
  <si>
    <t xml:space="preserve">O tema não foi mencionado na PRSAC, mas há uma linha de crédito específica para empreendedoras (crédito rosa). </t>
  </si>
  <si>
    <t>No ciclo passado, a AFEAM determinava que serão priorizados financiamentos que apoiam "projetos e atividades que visem à autonomia econômica, geração de trabalho e renda e empoderamento das mulheres" (Planejamento Estratégico, p. 7). Nesse não mais.</t>
  </si>
  <si>
    <t>23. Discriminação étnica ou sexual</t>
  </si>
  <si>
    <t>24. Inclusão de pessoas com deficiência</t>
  </si>
  <si>
    <t>AFEAM possui a linha de crédito denominada INCLUSÃO, em parceria com a Secretaria de Estado de Justiça, Direitos Humanos e Cidadania – SEJUSC/SEPCD, que financia  pessoas com deficiência autônomos ou responsável legal de pessoas com deficiência.  https://www.afeam.am.gov.br/credito-amazonas-credito-inclusao/#!/</t>
  </si>
  <si>
    <t>25. Riscos para o patrimônio cultural</t>
  </si>
  <si>
    <t>26. Questões concorrenciais</t>
  </si>
  <si>
    <t>27. Responsabilidade tributária</t>
  </si>
  <si>
    <t>28. Prevenção e combate à corrupção</t>
  </si>
  <si>
    <t>https://www.afeam.am.gov.br/programa-de-integridade/</t>
  </si>
  <si>
    <t>TOTAL</t>
  </si>
  <si>
    <t>Máximo de 3</t>
  </si>
  <si>
    <t>Inclusão em política setorial ou em política temática (0 a 7)</t>
  </si>
  <si>
    <t xml:space="preserve"> Questionário Social, Ambiental e Climático analisa o desempenho das atividades entre 21 mil e 300 mil do setor primário perguntando se há utilização de queima de combustíveis fósseis para geração de energia, produção e transporte (PRSAC, p. 24, pergunta 3).</t>
  </si>
  <si>
    <t>Não foram encontradas políticas setoriais e o tema não foi mencionado em políticas temáticas ou outros documentos disponibilizados no site.</t>
  </si>
  <si>
    <t>Agropecuária e florestas = A agência não financia:                                              --Fabricação e comercialização de produtos da flora e fauna silvestre que estejam ameaçados de extinção ou estejam no período de defeso; 
• Projetos florestais ou clientes que explorem atividades econômicas florestais que não sejam autorizados pelos órgãos ambientais do município, estado ou união; 
• Fabricação e comercialização de carvão oriundo de material lenhoso proveniente do desmatamento ilegal da floresta; 
• Produtos do artesanato que utilizem matéria-prima da fauna e da flora que estejam em extinção ou que não tenha registro obrigatório junto ao IBAMA, quando for o caso;                                                                                           Projeto madeireiro com área de exploração acima de 400 hectares e que esteja em desacordo com a legislação pertinente e normas previstas pelos órgãos ambientais; 
• Serrarias que estiverem em desacordo com a legislação pertinente e normas previstas pelo órgãos ambientais; 
• Comércio de material de construção e outros tipos de comércio que tenham entre seus produtos comercializados madeira sem comprovação/certificação de origem legal.
O Questionário Social, Ambiental e Climático analisa o desempenho das atividades entre 21 mil e 300 mil do setor primário  perguntando se há conversão do uso do solo,em qual ecossistema a atividade é desenvolvida, se há queima controlada e supressão da floresta, além de recuperação de APP, RL e reflorestamento para proteção de nascentes (PRSAC, p. 24, perguntas 3, 4 , 7 e 9 respectivamente).</t>
  </si>
  <si>
    <t>O Questionário Social, Ambiental e Climático analisa o desempenho dos setores primário, secundiários e terciários primário perguntando se captação de água da chuva (PRSAC, p. 24, pergunta 9) e reuso (PRSAC, p. 32, pergunta 9).</t>
  </si>
  <si>
    <t>O Questionário Social, Ambiental e Climático analisa o desempenho dos setores primário, secundiários e terciários primário perguntando se a geração de geração de resíduos sólidos ou efluentes e sua destinação (PRSAC, p. 27, pergunta 18 e p. 32, pergunta 10).</t>
  </si>
  <si>
    <t>O Questionário Social, Ambiental e Climático analisa o desempenho das atividades entre 21 mil e 300 mil do setor primário perguntando se há rotação de culturas (PRSAC, p. 24, pergunta 9).</t>
  </si>
  <si>
    <t>O Questionário Social, Ambiental e Climático analisa o desempenho das atividades dos setores primários, secundários e terciários perguntando se destina dos resíduos e efluentes (PRSAC, p. 27, pergunta 18, p. 28, pergunta 5 e p. 32, pergunta 10).</t>
  </si>
  <si>
    <t xml:space="preserve">O Questionário Social, Ambiental e Climático analisa o desempenho dos setores primários, secundários e terciários perguntando se há recursos naturais com possibilidade de restrição (PRSAC, p. 26, pergunta 11 e p. 30, pergunta 3). O Questionário Social, Ambiental e Climático analisa o desempenho das atividades dos setores primário, secundário e terciários perguntando a carcterística dos recursos naturais utilizados: se baixo valor e/ou extração sustentável, se de média sustentabilidade, se de uso intensivo (PRSAC, p. 26, pergunta 11). </t>
  </si>
  <si>
    <t>O Questionário Social, Ambiental e Climático analisa o desempenho dos setores primários, secundários e terciários perguntando se há condições de trabalho degradantes ou análogas ao de escravo (PRSAC, p. 26, pergunta 6 e p. 28, pergunta 3).</t>
  </si>
  <si>
    <t>O Questionário Social, Ambiental e Climático analisa o desempenho dos setores primários, secundários e terciários perguntando se pessoas com menos de 18 anos trabalham na atividade financiada (PRSAC, p. 24, pergunta 5  e p. 28, pergunta 2).</t>
  </si>
  <si>
    <t>O Questionário Social, Ambiental e Climático analisa o desempenho das atividades acima de R$300.000 no setor primário perguntando se a mão de obra é familiar, assalariada temporária ou permanente (PRSAC, p. 25, pergunta 5.3).</t>
  </si>
  <si>
    <t>No Questionário Social, Ambiental e Climático analisa o desempenho dos setores primários, secundários e terciários perguntando se a atividade econômica utiliza EPI e se houve acidente no local do trabalho (PRSAC, p. 27, pergunta 19.3 e p. 32, perguntas 12 e 13).</t>
  </si>
  <si>
    <t>A agência não financia: Fabricação e comercialização de bebidas alcoólicas; • Comércio e uso de pesticidas, herbicidas e fungicidas e demais agrotóxicos que estão sendo retirados progressivamente do mercado ou que tenham sido proibidos a nível nacional e internacional;</t>
  </si>
  <si>
    <t>No Questionário Social, Ambiental e Climático analisa o desempenho  dos setores primários, secundários e terciários perguntando se o imóvel encontra-se próximo a comunidades indígenas/quilombolas (PRSAC, p. 26, pergunta 14 e p. 30, pergunta 5).</t>
  </si>
  <si>
    <t>O Questionário Social, Ambiental e Climático  analisa o desempenho das atividades entre 21 mil e 300 mil do setor primário perguntando se fazem uso de defensivos agrícolas (PRSAC, p. 24, pergunta 6) e no setor secundário e terciário analisa se faz uso de produtos químicos (PRSAC, p. 32, pergunta 11).</t>
  </si>
  <si>
    <t>Pergunta no Questionário Social, Ambiental e Climático financiamentos para os setores primários, secundários e terciários se existe a necessidade de reassentamentos ou deslocamento involuntário da população (PRSAC, p. 31) e  se os recursos naturais utilizados podem causar conflito no entorno (PRSAC, p. 30, item 3).</t>
  </si>
  <si>
    <t>O Questionário Social, Ambiental e Climático analisa o desempenho nos setor primário perguntando se há pessoas do gênero feminino trabalhando e quais atividades elas desempenham (PRSAC, p. 25, perguntas 2 e 4 respectivamente).</t>
  </si>
  <si>
    <t>No Questionário Social, Ambiental e Climático para os setores primários, secundários e terciários pergunta se as atividades encontram-se próximo a sítios arqueológicos e/ou achados de valores culturais (PRSAC, p. 26, pergunta 16 e p. 31, pergunta 7).</t>
  </si>
  <si>
    <t>Máximo de 7</t>
  </si>
  <si>
    <t>BASE DE DADOS OU DILIGÊNCIA</t>
  </si>
  <si>
    <t>Todos os setores econômicos sujeitos a licenciamento ambiental - até 20 pontos</t>
  </si>
  <si>
    <t xml:space="preserve">Peso </t>
  </si>
  <si>
    <t>Apenas setores econômicos com maior risco socioambiental
(médio ou alto) - até 15 pontos</t>
  </si>
  <si>
    <t>Peso</t>
  </si>
  <si>
    <t>Apenas operações ou clientes/investimentos acima de certo patamar financeiro, sendo o universo mais abrangente do que Project Finance (nesse caso, será considerado o percentual, dentre as operações com setores sujeitos a licenciamento ambiental, para o qual ocorre a consulta) - até 8 pontos</t>
  </si>
  <si>
    <t>Apenas Project Finance - até 4 pontos</t>
  </si>
  <si>
    <t>Licenciamento ambiental vigente</t>
  </si>
  <si>
    <t xml:space="preserve">"As entidades  e órgãos de financiamento e incentivos governamentais condicionarão a aprovação de projetos habilitados a esses benefícios ao licenciamento" (PRSAC, p. 12, "a"). </t>
  </si>
  <si>
    <t>Relatórios ambientais anuais de empresas inscritas no Cadastro Técnico Federal de Atividades Potencialmente Poluidoras</t>
  </si>
  <si>
    <t>Verificação do cumprimento de condicionantes do licenciamento ambiental junto à empresa</t>
  </si>
  <si>
    <t>Prática de infrações – órgão ambiental estadual</t>
  </si>
  <si>
    <t>Áreas embargadas – órgão ambiental estadual/DF</t>
  </si>
  <si>
    <t>"Atualizar no Sistema de Impedido de Operar - SIOP a lista de pessoas físicas e jurídicas impedidas de receber crédito por conta dos embargos/interdições realizadas pelo IPAAM, IBAMA e outros órgãos ambientais" (PRSAC, p. 12, "b").</t>
  </si>
  <si>
    <t>Cadastro Ambiental Rural - CAR</t>
  </si>
  <si>
    <t>PRSAC, pp. 24 e 26.</t>
  </si>
  <si>
    <t>Autorizações para supressão de vegetação (sempre que apurado desmatamento recente) – órgãos ambientais estaduais (ou municipais, qdo. for o caso)</t>
  </si>
  <si>
    <t>Prática de infrações – órgãos ambientais federais</t>
  </si>
  <si>
    <t>Áreas embargadas pelo IBAMA ou ICMBio</t>
  </si>
  <si>
    <t>Limites de unidades de conservação (federais, estaduais e municipais)</t>
  </si>
  <si>
    <t>Limites de terras indígenas</t>
  </si>
  <si>
    <t>Questionário Social, Ambiental e Climático estabelece que setores primários, secundários e terciários verifiquem a proximidade de terras indígenas (PRSAC, p. 26, pergunta 14 e p. 30, pergunta 5).</t>
  </si>
  <si>
    <t>Limites de territórios quilombolas</t>
  </si>
  <si>
    <t>IPHAN e órgãos estaduais e municipais de proteção do patrimônio cultural</t>
  </si>
  <si>
    <t>Outros conflitos fundiários ou comunitários</t>
  </si>
  <si>
    <t>Questionário Social, Ambiental e Climático para setores primários, secundário e terciário verificam se existe uso de recursos naturais com potencial de geração de conflitos em torno de sua utilização e impacto na subsistência de grupos vulneráveis (PRSAC, p. 30).</t>
  </si>
  <si>
    <t>Bases de dados do Ministério Público Federal</t>
  </si>
  <si>
    <t>Bases de dados do Ministério Público Estadual</t>
  </si>
  <si>
    <t>“Lista suja” do trabalho escravo</t>
  </si>
  <si>
    <t>"Manter atualizada no Sistema de Impedidos de Operar - SIOP o registro das pessoas físicas e jurídicas autuadas por exploração de trabalho infantojuvenil e trabalho análogo à escravidão, disponibilizado no site do Ministério do Trabalho e  Emprego, quando disponível" (PRSAC, p. 12, "c")</t>
  </si>
  <si>
    <t>Infrações em matéria de saúde e segurança do trabalho (inclusive trabalho infantil)</t>
  </si>
  <si>
    <t>"Manter atenção especial quanto à exploração do trabalho infantojuvenil, trabalho análogo à escravidão e práticas ambientais irregulares (disposição irregular de  resíduos, uso irregular do solo, etc.) no momento da visita técnica, sobretudo  quando se tratar de financiamento para clientes que desenvolvem atividades  econômicas com nível de risco socioambiental (Potencial poluidor/degradador)  Grande e Médio, e que constantemente apareçam em fontes de informações  seguras (censos, revistas, trabalhos acadêmicos, etc.)" (PRSAC, p. 13, "k").</t>
  </si>
  <si>
    <t>Bases de dados do Ministério Público em matéria trabalhista</t>
  </si>
  <si>
    <t>Bases de dados do Judiciário em matéria trabalhista</t>
  </si>
  <si>
    <t>Percentual de acidentes do trabalho à luz da média do setor econômico</t>
  </si>
  <si>
    <t>Questionário Social, Ambiental e Climático para setores secundário e terciário indaga sobre acidentes de trabalho (PRSAC, p. 32).</t>
  </si>
  <si>
    <t>Percentual de doenças ocupacionais à luz da média do setor econômico</t>
  </si>
  <si>
    <t>Bases de dados do Poder Judiciário Federal</t>
  </si>
  <si>
    <t>AFEAM enviou documentação relativa à contratação de prestador de serviços</t>
  </si>
  <si>
    <t>Bases de dados do Poder Judiciário Estadual</t>
  </si>
  <si>
    <t>Dados da própria empresa relativos à matriz energética</t>
  </si>
  <si>
    <t>Dados da própria empresa relativos à eficiência energética</t>
  </si>
  <si>
    <t>Questionário Social, Ambiental e Climático para setores secundário e terciário indaga sobre medidas para racionalização do consumo de energia elétrica (PRSAC, p. 33).</t>
  </si>
  <si>
    <t xml:space="preserve">Outorga para utilização de recursos hídricos </t>
  </si>
  <si>
    <t>Dados da própria empresa relativos à eficiência hídrica</t>
  </si>
  <si>
    <t xml:space="preserve">Questionário Social, Ambiental e Climático indaga sobre recuperação de APP, captação de água da chuva e reflorestamento para proteção de nascente (PRSAC, p. 24). </t>
  </si>
  <si>
    <t>Dados da própria empresa relativos à gestão de resíduos e efluentes</t>
  </si>
  <si>
    <t>Os Questionários Social, Ambiental e Climático aplicados aos setores primário, secundário e terciário coletam informações sobre a destinação de resíduos e efluentes (PRSAC, p. 18).</t>
  </si>
  <si>
    <t>Dados da própria empresa relativos ao uso de matéria-prima e insumos</t>
  </si>
  <si>
    <t>Questionário Social, Ambiental e Climático para o setor primário indaga sobre uso de pesticidas na agricultura (PRSAC, p. 24) e para os setores secundário e terciário indaga sobre uso de recursos naturais com possibilidade de restrição de acesso de caráter temporal (PRSAC, p. 30).</t>
  </si>
  <si>
    <t>Dados da própria empresa relativos a riscos ambientais na cadeia de produção/valor</t>
  </si>
  <si>
    <t>Dados da própria empresa relativos a riscos sociais na cadeia de produção/valor</t>
  </si>
  <si>
    <t>Certificações ambientais</t>
  </si>
  <si>
    <t>Certificações sociais</t>
  </si>
  <si>
    <t>PROCONs ou bases de dados do Ministério da Justiça em matéria de consumo</t>
  </si>
  <si>
    <t>Bases de dados do CADE (concorrência)</t>
  </si>
  <si>
    <t>Entes encarregados de zelar pela sanidade animal ou vegetal (para setores relevantes)</t>
  </si>
  <si>
    <t>Bases de dados da Controladoria-Geral da União, Tribunais de Contas e afins</t>
  </si>
  <si>
    <t>Cita possiveis consultas ao TCE (PRSAC, p. 19).</t>
  </si>
  <si>
    <t>Vigilância sanitária (para setores relevantes)</t>
  </si>
  <si>
    <t>Imprensa</t>
  </si>
  <si>
    <t>Mídias online em geral</t>
  </si>
  <si>
    <t>Organizações da sociedade civil relevantes</t>
  </si>
  <si>
    <t>Mecanismo de recebimento de queixas</t>
  </si>
  <si>
    <t>Inspeções no local</t>
  </si>
  <si>
    <t>"Na primeira visita técnica devem ser levantadas informações que 
possibilitem identificar, mensurar, monitorar e avaliar os riscos e impactos 
socioambientais da atividade econômica financiada e do cliente. Para tanto 
serão aplicados questionários. E, além disso, na oportunidade da visita 
técnica, os clientes deverão ser orientados a adotarem boas práticas de 
responsabilidade social, ambiental e climática" (PRSAC, p. 19).</t>
  </si>
  <si>
    <t>Contratação de auditoria socioambiental</t>
  </si>
  <si>
    <t>TOTAL PONDERADO DA COLUNA</t>
  </si>
  <si>
    <t>Máximo de 20</t>
  </si>
  <si>
    <t>UNIVERSO DE OPERAÇÕES OU EMPRESAS</t>
  </si>
  <si>
    <t>FREQUÊNCIA</t>
  </si>
  <si>
    <t>Todos os setores econômicos sujeitos a licenciamento ambiental</t>
  </si>
  <si>
    <t>Setores econômicos com risco médio ou alto</t>
  </si>
  <si>
    <t xml:space="preserve">Apenas operações ou clientes/investimentos acima de um certo patamar financeiro – inclusive Project Finance </t>
  </si>
  <si>
    <t>Semestral ou menor</t>
  </si>
  <si>
    <t>A GECOR deve fazer constar no relatório semestral de controles internos e riscos a síntese dos riscos socioambientais e as ações para mitigá-los ou eliminá-los (PRSAC, pp. 15 e 17)./ Gerência de Liberação, Acompanhamento e Cobrança irá se atentar "para o prazo de validade, restrições e potencial poluidor/degradador  indicados na Licença Ambiental ou outros documentos, sobretudo quando se  tratar de atividade econômica e/ou imóveis oferecidos em garantia pertencentes  a condomínio de apartamentos, casas ou terrenos, com potencial  poluidor/degradador Grande e Médio, os quais devem ser monitorados com mais  intensidade que aqueles que apresentam potencial poluidor/degradador  Pequeno" (PRSAC, p. 14)/ "Os clientes com nível de risco social, ambiental e climático “Grande" e  "Médio”, o monitoramento será realizado na seguinte forma: a) Atualização dos documentos que visam o cumprimento da PRSAC e da  legislação; b) Na visita técnica deve-se verificar o cumprimento das ações mitigadoras de  riscos recomendadas pela AFEAM, parceiros técnicos e/ou órgãos públicos  competentes." (PRSAC, p. 21). Todos os setores são monitorados.</t>
  </si>
  <si>
    <t>Anual</t>
  </si>
  <si>
    <t>Bienal</t>
  </si>
  <si>
    <t>Apenas quando tem conhecimento de fato novo relevante ou quando se refere a único ou poucos temas</t>
  </si>
  <si>
    <t>Não adota</t>
  </si>
  <si>
    <t>Total</t>
  </si>
  <si>
    <t>Máximo de 10</t>
  </si>
  <si>
    <t>GRAU DE RELEVÂNCIA</t>
  </si>
  <si>
    <t>Negativa de crédito, suspensão de desembolsos ou vencimento antecipado de operações em razão de riscos socioambientais (percentual nos últimos 2 anos)</t>
  </si>
  <si>
    <t>Baixo - 0 ou 1 ponto</t>
  </si>
  <si>
    <t>Médio - 2 ou 3 pontos</t>
  </si>
  <si>
    <t>Alto - 4 ou 5 pontos</t>
  </si>
  <si>
    <t>0 a 2%</t>
  </si>
  <si>
    <t>2 a 8%</t>
  </si>
  <si>
    <t>Maior que 8%</t>
  </si>
  <si>
    <t>Máximo de 5</t>
  </si>
  <si>
    <t>AÇÃO ADOTADA</t>
  </si>
  <si>
    <t>Todos os setores econômicos sujeitos a licenciamento ambiental - 8 a 10 pontos</t>
  </si>
  <si>
    <t>Apenas setores econômicos com maior risco socioambiental  - 6 ou 7 pontos</t>
  </si>
  <si>
    <t>Apenas operações ou clientes acima de certo patamar financeiro (nesse caso, indicar o percentual dentre os valores destinados a empresas de setores sujeitos a licenciamento) - até 5 pontos</t>
  </si>
  <si>
    <t xml:space="preserve">Apenas Project Finance - até 3 pontos  </t>
  </si>
  <si>
    <t>Não adota - 0 pontos</t>
  </si>
  <si>
    <t xml:space="preserve">Repercussão do nível de risco nas condições da operação (taxa de juros, prazo de duração ou prazo de carência) </t>
  </si>
  <si>
    <t>"A Agência deve reforçar a Política de Responsabilidade Social, Ambiental e 
Climática com as seguintes ações: Oferecer condições diferenciadas de financiamento (taxas de juros, prazos e 
carências) para clientes que adotem ou busquem adotar boas práticas de 
responsabilidade socioambiental em seus negócios" (PRSAC, p. 22)/ "será garantido crédito diferenciado, com bônus ambientais, para os financiamentos de projetos efetivamente vinculados à sustentabilidade socioambiental, no âmbito de uma política de apoio à economia verde" (Carta Anual, p. 9).</t>
  </si>
  <si>
    <t>Cláusula(s) contratual(s) de cumprimento das regulações socioambientais/dever de informar sobre autuações</t>
  </si>
  <si>
    <t>" Os financiamentos concedidos pela AFEAM não estimulam o  desmatamento, a exploração de  trabalho escravo e nem a utilização de mão de obra infantil,  pois seus contratos de crédito estabelecem cláusulas de segurança nesse aspecto e ainda faz  a fiscalização no decorrer de vigência do contrato" (Carta Anual, p. 24)/"Incluir como cláusula contratual a obrigação do cliente apresentar e manter  atualizada a Licença Ambiental, bem como, cumprir as ações  itigadoras de  riscos sociais, ambientais e climáticos estabelecidas pela legislação, órgãos  competentes e recomendadas pela AFEAM, IDAM ou SEBRAE/AM" (PRSAC, p. 13, "p").</t>
  </si>
  <si>
    <t>Cláusula(s) contratual(is) relativa(s) a deveres de transparência socioambiental junto à IF relativos a operações da própria empresa financiada</t>
  </si>
  <si>
    <t>Cláusula(s) contratual(is) relativa(s) a deveres de transparência socioambiental junto à IF relativos à cadeia de produção da empresa financiada</t>
  </si>
  <si>
    <t xml:space="preserve">Plano de ação ou compromisso equivalente com prazos e metas claros para operações próprias </t>
  </si>
  <si>
    <t>"Após aprovação do financiamento, havendo  identificação de riscos sociais, ambientais e climáticos, o cliente deve ser  informado para que possa tomar providências no sentido de mitigá-los ou  eliminá-los ao longo do financiamento" (PRSAC, p. 20). Não especifica se há prazos e metas.</t>
  </si>
  <si>
    <t>Plano de ação ou compromisso equivalente com  prazos e metas claros para cadeia de produção</t>
  </si>
  <si>
    <t>Garantias adicionais ou seguro</t>
  </si>
  <si>
    <t>Existência de indicadores específicos para mensuração de impacto (indicando-se quais são) - até 3,5 pontos</t>
  </si>
  <si>
    <t xml:space="preserve">Percentual no portfólio de crédito - até 6,5 pontos </t>
  </si>
  <si>
    <t>Educação e/ou empregabilidade para população de baixa renda</t>
  </si>
  <si>
    <t xml:space="preserve">CRÉDITO AMAZONAS CRÉDITO SOLIDÁRIO: Autônomos atendidos por programas ou projetos sociais desenvolvidos pelo Governo do Estado do Amazonas, prospectados e selecionados pelo Fundo de Promoção Social – FPS, fundo destinado a "redução de pobreza, combate à fome, diminuição das desigualdades, combate a exploração sexual de crianças e adolescentes, melhoria da qualidade de vida de idosos e pessoas com deficiência, além da geração de emprego, renda e inclusão social para pessoas em situação de vulnerabilidade social" (https://www.afeam.am.gov.br/credito-afeam-credito-solidario)./ CRÉDITO AMAZONAS EMPREENDER NO ENVELHECER: Promove autonomia econômica para idosos autônomos, sem vínculo empregatício (https://www.afeam.am.gov.br/credito-amazonas-idoso-empreendedor)./ CRÉDITO AMAZONAS SETEMP: Desempregados que buscam empreender para geração de renda. Investimentos Fixos: Aquisição de máquinas e equipamentos, móveis e utensílios  dentre outros para aumento de produtividade com sustentabilidade (https://www.afeam.am.gov.br/credito-amazonas-setemp)./ CETAM: Egressos dos cursos de capacitação do Centro de Educação Tecnológica do Amazonas que desenvolvam ou pretendam iniciar atividades empreendedoras (https://www.afeam.am.gov.br/cetam/). </t>
  </si>
  <si>
    <t>Não há informação.</t>
  </si>
  <si>
    <t xml:space="preserve">Adaptação a riscos climáticos físicos </t>
  </si>
  <si>
    <t xml:space="preserve">Produção, geração ou distribuição de energia elétrica de baixo carbono (exclui grandes hidrelétricas) </t>
  </si>
  <si>
    <t xml:space="preserve">CRÉDITO ENERGIA SUSTENTÁVEL: projetos e iniciativas que estimulem a produção e o uso de fontes de energia renováveis além de promover a eficiência energética com uma economia mais limpa e a redução do impacto ao meio ambiente (https://www.afeam.am.gov.br/afeam-energia-sustentave)./ CRÉDITO AMAZONAS AGRICULTURA: Até 12 anos na aquisição de maquinas e equipamentos com provável duração útil superior a 5 anos, eletrificação rural, energia solar e implantação de culturas de ciclo longo (https://www.afeam.am.gov.br/credito-afeam-agricultura)./ CRÉDITO AMAZONAS ASSOCIAÇÕES E COOPERATIVAS: Sugere o uso de energia solar (https://www.afeam.am.gov.br/credito-afeam-associacoes-e-cooperativas)./ CRÉDITO AMAZONAS AGROINDÚSTRIA E EMPRESA RURAL: Sugere o uso de energia solar (https://www.afeam.am.gov.br/credito-afeam-agroindustria-e-empresa-rural). </t>
  </si>
  <si>
    <t>Eficiência energética</t>
  </si>
  <si>
    <t>CRÉDITO ENERGIA SUSTENTÁVEL: projetos e iniciativas que estimulem a produção e o uso de fontes de energia renováveis além de promover a eficiência energética com uma economia mais limpa e a redução do impacto ao meio ambiente (https://www.afeam.am.gov.br/afeam-energia-sustentave). Não há mensuração de impacto.</t>
  </si>
  <si>
    <t>Produção de combustíveis de baixo carbono /aquisição de veículos de baixo carbono</t>
  </si>
  <si>
    <t>CRÉDITO AMAZONAS SEMIG: Taxistas permissionários, motoristas de aplicativo, empresas de aluguel de veículos e auto-escolas. Instalação de Kit GNV (Gás Natural Veicular) (https://www.afeam.am.gov.br/credito-amazonas-semig/).</t>
  </si>
  <si>
    <t>Infraestrutura de mobilidade urbana ativa</t>
  </si>
  <si>
    <t xml:space="preserve">CRÉDITO AMAZONAS AQUAVIÁRIOS: Autônomo, MEI, Micro e Pequenas Empresas que desenvolvem atividade de transporte de cargas e passageiros via fluvial. Finalidade: Destinado a financiamentos para aquisição, construção e reforma de embarcações, máquinas, equipamentos e capital de giro para as atividades de transporte de cargas e passageiros via fluvial (https://www.afeam.am.gov.br/credito-afeam-aquaviarios). </t>
  </si>
  <si>
    <t>Biodiversidade terrestre (mitigação de riscos)</t>
  </si>
  <si>
    <t xml:space="preserve">CRÉDITO AMAZONAS EXTRATIVISMO: Agricultores Familiares que desenvolvam atividades de extrativismo (www.afeam.am.gov.br/credito-afeam-extrativismo)./ MANEJO FLORESTAL: Incentivar a extração de madeira legalizada oriunda de Planos de Manejo Florestal Sustentável em Pequena Escala – PMFSPE e Planos de Manejo Florestal Sustentável de Menor Impacto de Exploração – PMFS Menor Impacto de Exploração (https://www.afeam.am.gov.br/manejo-florestal/). </t>
  </si>
  <si>
    <t>Biodiversidade terrestre (restauração)</t>
  </si>
  <si>
    <t>Preservação da biodiversidade e/ou mitigação de riscos de poluição de água doce</t>
  </si>
  <si>
    <t>Descontaminação de água doce</t>
  </si>
  <si>
    <t>Eficiência hídrica</t>
  </si>
  <si>
    <t>Preservação da biodiversidade e/ou mitigação de riscos de poluição marítima</t>
  </si>
  <si>
    <t>Restauração de ecossistemas marinhos</t>
  </si>
  <si>
    <t>Mitigação de riscos de poluição do solo ou uso eficiente do solo para fins agrícolas</t>
  </si>
  <si>
    <t xml:space="preserve">CRÉDITO AMAZONAS AGRICULTURA: Até 12 anos na aquisição de maquinas e equipamentos com provável duração útil superior a 5 anos, eletrificação rural, energia solar e implantação de culturas de ciclo longo (https://www.afeam.am.gov.br/credito-afeam-agricultura)./ PROCALCÁRIO: tem como objetivo propiciar, em todos os municípios amazonenses, a correção de solos em terras exploradas economicamente, cuja realidade edafológica exija esta necessidade, com prioridade para as áreas produtoras de grãos, fruticulturas, culturas industriais, culturas alimentares, olericultura, e a pecuária em áreas de pastagens ou capoeiras alteradas ou degradadas (https://www.afeam.am.gov.br/procalcario/).  </t>
  </si>
  <si>
    <t>Descontaminação do solo</t>
  </si>
  <si>
    <t>Mitigação de riscos de poluição atmosférica</t>
  </si>
  <si>
    <t>Uso eficiente de matéria-prima</t>
  </si>
  <si>
    <t>Gestão adequada de resíduos sólidos (prevenção de poluição)</t>
  </si>
  <si>
    <t>Gestão eficiente de resíduos sólidos (economia circular)</t>
  </si>
  <si>
    <t>Mitigação de riscos de trabalho análogo ao escravo na cadeia de produção</t>
  </si>
  <si>
    <t>Mitigação de riscos de trabalho infantil irregular na cadeia de produção</t>
  </si>
  <si>
    <t>Mitigação de riscos à saúde no trabalho</t>
  </si>
  <si>
    <t>Mitigação de riscos à segurança no trabalho</t>
  </si>
  <si>
    <t xml:space="preserve">Mitigação de riscos ou criação de oportunidades para  comunidades tradicionais </t>
  </si>
  <si>
    <t>Saúde e segurança de comunidades de baixa renda</t>
  </si>
  <si>
    <t xml:space="preserve">CRÉDITO AMAZONAS CRÉDITO SOLIDÁRIO: Autônomos atendidos por programas ou projetos sociais desenvolvidos pelo Governo do Estado do Amazonas, prospectados e selecionados pelo Fundo de Promoção Social – FPS, fundo destinado a "redução de pobreza, combate à fome, diminuição das desigualdades, combate a exploração sexual de crianças e adolescentes, melhoria da qualidade de vida de idosos e pessoas com deficiência, além da geração de emprego, renda e inclusão social para pessoas em situação de vulnerabilidade social" (https://www.afeam.am.gov.br/credito-afeam-credito-solidario). </t>
  </si>
  <si>
    <t>Saúde e segurança do consumidor</t>
  </si>
  <si>
    <t>Desenvolvimento local (inclui turismo sustentável)/ apoio a MPMEs</t>
  </si>
  <si>
    <t>CRÉDITO AMAZONAS MEI: Microempreendedores Individuais dos segmentos industrial, comercial e de prestação de serviços, sediados no Estado do Amazonas. Aquisição de máquinas e equipamentos, móveis e utensílios, dentre outros, para aumento de produtividade com sustentabilidade. (https://www.afeam.am.gov.br/credito-amazonas-mei)./ CRÉDITO AMAZONAS ME: Microempresas dos segmentos industrial, comercial e de prestação de serviços, sediadas no Estado do Amazonas. Aquisição de máquinas e equipamentos, móveis e utensílios, dentre outros para aumento de produtividade com sustentabilidade (https://www.afeam.am.gov.br/credito-amazonas-me)./ CRÉDITO AMAZONAS EPP: Pequena Empresa dos segmentos industrial, comercial e de prestação de serviços, sediadas no Estado do Amazonas. Capital de Giro: Financiar as principais despesas/custos operacionais como folha de pagamento, aluguel, contas de consumo, e outros necessários para a implantação, manutenção, ampliação e modernização da atividade produtiva;
Investimentos Fixos: Aquisição de máquinas e equipamentos, móveis e utensílios, dentre outros, para aumento de produtividade com sustentabilidade (https://www.afeam.am.gov.br/credito-amazonas-epp)./ CRÉDITO AMAZONAS FEIRANTES: Pessoas Físicas que desenvolvem suas atividades nas feiras. Capital de Giro: Financiar as principais despesas/custos operacionais necessários para a implantação, manutenção, ampliação e modernização da atividade produtiva; Investimentos Fixos: Aquisição de máquinas e equipamentos, móveis e utensílios, dentre outros, para aumento de produtividade com sustentabilidade (https://www.afeam.am.gov.br/credito-amazonas-feirantes). /CRÉDITO AMAZONAS TURISMO (https://www.afeam.am.gov.br/credito-amazonas-turismo/)./ CRÉDITO AMAZONAS ASSOCIAÇÕES E COOPERATIVAS: Incentiva atividades consideradas como de pequeno potencial poluidor e degradador, quando exercidas por agricultores familiares (https://www.afeam.am.gov.br/credito-afeam-associacoes-e-cooperativas). Não há mensuração de impacto.</t>
  </si>
  <si>
    <t>Promoção da equidade de gênero</t>
  </si>
  <si>
    <t xml:space="preserve">CRÉDITO AMAZONAS CRÉDITO ROSA: Público atendido pela Secretária de Estado da Assistência Social e Combate à Fome – SEAS, que compreende Mulheres Empreendedoras (Autônomas e Microempreendedoras individuais – MEI). Capital de Giro: Financiar as principais despesas/custos operacionais necessários  para a implantação, manutenção, ampliação e modernização da atividade produtiva; Investimentos Fixos: Aquisição de máquinas e equipamentos, móveis e utensílios  dentre outros para aumento de produtividade com sustentabilidade (https://www.afeam.am.gov.br/credito-amazonas-credito-rosa). </t>
  </si>
  <si>
    <t>Promoção da equidade étnica</t>
  </si>
  <si>
    <t>Infraestrutura para integração de pessoas com deficiência</t>
  </si>
  <si>
    <t>CRÉDITO AMAZONAS CRÉDITO SOLIDÁRIO: Autônomos atendidos por programas ou projetos sociais desenvolvidos pelo Governo do Estado do Amazonas, prospectados e selecionados pelo Fundo de Promoção Social – FPS, fundo destinado a "redução de pobreza, combate à fome, diminuição das desigualdades, combate a exploração sexual de crianças e adolescentes, melhoria da qualidade de vida de idosos e pessoas com deficiência, além da geração de emprego, renda e inclusão social para pessoas em situação de  vulnerabilidade social" (https://www.afeam.am.gov.br/credito-afeam-credito-solidario)./ CRÉDITO AMAZONAS CRÉDITO INCLUSÃO: Pessoas com Deficiência autônomos ou Responsável Legal de Pessoas com Deficiência que desenvolvem atividades produtivas, atendidos pela Secretaria de Estado de Justiça, Direitos Humanos e Cidadania – SEJUSC/SEPCD. Investimentos Fixos: Aquisição de máquinas e equipamentos, móveis e utensílios dentre outros para aumento de produtividade com sustentabilidade (https://www.afeam.am.gov.br/credito-amazonas-credito-inclusao).</t>
  </si>
  <si>
    <t>Proteção do patrimônio cultural</t>
  </si>
  <si>
    <t>Habitação para população de baixa renda</t>
  </si>
  <si>
    <t>Água e esgoto para comunidades periféricas</t>
  </si>
  <si>
    <t>Coleta de lixo para comunidades periféricas</t>
  </si>
  <si>
    <t>Percentual no portfólio</t>
  </si>
  <si>
    <t>Categoria da atividade econômica financiada</t>
  </si>
  <si>
    <t>Percentual alto (mais de 40%) no portfólio</t>
  </si>
  <si>
    <t xml:space="preserve">Percentual médio (mais de 20 e até 40%) no portfólio </t>
  </si>
  <si>
    <t>Percentual baixo (0 a 20%) no portfólio</t>
  </si>
  <si>
    <t>Ausente no portfólio</t>
  </si>
  <si>
    <t>Setores econômicos de alto risco socioambiental</t>
  </si>
  <si>
    <t xml:space="preserve">Setores econômicos de risco socioambiental médio </t>
  </si>
  <si>
    <t>Conforme o Relatório de Demonstrações Contábeis 2024 (p. 19), o setor agrícola representa 20% da composição da carteira de crédito da agência.</t>
  </si>
  <si>
    <t>Setores econômicos de risco socioambiental baixo ou nenhum</t>
  </si>
  <si>
    <t>Conforme o Relatório de Demonstrações Contábeis 2024 (p. 19), os setores 'Comércio' e 'Serviços' representam 75,90% da composição da carteira de crédito da agência.</t>
  </si>
  <si>
    <t>Em 2021 a composição da carteira de crédito do setor agrícola era de 0,1%  e subiu para 20%.</t>
  </si>
  <si>
    <t>CATEGORIA DA EMPRESA FINANCIADA E DE SUA CADEIA DE PRODUÇÃO</t>
  </si>
  <si>
    <t>Informação completa (georreferenciada ou microbacia hidrográfica) - 10 pontos</t>
  </si>
  <si>
    <t>Município/bioma - 5 pontos</t>
  </si>
  <si>
    <t>Ausente (informação apenas sobre a sede no caso de empresas com múltiplos estabelecimentos) - 0 pontos</t>
  </si>
  <si>
    <t>Alto risco socioambiental</t>
  </si>
  <si>
    <t>Há conhecimento da localização das atividades financiadas, conforme requerido nos Questionário SAC para solicitação de crédito da agência e pergunta qual região do Estado de Amazonas está localizada (PRSAC, p. 26, pergunta 10).</t>
  </si>
  <si>
    <t>Risco socioambiental médio</t>
  </si>
  <si>
    <t>Há conhecimento da localização exata das atividades financiadas do setor agrícola, as quais representam 20% da composição da carteira de crédito da agência, conforme apontado no Demonstrações Contábeis 2024 (p. 19); não há informação sobre conhecimento (ou não) da localização completa de outras atividades financiadas.</t>
  </si>
  <si>
    <t>Risco socioambiental baixo ou nenhum risco</t>
  </si>
  <si>
    <t>Há conhecimento da localização das atividades financiadas, conforme requerido nos Questionário SAC para solicitação de crédito da agência (PRSAC, p. 26, pergunta 10).</t>
  </si>
  <si>
    <t>PERCENTUAL NO PORTFÓLIO</t>
  </si>
  <si>
    <t>Categoria da empresa financiada e de sua cadeia de produção</t>
  </si>
  <si>
    <t>Percentual baixo (até 20%) no portfólio</t>
  </si>
  <si>
    <t>OBS: A PLANILHA DRSAC 30-06-2025 - ajustada RASA (ANEXO V), ENCAMINHADA AO BCB SEMESTRALMENTE, POR MEIO DO CADOC 2030 (DRSAC - ANEXO V.a) DETÉM INFORMAÇÕES QUE AUXILIARÃO NO PRENCHIMENTO DESSE QUESTIONÁRIO. RESUMINDO, NOSSA CARTEIRA DE RECURSOS PRÓPRIOS É DE RISCO BAIXO PARA SOCIAL E AMBIENTAL, SENDO QUE AINDA NÃO TEMOS AVALIAÇÃO PARA O CLIMÁTICO, CONFORME RESOLUÇÃO DO BCB. A IDENTIFICAÇÃO DOS CLIENTES ESTÁ SUPRIMIDA EM FUNÇÃO DO SIGILO BANCÁRIO E DA LGPD.</t>
  </si>
  <si>
    <t>Risco socioambiental baixo ou nenhum</t>
  </si>
  <si>
    <t>Não avaliadas (dentre os setores sujeitos a licenciamento ambiental)</t>
  </si>
  <si>
    <t>Impacto socioambiental positivo</t>
  </si>
  <si>
    <t xml:space="preserve">Riscos socioambientais da cadeia de produção irrelevantes </t>
  </si>
  <si>
    <t xml:space="preserve">Riscos socioambientais da cadeia de produção médios e grau de suficiência do monitoramento </t>
  </si>
  <si>
    <t xml:space="preserve">Riscos socioambientais da cadeia de produção altos e grau de suficiência do monitoramento </t>
  </si>
  <si>
    <t>Não há informação disponível sobre as categorias de risco das empresas financiadas e de suas cadeias de produção</t>
  </si>
  <si>
    <t>SITUAÇÃO NA IF</t>
  </si>
  <si>
    <t>Deficiente – 0 ou 1 ponto</t>
  </si>
  <si>
    <t>Médio – 2 a 6 pontos</t>
  </si>
  <si>
    <t>Bom/ótimo – 7 a 10 pontos</t>
  </si>
  <si>
    <t>Tema tratado em Diretoria de área-fim</t>
  </si>
  <si>
    <t xml:space="preserve">Tema é tratado pelo Diretor Presidente e por Diretorias (PRSAC, p. 8).
</t>
  </si>
  <si>
    <t>Participação feminina na Diretoria</t>
  </si>
  <si>
    <t>Há 1/3 de presença feminina na Diretoria (Carta Anual, p. 4).</t>
  </si>
  <si>
    <t>Participação negra na Diretoria</t>
  </si>
  <si>
    <t>Dimensão da área de Sustentabilidade (proporcionalidade em relação ao quadro de empregados da área de risco)</t>
  </si>
  <si>
    <t>A proporção é de 25%, conforme informações enviadas pela AFEAM</t>
  </si>
  <si>
    <t>Dimensão da área de Sustentabilidade (proporcionalidade em relação ao quadro de empregados das áreas de negócios)</t>
  </si>
  <si>
    <t>A proporção é inferior a 5%, conforme informações enviadas pela AFEAM</t>
  </si>
  <si>
    <t>Treinamentos em sustentabilidade para áreas-fim (média por empregado)</t>
  </si>
  <si>
    <t>Integração de fatores de sustentabilidade na remuneração da Diretoria</t>
  </si>
  <si>
    <t>Integração de fatores de sustentabilidade na remuneração de gerentes</t>
  </si>
  <si>
    <t>Cita de modo geral que o Conselho de Administração irá "Assegurar que a estrutura  remuneratória adotada pela instituição não incentive comportamentos incompatíveis com a PRSAC" (PRSAC, p. 6).</t>
  </si>
  <si>
    <r>
      <t xml:space="preserve">Frequência de atualização de Políticas, Planos e Manuais de Procedimentos e abrangência do universo de </t>
    </r>
    <r>
      <rPr>
        <i/>
        <sz val="12"/>
        <color rgb="FF000000"/>
        <rFont val="Calibri"/>
        <family val="2"/>
      </rPr>
      <t>stakeholders</t>
    </r>
  </si>
  <si>
    <r>
      <rPr>
        <sz val="12"/>
        <color rgb="FF000000"/>
        <rFont val="Calibri"/>
        <scheme val="minor"/>
      </rPr>
      <t xml:space="preserve">"A revisão da PRSAC deve ser feita no mínimo a cada 3 (três) anos ou quando da ocorrência de eventos considerados relevantes pela instituição" (PRSAC, p. 22). Cita alguns </t>
    </r>
    <r>
      <rPr>
        <i/>
        <sz val="12"/>
        <color rgb="FF000000"/>
        <rFont val="Calibri"/>
        <scheme val="minor"/>
      </rPr>
      <t>stakeholders</t>
    </r>
    <r>
      <rPr>
        <sz val="12"/>
        <color rgb="FF000000"/>
        <rFont val="Calibri"/>
        <scheme val="minor"/>
      </rPr>
      <t xml:space="preserve"> com os quais buscam manter diálogo: clientes, empregados,  parceiros técnicos, fornecedores, órgãos públicos, instituições nacionais e 
sociedade (PRSAC, p. 21). </t>
    </r>
  </si>
  <si>
    <t>Canal específico para recebimento de reclamações quanto a impactos socioambientais de empreendimentos financiados</t>
  </si>
  <si>
    <t>Obs: O canal é o mesmo do Programa de Integridade da  AFEAM. https://www.afeam.am.gov.br/programa-de-integridade/</t>
  </si>
  <si>
    <t>NÚMERO DE CONTROVÉRSIAS NOS ÚLTIMOS 5 ANOS</t>
  </si>
  <si>
    <t>FONTE DA INFORMAÇÃO</t>
  </si>
  <si>
    <t>Abaixo da média de instituições financeiras de
mesmo porte - não perde pontos</t>
  </si>
  <si>
    <t>Média das instituições de
mesmo porte (até 5% acima ou abaixo) - 1 ponto a menos</t>
  </si>
  <si>
    <t>Acima da média das instituições de mesmo
porte - 2 a 5 pontos a menos</t>
  </si>
  <si>
    <t>Ministério Público do Trabalho (inquéritos civis, TACs e ACPs)</t>
  </si>
  <si>
    <t>Não foram identificadas controvérsias.</t>
  </si>
  <si>
    <t>Ministério Público Federal (inquéritos civis, TACs e ACPs)</t>
  </si>
  <si>
    <t>Ministério Público Estadual (inquéritos civis, TACs e ACPs)</t>
  </si>
  <si>
    <t>Banco Central do Brasil e CVM</t>
  </si>
  <si>
    <t>Processo administrativo sancionador no BC</t>
  </si>
  <si>
    <t>Imprensa tradicional</t>
  </si>
  <si>
    <t>ONGs socioambientais e canal para recebimento de denúncias da SIS no que diz respeito ao descumprimento de Políticas e compromissos voluntários</t>
  </si>
  <si>
    <t>Mínimo de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</si>
</sst>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
  </numFmts>
  <fonts count="19">
    <font>
      <sz val="12"/>
      <color theme="1"/>
      <name val="Calibri"/>
      <family val="2"/>
      <scheme val="minor"/>
    </font>
    <font>
      <sz val="11"/>
      <color theme="1"/>
      <name val="Calibri"/>
      <family val="2"/>
      <scheme val="minor"/>
    </font>
    <font>
      <sz val="16"/>
      <color rgb="FFFF0000"/>
      <name val="Calibri"/>
      <family val="2"/>
      <scheme val="minor"/>
    </font>
    <font>
      <sz val="14"/>
      <color theme="1"/>
      <name val="Calibri"/>
      <family val="2"/>
      <scheme val="minor"/>
    </font>
    <font>
      <sz val="12"/>
      <color rgb="FF000000"/>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12"/>
      <color rgb="FF000000"/>
      <name val="Calibri"/>
      <family val="2"/>
    </font>
    <font>
      <i/>
      <sz val="12"/>
      <color rgb="FF000000"/>
      <name val="Calibri"/>
      <family val="2"/>
    </font>
    <font>
      <sz val="9"/>
      <color indexed="81"/>
      <name val="Segoe UI"/>
      <family val="2"/>
    </font>
    <font>
      <b/>
      <sz val="16"/>
      <color theme="1"/>
      <name val="Calibri"/>
      <family val="2"/>
      <scheme val="minor"/>
    </font>
    <font>
      <sz val="12"/>
      <color rgb="FF000000"/>
      <name val="Calibri"/>
      <charset val="1"/>
    </font>
    <font>
      <sz val="12"/>
      <color rgb="FF000000"/>
      <name val="Calibri"/>
      <scheme val="minor"/>
    </font>
    <font>
      <i/>
      <sz val="12"/>
      <color rgb="FF000000"/>
      <name val="Calibri"/>
      <scheme val="minor"/>
    </font>
    <font>
      <b/>
      <sz val="12"/>
      <color rgb="FF000000"/>
      <name val="Calibri"/>
      <family val="2"/>
      <scheme val="minor"/>
    </font>
    <font>
      <b/>
      <sz val="12"/>
      <color rgb="FF000000"/>
      <name val="Calibri"/>
      <family val="2"/>
    </font>
    <font>
      <sz val="12"/>
      <name val="Calibri"/>
      <family val="2"/>
      <scheme val="minor"/>
    </font>
    <font>
      <b/>
      <sz val="12"/>
      <name val="Calibri"/>
      <family val="2"/>
      <scheme val="minor"/>
    </font>
  </fonts>
  <fills count="23">
    <fill>
      <patternFill patternType="none"/>
    </fill>
    <fill>
      <patternFill patternType="gray125"/>
    </fill>
    <fill>
      <patternFill patternType="solid">
        <fgColor theme="5" tint="0.59999389629810485"/>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8CBAD"/>
        <bgColor rgb="FF000000"/>
      </patternFill>
    </fill>
    <fill>
      <patternFill patternType="solid">
        <fgColor rgb="FFFCE4D6"/>
        <bgColor rgb="FF000000"/>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2" tint="-9.9978637043366805E-2"/>
        <bgColor indexed="64"/>
      </patternFill>
    </fill>
    <fill>
      <patternFill patternType="solid">
        <fgColor theme="5" tint="0.59999389629810485"/>
        <bgColor rgb="FF000000"/>
      </patternFill>
    </fill>
    <fill>
      <patternFill patternType="solid">
        <fgColor theme="2"/>
        <bgColor indexed="64"/>
      </patternFill>
    </fill>
    <fill>
      <patternFill patternType="solid">
        <fgColor theme="9" tint="0.79998168889431442"/>
        <bgColor rgb="FF000000"/>
      </patternFill>
    </fill>
    <fill>
      <patternFill patternType="solid">
        <fgColor rgb="FFFFCCCC"/>
        <bgColor indexed="64"/>
      </patternFill>
    </fill>
    <fill>
      <patternFill patternType="solid">
        <fgColor theme="8"/>
        <bgColor indexed="64"/>
      </patternFill>
    </fill>
    <fill>
      <patternFill patternType="solid">
        <fgColor theme="8"/>
        <bgColor rgb="FF000000"/>
      </patternFill>
    </fill>
    <fill>
      <patternFill patternType="solid">
        <fgColor rgb="FFFCE4D6"/>
        <bgColor rgb="FFFCE4D6"/>
      </patternFill>
    </fill>
    <fill>
      <patternFill patternType="solid">
        <fgColor rgb="FFFFFFFF"/>
        <bgColor rgb="FF000000"/>
      </patternFill>
    </fill>
    <fill>
      <patternFill patternType="solid">
        <fgColor rgb="FFFFFF00"/>
        <bgColor indexed="64"/>
      </patternFill>
    </fill>
  </fills>
  <borders count="23">
    <border>
      <left/>
      <right/>
      <top/>
      <bottom/>
      <diagonal/>
    </border>
    <border>
      <left style="thick">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style="thin">
        <color indexed="64"/>
      </bottom>
      <diagonal/>
    </border>
    <border>
      <left style="dotted">
        <color indexed="64"/>
      </left>
      <right style="dotted">
        <color indexed="64"/>
      </right>
      <top/>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dotted">
        <color indexed="64"/>
      </left>
      <right style="dotted">
        <color indexed="64"/>
      </right>
      <top/>
      <bottom style="dotted">
        <color indexed="64"/>
      </bottom>
      <diagonal/>
    </border>
    <border>
      <left style="hair">
        <color rgb="FF000000"/>
      </left>
      <right style="hair">
        <color rgb="FF000000"/>
      </right>
      <top style="hair">
        <color rgb="FF000000"/>
      </top>
      <bottom style="hair">
        <color rgb="FF000000"/>
      </bottom>
      <diagonal/>
    </border>
  </borders>
  <cellStyleXfs count="4">
    <xf numFmtId="0" fontId="0" fillId="0" borderId="0"/>
    <xf numFmtId="16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cellStyleXfs>
  <cellXfs count="205">
    <xf numFmtId="0" fontId="0" fillId="0" borderId="0" xfId="0"/>
    <xf numFmtId="0" fontId="0" fillId="0" borderId="0" xfId="0" applyAlignment="1">
      <alignment horizontal="center"/>
    </xf>
    <xf numFmtId="0" fontId="0" fillId="2" borderId="0" xfId="0" applyFill="1" applyAlignment="1">
      <alignment horizontal="center"/>
    </xf>
    <xf numFmtId="0" fontId="2" fillId="0" borderId="0" xfId="0" applyFont="1" applyAlignment="1">
      <alignment horizontal="center" vertical="center"/>
    </xf>
    <xf numFmtId="9" fontId="0" fillId="0" borderId="0" xfId="0" applyNumberFormat="1" applyAlignment="1">
      <alignment horizontal="center"/>
    </xf>
    <xf numFmtId="0" fontId="2" fillId="0" borderId="1" xfId="0" applyFont="1" applyBorder="1" applyAlignment="1">
      <alignment horizontal="center" vertical="center"/>
    </xf>
    <xf numFmtId="0" fontId="3" fillId="0" borderId="0" xfId="0" applyFont="1" applyAlignment="1">
      <alignment horizontal="center"/>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Alignment="1">
      <alignment horizontal="center" vertical="center" wrapText="1"/>
    </xf>
    <xf numFmtId="0" fontId="6" fillId="0" borderId="0" xfId="0" applyFont="1" applyAlignment="1">
      <alignment horizontal="left"/>
    </xf>
    <xf numFmtId="0" fontId="0" fillId="4" borderId="4" xfId="0" applyFill="1" applyBorder="1" applyAlignment="1">
      <alignment horizontal="center"/>
    </xf>
    <xf numFmtId="0" fontId="0" fillId="4" borderId="4" xfId="0" applyFill="1" applyBorder="1" applyAlignment="1">
      <alignment horizontal="center" wrapText="1"/>
    </xf>
    <xf numFmtId="0" fontId="0" fillId="0" borderId="0" xfId="0" applyAlignment="1">
      <alignment horizontal="fill" vertical="center"/>
    </xf>
    <xf numFmtId="0" fontId="4" fillId="0" borderId="0" xfId="0" applyFont="1"/>
    <xf numFmtId="0" fontId="4" fillId="0" borderId="0" xfId="0" applyFont="1" applyAlignment="1">
      <alignment horizontal="center" vertical="center"/>
    </xf>
    <xf numFmtId="0" fontId="0" fillId="2" borderId="4" xfId="0" applyFill="1" applyBorder="1" applyAlignment="1">
      <alignment horizontal="center" vertical="center"/>
    </xf>
    <xf numFmtId="0" fontId="0" fillId="4" borderId="2" xfId="0" applyFill="1" applyBorder="1" applyAlignment="1">
      <alignment horizontal="center"/>
    </xf>
    <xf numFmtId="0" fontId="0" fillId="2" borderId="0" xfId="0" applyFill="1" applyAlignment="1">
      <alignment horizontal="center" vertical="center" wrapText="1"/>
    </xf>
    <xf numFmtId="0" fontId="0" fillId="4" borderId="2" xfId="0"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xf>
    <xf numFmtId="0" fontId="0" fillId="4" borderId="3" xfId="0" applyFill="1" applyBorder="1" applyAlignment="1">
      <alignment horizontal="center" vertical="center" wrapText="1"/>
    </xf>
    <xf numFmtId="0" fontId="6" fillId="0" borderId="0" xfId="0" applyFont="1" applyAlignment="1">
      <alignment horizontal="center" vertical="center"/>
    </xf>
    <xf numFmtId="0" fontId="8" fillId="4" borderId="2" xfId="0" applyFont="1" applyFill="1" applyBorder="1" applyAlignment="1">
      <alignment horizontal="center" vertical="center" wrapText="1"/>
    </xf>
    <xf numFmtId="0" fontId="0" fillId="4" borderId="3" xfId="0" applyFill="1" applyBorder="1" applyAlignment="1">
      <alignment horizontal="fill" vertical="center"/>
    </xf>
    <xf numFmtId="0" fontId="0" fillId="2" borderId="4" xfId="0" applyFill="1" applyBorder="1" applyAlignment="1">
      <alignment horizontal="center" vertical="center" wrapText="1"/>
    </xf>
    <xf numFmtId="0" fontId="6" fillId="0" borderId="0" xfId="0" applyFont="1" applyAlignment="1">
      <alignment horizontal="left" vertical="center"/>
    </xf>
    <xf numFmtId="0" fontId="0" fillId="2" borderId="4" xfId="0" applyFill="1" applyBorder="1" applyAlignment="1">
      <alignment vertical="center" wrapText="1"/>
    </xf>
    <xf numFmtId="0" fontId="0" fillId="4" borderId="4" xfId="0" applyFill="1" applyBorder="1" applyAlignment="1">
      <alignment horizontal="center" vertical="center"/>
    </xf>
    <xf numFmtId="0" fontId="0" fillId="2" borderId="2" xfId="0" applyFill="1" applyBorder="1" applyAlignment="1">
      <alignment horizontal="center" vertical="center" wrapText="1"/>
    </xf>
    <xf numFmtId="0" fontId="0" fillId="7" borderId="2" xfId="0" applyFill="1" applyBorder="1" applyAlignment="1">
      <alignment horizontal="center" vertical="center"/>
    </xf>
    <xf numFmtId="0" fontId="0" fillId="0" borderId="8" xfId="0" applyBorder="1" applyAlignment="1">
      <alignment horizontal="center"/>
    </xf>
    <xf numFmtId="0" fontId="0" fillId="7" borderId="4" xfId="0" applyFill="1" applyBorder="1" applyAlignment="1">
      <alignment horizontal="center" vertical="center"/>
    </xf>
    <xf numFmtId="0" fontId="0" fillId="7" borderId="4" xfId="0" applyFill="1" applyBorder="1" applyAlignment="1">
      <alignment horizontal="center"/>
    </xf>
    <xf numFmtId="0" fontId="0" fillId="0" borderId="0" xfId="0" applyAlignment="1">
      <alignment horizontal="right" vertical="center"/>
    </xf>
    <xf numFmtId="0" fontId="0" fillId="11" borderId="2" xfId="0" applyFill="1" applyBorder="1" applyAlignment="1">
      <alignment horizontal="center"/>
    </xf>
    <xf numFmtId="0" fontId="8" fillId="14" borderId="2"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0" xfId="0" applyFill="1" applyAlignment="1">
      <alignment horizontal="center" vertical="center" wrapText="1"/>
    </xf>
    <xf numFmtId="0" fontId="0" fillId="11" borderId="2" xfId="0" applyFill="1" applyBorder="1" applyAlignment="1">
      <alignment horizontal="center" vertical="center"/>
    </xf>
    <xf numFmtId="0" fontId="0" fillId="0" borderId="0" xfId="0" applyAlignment="1">
      <alignment horizontal="right"/>
    </xf>
    <xf numFmtId="0" fontId="4" fillId="9" borderId="2" xfId="0" applyFont="1" applyFill="1" applyBorder="1" applyAlignment="1">
      <alignment horizontal="center" vertical="center"/>
    </xf>
    <xf numFmtId="0" fontId="0" fillId="11" borderId="4" xfId="0" applyFill="1" applyBorder="1" applyAlignment="1">
      <alignment horizontal="center"/>
    </xf>
    <xf numFmtId="0" fontId="0" fillId="11" borderId="4" xfId="0" applyFill="1" applyBorder="1" applyAlignment="1">
      <alignment horizontal="center" vertical="center"/>
    </xf>
    <xf numFmtId="9" fontId="0" fillId="11" borderId="2" xfId="0" applyNumberFormat="1" applyFill="1" applyBorder="1" applyAlignment="1">
      <alignment horizontal="center" vertical="center"/>
    </xf>
    <xf numFmtId="0" fontId="0" fillId="17" borderId="2" xfId="0" applyFill="1" applyBorder="1" applyAlignment="1">
      <alignment horizontal="center" vertical="center"/>
    </xf>
    <xf numFmtId="0" fontId="0" fillId="3" borderId="9" xfId="0" applyFill="1" applyBorder="1" applyAlignment="1">
      <alignment horizontal="center" vertical="center"/>
    </xf>
    <xf numFmtId="0" fontId="7" fillId="0" borderId="0" xfId="0" applyFont="1" applyAlignment="1">
      <alignment horizontal="center"/>
    </xf>
    <xf numFmtId="0" fontId="11" fillId="0" borderId="0" xfId="0" applyFont="1" applyAlignment="1">
      <alignment vertical="center"/>
    </xf>
    <xf numFmtId="0" fontId="0" fillId="0" borderId="0" xfId="0" applyAlignment="1">
      <alignment horizontal="left"/>
    </xf>
    <xf numFmtId="0" fontId="0" fillId="11" borderId="8" xfId="0" applyFill="1" applyBorder="1" applyAlignment="1">
      <alignment horizontal="center"/>
    </xf>
    <xf numFmtId="0" fontId="0" fillId="0" borderId="13" xfId="0" applyBorder="1" applyAlignment="1">
      <alignment horizontal="center"/>
    </xf>
    <xf numFmtId="0" fontId="0" fillId="11" borderId="13" xfId="0" applyFill="1" applyBorder="1" applyAlignment="1">
      <alignment horizontal="center"/>
    </xf>
    <xf numFmtId="14" fontId="0" fillId="0" borderId="0" xfId="0" applyNumberFormat="1" applyAlignment="1">
      <alignment horizontal="center"/>
    </xf>
    <xf numFmtId="0" fontId="0" fillId="4" borderId="2" xfId="0" applyFill="1" applyBorder="1" applyAlignment="1">
      <alignment horizontal="center" wrapText="1"/>
    </xf>
    <xf numFmtId="0" fontId="0" fillId="0" borderId="0" xfId="0" applyAlignment="1">
      <alignment horizontal="center" wrapText="1"/>
    </xf>
    <xf numFmtId="0" fontId="4" fillId="10" borderId="2" xfId="0" applyFont="1" applyFill="1" applyBorder="1" applyAlignment="1">
      <alignment horizontal="center" vertical="center" wrapText="1"/>
    </xf>
    <xf numFmtId="0" fontId="4" fillId="10" borderId="2" xfId="0" applyFont="1" applyFill="1" applyBorder="1" applyAlignment="1">
      <alignment horizontal="center" vertical="center"/>
    </xf>
    <xf numFmtId="0" fontId="0" fillId="2" borderId="2" xfId="0" applyFill="1" applyBorder="1" applyAlignment="1">
      <alignment horizontal="center"/>
    </xf>
    <xf numFmtId="9" fontId="0" fillId="7" borderId="2" xfId="0" applyNumberFormat="1" applyFill="1" applyBorder="1" applyAlignment="1">
      <alignment horizontal="center"/>
    </xf>
    <xf numFmtId="0" fontId="0" fillId="11" borderId="2" xfId="0" applyFill="1" applyBorder="1" applyAlignment="1">
      <alignment horizontal="center" wrapText="1"/>
    </xf>
    <xf numFmtId="165" fontId="0" fillId="7" borderId="2" xfId="0" applyNumberFormat="1" applyFill="1" applyBorder="1" applyAlignment="1">
      <alignment horizontal="center" vertical="center"/>
    </xf>
    <xf numFmtId="165" fontId="0" fillId="7" borderId="2" xfId="0" applyNumberFormat="1" applyFill="1" applyBorder="1" applyAlignment="1">
      <alignment horizontal="fill" vertical="center"/>
    </xf>
    <xf numFmtId="9" fontId="0" fillId="7" borderId="2" xfId="0" applyNumberFormat="1" applyFill="1" applyBorder="1" applyAlignment="1">
      <alignment horizontal="center" vertical="center"/>
    </xf>
    <xf numFmtId="0" fontId="8" fillId="12" borderId="2" xfId="0" applyFont="1" applyFill="1" applyBorder="1" applyAlignment="1">
      <alignment horizontal="center" vertical="center"/>
    </xf>
    <xf numFmtId="9" fontId="0" fillId="7" borderId="4" xfId="0" applyNumberFormat="1" applyFill="1" applyBorder="1" applyAlignment="1">
      <alignment horizontal="center"/>
    </xf>
    <xf numFmtId="9" fontId="0" fillId="7" borderId="0" xfId="0" applyNumberFormat="1" applyFill="1" applyAlignment="1">
      <alignment horizontal="center" vertical="center"/>
    </xf>
    <xf numFmtId="9" fontId="4" fillId="16" borderId="2" xfId="2" applyFont="1" applyFill="1" applyBorder="1" applyAlignment="1">
      <alignment horizontal="center" vertical="center" wrapText="1"/>
    </xf>
    <xf numFmtId="9" fontId="0" fillId="7" borderId="2" xfId="2" applyFont="1" applyFill="1" applyBorder="1" applyAlignment="1">
      <alignment horizontal="center" vertical="center"/>
    </xf>
    <xf numFmtId="10" fontId="0" fillId="7" borderId="19" xfId="0" applyNumberFormat="1" applyFill="1" applyBorder="1" applyAlignment="1">
      <alignment horizontal="center" vertical="center"/>
    </xf>
    <xf numFmtId="9" fontId="0" fillId="7" borderId="4" xfId="0" applyNumberFormat="1" applyFill="1" applyBorder="1" applyAlignment="1">
      <alignment horizontal="center" vertical="center"/>
    </xf>
    <xf numFmtId="9" fontId="0" fillId="7" borderId="2" xfId="0" applyNumberFormat="1" applyFill="1" applyBorder="1" applyAlignment="1">
      <alignment horizontal="center" vertical="center" wrapText="1"/>
    </xf>
    <xf numFmtId="0" fontId="0" fillId="7" borderId="2" xfId="0" applyFill="1" applyBorder="1" applyAlignment="1">
      <alignment horizontal="center" vertical="center" wrapText="1"/>
    </xf>
    <xf numFmtId="9" fontId="0" fillId="7" borderId="11" xfId="0" applyNumberFormat="1" applyFill="1" applyBorder="1" applyAlignment="1">
      <alignment horizontal="center" vertical="center"/>
    </xf>
    <xf numFmtId="10" fontId="0" fillId="7" borderId="2" xfId="0" applyNumberFormat="1" applyFill="1" applyBorder="1" applyAlignment="1">
      <alignment horizontal="center" vertical="center"/>
    </xf>
    <xf numFmtId="0" fontId="0" fillId="18" borderId="0" xfId="0" applyFill="1" applyAlignment="1">
      <alignment horizontal="center" vertical="center"/>
    </xf>
    <xf numFmtId="0" fontId="0" fillId="18" borderId="4" xfId="0" applyFill="1" applyBorder="1" applyAlignment="1">
      <alignment horizontal="center" vertical="center"/>
    </xf>
    <xf numFmtId="0" fontId="0" fillId="18" borderId="2" xfId="0" applyFill="1" applyBorder="1" applyAlignment="1">
      <alignment horizontal="center" vertical="center"/>
    </xf>
    <xf numFmtId="0" fontId="0" fillId="18" borderId="19" xfId="0" applyFill="1" applyBorder="1" applyAlignment="1">
      <alignment horizontal="center" vertical="center"/>
    </xf>
    <xf numFmtId="0" fontId="0" fillId="18" borderId="0" xfId="0" applyFill="1" applyAlignment="1">
      <alignment horizontal="center"/>
    </xf>
    <xf numFmtId="0" fontId="0" fillId="13" borderId="8" xfId="0" applyFill="1" applyBorder="1" applyAlignment="1">
      <alignment horizontal="center" vertical="center" wrapText="1"/>
    </xf>
    <xf numFmtId="0" fontId="0" fillId="5" borderId="2" xfId="0" applyFill="1" applyBorder="1" applyAlignment="1" applyProtection="1">
      <alignment horizontal="center" vertical="center" wrapText="1"/>
      <protection locked="0"/>
    </xf>
    <xf numFmtId="9" fontId="0" fillId="7" borderId="4" xfId="2" applyFont="1" applyFill="1" applyBorder="1" applyAlignment="1">
      <alignment horizontal="center" vertical="center"/>
    </xf>
    <xf numFmtId="0" fontId="0" fillId="4" borderId="18" xfId="0" applyFill="1" applyBorder="1" applyAlignment="1">
      <alignment vertical="center" wrapText="1"/>
    </xf>
    <xf numFmtId="9" fontId="0" fillId="7" borderId="21" xfId="0" applyNumberFormat="1" applyFill="1" applyBorder="1" applyAlignment="1">
      <alignment horizontal="center" vertical="center"/>
    </xf>
    <xf numFmtId="0" fontId="0" fillId="18" borderId="21" xfId="0" applyFill="1" applyBorder="1" applyAlignment="1">
      <alignment horizontal="center" vertical="center"/>
    </xf>
    <xf numFmtId="0" fontId="0" fillId="11" borderId="2" xfId="2" applyNumberFormat="1" applyFont="1" applyFill="1" applyBorder="1" applyAlignment="1">
      <alignment horizontal="center" vertical="center"/>
    </xf>
    <xf numFmtId="0" fontId="0" fillId="11" borderId="2" xfId="2" applyNumberFormat="1" applyFont="1" applyFill="1" applyBorder="1" applyAlignment="1">
      <alignment horizontal="center" vertical="center" wrapText="1"/>
    </xf>
    <xf numFmtId="0" fontId="0" fillId="8" borderId="2" xfId="0"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15" borderId="4" xfId="0"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center"/>
      <protection locked="0"/>
    </xf>
    <xf numFmtId="9" fontId="0" fillId="0" borderId="0" xfId="0" applyNumberFormat="1" applyAlignment="1" applyProtection="1">
      <alignment horizontal="center" vertical="center"/>
      <protection locked="0"/>
    </xf>
    <xf numFmtId="0" fontId="0" fillId="0" borderId="0" xfId="0" applyAlignment="1" applyProtection="1">
      <alignment vertical="top" wrapText="1"/>
      <protection locked="0"/>
    </xf>
    <xf numFmtId="9" fontId="0" fillId="0" borderId="0" xfId="0" applyNumberFormat="1" applyAlignment="1" applyProtection="1">
      <alignment horizontal="center" vertical="center" wrapText="1"/>
      <protection locked="0"/>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0" fillId="0" borderId="0" xfId="0" applyAlignment="1" applyProtection="1">
      <alignment horizontal="left" vertical="center" wrapText="1"/>
      <protection locked="0"/>
    </xf>
    <xf numFmtId="0" fontId="0" fillId="0" borderId="18" xfId="0" applyBorder="1" applyAlignment="1" applyProtection="1">
      <alignment wrapText="1"/>
      <protection locked="0"/>
    </xf>
    <xf numFmtId="0" fontId="6" fillId="0" borderId="0" xfId="0" applyFont="1" applyAlignment="1" applyProtection="1">
      <alignment horizontal="left" wrapText="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9" fontId="1" fillId="0" borderId="0" xfId="0" applyNumberFormat="1" applyFont="1" applyAlignment="1" applyProtection="1">
      <alignment horizontal="center" vertical="center" wrapText="1"/>
      <protection locked="0"/>
    </xf>
    <xf numFmtId="0" fontId="0" fillId="18" borderId="4" xfId="0" applyFill="1" applyBorder="1" applyAlignment="1">
      <alignment horizontal="center" vertical="center" wrapText="1"/>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0" fillId="6" borderId="4" xfId="0" applyFill="1" applyBorder="1" applyAlignment="1">
      <alignment horizontal="center" vertical="center"/>
    </xf>
    <xf numFmtId="1" fontId="0" fillId="11" borderId="2" xfId="1" applyNumberFormat="1" applyFont="1" applyFill="1" applyBorder="1" applyAlignment="1">
      <alignment horizontal="center" vertical="center"/>
    </xf>
    <xf numFmtId="1" fontId="0" fillId="18" borderId="20" xfId="0" applyNumberFormat="1" applyFill="1" applyBorder="1" applyAlignment="1">
      <alignment horizontal="center" vertical="center"/>
    </xf>
    <xf numFmtId="165" fontId="0" fillId="7" borderId="2" xfId="0" applyNumberFormat="1" applyFill="1" applyBorder="1" applyAlignment="1">
      <alignment horizontal="center" vertical="center" wrapText="1"/>
    </xf>
    <xf numFmtId="0" fontId="0" fillId="0" borderId="0" xfId="0" applyAlignment="1">
      <alignment vertical="center"/>
    </xf>
    <xf numFmtId="0" fontId="4" fillId="9" borderId="2" xfId="0" applyFont="1" applyFill="1" applyBorder="1" applyAlignment="1">
      <alignment horizontal="left" vertical="center"/>
    </xf>
    <xf numFmtId="0" fontId="4" fillId="0" borderId="0" xfId="0" applyFont="1" applyAlignment="1">
      <alignment horizontal="left"/>
    </xf>
    <xf numFmtId="0" fontId="0" fillId="0" borderId="0" xfId="0" applyAlignment="1" applyProtection="1">
      <alignment horizontal="left" vertical="center"/>
      <protection locked="0"/>
    </xf>
    <xf numFmtId="0" fontId="7" fillId="0" borderId="0" xfId="0" applyFont="1" applyAlignment="1">
      <alignment vertical="center"/>
    </xf>
    <xf numFmtId="0" fontId="0" fillId="0" borderId="2" xfId="0" applyBorder="1" applyAlignment="1">
      <alignment horizontal="center"/>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vertical="top" wrapText="1"/>
    </xf>
    <xf numFmtId="0" fontId="0" fillId="2" borderId="2" xfId="0" applyFill="1" applyBorder="1" applyAlignment="1">
      <alignment horizontal="left" vertical="center"/>
    </xf>
    <xf numFmtId="0" fontId="4" fillId="10" borderId="2" xfId="0" applyFont="1" applyFill="1" applyBorder="1" applyAlignment="1">
      <alignment horizontal="left"/>
    </xf>
    <xf numFmtId="0" fontId="4" fillId="10" borderId="2" xfId="0" applyFont="1" applyFill="1" applyBorder="1" applyAlignment="1">
      <alignment horizontal="left" wrapText="1"/>
    </xf>
    <xf numFmtId="0" fontId="0" fillId="0" borderId="0" xfId="0" applyAlignment="1" applyProtection="1">
      <alignment horizontal="left"/>
      <protection locked="0"/>
    </xf>
    <xf numFmtId="0" fontId="1" fillId="0" borderId="0" xfId="0" applyFont="1" applyAlignment="1" applyProtection="1">
      <alignment horizontal="left" vertical="center"/>
      <protection locked="0"/>
    </xf>
    <xf numFmtId="0" fontId="4" fillId="10" borderId="0" xfId="0" applyFont="1" applyFill="1" applyAlignment="1">
      <alignment horizontal="left"/>
    </xf>
    <xf numFmtId="9" fontId="0" fillId="7" borderId="19" xfId="0" applyNumberFormat="1" applyFill="1" applyBorder="1" applyAlignment="1">
      <alignment horizontal="center" vertical="center"/>
    </xf>
    <xf numFmtId="0" fontId="0" fillId="11" borderId="19" xfId="0" applyFill="1" applyBorder="1" applyAlignment="1">
      <alignment horizontal="center" vertical="center"/>
    </xf>
    <xf numFmtId="9" fontId="7" fillId="0" borderId="0" xfId="0" applyNumberFormat="1" applyFont="1" applyAlignment="1">
      <alignment horizontal="center" vertical="center"/>
    </xf>
    <xf numFmtId="0" fontId="7" fillId="0" borderId="0" xfId="0" applyFont="1" applyAlignment="1">
      <alignment horizontal="center" vertical="center"/>
    </xf>
    <xf numFmtId="0" fontId="8" fillId="20" borderId="22" xfId="0" applyFont="1" applyFill="1" applyBorder="1" applyAlignment="1">
      <alignment horizontal="center" vertical="center" wrapText="1"/>
    </xf>
    <xf numFmtId="0" fontId="0" fillId="8" borderId="2" xfId="0" applyFill="1" applyBorder="1" applyAlignment="1" applyProtection="1">
      <alignment horizontal="center" vertical="top" wrapText="1"/>
      <protection locked="0"/>
    </xf>
    <xf numFmtId="0" fontId="0" fillId="0" borderId="0" xfId="0" applyAlignment="1">
      <alignment horizontal="center" vertical="top" wrapText="1"/>
    </xf>
    <xf numFmtId="0" fontId="12" fillId="0" borderId="0" xfId="0" applyFont="1" applyAlignment="1">
      <alignment horizontal="center" vertical="top" wrapText="1"/>
    </xf>
    <xf numFmtId="0" fontId="8" fillId="21" borderId="2" xfId="0" applyFont="1" applyFill="1" applyBorder="1" applyAlignment="1">
      <alignment horizontal="center" vertical="top" wrapText="1"/>
    </xf>
    <xf numFmtId="0" fontId="12" fillId="0" borderId="0" xfId="0" applyFont="1" applyAlignment="1">
      <alignment horizontal="center" vertical="center" wrapText="1"/>
    </xf>
    <xf numFmtId="0" fontId="12" fillId="5" borderId="0" xfId="0" applyFont="1" applyFill="1" applyAlignment="1">
      <alignment wrapText="1"/>
    </xf>
    <xf numFmtId="0" fontId="0" fillId="0" borderId="0" xfId="0" applyAlignment="1">
      <alignment horizontal="left" vertical="center"/>
    </xf>
    <xf numFmtId="0" fontId="0" fillId="0" borderId="0" xfId="0" applyAlignment="1" applyProtection="1">
      <alignment horizontal="center" vertical="top" wrapText="1"/>
      <protection locked="0"/>
    </xf>
    <xf numFmtId="0" fontId="0" fillId="15" borderId="2" xfId="0" applyFill="1" applyBorder="1" applyAlignment="1" applyProtection="1">
      <alignment horizontal="center" vertical="top" wrapText="1"/>
      <protection locked="0"/>
    </xf>
    <xf numFmtId="0" fontId="0" fillId="15" borderId="0" xfId="0" applyFill="1" applyAlignment="1" applyProtection="1">
      <alignment horizontal="center" vertical="top" wrapText="1"/>
      <protection locked="0"/>
    </xf>
    <xf numFmtId="0" fontId="12" fillId="0" borderId="0" xfId="0" applyFont="1" applyAlignment="1">
      <alignment wrapText="1"/>
    </xf>
    <xf numFmtId="0" fontId="12" fillId="5" borderId="0" xfId="0" applyFont="1" applyFill="1" applyAlignment="1">
      <alignment horizontal="center" vertical="center" wrapText="1"/>
    </xf>
    <xf numFmtId="0" fontId="0" fillId="0" borderId="18" xfId="0" applyBorder="1" applyAlignment="1">
      <alignment vertical="center"/>
    </xf>
    <xf numFmtId="0" fontId="0" fillId="5" borderId="2" xfId="0" applyFill="1" applyBorder="1" applyAlignment="1" applyProtection="1">
      <alignment horizontal="center" vertical="top" wrapText="1"/>
      <protection locked="0"/>
    </xf>
    <xf numFmtId="0" fontId="13" fillId="8" borderId="2" xfId="0" applyFont="1" applyFill="1" applyBorder="1" applyAlignment="1" applyProtection="1">
      <alignment horizontal="center" vertical="top" wrapText="1"/>
      <protection locked="0"/>
    </xf>
    <xf numFmtId="0" fontId="0" fillId="5" borderId="0" xfId="0" applyFill="1" applyAlignment="1">
      <alignment horizontal="center" vertical="center" wrapText="1"/>
    </xf>
    <xf numFmtId="0" fontId="0" fillId="0" borderId="0" xfId="0" applyAlignment="1">
      <alignment wrapText="1"/>
    </xf>
    <xf numFmtId="0" fontId="0" fillId="5" borderId="2" xfId="0" applyFill="1" applyBorder="1" applyAlignment="1" applyProtection="1">
      <alignment horizontal="left" vertical="center" wrapText="1"/>
      <protection locked="0"/>
    </xf>
    <xf numFmtId="0" fontId="8" fillId="5" borderId="0" xfId="0" applyFont="1" applyFill="1" applyAlignment="1">
      <alignment horizontal="center" vertical="center" wrapText="1"/>
    </xf>
    <xf numFmtId="0" fontId="12" fillId="0" borderId="0" xfId="0" applyFont="1" applyAlignment="1">
      <alignment horizontal="center" wrapText="1"/>
    </xf>
    <xf numFmtId="0" fontId="0" fillId="11" borderId="3" xfId="0" applyFill="1" applyBorder="1" applyAlignment="1">
      <alignment horizontal="center"/>
    </xf>
    <xf numFmtId="0" fontId="4" fillId="21" borderId="2" xfId="0" applyFont="1" applyFill="1" applyBorder="1" applyAlignment="1">
      <alignment horizontal="left" vertical="top" wrapText="1"/>
    </xf>
    <xf numFmtId="0" fontId="4" fillId="9" borderId="3" xfId="0" applyFont="1" applyFill="1" applyBorder="1" applyAlignment="1">
      <alignment horizontal="center" vertical="center"/>
    </xf>
    <xf numFmtId="0" fontId="15" fillId="9" borderId="2" xfId="0" applyFont="1" applyFill="1" applyBorder="1" applyAlignment="1">
      <alignment vertical="center"/>
    </xf>
    <xf numFmtId="0" fontId="4" fillId="0" borderId="2" xfId="0" applyFont="1" applyBorder="1" applyAlignment="1">
      <alignment horizontal="center" vertical="top"/>
    </xf>
    <xf numFmtId="0" fontId="4" fillId="0" borderId="2" xfId="0" applyFont="1" applyBorder="1" applyAlignment="1">
      <alignment horizontal="center" vertical="top" wrapText="1"/>
    </xf>
    <xf numFmtId="0" fontId="4" fillId="0" borderId="2" xfId="0" applyFont="1" applyBorder="1" applyAlignment="1">
      <alignment horizontal="left" vertical="top" wrapText="1"/>
    </xf>
    <xf numFmtId="0" fontId="4" fillId="21" borderId="2" xfId="0" applyFont="1" applyFill="1" applyBorder="1" applyAlignment="1">
      <alignment horizontal="center" vertical="top"/>
    </xf>
    <xf numFmtId="0" fontId="4" fillId="8" borderId="2" xfId="0" applyFont="1" applyFill="1" applyBorder="1" applyAlignment="1">
      <alignment horizontal="center" vertical="top" wrapText="1"/>
    </xf>
    <xf numFmtId="0" fontId="7" fillId="22" borderId="0" xfId="0" applyFont="1" applyFill="1" applyAlignment="1">
      <alignment horizontal="left" vertical="center"/>
    </xf>
    <xf numFmtId="0" fontId="0" fillId="0" borderId="2" xfId="0" applyBorder="1" applyAlignment="1">
      <alignment horizontal="center" vertical="top"/>
    </xf>
    <xf numFmtId="9" fontId="0" fillId="0" borderId="2" xfId="0" applyNumberFormat="1" applyBorder="1" applyAlignment="1">
      <alignment horizontal="center"/>
    </xf>
    <xf numFmtId="0" fontId="7" fillId="0" borderId="2" xfId="0" applyFont="1" applyBorder="1" applyAlignment="1">
      <alignment horizontal="left" vertical="top" wrapText="1"/>
    </xf>
    <xf numFmtId="0" fontId="16" fillId="0" borderId="2" xfId="0" applyFont="1" applyBorder="1" applyAlignment="1">
      <alignment horizontal="left" vertical="top" wrapText="1"/>
    </xf>
    <xf numFmtId="9" fontId="17" fillId="0" borderId="2" xfId="0" applyNumberFormat="1" applyFont="1" applyBorder="1" applyAlignment="1">
      <alignment horizontal="center" vertical="center" wrapText="1"/>
    </xf>
    <xf numFmtId="0" fontId="18" fillId="0" borderId="2" xfId="0" applyFont="1" applyBorder="1" applyAlignment="1">
      <alignment horizontal="left" vertical="top" wrapText="1"/>
    </xf>
    <xf numFmtId="0" fontId="7" fillId="0" borderId="2" xfId="0" applyFont="1" applyBorder="1" applyAlignment="1">
      <alignment wrapText="1"/>
    </xf>
    <xf numFmtId="0" fontId="6" fillId="0" borderId="2" xfId="0" applyFont="1" applyBorder="1" applyAlignment="1">
      <alignment horizontal="left" vertical="top" wrapText="1"/>
    </xf>
    <xf numFmtId="0" fontId="18" fillId="0" borderId="2" xfId="0" applyFont="1" applyBorder="1" applyAlignment="1">
      <alignment vertical="center" wrapText="1"/>
    </xf>
    <xf numFmtId="0" fontId="15" fillId="0" borderId="2" xfId="0" applyFont="1" applyBorder="1" applyAlignment="1">
      <alignment wrapText="1"/>
    </xf>
    <xf numFmtId="0" fontId="15" fillId="0" borderId="2" xfId="0" applyFont="1" applyBorder="1" applyAlignment="1">
      <alignment horizontal="left" vertical="top" wrapText="1"/>
    </xf>
    <xf numFmtId="0" fontId="7" fillId="0" borderId="0" xfId="0" applyFont="1" applyAlignment="1">
      <alignment horizontal="left" vertical="center"/>
    </xf>
    <xf numFmtId="0" fontId="0" fillId="0" borderId="0" xfId="0" applyAlignment="1" applyProtection="1">
      <alignment horizontal="center" vertical="center" wrapText="1"/>
      <protection locked="0"/>
    </xf>
    <xf numFmtId="0" fontId="0" fillId="2" borderId="4" xfId="0" applyFill="1" applyBorder="1" applyAlignment="1">
      <alignment horizont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0" borderId="0" xfId="0" applyFill="1" applyAlignment="1">
      <alignment horizontal="center" vertical="center"/>
    </xf>
    <xf numFmtId="0" fontId="7" fillId="0" borderId="0" xfId="0" applyFont="1" applyFill="1" applyAlignment="1">
      <alignment horizontal="left" vertical="center"/>
    </xf>
    <xf numFmtId="0" fontId="0" fillId="13" borderId="8" xfId="0" applyFill="1" applyBorder="1" applyAlignment="1">
      <alignment horizontal="center"/>
    </xf>
    <xf numFmtId="0" fontId="7" fillId="13" borderId="14" xfId="0" applyFont="1" applyFill="1" applyBorder="1" applyAlignment="1">
      <alignment horizontal="center" vertical="center"/>
    </xf>
    <xf numFmtId="0" fontId="7" fillId="13" borderId="15" xfId="0" applyFont="1" applyFill="1" applyBorder="1" applyAlignment="1">
      <alignment horizontal="center" vertical="center"/>
    </xf>
    <xf numFmtId="0" fontId="7" fillId="13" borderId="16" xfId="0" applyFont="1" applyFill="1" applyBorder="1" applyAlignment="1">
      <alignment horizontal="center" vertical="center"/>
    </xf>
    <xf numFmtId="0" fontId="7" fillId="13" borderId="17" xfId="0" applyFont="1" applyFill="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0" fillId="0" borderId="0" xfId="0" applyAlignment="1" applyProtection="1">
      <alignment horizontal="center" vertical="center" wrapText="1"/>
      <protection locked="0"/>
    </xf>
    <xf numFmtId="0" fontId="0" fillId="2" borderId="4" xfId="0" applyFill="1" applyBorder="1" applyAlignment="1">
      <alignment horizontal="center"/>
    </xf>
    <xf numFmtId="0" fontId="0" fillId="0" borderId="18" xfId="0" applyBorder="1" applyAlignment="1" applyProtection="1">
      <alignment horizontal="center" vertical="center" wrapText="1"/>
      <protection locked="0"/>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0" borderId="0" xfId="0" applyAlignment="1" applyProtection="1">
      <alignment horizontal="justify" wrapText="1"/>
      <protection locked="0"/>
    </xf>
    <xf numFmtId="0" fontId="0" fillId="2" borderId="2" xfId="0" applyFill="1" applyBorder="1" applyAlignment="1">
      <alignment horizontal="center" vertical="center"/>
    </xf>
    <xf numFmtId="0" fontId="0" fillId="2" borderId="0" xfId="0" applyFill="1" applyAlignment="1">
      <alignment horizontal="center" vertical="center"/>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0" xfId="0" applyFill="1" applyAlignment="1">
      <alignment horizontal="center" vertical="center"/>
    </xf>
    <xf numFmtId="2" fontId="8" fillId="19" borderId="2" xfId="0" applyNumberFormat="1" applyFont="1" applyFill="1" applyBorder="1" applyAlignment="1">
      <alignment horizontal="center" vertical="center"/>
    </xf>
  </cellXfs>
  <cellStyles count="4">
    <cellStyle name="Komma 2" xfId="3" xr:uid="{19D53BAF-5F57-441D-8A82-4FF11912334A}"/>
    <cellStyle name="Normal" xfId="0" builtinId="0"/>
    <cellStyle name="Porcentagem" xfId="2" builtinId="5"/>
    <cellStyle name="Vírgula" xfId="1" builtinId="3"/>
  </cellStyles>
  <dxfs count="3">
    <dxf>
      <font>
        <b/>
        <i/>
      </font>
      <fill>
        <patternFill>
          <bgColor theme="5"/>
        </patternFill>
      </fill>
    </dxf>
    <dxf>
      <font>
        <b/>
        <i/>
      </font>
      <fill>
        <patternFill>
          <bgColor theme="5"/>
        </patternFill>
      </fill>
    </dxf>
    <dxf>
      <fill>
        <patternFill>
          <bgColor rgb="FFFF0000"/>
        </patternFill>
      </fill>
    </dxf>
  </dxfs>
  <tableStyles count="0" defaultTableStyle="TableStyleMedium2" defaultPivotStyle="PivotStyleLight16"/>
  <colors>
    <mruColors>
      <color rgb="FFFFCCCC"/>
      <color rgb="FFFF99CC"/>
      <color rgb="FFE258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93D6D-772C-4DC5-B928-9AFAB5038865}">
  <dimension ref="A2:O70"/>
  <sheetViews>
    <sheetView topLeftCell="A6" zoomScale="90" zoomScaleNormal="90" workbookViewId="0">
      <selection activeCell="H13" sqref="H13"/>
    </sheetView>
  </sheetViews>
  <sheetFormatPr defaultColWidth="8.625" defaultRowHeight="15.6"/>
  <cols>
    <col min="1" max="1" width="12.625" bestFit="1" customWidth="1"/>
    <col min="2" max="15" width="16.625" customWidth="1"/>
  </cols>
  <sheetData>
    <row r="2" spans="1:15" ht="21">
      <c r="B2" s="49" t="s">
        <v>0</v>
      </c>
      <c r="C2" s="49"/>
    </row>
    <row r="7" spans="1:15">
      <c r="A7" s="4"/>
      <c r="B7" s="1"/>
      <c r="C7" s="1"/>
    </row>
    <row r="8" spans="1:15" ht="45.6" customHeight="1">
      <c r="A8" s="1"/>
      <c r="B8" s="1"/>
      <c r="C8" s="1"/>
      <c r="D8" s="81" t="s">
        <v>1</v>
      </c>
      <c r="E8" s="81" t="s">
        <v>2</v>
      </c>
      <c r="F8" s="81" t="s">
        <v>3</v>
      </c>
      <c r="G8" s="81" t="s">
        <v>4</v>
      </c>
      <c r="H8" s="81" t="s">
        <v>5</v>
      </c>
      <c r="I8" s="81" t="s">
        <v>6</v>
      </c>
      <c r="J8" s="81" t="s">
        <v>7</v>
      </c>
      <c r="K8" s="81" t="s">
        <v>8</v>
      </c>
      <c r="L8" s="81" t="s">
        <v>9</v>
      </c>
      <c r="M8" s="81" t="s">
        <v>10</v>
      </c>
      <c r="N8" s="81" t="s">
        <v>11</v>
      </c>
      <c r="O8" s="81" t="s">
        <v>12</v>
      </c>
    </row>
    <row r="9" spans="1:15">
      <c r="A9" s="1"/>
      <c r="B9" s="184" t="s">
        <v>13</v>
      </c>
      <c r="C9" s="184"/>
      <c r="D9" s="52">
        <f>'Temas nas políticas gerais'!D58</f>
        <v>1.1625000000000001</v>
      </c>
      <c r="E9" s="32">
        <f>'Temas nas políticas setoriais'!D58</f>
        <v>3.6300000000000008</v>
      </c>
      <c r="F9" s="32">
        <f>'Bases de dados'!J92</f>
        <v>7.1750000000000016</v>
      </c>
      <c r="G9" s="32">
        <f>'Monitoramento de riscos'!E15</f>
        <v>10</v>
      </c>
      <c r="H9" s="32">
        <f>'Relevância processo decisório'!E5</f>
        <v>0</v>
      </c>
      <c r="I9" s="32">
        <f>'Ações de mitigação de riscos'!H16</f>
        <v>4.2</v>
      </c>
      <c r="J9" s="32">
        <f>'Prod fin imp positivo'!E70</f>
        <v>1.075</v>
      </c>
      <c r="K9" s="32">
        <f>'Portfólio (setor)'!F9</f>
        <v>7</v>
      </c>
      <c r="L9" s="32">
        <f>'Portfólio (localização)'!F9</f>
        <v>5.6</v>
      </c>
      <c r="M9" s="32">
        <f>'Portfólio (empresa)'!H19</f>
        <v>0</v>
      </c>
      <c r="N9" s="32">
        <f>Governança!G22</f>
        <v>3.3900000000000006</v>
      </c>
      <c r="O9" s="32">
        <f>' Controvérsias socioambientais'!G15</f>
        <v>-0.2</v>
      </c>
    </row>
    <row r="10" spans="1:15">
      <c r="A10" s="1"/>
      <c r="B10" s="184" t="s">
        <v>14</v>
      </c>
      <c r="C10" s="184"/>
      <c r="D10" s="53">
        <v>3</v>
      </c>
      <c r="E10" s="51">
        <v>7</v>
      </c>
      <c r="F10" s="51">
        <v>20</v>
      </c>
      <c r="G10" s="51">
        <v>10</v>
      </c>
      <c r="H10" s="51">
        <v>5</v>
      </c>
      <c r="I10" s="51">
        <v>10</v>
      </c>
      <c r="J10" s="51">
        <v>10</v>
      </c>
      <c r="K10" s="51">
        <v>10</v>
      </c>
      <c r="L10" s="51">
        <v>10</v>
      </c>
      <c r="M10" s="51">
        <v>5</v>
      </c>
      <c r="N10" s="51">
        <v>10</v>
      </c>
      <c r="O10" s="51">
        <v>0</v>
      </c>
    </row>
    <row r="11" spans="1:15">
      <c r="A11" s="1"/>
      <c r="B11" s="1"/>
    </row>
    <row r="12" spans="1:15">
      <c r="A12" s="1"/>
      <c r="B12" s="1"/>
      <c r="C12" s="1"/>
    </row>
    <row r="13" spans="1:15">
      <c r="A13" s="1"/>
      <c r="B13" s="185" t="s">
        <v>15</v>
      </c>
      <c r="C13" s="186"/>
      <c r="D13" s="189">
        <f>SUM(D9:O9)</f>
        <v>43.032499999999999</v>
      </c>
    </row>
    <row r="14" spans="1:15">
      <c r="A14" s="1"/>
      <c r="B14" s="187"/>
      <c r="C14" s="188"/>
      <c r="D14" s="190"/>
    </row>
    <row r="15" spans="1:15">
      <c r="A15" s="1"/>
      <c r="B15" s="1"/>
      <c r="C15" s="1"/>
    </row>
    <row r="16" spans="1:15">
      <c r="A16" s="1"/>
      <c r="B16" s="1"/>
      <c r="C16" s="1"/>
    </row>
    <row r="17" spans="1:3">
      <c r="A17" s="1"/>
      <c r="B17" s="1"/>
      <c r="C17" s="1"/>
    </row>
    <row r="18" spans="1:3">
      <c r="A18" s="1"/>
      <c r="B18" s="1"/>
      <c r="C18" s="1"/>
    </row>
    <row r="19" spans="1:3">
      <c r="A19" s="1"/>
      <c r="B19" s="1"/>
      <c r="C19" s="1"/>
    </row>
    <row r="20" spans="1:3">
      <c r="A20" s="1"/>
      <c r="B20" s="1"/>
      <c r="C20" s="1"/>
    </row>
    <row r="21" spans="1:3">
      <c r="A21" s="1"/>
      <c r="B21" s="1"/>
      <c r="C21" s="1"/>
    </row>
    <row r="22" spans="1:3">
      <c r="A22" s="1"/>
      <c r="B22" s="1"/>
      <c r="C22" s="1"/>
    </row>
    <row r="23" spans="1:3">
      <c r="A23" s="1"/>
      <c r="B23" s="1"/>
      <c r="C23" s="1"/>
    </row>
    <row r="24" spans="1:3">
      <c r="A24" s="1"/>
      <c r="B24" s="1"/>
      <c r="C24" s="1"/>
    </row>
    <row r="25" spans="1:3">
      <c r="A25" s="1"/>
      <c r="B25" s="1"/>
      <c r="C25" s="1"/>
    </row>
    <row r="26" spans="1:3">
      <c r="A26" s="1"/>
      <c r="B26" s="1"/>
      <c r="C26" s="1"/>
    </row>
    <row r="27" spans="1:3">
      <c r="A27" s="1"/>
      <c r="B27" s="1"/>
      <c r="C27" s="1"/>
    </row>
    <row r="28" spans="1:3">
      <c r="A28" s="1"/>
      <c r="B28" s="1"/>
      <c r="C28" s="1"/>
    </row>
    <row r="29" spans="1:3">
      <c r="A29" s="1"/>
      <c r="B29" s="1"/>
      <c r="C29" s="1"/>
    </row>
    <row r="30" spans="1:3">
      <c r="A30" s="1"/>
      <c r="B30" s="1"/>
      <c r="C30" s="1"/>
    </row>
    <row r="31" spans="1:3">
      <c r="A31" s="1"/>
      <c r="B31" s="1"/>
      <c r="C31" s="1"/>
    </row>
    <row r="32" spans="1:3">
      <c r="A32" s="1"/>
      <c r="B32" s="1"/>
      <c r="C32" s="1"/>
    </row>
    <row r="33" spans="1:3">
      <c r="A33" s="1"/>
      <c r="B33" s="1"/>
      <c r="C33" s="1"/>
    </row>
    <row r="34" spans="1:3">
      <c r="A34" s="1"/>
      <c r="B34" s="1"/>
      <c r="C34" s="1"/>
    </row>
    <row r="35" spans="1:3">
      <c r="A35" s="1"/>
      <c r="B35" s="1"/>
      <c r="C35" s="1"/>
    </row>
    <row r="36" spans="1:3">
      <c r="A36" s="1"/>
      <c r="B36" s="1"/>
      <c r="C36" s="1"/>
    </row>
    <row r="37" spans="1:3">
      <c r="A37" s="1"/>
      <c r="B37" s="1"/>
      <c r="C37" s="1"/>
    </row>
    <row r="38" spans="1:3">
      <c r="A38" s="1"/>
      <c r="B38" s="1"/>
      <c r="C38" s="1"/>
    </row>
    <row r="39" spans="1:3">
      <c r="A39" s="1"/>
      <c r="B39" s="1"/>
      <c r="C39" s="1"/>
    </row>
    <row r="40" spans="1:3">
      <c r="A40" s="1"/>
      <c r="B40" s="1"/>
      <c r="C40" s="1"/>
    </row>
    <row r="41" spans="1:3">
      <c r="A41" s="1"/>
      <c r="B41" s="1"/>
      <c r="C41" s="1"/>
    </row>
    <row r="42" spans="1:3">
      <c r="A42" s="1"/>
      <c r="B42" s="1"/>
      <c r="C42" s="1"/>
    </row>
    <row r="43" spans="1:3">
      <c r="A43" s="1"/>
      <c r="B43" s="1"/>
      <c r="C43" s="1"/>
    </row>
    <row r="44" spans="1:3">
      <c r="A44" s="1"/>
      <c r="B44" s="1"/>
      <c r="C44" s="1"/>
    </row>
    <row r="45" spans="1:3">
      <c r="A45" s="1"/>
      <c r="B45" s="1"/>
      <c r="C45" s="1"/>
    </row>
    <row r="46" spans="1:3">
      <c r="A46" s="1"/>
      <c r="B46" s="1"/>
      <c r="C46" s="1"/>
    </row>
    <row r="47" spans="1:3">
      <c r="A47" s="1"/>
      <c r="B47" s="1"/>
      <c r="C47" s="1"/>
    </row>
    <row r="48" spans="1:3">
      <c r="A48" s="1"/>
      <c r="B48" s="1"/>
      <c r="C48" s="1"/>
    </row>
    <row r="49" spans="1:3">
      <c r="A49" s="1"/>
      <c r="B49" s="1"/>
      <c r="C49" s="1"/>
    </row>
    <row r="50" spans="1:3">
      <c r="A50" s="1"/>
      <c r="B50" s="1"/>
      <c r="C50" s="1"/>
    </row>
    <row r="51" spans="1:3">
      <c r="A51" s="1"/>
      <c r="B51" s="1"/>
      <c r="C51" s="1"/>
    </row>
    <row r="52" spans="1:3">
      <c r="A52" s="1"/>
      <c r="B52" s="1"/>
      <c r="C52" s="1"/>
    </row>
    <row r="53" spans="1:3">
      <c r="A53" s="1"/>
      <c r="B53" s="1"/>
      <c r="C53" s="1"/>
    </row>
    <row r="54" spans="1:3">
      <c r="A54" s="1"/>
      <c r="B54" s="1"/>
      <c r="C54" s="1"/>
    </row>
    <row r="55" spans="1:3">
      <c r="A55" s="1"/>
      <c r="B55" s="1"/>
      <c r="C55" s="1"/>
    </row>
    <row r="56" spans="1:3">
      <c r="A56" s="1"/>
      <c r="B56" s="1"/>
      <c r="C56" s="1"/>
    </row>
    <row r="57" spans="1:3">
      <c r="A57" s="1"/>
      <c r="B57" s="1"/>
      <c r="C57" s="1"/>
    </row>
    <row r="58" spans="1:3">
      <c r="A58" s="1"/>
      <c r="B58" s="1"/>
      <c r="C58" s="1"/>
    </row>
    <row r="59" spans="1:3">
      <c r="A59" s="1"/>
      <c r="B59" s="1"/>
      <c r="C59" s="1"/>
    </row>
    <row r="60" spans="1:3">
      <c r="A60" s="1"/>
      <c r="B60" s="1"/>
      <c r="C60" s="1"/>
    </row>
    <row r="61" spans="1:3">
      <c r="A61" s="1"/>
      <c r="B61" s="1"/>
      <c r="C61" s="1"/>
    </row>
    <row r="62" spans="1:3">
      <c r="A62" s="1"/>
      <c r="B62" s="1"/>
      <c r="C62" s="1"/>
    </row>
    <row r="63" spans="1:3" ht="18.600000000000001">
      <c r="A63" s="6"/>
      <c r="B63" s="6"/>
      <c r="C63" s="6"/>
    </row>
    <row r="64" spans="1:3" ht="18.600000000000001">
      <c r="A64" s="6"/>
      <c r="B64" s="6"/>
      <c r="C64" s="6"/>
    </row>
    <row r="65" spans="1:3" ht="21">
      <c r="A65" s="3"/>
      <c r="B65" s="3"/>
      <c r="C65" s="3"/>
    </row>
    <row r="66" spans="1:3" ht="21">
      <c r="A66" s="3"/>
      <c r="B66" s="3"/>
      <c r="C66" s="3"/>
    </row>
    <row r="67" spans="1:3" ht="21">
      <c r="A67" s="3"/>
      <c r="B67" s="3"/>
      <c r="C67" s="3"/>
    </row>
    <row r="68" spans="1:3" ht="21">
      <c r="A68" s="3"/>
      <c r="B68" s="3"/>
      <c r="C68" s="3"/>
    </row>
    <row r="69" spans="1:3" ht="21">
      <c r="A69" s="5"/>
      <c r="B69" s="3"/>
      <c r="C69" s="3"/>
    </row>
    <row r="70" spans="1:3" ht="62.1">
      <c r="A70" s="9" t="s">
        <v>16</v>
      </c>
      <c r="B70" s="9" t="s">
        <v>17</v>
      </c>
      <c r="C70" s="9"/>
    </row>
  </sheetData>
  <mergeCells count="4">
    <mergeCell ref="B9:C9"/>
    <mergeCell ref="B10:C10"/>
    <mergeCell ref="B13:C14"/>
    <mergeCell ref="D13:D14"/>
  </mergeCells>
  <conditionalFormatting sqref="A1">
    <cfRule type="expression" dxfId="2" priority="1">
      <formula>"ZELLE(""Schutz"";A1)=1"</formula>
    </cfRule>
  </conditionalFormatting>
  <conditionalFormatting sqref="A1:P1">
    <cfRule type="expression" dxfId="1" priority="3">
      <formula>"ZELLE(""Schutz"",A1)=1"</formula>
    </cfRule>
  </conditionalFormatting>
  <conditionalFormatting sqref="A3:P3">
    <cfRule type="expression" dxfId="0" priority="2">
      <formula>"ZELLE(""Schutz"",A1)=1"</formula>
    </cfRule>
  </conditionalFormatting>
  <conditionalFormatting sqref="D9">
    <cfRule type="colorScale" priority="15">
      <colorScale>
        <cfvo type="num" val="0"/>
        <cfvo type="num" val="3"/>
        <color rgb="FFFFCCCC"/>
        <color theme="9" tint="0.79998168889431442"/>
      </colorScale>
    </cfRule>
  </conditionalFormatting>
  <conditionalFormatting sqref="D13:D14">
    <cfRule type="colorScale" priority="7">
      <colorScale>
        <cfvo type="num" val="0"/>
        <cfvo type="num" val="100"/>
        <color rgb="FFFFCCCC"/>
        <color theme="9" tint="0.79998168889431442"/>
      </colorScale>
    </cfRule>
  </conditionalFormatting>
  <conditionalFormatting sqref="E9">
    <cfRule type="colorScale" priority="16">
      <colorScale>
        <cfvo type="num" val="0"/>
        <cfvo type="num" val="7"/>
        <color rgb="FFFFCCCC"/>
        <color theme="9" tint="0.79998168889431442"/>
      </colorScale>
    </cfRule>
  </conditionalFormatting>
  <conditionalFormatting sqref="F9">
    <cfRule type="colorScale" priority="14">
      <colorScale>
        <cfvo type="num" val="0"/>
        <cfvo type="num" val="20"/>
        <color rgb="FFFFCCCC"/>
        <color theme="9" tint="0.79998168889431442"/>
      </colorScale>
    </cfRule>
  </conditionalFormatting>
  <conditionalFormatting sqref="G9:L9">
    <cfRule type="colorScale" priority="12">
      <colorScale>
        <cfvo type="num" val="0"/>
        <cfvo type="num" val="10"/>
        <color rgb="FFFFCCCC"/>
        <color theme="9" tint="0.79998168889431442"/>
      </colorScale>
    </cfRule>
  </conditionalFormatting>
  <conditionalFormatting sqref="M9">
    <cfRule type="colorScale" priority="9">
      <colorScale>
        <cfvo type="num" val="0"/>
        <cfvo type="num" val="5"/>
        <color rgb="FFFFCCCC"/>
        <color theme="9" tint="0.79998168889431442"/>
      </colorScale>
    </cfRule>
  </conditionalFormatting>
  <conditionalFormatting sqref="N9">
    <cfRule type="colorScale" priority="11">
      <colorScale>
        <cfvo type="num" val="0"/>
        <cfvo type="num" val="10"/>
        <color rgb="FFFFCCCC"/>
        <color theme="9" tint="0.79998168889431442"/>
      </colorScale>
    </cfRule>
  </conditionalFormatting>
  <conditionalFormatting sqref="O9">
    <cfRule type="colorScale" priority="8">
      <colorScale>
        <cfvo type="num" val="-5"/>
        <cfvo type="num" val="0"/>
        <color rgb="FFFFCCCC"/>
        <color theme="9" tint="0.79998168889431442"/>
      </colorScale>
    </cfRule>
  </conditionalFormatting>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0D40-097A-1F4A-B273-D5D5BE667EE7}">
  <dimension ref="A1:G15"/>
  <sheetViews>
    <sheetView zoomScale="70" zoomScaleNormal="70" workbookViewId="0">
      <pane xSplit="1" ySplit="2" topLeftCell="B5" activePane="bottomRight" state="frozen"/>
      <selection pane="bottomRight" activeCell="B11" sqref="B11"/>
      <selection pane="bottomLeft" activeCell="A3" sqref="A3"/>
      <selection pane="topRight" activeCell="B1" sqref="B1"/>
    </sheetView>
  </sheetViews>
  <sheetFormatPr defaultColWidth="10.75" defaultRowHeight="15.6"/>
  <cols>
    <col min="1" max="1" width="45.25" style="97" customWidth="1"/>
    <col min="2" max="5" width="32.625" style="97" customWidth="1"/>
    <col min="6" max="6" width="15" style="97" customWidth="1"/>
    <col min="7" max="7" width="17" style="97" customWidth="1"/>
    <col min="8" max="16384" width="10.75" style="1"/>
  </cols>
  <sheetData>
    <row r="1" spans="1:7" ht="16.149999999999999" customHeight="1">
      <c r="A1" s="59"/>
      <c r="B1" s="198" t="s">
        <v>251</v>
      </c>
      <c r="C1" s="198"/>
      <c r="D1" s="198"/>
      <c r="E1" s="198"/>
      <c r="F1" s="180" t="s">
        <v>74</v>
      </c>
      <c r="G1" s="27"/>
    </row>
    <row r="2" spans="1:7" ht="30.95">
      <c r="A2" s="30" t="s">
        <v>252</v>
      </c>
      <c r="B2" s="20" t="s">
        <v>253</v>
      </c>
      <c r="C2" s="20" t="s">
        <v>254</v>
      </c>
      <c r="D2" s="20" t="s">
        <v>255</v>
      </c>
      <c r="E2" s="20" t="s">
        <v>256</v>
      </c>
      <c r="F2" s="180"/>
      <c r="G2" s="1"/>
    </row>
    <row r="3" spans="1:7">
      <c r="A3" s="17" t="s">
        <v>257</v>
      </c>
      <c r="B3" s="92"/>
      <c r="C3" s="92"/>
      <c r="D3" s="92"/>
      <c r="E3" s="92"/>
      <c r="F3" s="36">
        <f>SUM(B3:E3)</f>
        <v>0</v>
      </c>
      <c r="G3" s="1"/>
    </row>
    <row r="4" spans="1:7">
      <c r="A4" s="17"/>
      <c r="B4" s="92"/>
      <c r="C4" s="92"/>
      <c r="D4" s="92"/>
      <c r="E4" s="92"/>
      <c r="F4" s="36"/>
      <c r="G4" s="1"/>
    </row>
    <row r="5" spans="1:7">
      <c r="A5" s="17" t="s">
        <v>258</v>
      </c>
      <c r="B5" s="82"/>
      <c r="C5" s="82"/>
      <c r="D5" s="82">
        <v>3</v>
      </c>
      <c r="E5" s="82"/>
      <c r="F5" s="36">
        <f t="shared" ref="F5:F7" si="0">SUM(B5:E5)</f>
        <v>3</v>
      </c>
      <c r="G5" s="1"/>
    </row>
    <row r="6" spans="1:7" ht="77.45">
      <c r="A6" s="17"/>
      <c r="B6" s="82"/>
      <c r="C6" s="82"/>
      <c r="D6" s="147" t="s">
        <v>259</v>
      </c>
      <c r="E6" s="82"/>
      <c r="F6" s="36"/>
      <c r="G6" s="1"/>
    </row>
    <row r="7" spans="1:7" ht="30.95">
      <c r="A7" s="55" t="s">
        <v>260</v>
      </c>
      <c r="B7" s="92">
        <v>4</v>
      </c>
      <c r="C7" s="92"/>
      <c r="D7" s="92"/>
      <c r="E7" s="92"/>
      <c r="F7" s="36">
        <f t="shared" si="0"/>
        <v>4</v>
      </c>
      <c r="G7" s="1"/>
    </row>
    <row r="8" spans="1:7" ht="77.45">
      <c r="A8" s="17"/>
      <c r="B8" s="92" t="s">
        <v>261</v>
      </c>
      <c r="C8" s="92"/>
      <c r="D8" s="92"/>
      <c r="E8" s="92"/>
      <c r="F8" s="36"/>
      <c r="G8" s="1"/>
    </row>
    <row r="9" spans="1:7">
      <c r="A9" s="30" t="s">
        <v>74</v>
      </c>
      <c r="B9" s="40">
        <f>B3+B5+B7</f>
        <v>4</v>
      </c>
      <c r="C9" s="40">
        <f t="shared" ref="C9:E9" si="1">C3+C5+C7</f>
        <v>0</v>
      </c>
      <c r="D9" s="40">
        <f t="shared" si="1"/>
        <v>3</v>
      </c>
      <c r="E9" s="40">
        <f t="shared" si="1"/>
        <v>0</v>
      </c>
      <c r="F9" s="78">
        <f>MIN(SUM(F3:F7),10)</f>
        <v>7</v>
      </c>
      <c r="G9" s="142" t="s">
        <v>177</v>
      </c>
    </row>
    <row r="10" spans="1:7">
      <c r="A10" s="102"/>
      <c r="B10" s="102"/>
      <c r="C10" s="101"/>
      <c r="D10" s="101"/>
      <c r="E10" s="101"/>
      <c r="F10" s="101"/>
    </row>
    <row r="11" spans="1:7" ht="46.5">
      <c r="A11" s="101"/>
      <c r="B11" s="101" t="s">
        <v>262</v>
      </c>
      <c r="C11" s="101"/>
      <c r="D11" s="101"/>
      <c r="E11" s="101"/>
      <c r="F11" s="101"/>
    </row>
    <row r="12" spans="1:7" ht="18.600000000000001" customHeight="1">
      <c r="A12" s="101"/>
      <c r="B12" s="107"/>
      <c r="C12" s="101"/>
      <c r="D12" s="101"/>
      <c r="E12" s="101"/>
      <c r="F12" s="101"/>
    </row>
    <row r="13" spans="1:7">
      <c r="A13" s="101"/>
      <c r="B13" s="101"/>
      <c r="C13" s="101"/>
      <c r="D13" s="101"/>
      <c r="E13" s="101"/>
      <c r="F13" s="178"/>
      <c r="G13" s="178"/>
    </row>
    <row r="14" spans="1:7">
      <c r="A14" s="101"/>
      <c r="B14" s="101"/>
      <c r="C14" s="101"/>
      <c r="D14" s="101"/>
      <c r="E14" s="101"/>
      <c r="F14" s="101"/>
    </row>
    <row r="15" spans="1:7">
      <c r="A15" s="101"/>
      <c r="B15" s="101"/>
      <c r="C15" s="101"/>
      <c r="D15" s="101"/>
      <c r="E15" s="101"/>
      <c r="F15" s="101"/>
    </row>
  </sheetData>
  <sheetProtection formatRows="0"/>
  <mergeCells count="1">
    <mergeCell ref="B1:E1"/>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72F38-DC1A-5E42-AD4D-1D808F707F90}">
  <dimension ref="A1:G16"/>
  <sheetViews>
    <sheetView zoomScale="70" zoomScaleNormal="70" workbookViewId="0">
      <pane xSplit="1" ySplit="2" topLeftCell="C6" activePane="bottomRight" state="frozen"/>
      <selection pane="bottomRight" activeCell="C8" sqref="C8"/>
      <selection pane="bottomLeft" activeCell="A3" sqref="A3"/>
      <selection pane="topRight" activeCell="B1" sqref="B1"/>
    </sheetView>
  </sheetViews>
  <sheetFormatPr defaultColWidth="10.75" defaultRowHeight="15.6"/>
  <cols>
    <col min="1" max="1" width="38.75" style="97" customWidth="1"/>
    <col min="2" max="4" width="32.625" style="97" customWidth="1"/>
    <col min="5" max="5" width="15" style="97" customWidth="1"/>
    <col min="6" max="6" width="12.5" style="97" customWidth="1"/>
    <col min="7" max="7" width="15" style="97" customWidth="1"/>
    <col min="8" max="16384" width="10.75" style="1"/>
  </cols>
  <sheetData>
    <row r="1" spans="1:7">
      <c r="A1" s="2"/>
      <c r="B1" s="199" t="s">
        <v>251</v>
      </c>
      <c r="C1" s="199"/>
      <c r="D1" s="199"/>
      <c r="E1" s="2"/>
      <c r="F1" s="2"/>
      <c r="G1" s="1"/>
    </row>
    <row r="2" spans="1:7" ht="89.1" customHeight="1">
      <c r="A2" s="26" t="s">
        <v>263</v>
      </c>
      <c r="B2" s="38" t="s">
        <v>264</v>
      </c>
      <c r="C2" s="38" t="s">
        <v>265</v>
      </c>
      <c r="D2" s="38" t="s">
        <v>266</v>
      </c>
      <c r="E2" s="16" t="s">
        <v>23</v>
      </c>
      <c r="F2" s="16" t="s">
        <v>74</v>
      </c>
      <c r="G2" s="27"/>
    </row>
    <row r="3" spans="1:7">
      <c r="A3" s="11" t="s">
        <v>267</v>
      </c>
      <c r="B3" s="90"/>
      <c r="C3" s="90">
        <v>5</v>
      </c>
      <c r="D3" s="90"/>
      <c r="E3" s="66">
        <v>0.45</v>
      </c>
      <c r="F3" s="43">
        <f>SUM(B3:D3)*E3</f>
        <v>2.25</v>
      </c>
      <c r="G3" s="1"/>
    </row>
    <row r="4" spans="1:7" ht="108.6">
      <c r="A4" s="11"/>
      <c r="B4" s="90"/>
      <c r="C4" s="90" t="s">
        <v>268</v>
      </c>
      <c r="D4" s="90"/>
      <c r="E4" s="34"/>
      <c r="F4" s="43"/>
      <c r="G4" s="1"/>
    </row>
    <row r="5" spans="1:7">
      <c r="A5" s="11" t="s">
        <v>269</v>
      </c>
      <c r="B5" s="93">
        <v>7</v>
      </c>
      <c r="C5" s="93"/>
      <c r="D5" s="93"/>
      <c r="E5" s="66">
        <v>0.3</v>
      </c>
      <c r="F5" s="43">
        <f t="shared" ref="F5:F7" si="0">SUM(B5:D5)*E5</f>
        <v>2.1</v>
      </c>
      <c r="G5" s="1"/>
    </row>
    <row r="6" spans="1:7" ht="192" customHeight="1">
      <c r="A6" s="11"/>
      <c r="B6" s="154" t="s">
        <v>270</v>
      </c>
      <c r="C6" s="93"/>
      <c r="D6" s="93"/>
      <c r="E6" s="34"/>
      <c r="F6" s="43"/>
      <c r="G6" s="1"/>
    </row>
    <row r="7" spans="1:7">
      <c r="A7" s="12" t="s">
        <v>271</v>
      </c>
      <c r="B7" s="90"/>
      <c r="C7" s="90">
        <v>5</v>
      </c>
      <c r="D7" s="90"/>
      <c r="E7" s="66">
        <v>0.25</v>
      </c>
      <c r="F7" s="43">
        <f t="shared" si="0"/>
        <v>1.25</v>
      </c>
      <c r="G7" s="1"/>
    </row>
    <row r="8" spans="1:7" ht="77.45">
      <c r="A8" s="11"/>
      <c r="B8" s="90"/>
      <c r="C8" s="90" t="s">
        <v>272</v>
      </c>
      <c r="D8" s="90"/>
      <c r="E8" s="34"/>
      <c r="F8" s="43"/>
      <c r="G8" s="1"/>
    </row>
    <row r="9" spans="1:7" ht="16.149999999999999" customHeight="1">
      <c r="A9" s="26" t="s">
        <v>176</v>
      </c>
      <c r="B9" s="33">
        <f>B3+B5+B7</f>
        <v>7</v>
      </c>
      <c r="C9" s="33">
        <f t="shared" ref="C9:D9" si="1">C3+C5+C7</f>
        <v>10</v>
      </c>
      <c r="D9" s="33">
        <f t="shared" si="1"/>
        <v>0</v>
      </c>
      <c r="E9" s="83">
        <f>SUM(E3:E8)</f>
        <v>1</v>
      </c>
      <c r="F9" s="77">
        <f>MIN(SUM(F3:F7),10)</f>
        <v>5.6</v>
      </c>
      <c r="G9" s="142" t="s">
        <v>177</v>
      </c>
    </row>
    <row r="10" spans="1:7">
      <c r="A10" s="104"/>
      <c r="B10" s="104"/>
      <c r="C10" s="101"/>
      <c r="D10" s="101"/>
      <c r="E10" s="101"/>
      <c r="F10" s="101"/>
    </row>
    <row r="11" spans="1:7">
      <c r="A11" s="101"/>
      <c r="B11" s="107"/>
      <c r="C11" s="101"/>
      <c r="D11" s="101"/>
      <c r="E11" s="101"/>
      <c r="F11" s="101"/>
    </row>
    <row r="12" spans="1:7">
      <c r="A12" s="101"/>
      <c r="B12" s="101"/>
      <c r="C12" s="101"/>
      <c r="D12" s="101"/>
      <c r="E12" s="101"/>
      <c r="F12" s="101"/>
    </row>
    <row r="13" spans="1:7" ht="17.100000000000001" customHeight="1">
      <c r="A13" s="101"/>
      <c r="B13" s="101"/>
      <c r="C13" s="101"/>
      <c r="D13" s="101"/>
      <c r="E13" s="178"/>
      <c r="F13" s="178"/>
    </row>
    <row r="14" spans="1:7">
      <c r="A14" s="101"/>
      <c r="B14" s="101"/>
      <c r="C14" s="101"/>
      <c r="D14" s="101"/>
      <c r="E14" s="101"/>
      <c r="F14" s="101"/>
    </row>
    <row r="15" spans="1:7">
      <c r="A15" s="101"/>
      <c r="B15" s="101"/>
      <c r="C15" s="101"/>
      <c r="D15" s="101"/>
      <c r="E15" s="101"/>
      <c r="F15" s="101"/>
    </row>
    <row r="16" spans="1:7">
      <c r="A16" s="101"/>
      <c r="B16" s="101"/>
      <c r="C16" s="101"/>
      <c r="D16" s="101"/>
      <c r="E16" s="101"/>
      <c r="F16" s="101"/>
    </row>
  </sheetData>
  <sheetProtection formatRows="0"/>
  <mergeCells count="1">
    <mergeCell ref="B1:D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04460-0317-5644-BBC4-C01BCDA37074}">
  <dimension ref="A1:I28"/>
  <sheetViews>
    <sheetView zoomScale="60" zoomScaleNormal="60" workbookViewId="0">
      <pane xSplit="1" ySplit="2" topLeftCell="E18" activePane="bottomRight" state="frozen"/>
      <selection pane="bottomRight" activeCell="I3" sqref="I3"/>
      <selection pane="bottomLeft" activeCell="A3" sqref="A3"/>
      <selection pane="topRight" activeCell="B1" sqref="B1"/>
    </sheetView>
  </sheetViews>
  <sheetFormatPr defaultColWidth="10.75" defaultRowHeight="15.6"/>
  <cols>
    <col min="1" max="5" width="32.625" style="97" customWidth="1"/>
    <col min="6" max="6" width="29.5" style="97" customWidth="1"/>
    <col min="7" max="7" width="15" style="97" customWidth="1"/>
    <col min="8" max="8" width="17" style="97" customWidth="1"/>
    <col min="9" max="9" width="16.5" style="97" customWidth="1"/>
    <col min="10" max="16384" width="10.75" style="1"/>
  </cols>
  <sheetData>
    <row r="1" spans="1:9">
      <c r="A1" s="26"/>
      <c r="B1" s="200" t="s">
        <v>273</v>
      </c>
      <c r="C1" s="201"/>
      <c r="D1" s="201"/>
      <c r="E1" s="202"/>
      <c r="F1" s="26"/>
      <c r="G1" s="26"/>
      <c r="H1" s="26"/>
      <c r="I1" s="1"/>
    </row>
    <row r="2" spans="1:9" ht="92.65" customHeight="1">
      <c r="A2" s="26" t="s">
        <v>274</v>
      </c>
      <c r="B2" s="38" t="s">
        <v>253</v>
      </c>
      <c r="C2" s="38" t="s">
        <v>254</v>
      </c>
      <c r="D2" s="38" t="s">
        <v>275</v>
      </c>
      <c r="E2" s="38" t="s">
        <v>256</v>
      </c>
      <c r="F2" s="26" t="s">
        <v>176</v>
      </c>
      <c r="G2" s="26" t="s">
        <v>23</v>
      </c>
      <c r="H2" s="26" t="s">
        <v>24</v>
      </c>
      <c r="I2" s="27"/>
    </row>
    <row r="3" spans="1:9" ht="32.1" customHeight="1">
      <c r="A3" s="29" t="s">
        <v>267</v>
      </c>
      <c r="B3" s="90"/>
      <c r="C3" s="90"/>
      <c r="D3" s="90"/>
      <c r="E3" s="90"/>
      <c r="F3" s="43">
        <f>SUM(B3:E3)</f>
        <v>0</v>
      </c>
      <c r="G3" s="71">
        <v>0.2</v>
      </c>
      <c r="H3" s="43">
        <f>SUM(B3:E3)*G3</f>
        <v>0</v>
      </c>
      <c r="I3" s="165" t="s">
        <v>276</v>
      </c>
    </row>
    <row r="4" spans="1:9" ht="32.1" customHeight="1">
      <c r="A4" s="29"/>
      <c r="B4" s="90"/>
      <c r="C4" s="90"/>
      <c r="D4" s="90"/>
      <c r="E4" s="90"/>
      <c r="F4" s="43"/>
      <c r="G4" s="33"/>
      <c r="H4" s="43"/>
      <c r="I4" s="1"/>
    </row>
    <row r="5" spans="1:9" ht="32.1" customHeight="1">
      <c r="A5" s="29" t="s">
        <v>269</v>
      </c>
      <c r="B5" s="91"/>
      <c r="C5" s="91"/>
      <c r="D5" s="91"/>
      <c r="E5" s="91"/>
      <c r="F5" s="43">
        <f t="shared" ref="F5:F18" si="0">SUM(B5:E5)</f>
        <v>0</v>
      </c>
      <c r="G5" s="71">
        <v>0.1</v>
      </c>
      <c r="H5" s="43">
        <f t="shared" ref="H5:H17" si="1">SUM(B5:E5)*G5</f>
        <v>0</v>
      </c>
      <c r="I5" s="1"/>
    </row>
    <row r="6" spans="1:9" ht="32.1" customHeight="1">
      <c r="A6" s="11"/>
      <c r="B6" s="91"/>
      <c r="C6" s="91"/>
      <c r="D6" s="91"/>
      <c r="E6" s="91"/>
      <c r="F6" s="43"/>
      <c r="G6" s="33"/>
      <c r="H6" s="43"/>
      <c r="I6" s="1"/>
    </row>
    <row r="7" spans="1:9" ht="126.75" customHeight="1">
      <c r="A7" s="12" t="s">
        <v>277</v>
      </c>
      <c r="B7" s="90"/>
      <c r="C7" s="90"/>
      <c r="D7" s="90"/>
      <c r="E7" s="90"/>
      <c r="F7" s="43">
        <f t="shared" si="0"/>
        <v>0</v>
      </c>
      <c r="G7" s="71">
        <v>0.05</v>
      </c>
      <c r="H7" s="43">
        <f t="shared" si="1"/>
        <v>0</v>
      </c>
      <c r="I7" s="1"/>
    </row>
    <row r="8" spans="1:9" ht="32.1" customHeight="1">
      <c r="A8" s="11"/>
      <c r="B8" s="90"/>
      <c r="C8" s="90"/>
      <c r="D8" s="90"/>
      <c r="E8" s="90"/>
      <c r="F8" s="43"/>
      <c r="G8" s="33"/>
      <c r="H8" s="43"/>
      <c r="I8" s="1"/>
    </row>
    <row r="9" spans="1:9" ht="32.1" customHeight="1">
      <c r="A9" s="12" t="s">
        <v>278</v>
      </c>
      <c r="B9" s="91"/>
      <c r="C9" s="91"/>
      <c r="D9" s="91"/>
      <c r="E9" s="91"/>
      <c r="F9" s="43">
        <f t="shared" si="0"/>
        <v>0</v>
      </c>
      <c r="G9" s="71">
        <v>0.25</v>
      </c>
      <c r="H9" s="43">
        <f t="shared" si="1"/>
        <v>0</v>
      </c>
      <c r="I9" s="1"/>
    </row>
    <row r="10" spans="1:9" ht="32.1" customHeight="1">
      <c r="A10" s="11"/>
      <c r="B10" s="91"/>
      <c r="C10" s="91"/>
      <c r="D10" s="91"/>
      <c r="E10" s="91"/>
      <c r="F10" s="43"/>
      <c r="G10" s="33"/>
      <c r="H10" s="43"/>
      <c r="I10" s="1"/>
    </row>
    <row r="11" spans="1:9" ht="32.1" customHeight="1">
      <c r="A11" s="29" t="s">
        <v>279</v>
      </c>
      <c r="B11" s="90"/>
      <c r="C11" s="90"/>
      <c r="D11" s="90"/>
      <c r="E11" s="90"/>
      <c r="F11" s="43">
        <f t="shared" si="0"/>
        <v>0</v>
      </c>
      <c r="G11" s="71">
        <v>0.1</v>
      </c>
      <c r="H11" s="43">
        <f t="shared" si="1"/>
        <v>0</v>
      </c>
      <c r="I11" s="1"/>
    </row>
    <row r="12" spans="1:9" ht="32.1" customHeight="1">
      <c r="A12" s="11"/>
      <c r="B12" s="90"/>
      <c r="C12" s="90"/>
      <c r="D12" s="90"/>
      <c r="E12" s="90"/>
      <c r="F12" s="43"/>
      <c r="G12" s="33"/>
      <c r="H12" s="43"/>
      <c r="I12" s="1"/>
    </row>
    <row r="13" spans="1:9" ht="32.1" customHeight="1">
      <c r="A13" s="12" t="s">
        <v>280</v>
      </c>
      <c r="B13" s="91"/>
      <c r="C13" s="91"/>
      <c r="D13" s="91"/>
      <c r="E13" s="91"/>
      <c r="F13" s="43">
        <f t="shared" si="0"/>
        <v>0</v>
      </c>
      <c r="G13" s="71">
        <v>0.05</v>
      </c>
      <c r="H13" s="43">
        <f t="shared" si="1"/>
        <v>0</v>
      </c>
      <c r="I13" s="1"/>
    </row>
    <row r="14" spans="1:9" ht="32.1" customHeight="1">
      <c r="A14" s="11"/>
      <c r="B14" s="91"/>
      <c r="C14" s="91"/>
      <c r="D14" s="91"/>
      <c r="E14" s="91"/>
      <c r="F14" s="43"/>
      <c r="G14" s="33"/>
      <c r="H14" s="43"/>
      <c r="I14" s="1"/>
    </row>
    <row r="15" spans="1:9" ht="62.65" customHeight="1">
      <c r="A15" s="12" t="s">
        <v>281</v>
      </c>
      <c r="B15" s="90"/>
      <c r="C15" s="90"/>
      <c r="D15" s="90"/>
      <c r="E15" s="90"/>
      <c r="F15" s="43">
        <f t="shared" si="0"/>
        <v>0</v>
      </c>
      <c r="G15" s="71">
        <v>0.1</v>
      </c>
      <c r="H15" s="43">
        <f t="shared" si="1"/>
        <v>0</v>
      </c>
      <c r="I15" s="1"/>
    </row>
    <row r="16" spans="1:9" ht="32.1" customHeight="1">
      <c r="A16" s="11"/>
      <c r="B16" s="90"/>
      <c r="C16" s="90"/>
      <c r="D16" s="90"/>
      <c r="E16" s="90"/>
      <c r="F16" s="43"/>
      <c r="G16" s="33"/>
      <c r="H16" s="43"/>
      <c r="I16" s="1"/>
    </row>
    <row r="17" spans="1:9" ht="57.6" customHeight="1">
      <c r="A17" s="12" t="s">
        <v>282</v>
      </c>
      <c r="B17" s="91"/>
      <c r="C17" s="91"/>
      <c r="D17" s="91"/>
      <c r="E17" s="91"/>
      <c r="F17" s="43">
        <f t="shared" si="0"/>
        <v>0</v>
      </c>
      <c r="G17" s="71">
        <v>0.15</v>
      </c>
      <c r="H17" s="43">
        <f t="shared" si="1"/>
        <v>0</v>
      </c>
      <c r="I17" s="1"/>
    </row>
    <row r="18" spans="1:9" ht="57.6" customHeight="1">
      <c r="A18" s="84"/>
      <c r="B18" s="91"/>
      <c r="C18" s="91"/>
      <c r="D18" s="91"/>
      <c r="E18" s="91"/>
      <c r="F18" s="43">
        <f t="shared" si="0"/>
        <v>0</v>
      </c>
      <c r="G18" s="71"/>
      <c r="H18" s="43"/>
      <c r="I18" s="1"/>
    </row>
    <row r="19" spans="1:9">
      <c r="A19" s="148"/>
      <c r="B19" s="116"/>
      <c r="C19" s="10"/>
      <c r="D19" s="10"/>
      <c r="E19" s="10"/>
      <c r="F19" s="35" t="s">
        <v>74</v>
      </c>
      <c r="G19" s="85">
        <f>SUM(G3:G17)</f>
        <v>1</v>
      </c>
      <c r="H19" s="86">
        <f>SUM(H3:H17)</f>
        <v>0</v>
      </c>
      <c r="I19" s="142" t="s">
        <v>186</v>
      </c>
    </row>
    <row r="20" spans="1:9" ht="62.1">
      <c r="A20" s="101"/>
      <c r="B20" s="146" t="s">
        <v>283</v>
      </c>
      <c r="C20" s="107"/>
      <c r="D20" s="101"/>
      <c r="E20" s="101"/>
      <c r="F20" s="101"/>
      <c r="G20" s="101"/>
      <c r="H20" s="101"/>
    </row>
    <row r="21" spans="1:9">
      <c r="A21" s="101"/>
      <c r="B21" s="101"/>
      <c r="C21" s="101"/>
      <c r="D21" s="101"/>
      <c r="E21" s="101"/>
      <c r="F21" s="101"/>
      <c r="G21" s="101"/>
      <c r="H21" s="101"/>
    </row>
    <row r="22" spans="1:9">
      <c r="A22" s="101"/>
      <c r="B22" s="101"/>
      <c r="C22" s="105"/>
      <c r="D22" s="101"/>
      <c r="E22" s="101"/>
      <c r="F22" s="101"/>
      <c r="G22" s="101"/>
      <c r="H22" s="101"/>
    </row>
    <row r="23" spans="1:9">
      <c r="A23" s="101"/>
      <c r="B23" s="101"/>
      <c r="C23" s="101"/>
      <c r="D23" s="101"/>
      <c r="E23" s="101"/>
      <c r="F23" s="101"/>
      <c r="G23" s="101"/>
      <c r="H23" s="101"/>
    </row>
    <row r="24" spans="1:9">
      <c r="A24" s="101"/>
      <c r="B24" s="101"/>
      <c r="C24" s="101"/>
      <c r="D24" s="101"/>
      <c r="E24" s="101"/>
      <c r="F24" s="101"/>
      <c r="G24" s="101"/>
      <c r="H24" s="101"/>
    </row>
    <row r="25" spans="1:9">
      <c r="A25" s="101"/>
      <c r="B25" s="101"/>
      <c r="C25" s="101"/>
      <c r="D25" s="101"/>
      <c r="E25" s="101"/>
      <c r="F25" s="101"/>
      <c r="G25" s="101"/>
      <c r="H25" s="101"/>
    </row>
    <row r="26" spans="1:9">
      <c r="A26" s="101"/>
      <c r="B26" s="101"/>
      <c r="C26" s="101"/>
      <c r="D26" s="101"/>
      <c r="E26" s="101"/>
      <c r="F26" s="101"/>
      <c r="G26" s="101"/>
      <c r="H26" s="101"/>
    </row>
    <row r="27" spans="1:9">
      <c r="A27" s="101"/>
      <c r="B27" s="101"/>
      <c r="C27" s="101"/>
      <c r="D27" s="101"/>
      <c r="E27" s="101"/>
      <c r="F27" s="101"/>
      <c r="G27" s="101"/>
      <c r="H27" s="101"/>
    </row>
    <row r="28" spans="1:9">
      <c r="A28" s="101"/>
      <c r="B28" s="101"/>
      <c r="C28" s="101"/>
      <c r="D28" s="101"/>
      <c r="E28" s="101"/>
      <c r="F28" s="101"/>
      <c r="G28" s="101"/>
      <c r="H28" s="101"/>
    </row>
  </sheetData>
  <sheetProtection formatRows="0"/>
  <mergeCells count="1">
    <mergeCell ref="B1:E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221AC-B78D-B747-9C63-6B77AFABAB08}">
  <dimension ref="A1:W30"/>
  <sheetViews>
    <sheetView zoomScale="70" zoomScaleNormal="70" workbookViewId="0">
      <pane xSplit="1" ySplit="1" topLeftCell="D19" activePane="bottomRight" state="frozen"/>
      <selection pane="bottomRight" activeCell="G2" sqref="G2"/>
      <selection pane="bottomLeft" activeCell="A2" sqref="A2"/>
      <selection pane="topRight" activeCell="B1" sqref="B1"/>
    </sheetView>
  </sheetViews>
  <sheetFormatPr defaultColWidth="10.75" defaultRowHeight="15.6"/>
  <cols>
    <col min="1" max="1" width="48.625" style="96" customWidth="1"/>
    <col min="2" max="4" width="32.625" style="96" customWidth="1"/>
    <col min="5" max="5" width="21.5" style="96" customWidth="1"/>
    <col min="6" max="6" width="15.25" style="96" customWidth="1"/>
    <col min="7" max="7" width="15.5" style="96" customWidth="1"/>
    <col min="8" max="8" width="21.75" style="96" customWidth="1"/>
    <col min="9" max="16384" width="10.75" style="7"/>
  </cols>
  <sheetData>
    <row r="1" spans="1:8">
      <c r="A1" s="180" t="s">
        <v>284</v>
      </c>
      <c r="B1" s="20" t="s">
        <v>285</v>
      </c>
      <c r="C1" s="20" t="s">
        <v>286</v>
      </c>
      <c r="D1" s="20" t="s">
        <v>287</v>
      </c>
      <c r="E1" s="30" t="s">
        <v>176</v>
      </c>
      <c r="F1" s="30" t="s">
        <v>23</v>
      </c>
      <c r="G1" s="30" t="s">
        <v>24</v>
      </c>
      <c r="H1" s="7"/>
    </row>
    <row r="2" spans="1:8">
      <c r="A2" s="19" t="s">
        <v>288</v>
      </c>
      <c r="B2" s="136"/>
      <c r="C2" s="136"/>
      <c r="D2" s="136">
        <v>8</v>
      </c>
      <c r="E2" s="87">
        <f>SUM(B2:D2)</f>
        <v>8</v>
      </c>
      <c r="F2" s="64">
        <v>0.15</v>
      </c>
      <c r="G2" s="40">
        <f>(B2*F2)+(C2*F2)+(D2*F2)</f>
        <v>1.2</v>
      </c>
      <c r="H2" s="7"/>
    </row>
    <row r="3" spans="1:8" ht="67.5" customHeight="1">
      <c r="A3" s="19"/>
      <c r="B3" s="136"/>
      <c r="C3" s="136"/>
      <c r="D3" s="137" t="s">
        <v>289</v>
      </c>
      <c r="E3" s="87"/>
      <c r="F3" s="31"/>
      <c r="G3" s="40"/>
      <c r="H3" s="7"/>
    </row>
    <row r="4" spans="1:8">
      <c r="A4" s="19" t="s">
        <v>290</v>
      </c>
      <c r="B4" s="149"/>
      <c r="C4" s="149"/>
      <c r="D4" s="151">
        <v>6</v>
      </c>
      <c r="E4" s="87">
        <f t="shared" ref="E4:E20" si="0">SUM(B4:D4)</f>
        <v>6</v>
      </c>
      <c r="F4" s="75">
        <v>7.4999999999999997E-2</v>
      </c>
      <c r="G4" s="40">
        <f>(B4*F4)+(C4*F4)+(D4*F4)</f>
        <v>0.44999999999999996</v>
      </c>
      <c r="H4" s="7"/>
    </row>
    <row r="5" spans="1:8" ht="30.95">
      <c r="A5" s="19"/>
      <c r="B5" s="149"/>
      <c r="C5" s="149"/>
      <c r="D5" s="149" t="s">
        <v>291</v>
      </c>
      <c r="E5" s="87"/>
      <c r="F5" s="31"/>
      <c r="G5" s="40"/>
      <c r="H5" s="7"/>
    </row>
    <row r="6" spans="1:8">
      <c r="A6" s="19" t="s">
        <v>292</v>
      </c>
      <c r="B6" s="136">
        <v>0</v>
      </c>
      <c r="C6" s="136"/>
      <c r="D6" s="136"/>
      <c r="E6" s="87">
        <f t="shared" si="0"/>
        <v>0</v>
      </c>
      <c r="F6" s="75">
        <v>7.4999999999999997E-2</v>
      </c>
      <c r="G6" s="40">
        <f>(B6*F6)+(C6*F6)+(D6*F6)</f>
        <v>0</v>
      </c>
      <c r="H6" s="7"/>
    </row>
    <row r="7" spans="1:8" ht="24.75" customHeight="1">
      <c r="A7" s="19"/>
      <c r="B7" s="136" t="s">
        <v>207</v>
      </c>
      <c r="C7" s="136"/>
      <c r="D7" s="136"/>
      <c r="E7" s="87"/>
      <c r="F7" s="31"/>
      <c r="G7" s="40"/>
      <c r="H7" s="7"/>
    </row>
    <row r="8" spans="1:8" ht="46.5">
      <c r="A8" s="20" t="s">
        <v>293</v>
      </c>
      <c r="B8" s="149"/>
      <c r="C8" s="149">
        <v>4</v>
      </c>
      <c r="D8" s="149"/>
      <c r="E8" s="88">
        <f t="shared" si="0"/>
        <v>4</v>
      </c>
      <c r="F8" s="72">
        <v>0.15</v>
      </c>
      <c r="G8" s="40">
        <f>(B8*F8)+(C8*F8)+(D8*F8)</f>
        <v>0.6</v>
      </c>
      <c r="H8" s="177"/>
    </row>
    <row r="9" spans="1:8" ht="30.95">
      <c r="A9" s="20"/>
      <c r="B9" s="149"/>
      <c r="C9" s="149" t="s">
        <v>294</v>
      </c>
      <c r="D9" s="149"/>
      <c r="E9" s="88"/>
      <c r="F9" s="73"/>
      <c r="G9" s="40"/>
      <c r="H9" s="7"/>
    </row>
    <row r="10" spans="1:8" ht="46.5">
      <c r="A10" s="20" t="s">
        <v>295</v>
      </c>
      <c r="B10" s="136">
        <v>1</v>
      </c>
      <c r="C10" s="136"/>
      <c r="D10" s="136"/>
      <c r="E10" s="88">
        <f t="shared" si="0"/>
        <v>1</v>
      </c>
      <c r="F10" s="72">
        <v>0.1</v>
      </c>
      <c r="G10" s="40">
        <f>(B10*F10)+(C10*F10)+(D10*F10)</f>
        <v>0.1</v>
      </c>
      <c r="H10" s="177"/>
    </row>
    <row r="11" spans="1:8" ht="30.95">
      <c r="A11" s="20"/>
      <c r="B11" s="136" t="s">
        <v>296</v>
      </c>
      <c r="C11" s="136"/>
      <c r="D11" s="136"/>
      <c r="E11" s="88"/>
      <c r="F11" s="73"/>
      <c r="G11" s="40"/>
      <c r="H11" s="7"/>
    </row>
    <row r="12" spans="1:8" ht="30.95">
      <c r="A12" s="20" t="s">
        <v>297</v>
      </c>
      <c r="B12" s="149">
        <v>0</v>
      </c>
      <c r="C12" s="149"/>
      <c r="D12" s="149"/>
      <c r="E12" s="88">
        <f t="shared" si="0"/>
        <v>0</v>
      </c>
      <c r="F12" s="72">
        <v>0.1</v>
      </c>
      <c r="G12" s="40">
        <f>(B12*F12)+(C12*F12)+(D12*F12)</f>
        <v>0</v>
      </c>
      <c r="H12" s="177"/>
    </row>
    <row r="13" spans="1:8">
      <c r="A13" s="20"/>
      <c r="B13" s="149" t="s">
        <v>207</v>
      </c>
      <c r="C13" s="149"/>
      <c r="D13" s="149"/>
      <c r="E13" s="88"/>
      <c r="F13" s="73"/>
      <c r="G13" s="40"/>
      <c r="H13" s="7"/>
    </row>
    <row r="14" spans="1:8" ht="30.95">
      <c r="A14" s="20" t="s">
        <v>298</v>
      </c>
      <c r="B14" s="136">
        <v>0</v>
      </c>
      <c r="C14" s="136"/>
      <c r="D14" s="136"/>
      <c r="E14" s="88">
        <f t="shared" si="0"/>
        <v>0</v>
      </c>
      <c r="F14" s="72">
        <v>0.1</v>
      </c>
      <c r="G14" s="40">
        <f>(B14*F14)+(C14*F14)+(D14*F14)</f>
        <v>0</v>
      </c>
      <c r="H14" s="177"/>
    </row>
    <row r="15" spans="1:8">
      <c r="A15" s="19"/>
      <c r="B15" s="136" t="s">
        <v>207</v>
      </c>
      <c r="C15" s="136"/>
      <c r="D15" s="136"/>
      <c r="E15" s="87"/>
      <c r="F15" s="31"/>
      <c r="G15" s="40"/>
      <c r="H15" s="7"/>
    </row>
    <row r="16" spans="1:8" ht="30.95">
      <c r="A16" s="20" t="s">
        <v>299</v>
      </c>
      <c r="B16" s="149"/>
      <c r="C16" s="149">
        <v>2</v>
      </c>
      <c r="D16" s="149"/>
      <c r="E16" s="88">
        <f t="shared" si="0"/>
        <v>2</v>
      </c>
      <c r="F16" s="72">
        <v>0.1</v>
      </c>
      <c r="G16" s="40">
        <f>(B16*F16)+(C16*F16)+(D16*F16)</f>
        <v>0.2</v>
      </c>
      <c r="H16" s="7"/>
    </row>
    <row r="17" spans="1:23" ht="126.75" customHeight="1">
      <c r="A17" s="19"/>
      <c r="B17" s="149"/>
      <c r="C17" s="149" t="s">
        <v>300</v>
      </c>
      <c r="D17" s="149"/>
      <c r="E17" s="87"/>
      <c r="F17" s="31"/>
      <c r="G17" s="40"/>
      <c r="H17" s="7"/>
    </row>
    <row r="18" spans="1:23" ht="46.5">
      <c r="A18" s="24" t="s">
        <v>301</v>
      </c>
      <c r="B18" s="136"/>
      <c r="C18" s="136"/>
      <c r="D18" s="136">
        <v>7</v>
      </c>
      <c r="E18" s="88">
        <f t="shared" si="0"/>
        <v>7</v>
      </c>
      <c r="F18" s="72">
        <v>0.08</v>
      </c>
      <c r="G18" s="40">
        <f>(B18*F18)+(C18*F18)+(D18*F18)</f>
        <v>0.56000000000000005</v>
      </c>
      <c r="H18" s="7"/>
    </row>
    <row r="19" spans="1:23" ht="207" customHeight="1">
      <c r="A19" s="19"/>
      <c r="B19" s="136"/>
      <c r="C19" s="136"/>
      <c r="D19" s="150" t="s">
        <v>302</v>
      </c>
      <c r="E19" s="87"/>
      <c r="F19" s="31"/>
      <c r="G19" s="40"/>
      <c r="H19" s="7"/>
    </row>
    <row r="20" spans="1:23" ht="62.25" customHeight="1">
      <c r="A20" s="20" t="s">
        <v>303</v>
      </c>
      <c r="B20" s="149"/>
      <c r="C20" s="149">
        <v>4</v>
      </c>
      <c r="D20" s="149"/>
      <c r="E20" s="88">
        <f t="shared" si="0"/>
        <v>4</v>
      </c>
      <c r="F20" s="72">
        <v>7.0000000000000007E-2</v>
      </c>
      <c r="G20" s="40">
        <f>(B20*F20)+(C20*F20)+(D20*F20)</f>
        <v>0.28000000000000003</v>
      </c>
      <c r="H20" s="183"/>
      <c r="W20" s="182"/>
    </row>
    <row r="21" spans="1:23" ht="66.599999999999994" customHeight="1">
      <c r="A21" s="19"/>
      <c r="B21" s="149" t="s">
        <v>207</v>
      </c>
      <c r="C21" s="149" t="s">
        <v>304</v>
      </c>
      <c r="D21" s="149"/>
      <c r="E21" s="87"/>
      <c r="F21" s="64"/>
      <c r="G21" s="40"/>
      <c r="H21" s="7"/>
    </row>
    <row r="22" spans="1:23">
      <c r="A22" s="7"/>
      <c r="B22" s="7"/>
      <c r="C22" s="7"/>
      <c r="D22" s="7"/>
      <c r="E22" s="35" t="s">
        <v>74</v>
      </c>
      <c r="F22" s="74">
        <f>SUM(F2:F21)</f>
        <v>0.99999999999999978</v>
      </c>
      <c r="G22" s="76">
        <f>SUM(G2:G20)</f>
        <v>3.3900000000000006</v>
      </c>
      <c r="H22" s="142" t="s">
        <v>177</v>
      </c>
    </row>
    <row r="23" spans="1:23">
      <c r="A23" s="178"/>
      <c r="B23" s="178"/>
      <c r="C23" s="178"/>
      <c r="D23" s="178"/>
      <c r="E23" s="178"/>
      <c r="F23" s="178"/>
      <c r="G23" s="178"/>
    </row>
    <row r="24" spans="1:23">
      <c r="A24" s="178"/>
      <c r="B24" s="178"/>
      <c r="C24" s="178"/>
      <c r="D24" s="178"/>
      <c r="E24" s="178"/>
      <c r="F24" s="178"/>
      <c r="G24" s="178"/>
    </row>
    <row r="25" spans="1:23">
      <c r="A25" s="178"/>
      <c r="B25" s="107"/>
      <c r="C25" s="178"/>
      <c r="D25" s="178"/>
      <c r="E25" s="178"/>
      <c r="F25" s="178"/>
      <c r="G25" s="178"/>
    </row>
    <row r="26" spans="1:23">
      <c r="A26" s="178"/>
      <c r="B26" s="178"/>
      <c r="C26" s="178"/>
      <c r="D26" s="178"/>
      <c r="E26" s="178"/>
      <c r="F26" s="178"/>
      <c r="G26" s="178"/>
    </row>
    <row r="27" spans="1:23">
      <c r="A27" s="178"/>
      <c r="B27" s="178"/>
      <c r="C27" s="178"/>
      <c r="D27" s="178"/>
      <c r="E27" s="178"/>
      <c r="F27" s="178"/>
      <c r="G27" s="178"/>
    </row>
    <row r="28" spans="1:23">
      <c r="A28" s="178"/>
      <c r="B28" s="178"/>
      <c r="C28" s="178"/>
      <c r="D28" s="178"/>
      <c r="E28" s="178"/>
      <c r="F28" s="178"/>
      <c r="G28" s="178"/>
    </row>
    <row r="29" spans="1:23">
      <c r="A29" s="178"/>
      <c r="B29" s="178"/>
      <c r="C29" s="178"/>
      <c r="D29" s="178"/>
      <c r="E29" s="178"/>
      <c r="F29" s="178"/>
      <c r="G29" s="178"/>
    </row>
    <row r="30" spans="1:23">
      <c r="A30" s="178"/>
      <c r="B30" s="178"/>
      <c r="C30" s="178"/>
      <c r="D30" s="178"/>
      <c r="E30" s="178"/>
      <c r="F30" s="178"/>
      <c r="G30" s="178"/>
    </row>
  </sheetData>
  <sheetProtection formatRows="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EB651-E7BE-A64C-89E6-706E2FD0EF0E}">
  <dimension ref="A1:H23"/>
  <sheetViews>
    <sheetView tabSelected="1" zoomScale="70" zoomScaleNormal="70" workbookViewId="0">
      <pane xSplit="1" ySplit="2" topLeftCell="D3" activePane="bottomRight" state="frozen"/>
      <selection pane="bottomRight" activeCell="H10" sqref="H10"/>
      <selection pane="bottomLeft" activeCell="A3" sqref="A3"/>
      <selection pane="topRight" activeCell="B1" sqref="B1"/>
    </sheetView>
  </sheetViews>
  <sheetFormatPr defaultColWidth="10.75" defaultRowHeight="15.6"/>
  <cols>
    <col min="1" max="1" width="64.625" style="96" customWidth="1"/>
    <col min="2" max="4" width="25" style="96" customWidth="1"/>
    <col min="5" max="7" width="16.625" style="96" customWidth="1"/>
    <col min="8" max="8" width="16.5" style="96" customWidth="1"/>
    <col min="9" max="16384" width="10.75" style="7"/>
  </cols>
  <sheetData>
    <row r="1" spans="1:8">
      <c r="A1" s="181"/>
      <c r="B1" s="203" t="s">
        <v>305</v>
      </c>
      <c r="C1" s="203"/>
      <c r="D1" s="203"/>
      <c r="E1" s="181"/>
      <c r="F1" s="181"/>
      <c r="G1" s="181"/>
      <c r="H1" s="7"/>
    </row>
    <row r="2" spans="1:8" ht="112.15" customHeight="1">
      <c r="A2" s="180" t="s">
        <v>306</v>
      </c>
      <c r="B2" s="20" t="s">
        <v>307</v>
      </c>
      <c r="C2" s="20" t="s">
        <v>308</v>
      </c>
      <c r="D2" s="20" t="s">
        <v>309</v>
      </c>
      <c r="E2" s="30" t="s">
        <v>176</v>
      </c>
      <c r="F2" s="30" t="s">
        <v>23</v>
      </c>
      <c r="G2" s="30" t="s">
        <v>24</v>
      </c>
      <c r="H2" s="7"/>
    </row>
    <row r="3" spans="1:8" ht="32.1" customHeight="1">
      <c r="A3" s="19" t="s">
        <v>310</v>
      </c>
      <c r="B3" s="89">
        <v>0</v>
      </c>
      <c r="C3" s="89"/>
      <c r="D3" s="89"/>
      <c r="E3" s="46">
        <f>SUM(B3:D3)</f>
        <v>0</v>
      </c>
      <c r="F3" s="64">
        <v>-0.2</v>
      </c>
      <c r="G3" s="46">
        <f>(B3*F3)+(C3*F3)+(D3*F3)</f>
        <v>0</v>
      </c>
      <c r="H3" s="7"/>
    </row>
    <row r="4" spans="1:8" ht="32.1" customHeight="1">
      <c r="A4" s="19"/>
      <c r="B4" s="155" t="s">
        <v>311</v>
      </c>
      <c r="C4" s="89"/>
      <c r="D4" s="89"/>
      <c r="E4" s="46"/>
      <c r="F4" s="64"/>
      <c r="G4" s="46"/>
      <c r="H4" s="7"/>
    </row>
    <row r="5" spans="1:8" ht="32.1" customHeight="1">
      <c r="A5" s="19" t="s">
        <v>312</v>
      </c>
      <c r="B5" s="82">
        <v>0</v>
      </c>
      <c r="C5" s="82"/>
      <c r="D5" s="82"/>
      <c r="E5" s="46">
        <f>SUM(B5:D5)</f>
        <v>0</v>
      </c>
      <c r="F5" s="64">
        <v>-0.2</v>
      </c>
      <c r="G5" s="46">
        <f>(B5*F5)+(C5*F5)+(D5*F5)</f>
        <v>0</v>
      </c>
      <c r="H5" s="7"/>
    </row>
    <row r="6" spans="1:8" ht="32.1" customHeight="1">
      <c r="A6" s="19"/>
      <c r="B6" s="82" t="s">
        <v>311</v>
      </c>
      <c r="C6" s="82"/>
      <c r="D6" s="82"/>
      <c r="E6" s="46"/>
      <c r="F6" s="64"/>
      <c r="G6" s="46"/>
      <c r="H6" s="7"/>
    </row>
    <row r="7" spans="1:8" ht="32.1" customHeight="1">
      <c r="A7" s="20" t="s">
        <v>313</v>
      </c>
      <c r="B7" s="89">
        <v>0</v>
      </c>
      <c r="C7" s="89"/>
      <c r="D7" s="89"/>
      <c r="E7" s="46">
        <f t="shared" ref="E7:E13" si="0">SUM(B7:D7)</f>
        <v>0</v>
      </c>
      <c r="F7" s="64">
        <v>-0.2</v>
      </c>
      <c r="G7" s="46">
        <f>(B7*F7)+(C7*F7)+(D7*F7)</f>
        <v>0</v>
      </c>
      <c r="H7" s="7"/>
    </row>
    <row r="8" spans="1:8" ht="32.1" customHeight="1">
      <c r="A8" s="19"/>
      <c r="B8" s="89" t="s">
        <v>311</v>
      </c>
      <c r="C8" s="89"/>
      <c r="D8" s="89"/>
      <c r="E8" s="46"/>
      <c r="F8" s="64"/>
      <c r="G8" s="46"/>
      <c r="H8" s="7"/>
    </row>
    <row r="9" spans="1:8" ht="32.1" customHeight="1">
      <c r="A9" s="20" t="s">
        <v>314</v>
      </c>
      <c r="B9" s="82"/>
      <c r="C9" s="82"/>
      <c r="D9" s="82">
        <v>2</v>
      </c>
      <c r="E9" s="46">
        <f t="shared" si="0"/>
        <v>2</v>
      </c>
      <c r="F9" s="72">
        <v>-0.1</v>
      </c>
      <c r="G9" s="46">
        <f t="shared" ref="G9:G13" si="1">(B9*F9)+(C9*F9)+(D9*F9)</f>
        <v>-0.2</v>
      </c>
      <c r="H9" s="7"/>
    </row>
    <row r="10" spans="1:8" ht="32.1" customHeight="1">
      <c r="A10" s="20"/>
      <c r="B10" s="82"/>
      <c r="C10" s="82"/>
      <c r="D10" s="82" t="s">
        <v>315</v>
      </c>
      <c r="E10" s="46"/>
      <c r="F10" s="72"/>
      <c r="G10" s="46"/>
      <c r="H10" s="177"/>
    </row>
    <row r="11" spans="1:8" ht="32.1" customHeight="1">
      <c r="A11" s="20" t="s">
        <v>316</v>
      </c>
      <c r="B11" s="89">
        <v>0</v>
      </c>
      <c r="C11" s="89"/>
      <c r="D11" s="89"/>
      <c r="E11" s="46">
        <f t="shared" si="0"/>
        <v>0</v>
      </c>
      <c r="F11" s="72">
        <v>-0.2</v>
      </c>
      <c r="G11" s="46">
        <f t="shared" si="1"/>
        <v>0</v>
      </c>
      <c r="H11" s="7"/>
    </row>
    <row r="12" spans="1:8" ht="32.1" customHeight="1">
      <c r="A12" s="19"/>
      <c r="B12" s="89" t="s">
        <v>311</v>
      </c>
      <c r="C12" s="89"/>
      <c r="D12" s="89"/>
      <c r="E12" s="46"/>
      <c r="F12" s="64"/>
      <c r="G12" s="46"/>
      <c r="H12" s="7"/>
    </row>
    <row r="13" spans="1:8" ht="32.1" customHeight="1">
      <c r="A13" s="20" t="s">
        <v>317</v>
      </c>
      <c r="B13" s="82">
        <v>0</v>
      </c>
      <c r="C13" s="82"/>
      <c r="D13" s="82"/>
      <c r="E13" s="46">
        <f t="shared" si="0"/>
        <v>0</v>
      </c>
      <c r="F13" s="72">
        <v>-0.1</v>
      </c>
      <c r="G13" s="46">
        <f t="shared" si="1"/>
        <v>0</v>
      </c>
      <c r="H13" s="7"/>
    </row>
    <row r="14" spans="1:8" ht="32.1" customHeight="1">
      <c r="A14" s="19"/>
      <c r="B14" s="82" t="s">
        <v>311</v>
      </c>
      <c r="C14" s="82"/>
      <c r="D14" s="82"/>
      <c r="E14" s="46"/>
      <c r="F14" s="64"/>
      <c r="G14" s="46"/>
      <c r="H14" s="7"/>
    </row>
    <row r="15" spans="1:8">
      <c r="A15" s="7"/>
      <c r="B15" s="7"/>
      <c r="C15" s="7"/>
      <c r="D15" s="7"/>
      <c r="E15" s="35" t="s">
        <v>74</v>
      </c>
      <c r="F15" s="64">
        <f>SUM(F3:F14)</f>
        <v>-1.0000000000000002</v>
      </c>
      <c r="G15" s="47">
        <f>SUM(G3:G13)</f>
        <v>-0.2</v>
      </c>
      <c r="H15" s="142" t="s">
        <v>318</v>
      </c>
    </row>
    <row r="16" spans="1:8">
      <c r="A16" s="178"/>
      <c r="B16" s="178"/>
      <c r="C16" s="178"/>
      <c r="D16" s="178"/>
      <c r="E16" s="178"/>
      <c r="F16" s="100"/>
      <c r="G16" s="178"/>
    </row>
    <row r="17" spans="1:7">
      <c r="A17" s="178"/>
      <c r="B17" s="107"/>
      <c r="C17" s="178"/>
      <c r="D17" s="178"/>
      <c r="E17" s="178"/>
      <c r="F17" s="178"/>
      <c r="G17" s="178"/>
    </row>
    <row r="18" spans="1:7">
      <c r="A18" s="178"/>
      <c r="B18" s="178"/>
      <c r="C18" s="178"/>
      <c r="D18" s="178"/>
      <c r="E18" s="178"/>
      <c r="F18" s="178"/>
      <c r="G18" s="178"/>
    </row>
    <row r="19" spans="1:7">
      <c r="A19" s="178"/>
      <c r="B19" s="178"/>
      <c r="C19" s="178"/>
      <c r="D19" s="178"/>
      <c r="E19" s="178"/>
      <c r="F19" s="178"/>
      <c r="G19" s="178"/>
    </row>
    <row r="20" spans="1:7">
      <c r="A20" s="178"/>
      <c r="B20" s="178"/>
      <c r="C20" s="178"/>
      <c r="D20" s="178"/>
      <c r="E20" s="178"/>
      <c r="F20" s="178"/>
      <c r="G20" s="178"/>
    </row>
    <row r="21" spans="1:7">
      <c r="A21" s="178"/>
      <c r="B21" s="178"/>
      <c r="C21" s="178"/>
      <c r="D21" s="178"/>
      <c r="E21" s="178"/>
      <c r="F21" s="178"/>
      <c r="G21" s="178"/>
    </row>
    <row r="22" spans="1:7">
      <c r="A22" s="178"/>
      <c r="B22" s="178"/>
      <c r="C22" s="178"/>
      <c r="D22" s="178"/>
      <c r="E22" s="178"/>
      <c r="F22" s="178"/>
      <c r="G22" s="178"/>
    </row>
    <row r="23" spans="1:7">
      <c r="A23" s="178"/>
      <c r="B23" s="178"/>
      <c r="C23" s="178"/>
      <c r="D23" s="178"/>
      <c r="E23" s="178"/>
      <c r="F23" s="178"/>
      <c r="G23" s="178"/>
    </row>
  </sheetData>
  <sheetProtection formatRows="0"/>
  <mergeCells count="1">
    <mergeCell ref="B1:D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4E62-A3CA-46AD-998A-56BDAAA7EC34}">
  <dimension ref="B2:D3"/>
  <sheetViews>
    <sheetView workbookViewId="0">
      <selection activeCell="D3" sqref="D2:D3"/>
    </sheetView>
  </sheetViews>
  <sheetFormatPr defaultColWidth="10.625" defaultRowHeight="15.6"/>
  <cols>
    <col min="2" max="4" width="16.625" customWidth="1"/>
  </cols>
  <sheetData>
    <row r="2" spans="2:4">
      <c r="B2" s="48" t="s">
        <v>18</v>
      </c>
      <c r="C2" s="48" t="s">
        <v>19</v>
      </c>
      <c r="D2" s="48"/>
    </row>
    <row r="3" spans="2:4">
      <c r="B3" s="1" t="s">
        <v>20</v>
      </c>
      <c r="C3" s="54">
        <v>44946</v>
      </c>
      <c r="D3" s="1"/>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EB9F7-4B6D-9A42-A866-4306FA3D07F1}">
  <dimension ref="A1:F67"/>
  <sheetViews>
    <sheetView zoomScale="70" zoomScaleNormal="70" workbookViewId="0">
      <pane xSplit="1" ySplit="1" topLeftCell="B51" activePane="bottomRight" state="frozen"/>
      <selection pane="bottomRight" activeCell="B45" sqref="B45"/>
      <selection pane="bottomLeft" activeCell="A2" sqref="A2"/>
      <selection pane="topRight" activeCell="B1" sqref="B1"/>
    </sheetView>
  </sheetViews>
  <sheetFormatPr defaultColWidth="10.5" defaultRowHeight="15.6"/>
  <cols>
    <col min="1" max="1" width="48.5" style="95" bestFit="1" customWidth="1"/>
    <col min="2" max="2" width="64.625" style="119" customWidth="1"/>
    <col min="3" max="4" width="16.625" style="95" customWidth="1"/>
    <col min="5" max="5" width="42.75" customWidth="1"/>
    <col min="6" max="6" width="67.625" bestFit="1" customWidth="1"/>
  </cols>
  <sheetData>
    <row r="1" spans="1:6">
      <c r="A1" s="42" t="s">
        <v>21</v>
      </c>
      <c r="B1" s="117" t="s">
        <v>22</v>
      </c>
      <c r="C1" s="42" t="s">
        <v>23</v>
      </c>
      <c r="D1" s="158" t="s">
        <v>24</v>
      </c>
      <c r="E1" s="159"/>
      <c r="F1" s="159" t="s">
        <v>25</v>
      </c>
    </row>
    <row r="2" spans="1:6">
      <c r="A2" s="126" t="s">
        <v>26</v>
      </c>
      <c r="B2" s="136">
        <v>0.25</v>
      </c>
      <c r="C2" s="60">
        <v>0.05</v>
      </c>
      <c r="D2" s="156">
        <f>B2*C2</f>
        <v>1.2500000000000001E-2</v>
      </c>
      <c r="E2" s="160"/>
      <c r="F2" s="166"/>
    </row>
    <row r="3" spans="1:6" ht="81" customHeight="1">
      <c r="A3" s="126"/>
      <c r="B3" s="136" t="s">
        <v>27</v>
      </c>
      <c r="C3" s="60"/>
      <c r="D3" s="156"/>
      <c r="E3" s="160"/>
      <c r="F3" s="167"/>
    </row>
    <row r="4" spans="1:6">
      <c r="A4" s="126" t="s">
        <v>28</v>
      </c>
      <c r="B4" s="136">
        <v>1</v>
      </c>
      <c r="C4" s="60">
        <v>0.05</v>
      </c>
      <c r="D4" s="156">
        <f>B4*C4</f>
        <v>0.05</v>
      </c>
      <c r="E4" s="160"/>
      <c r="F4" s="167"/>
    </row>
    <row r="5" spans="1:6" ht="93">
      <c r="A5" s="126"/>
      <c r="B5" s="136" t="s">
        <v>29</v>
      </c>
      <c r="C5" s="60"/>
      <c r="D5" s="156"/>
      <c r="E5" s="160"/>
      <c r="F5" s="168"/>
    </row>
    <row r="6" spans="1:6">
      <c r="A6" s="126" t="s">
        <v>30</v>
      </c>
      <c r="B6" s="136">
        <v>0</v>
      </c>
      <c r="C6" s="60">
        <v>0.05</v>
      </c>
      <c r="D6" s="156">
        <f>B6*C6</f>
        <v>0</v>
      </c>
      <c r="E6" s="160"/>
      <c r="F6" s="166"/>
    </row>
    <row r="7" spans="1:6" ht="30.95">
      <c r="A7" s="126"/>
      <c r="B7" s="136" t="s">
        <v>31</v>
      </c>
      <c r="C7" s="60"/>
      <c r="D7" s="156"/>
      <c r="E7" s="160"/>
      <c r="F7" s="167"/>
    </row>
    <row r="8" spans="1:6">
      <c r="A8" s="126" t="s">
        <v>32</v>
      </c>
      <c r="B8" s="136">
        <v>3</v>
      </c>
      <c r="C8" s="60">
        <v>0.05</v>
      </c>
      <c r="D8" s="156">
        <f>B8*C8</f>
        <v>0.15000000000000002</v>
      </c>
      <c r="E8" s="160"/>
      <c r="F8" s="167"/>
    </row>
    <row r="9" spans="1:6" ht="153.6" customHeight="1">
      <c r="A9" s="126"/>
      <c r="B9" s="136" t="s">
        <v>33</v>
      </c>
      <c r="C9" s="60"/>
      <c r="D9" s="156"/>
      <c r="E9" s="161"/>
      <c r="F9" s="167"/>
    </row>
    <row r="10" spans="1:6">
      <c r="A10" s="126" t="s">
        <v>34</v>
      </c>
      <c r="B10" s="136">
        <v>1</v>
      </c>
      <c r="C10" s="60">
        <v>0.05</v>
      </c>
      <c r="D10" s="156">
        <f>B10*C10</f>
        <v>0.05</v>
      </c>
      <c r="E10" s="160"/>
      <c r="F10" s="167"/>
    </row>
    <row r="11" spans="1:6" ht="114" customHeight="1">
      <c r="A11" s="126"/>
      <c r="B11" s="136" t="s">
        <v>35</v>
      </c>
      <c r="C11" s="60"/>
      <c r="D11" s="156"/>
      <c r="E11" s="160"/>
      <c r="F11" s="169"/>
    </row>
    <row r="12" spans="1:6">
      <c r="A12" s="126" t="s">
        <v>36</v>
      </c>
      <c r="B12" s="136">
        <v>0</v>
      </c>
      <c r="C12" s="60">
        <v>0.05</v>
      </c>
      <c r="D12" s="156">
        <f>B12*C12</f>
        <v>0</v>
      </c>
      <c r="E12" s="160"/>
      <c r="F12" s="167"/>
    </row>
    <row r="13" spans="1:6" ht="30.95">
      <c r="A13" s="126"/>
      <c r="B13" s="136" t="s">
        <v>37</v>
      </c>
      <c r="C13" s="60"/>
      <c r="D13" s="156"/>
      <c r="E13" s="161"/>
      <c r="F13" s="167"/>
    </row>
    <row r="14" spans="1:6">
      <c r="A14" s="126" t="s">
        <v>38</v>
      </c>
      <c r="B14" s="136">
        <v>1</v>
      </c>
      <c r="C14" s="60">
        <v>0.05</v>
      </c>
      <c r="D14" s="156">
        <f>B14*C14</f>
        <v>0.05</v>
      </c>
      <c r="E14" s="160"/>
      <c r="F14" s="166"/>
    </row>
    <row r="15" spans="1:6" ht="114.95" customHeight="1">
      <c r="A15" s="126"/>
      <c r="B15" s="136" t="s">
        <v>39</v>
      </c>
      <c r="C15" s="60"/>
      <c r="D15" s="156"/>
      <c r="E15" s="162"/>
      <c r="F15" s="170"/>
    </row>
    <row r="16" spans="1:6">
      <c r="A16" s="126" t="s">
        <v>40</v>
      </c>
      <c r="B16" s="136">
        <v>0</v>
      </c>
      <c r="C16" s="60">
        <v>0.03</v>
      </c>
      <c r="D16" s="156">
        <f>B16*C16</f>
        <v>0</v>
      </c>
      <c r="E16" s="160"/>
      <c r="F16" s="167"/>
    </row>
    <row r="17" spans="1:6" ht="48" customHeight="1">
      <c r="A17" s="126"/>
      <c r="B17" s="136" t="s">
        <v>41</v>
      </c>
      <c r="C17" s="60"/>
      <c r="D17" s="156"/>
      <c r="E17" s="160"/>
      <c r="F17" s="168"/>
    </row>
    <row r="18" spans="1:6">
      <c r="A18" s="126" t="s">
        <v>42</v>
      </c>
      <c r="B18" s="136">
        <v>3</v>
      </c>
      <c r="C18" s="60">
        <v>0.02</v>
      </c>
      <c r="D18" s="156">
        <f>B18*C18</f>
        <v>0.06</v>
      </c>
      <c r="E18" s="160"/>
      <c r="F18" s="166"/>
    </row>
    <row r="19" spans="1:6" ht="77.45">
      <c r="A19" s="126"/>
      <c r="B19" s="137" t="s">
        <v>43</v>
      </c>
      <c r="C19" s="60"/>
      <c r="D19" s="156"/>
      <c r="E19" s="160"/>
      <c r="F19" s="167"/>
    </row>
    <row r="20" spans="1:6">
      <c r="A20" s="126" t="s">
        <v>44</v>
      </c>
      <c r="B20" s="136">
        <v>0</v>
      </c>
      <c r="C20" s="60">
        <v>0.03</v>
      </c>
      <c r="D20" s="156">
        <f>B20*C20</f>
        <v>0</v>
      </c>
      <c r="E20" s="160"/>
      <c r="F20" s="166"/>
    </row>
    <row r="21" spans="1:6" ht="30.95">
      <c r="A21" s="126"/>
      <c r="B21" s="136" t="s">
        <v>37</v>
      </c>
      <c r="C21" s="60"/>
      <c r="D21" s="156"/>
      <c r="E21" s="160"/>
      <c r="F21" s="167"/>
    </row>
    <row r="22" spans="1:6">
      <c r="A22" s="126" t="s">
        <v>45</v>
      </c>
      <c r="B22" s="136">
        <v>3</v>
      </c>
      <c r="C22" s="60">
        <v>0.03</v>
      </c>
      <c r="D22" s="156">
        <f>B22*C22</f>
        <v>0.09</v>
      </c>
      <c r="E22" s="160"/>
      <c r="F22" s="167"/>
    </row>
    <row r="23" spans="1:6" ht="24.6" customHeight="1">
      <c r="A23" s="126"/>
      <c r="B23" s="136" t="s">
        <v>46</v>
      </c>
      <c r="C23" s="60"/>
      <c r="D23" s="156"/>
      <c r="E23" s="160"/>
      <c r="F23" s="171"/>
    </row>
    <row r="24" spans="1:6" ht="30.95">
      <c r="A24" s="127" t="s">
        <v>47</v>
      </c>
      <c r="B24" s="136">
        <v>0</v>
      </c>
      <c r="C24" s="60">
        <v>0.03</v>
      </c>
      <c r="D24" s="156">
        <f>B24*C24</f>
        <v>0</v>
      </c>
      <c r="E24" s="160"/>
      <c r="F24" s="167"/>
    </row>
    <row r="25" spans="1:6" ht="30.95">
      <c r="A25" s="126"/>
      <c r="B25" s="136" t="s">
        <v>37</v>
      </c>
      <c r="C25" s="60"/>
      <c r="D25" s="156"/>
      <c r="E25" s="160"/>
      <c r="F25" s="168"/>
    </row>
    <row r="26" spans="1:6">
      <c r="A26" s="126" t="s">
        <v>48</v>
      </c>
      <c r="B26" s="136">
        <v>3</v>
      </c>
      <c r="C26" s="60">
        <v>0.04</v>
      </c>
      <c r="D26" s="156">
        <f>B26*C26</f>
        <v>0.12</v>
      </c>
      <c r="E26" s="160"/>
      <c r="F26" s="167"/>
    </row>
    <row r="27" spans="1:6" ht="30.95">
      <c r="A27" s="126"/>
      <c r="B27" s="136" t="s">
        <v>49</v>
      </c>
      <c r="C27" s="60"/>
      <c r="D27" s="156"/>
      <c r="E27" s="160"/>
      <c r="F27" s="167"/>
    </row>
    <row r="28" spans="1:6">
      <c r="A28" s="126" t="s">
        <v>50</v>
      </c>
      <c r="B28" s="136">
        <v>3</v>
      </c>
      <c r="C28" s="60">
        <v>0.03</v>
      </c>
      <c r="D28" s="156">
        <f>B28*C28</f>
        <v>0.09</v>
      </c>
      <c r="E28" s="160"/>
      <c r="F28" s="167"/>
    </row>
    <row r="29" spans="1:6" ht="30.95">
      <c r="A29" s="126"/>
      <c r="B29" s="138" t="s">
        <v>49</v>
      </c>
      <c r="C29" s="60"/>
      <c r="D29" s="156"/>
      <c r="E29" s="160"/>
      <c r="F29" s="167"/>
    </row>
    <row r="30" spans="1:6">
      <c r="A30" s="126" t="s">
        <v>51</v>
      </c>
      <c r="B30" s="136">
        <v>3</v>
      </c>
      <c r="C30" s="60">
        <v>0.04</v>
      </c>
      <c r="D30" s="156">
        <f>B30*C30</f>
        <v>0.12</v>
      </c>
      <c r="E30" s="160"/>
      <c r="F30" s="167"/>
    </row>
    <row r="31" spans="1:6" ht="46.5">
      <c r="A31" s="126"/>
      <c r="B31" s="138" t="s">
        <v>52</v>
      </c>
      <c r="C31" s="60"/>
      <c r="D31" s="156"/>
      <c r="E31" s="160"/>
      <c r="F31" s="167"/>
    </row>
    <row r="32" spans="1:6">
      <c r="A32" s="126" t="s">
        <v>53</v>
      </c>
      <c r="B32" s="136">
        <v>0</v>
      </c>
      <c r="C32" s="60">
        <v>0.04</v>
      </c>
      <c r="D32" s="156">
        <f>B32*C32</f>
        <v>0</v>
      </c>
      <c r="E32" s="160"/>
      <c r="F32" s="167"/>
    </row>
    <row r="33" spans="1:6" ht="18" customHeight="1">
      <c r="A33" s="126"/>
      <c r="B33" s="136" t="s">
        <v>54</v>
      </c>
      <c r="C33" s="60"/>
      <c r="D33" s="156"/>
      <c r="E33" s="157"/>
      <c r="F33" s="172"/>
    </row>
    <row r="34" spans="1:6">
      <c r="A34" s="126" t="s">
        <v>55</v>
      </c>
      <c r="B34" s="136">
        <v>0</v>
      </c>
      <c r="C34" s="60">
        <v>0.03</v>
      </c>
      <c r="D34" s="156">
        <f>B34*C34</f>
        <v>0</v>
      </c>
      <c r="E34" s="160"/>
      <c r="F34" s="168"/>
    </row>
    <row r="35" spans="1:6" ht="30.95">
      <c r="A35" s="126"/>
      <c r="B35" s="136" t="s">
        <v>56</v>
      </c>
      <c r="C35" s="60"/>
      <c r="D35" s="156"/>
      <c r="E35" s="160"/>
      <c r="F35" s="167"/>
    </row>
    <row r="36" spans="1:6">
      <c r="A36" s="126" t="s">
        <v>57</v>
      </c>
      <c r="B36" s="136">
        <v>0</v>
      </c>
      <c r="C36" s="60">
        <v>0.05</v>
      </c>
      <c r="D36" s="156">
        <f>B36*C36</f>
        <v>0</v>
      </c>
      <c r="E36" s="160"/>
      <c r="F36" s="167"/>
    </row>
    <row r="37" spans="1:6" ht="30.95">
      <c r="A37" s="126"/>
      <c r="B37" s="139" t="s">
        <v>37</v>
      </c>
      <c r="C37" s="60"/>
      <c r="D37" s="156"/>
      <c r="E37" s="160"/>
      <c r="F37" s="173"/>
    </row>
    <row r="38" spans="1:6">
      <c r="A38" s="126" t="s">
        <v>58</v>
      </c>
      <c r="B38" s="136">
        <v>2</v>
      </c>
      <c r="C38" s="60">
        <v>0.05</v>
      </c>
      <c r="D38" s="156">
        <f>B38*C38</f>
        <v>0.1</v>
      </c>
      <c r="E38" s="160"/>
      <c r="F38" s="167"/>
    </row>
    <row r="39" spans="1:6" ht="30.95">
      <c r="A39" s="126"/>
      <c r="B39" s="139" t="s">
        <v>59</v>
      </c>
      <c r="C39" s="60"/>
      <c r="D39" s="156"/>
      <c r="E39" s="160"/>
      <c r="F39" s="167"/>
    </row>
    <row r="40" spans="1:6">
      <c r="A40" s="127" t="s">
        <v>60</v>
      </c>
      <c r="B40" s="136">
        <v>2</v>
      </c>
      <c r="C40" s="60">
        <v>0.04</v>
      </c>
      <c r="D40" s="156">
        <f>B40*C40</f>
        <v>0.08</v>
      </c>
      <c r="E40" s="160"/>
      <c r="F40" s="167"/>
    </row>
    <row r="41" spans="1:6" ht="33" customHeight="1">
      <c r="A41" s="126"/>
      <c r="B41" s="139" t="s">
        <v>61</v>
      </c>
      <c r="C41" s="60"/>
      <c r="D41" s="156"/>
      <c r="E41" s="164"/>
      <c r="F41" s="174"/>
    </row>
    <row r="42" spans="1:6">
      <c r="A42" s="126" t="s">
        <v>62</v>
      </c>
      <c r="B42" s="136">
        <v>0</v>
      </c>
      <c r="C42" s="60">
        <v>0.02</v>
      </c>
      <c r="D42" s="156">
        <f>B42*C42</f>
        <v>0</v>
      </c>
      <c r="E42" s="160"/>
      <c r="F42" s="167"/>
    </row>
    <row r="43" spans="1:6" ht="30.95">
      <c r="A43" s="126"/>
      <c r="B43" s="139" t="s">
        <v>56</v>
      </c>
      <c r="C43" s="60"/>
      <c r="D43" s="156"/>
      <c r="E43" s="160"/>
      <c r="F43" s="167"/>
    </row>
    <row r="44" spans="1:6">
      <c r="A44" s="126" t="s">
        <v>63</v>
      </c>
      <c r="B44" s="136">
        <v>2</v>
      </c>
      <c r="C44" s="60">
        <v>0.03</v>
      </c>
      <c r="D44" s="156">
        <f>B44*C44</f>
        <v>0.06</v>
      </c>
      <c r="E44" s="160"/>
      <c r="F44" s="167"/>
    </row>
    <row r="45" spans="1:6" ht="105.75" customHeight="1">
      <c r="A45" s="126"/>
      <c r="B45" s="139" t="s">
        <v>64</v>
      </c>
      <c r="C45" s="60"/>
      <c r="D45" s="156"/>
      <c r="E45" s="161" t="s">
        <v>65</v>
      </c>
      <c r="F45" s="175"/>
    </row>
    <row r="46" spans="1:6">
      <c r="A46" s="126" t="s">
        <v>66</v>
      </c>
      <c r="B46" s="136">
        <v>0</v>
      </c>
      <c r="C46" s="60">
        <v>0.03</v>
      </c>
      <c r="D46" s="156">
        <f>B46*C46</f>
        <v>0</v>
      </c>
      <c r="E46" s="163"/>
      <c r="F46" s="167"/>
    </row>
    <row r="47" spans="1:6" ht="30.95">
      <c r="A47" s="126"/>
      <c r="B47" s="139" t="s">
        <v>37</v>
      </c>
      <c r="C47" s="60"/>
      <c r="D47" s="156"/>
      <c r="E47" s="160"/>
      <c r="F47" s="176"/>
    </row>
    <row r="48" spans="1:6">
      <c r="A48" s="126" t="s">
        <v>67</v>
      </c>
      <c r="B48" s="136">
        <v>2</v>
      </c>
      <c r="C48" s="60">
        <v>0.02</v>
      </c>
      <c r="D48" s="156">
        <f>B48*C48</f>
        <v>0.04</v>
      </c>
      <c r="E48" s="160"/>
      <c r="F48" s="167"/>
    </row>
    <row r="49" spans="1:6" ht="89.45" customHeight="1">
      <c r="A49" s="126"/>
      <c r="B49" s="139" t="s">
        <v>68</v>
      </c>
      <c r="C49" s="60"/>
      <c r="D49" s="156"/>
      <c r="E49" s="160"/>
      <c r="F49" s="168"/>
    </row>
    <row r="50" spans="1:6">
      <c r="A50" s="126" t="s">
        <v>69</v>
      </c>
      <c r="B50" s="136">
        <v>0</v>
      </c>
      <c r="C50" s="60">
        <v>0.02</v>
      </c>
      <c r="D50" s="156">
        <f>B50*C50</f>
        <v>0</v>
      </c>
      <c r="E50" s="160"/>
      <c r="F50" s="167"/>
    </row>
    <row r="51" spans="1:6" ht="30.95">
      <c r="A51" s="126"/>
      <c r="B51" s="139" t="s">
        <v>37</v>
      </c>
      <c r="C51" s="60"/>
      <c r="D51" s="156"/>
      <c r="E51" s="160"/>
      <c r="F51" s="167"/>
    </row>
    <row r="52" spans="1:6">
      <c r="A52" s="126" t="s">
        <v>70</v>
      </c>
      <c r="B52" s="136">
        <v>0</v>
      </c>
      <c r="C52" s="60">
        <v>0.02</v>
      </c>
      <c r="D52" s="156">
        <f>B52*C52</f>
        <v>0</v>
      </c>
      <c r="E52" s="160"/>
      <c r="F52" s="166"/>
    </row>
    <row r="53" spans="1:6" ht="30.95">
      <c r="A53" s="126"/>
      <c r="B53" s="139" t="s">
        <v>37</v>
      </c>
      <c r="C53" s="60"/>
      <c r="D53" s="156"/>
      <c r="E53" s="160"/>
      <c r="F53" s="166"/>
    </row>
    <row r="54" spans="1:6">
      <c r="A54" s="126" t="s">
        <v>71</v>
      </c>
      <c r="B54" s="136">
        <v>0</v>
      </c>
      <c r="C54" s="60">
        <v>0.02</v>
      </c>
      <c r="D54" s="156">
        <f>B54*C54</f>
        <v>0</v>
      </c>
      <c r="E54" s="160"/>
      <c r="F54" s="166"/>
    </row>
    <row r="55" spans="1:6" ht="30.95">
      <c r="A55" s="126"/>
      <c r="B55" s="139" t="s">
        <v>37</v>
      </c>
      <c r="C55" s="60"/>
      <c r="D55" s="156"/>
      <c r="E55" s="160"/>
      <c r="F55" s="166"/>
    </row>
    <row r="56" spans="1:6">
      <c r="A56" s="126" t="s">
        <v>72</v>
      </c>
      <c r="B56" s="136">
        <v>3</v>
      </c>
      <c r="C56" s="60">
        <v>0.03</v>
      </c>
      <c r="D56" s="156">
        <f>B56*C56</f>
        <v>0.09</v>
      </c>
      <c r="E56" s="160"/>
      <c r="F56" s="166"/>
    </row>
    <row r="57" spans="1:6" ht="17.100000000000001" customHeight="1">
      <c r="A57" s="130"/>
      <c r="B57" s="139" t="s">
        <v>73</v>
      </c>
      <c r="C57" s="60"/>
      <c r="D57" s="156"/>
      <c r="E57" s="160"/>
      <c r="F57" s="172"/>
    </row>
    <row r="58" spans="1:6">
      <c r="A58"/>
      <c r="B58" s="118" t="s">
        <v>74</v>
      </c>
      <c r="C58" s="60">
        <f>SUM(C2:C56)</f>
        <v>1.0000000000000004</v>
      </c>
      <c r="D58" s="80">
        <f>SUM(D2:D56)</f>
        <v>1.1625000000000001</v>
      </c>
      <c r="E58" s="50" t="s">
        <v>75</v>
      </c>
    </row>
    <row r="59" spans="1:6">
      <c r="A59" s="191"/>
      <c r="B59" s="191"/>
      <c r="C59" s="110"/>
      <c r="D59" s="102"/>
    </row>
    <row r="60" spans="1:6">
      <c r="A60" s="191"/>
      <c r="B60" s="191"/>
      <c r="C60" s="110"/>
      <c r="D60" s="102"/>
    </row>
    <row r="61" spans="1:6">
      <c r="A61" s="191"/>
      <c r="B61" s="191"/>
      <c r="C61" s="106"/>
      <c r="D61" s="102"/>
    </row>
    <row r="62" spans="1:6">
      <c r="A62" s="191"/>
      <c r="B62" s="191"/>
      <c r="C62" s="110"/>
      <c r="D62" s="102"/>
    </row>
    <row r="63" spans="1:6">
      <c r="A63" s="191"/>
      <c r="B63" s="191"/>
      <c r="C63" s="110"/>
      <c r="D63" s="102"/>
    </row>
    <row r="64" spans="1:6">
      <c r="A64" s="110"/>
      <c r="B64" s="191"/>
      <c r="C64" s="191"/>
      <c r="D64" s="102"/>
    </row>
    <row r="65" spans="1:3">
      <c r="A65" s="111"/>
      <c r="C65" s="111"/>
    </row>
    <row r="66" spans="1:3">
      <c r="A66" s="111"/>
      <c r="C66" s="111"/>
    </row>
    <row r="67" spans="1:3">
      <c r="A67" s="111"/>
      <c r="C67" s="111"/>
    </row>
  </sheetData>
  <sheetProtection formatRows="0"/>
  <mergeCells count="6">
    <mergeCell ref="B64:C64"/>
    <mergeCell ref="A59:B59"/>
    <mergeCell ref="A60:B60"/>
    <mergeCell ref="A61:B61"/>
    <mergeCell ref="A62:B62"/>
    <mergeCell ref="A63:B6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D614-DA37-BE45-8396-EA5DF8BDFA25}">
  <dimension ref="A1:I82"/>
  <sheetViews>
    <sheetView zoomScale="85" zoomScaleNormal="85" workbookViewId="0">
      <pane xSplit="1" ySplit="1" topLeftCell="B51" activePane="bottomRight" state="frozen"/>
      <selection pane="bottomRight" activeCell="D4" sqref="D4"/>
      <selection pane="bottomLeft" activeCell="A2" sqref="A2"/>
      <selection pane="topRight" activeCell="B1" sqref="B1"/>
    </sheetView>
  </sheetViews>
  <sheetFormatPr defaultColWidth="10.75" defaultRowHeight="15.6"/>
  <cols>
    <col min="1" max="1" width="49.625" style="128" bestFit="1" customWidth="1"/>
    <col min="2" max="2" width="64.625" style="96" customWidth="1"/>
    <col min="3" max="4" width="16.625" style="97" customWidth="1"/>
    <col min="5" max="5" width="15.25" style="1" customWidth="1"/>
    <col min="6" max="7" width="10.75" style="1" customWidth="1"/>
    <col min="8" max="8" width="51.875" style="1" customWidth="1"/>
    <col min="9" max="9" width="77.75" style="1" bestFit="1" customWidth="1"/>
    <col min="10" max="16384" width="10.75" style="1"/>
  </cols>
  <sheetData>
    <row r="1" spans="1:9">
      <c r="A1" s="125" t="s">
        <v>21</v>
      </c>
      <c r="B1" s="30" t="s">
        <v>76</v>
      </c>
      <c r="C1" s="180" t="s">
        <v>23</v>
      </c>
      <c r="D1" s="180" t="s">
        <v>24</v>
      </c>
    </row>
    <row r="2" spans="1:9">
      <c r="A2" s="126" t="s">
        <v>26</v>
      </c>
      <c r="B2" s="89">
        <v>0</v>
      </c>
      <c r="C2" s="60">
        <v>0.05</v>
      </c>
      <c r="D2" s="36">
        <f>B2*C2</f>
        <v>0</v>
      </c>
      <c r="H2" s="121"/>
      <c r="I2" s="122"/>
    </row>
    <row r="3" spans="1:9">
      <c r="A3" s="126"/>
      <c r="B3" s="89"/>
      <c r="C3" s="60"/>
      <c r="D3" s="36"/>
      <c r="H3" s="121"/>
      <c r="I3" s="123"/>
    </row>
    <row r="4" spans="1:9">
      <c r="A4" s="126" t="s">
        <v>28</v>
      </c>
      <c r="B4" s="89">
        <v>3.5</v>
      </c>
      <c r="C4" s="60">
        <v>0.05</v>
      </c>
      <c r="D4" s="36">
        <f>B4*C4</f>
        <v>0.17500000000000002</v>
      </c>
      <c r="E4" s="120"/>
      <c r="H4" s="121"/>
      <c r="I4" s="122"/>
    </row>
    <row r="5" spans="1:9" ht="62.1">
      <c r="A5" s="126"/>
      <c r="B5" s="89" t="s">
        <v>77</v>
      </c>
      <c r="C5" s="60"/>
      <c r="D5" s="36"/>
      <c r="H5" s="121"/>
      <c r="I5" s="123"/>
    </row>
    <row r="6" spans="1:9">
      <c r="A6" s="126" t="s">
        <v>30</v>
      </c>
      <c r="B6" s="89">
        <v>0</v>
      </c>
      <c r="C6" s="60">
        <v>0.05</v>
      </c>
      <c r="D6" s="36">
        <f>B6*C6</f>
        <v>0</v>
      </c>
      <c r="E6" s="120"/>
      <c r="H6" s="121"/>
      <c r="I6" s="122"/>
    </row>
    <row r="7" spans="1:9" ht="30.95">
      <c r="A7" s="126"/>
      <c r="B7" s="89" t="s">
        <v>78</v>
      </c>
      <c r="C7" s="60"/>
      <c r="D7" s="36"/>
      <c r="H7" s="121"/>
      <c r="I7" s="124"/>
    </row>
    <row r="8" spans="1:9">
      <c r="A8" s="126" t="s">
        <v>32</v>
      </c>
      <c r="B8" s="89">
        <v>7</v>
      </c>
      <c r="C8" s="60">
        <v>0.05</v>
      </c>
      <c r="D8" s="36">
        <f>B8*C8</f>
        <v>0.35000000000000003</v>
      </c>
      <c r="E8" s="120"/>
      <c r="H8" s="121"/>
      <c r="I8" s="122"/>
    </row>
    <row r="9" spans="1:9" ht="378.95" customHeight="1">
      <c r="A9" s="126"/>
      <c r="B9" s="140" t="s">
        <v>79</v>
      </c>
      <c r="C9" s="60"/>
      <c r="D9" s="36"/>
      <c r="H9" s="121"/>
      <c r="I9" s="122"/>
    </row>
    <row r="10" spans="1:9">
      <c r="A10" s="126" t="s">
        <v>34</v>
      </c>
      <c r="B10" s="89">
        <v>0</v>
      </c>
      <c r="C10" s="60">
        <v>0.05</v>
      </c>
      <c r="D10" s="36">
        <f>B10*C10</f>
        <v>0</v>
      </c>
      <c r="E10" s="120"/>
      <c r="H10" s="121"/>
      <c r="I10" s="122"/>
    </row>
    <row r="11" spans="1:9" ht="30.95">
      <c r="A11" s="126"/>
      <c r="B11" s="89" t="s">
        <v>78</v>
      </c>
      <c r="C11" s="60"/>
      <c r="D11" s="36"/>
      <c r="H11" s="121"/>
      <c r="I11" s="123"/>
    </row>
    <row r="12" spans="1:9">
      <c r="A12" s="126" t="s">
        <v>36</v>
      </c>
      <c r="B12" s="89">
        <v>7</v>
      </c>
      <c r="C12" s="60">
        <v>0.05</v>
      </c>
      <c r="D12" s="36">
        <f>B12*C12</f>
        <v>0.35000000000000003</v>
      </c>
      <c r="E12" s="120"/>
      <c r="H12" s="121"/>
      <c r="I12" s="122"/>
    </row>
    <row r="13" spans="1:9" ht="62.1">
      <c r="A13" s="126"/>
      <c r="B13" s="89" t="s">
        <v>80</v>
      </c>
      <c r="C13" s="60"/>
      <c r="D13" s="36"/>
      <c r="H13" s="121"/>
      <c r="I13" s="123"/>
    </row>
    <row r="14" spans="1:9">
      <c r="A14" s="126" t="s">
        <v>38</v>
      </c>
      <c r="B14" s="89">
        <v>7</v>
      </c>
      <c r="C14" s="60">
        <v>0.05</v>
      </c>
      <c r="D14" s="36">
        <f>B14*C14</f>
        <v>0.35000000000000003</v>
      </c>
      <c r="E14" s="120"/>
      <c r="H14" s="121"/>
      <c r="I14" s="122"/>
    </row>
    <row r="15" spans="1:9" ht="62.1">
      <c r="A15" s="126"/>
      <c r="B15" s="89" t="s">
        <v>81</v>
      </c>
      <c r="C15" s="60"/>
      <c r="D15" s="36"/>
      <c r="H15" s="121"/>
      <c r="I15" s="123"/>
    </row>
    <row r="16" spans="1:9">
      <c r="A16" s="126" t="s">
        <v>40</v>
      </c>
      <c r="B16" s="89">
        <v>0</v>
      </c>
      <c r="C16" s="60">
        <v>0.03</v>
      </c>
      <c r="D16" s="36">
        <f>B16*C16</f>
        <v>0</v>
      </c>
      <c r="E16" s="120"/>
      <c r="H16" s="121"/>
      <c r="I16" s="122"/>
    </row>
    <row r="17" spans="1:9" ht="30.95">
      <c r="A17" s="126"/>
      <c r="B17" s="89" t="s">
        <v>78</v>
      </c>
      <c r="C17" s="60"/>
      <c r="D17" s="36"/>
      <c r="H17" s="121"/>
      <c r="I17" s="123"/>
    </row>
    <row r="18" spans="1:9">
      <c r="A18" s="126" t="s">
        <v>42</v>
      </c>
      <c r="B18" s="89">
        <v>5</v>
      </c>
      <c r="C18" s="60">
        <v>0.02</v>
      </c>
      <c r="D18" s="36">
        <f>B18*C18</f>
        <v>0.1</v>
      </c>
      <c r="E18" s="120"/>
      <c r="H18" s="121"/>
      <c r="I18" s="122"/>
    </row>
    <row r="19" spans="1:9" ht="46.5">
      <c r="A19" s="126"/>
      <c r="B19" s="140" t="s">
        <v>82</v>
      </c>
      <c r="C19" s="60"/>
      <c r="D19" s="36"/>
      <c r="H19" s="121"/>
      <c r="I19" s="123"/>
    </row>
    <row r="20" spans="1:9">
      <c r="A20" s="126" t="s">
        <v>44</v>
      </c>
      <c r="B20" s="89">
        <v>0</v>
      </c>
      <c r="C20" s="60">
        <v>0.03</v>
      </c>
      <c r="D20" s="36">
        <f>B20*C20</f>
        <v>0</v>
      </c>
      <c r="E20" s="120"/>
      <c r="H20" s="121"/>
      <c r="I20" s="122"/>
    </row>
    <row r="21" spans="1:9" ht="30.95">
      <c r="A21" s="126"/>
      <c r="B21" s="89" t="s">
        <v>78</v>
      </c>
      <c r="C21" s="60"/>
      <c r="D21" s="36"/>
      <c r="H21" s="121"/>
      <c r="I21" s="123"/>
    </row>
    <row r="22" spans="1:9">
      <c r="A22" s="126" t="s">
        <v>45</v>
      </c>
      <c r="B22" s="89">
        <v>7</v>
      </c>
      <c r="C22" s="60">
        <v>0.03</v>
      </c>
      <c r="D22" s="36">
        <f>B22*C22</f>
        <v>0.21</v>
      </c>
      <c r="H22" s="121"/>
      <c r="I22" s="122"/>
    </row>
    <row r="23" spans="1:9" ht="62.1">
      <c r="A23" s="126"/>
      <c r="B23" s="89" t="s">
        <v>83</v>
      </c>
      <c r="C23" s="60"/>
      <c r="D23" s="36"/>
      <c r="H23" s="121"/>
      <c r="I23" s="122"/>
    </row>
    <row r="24" spans="1:9" ht="30.95">
      <c r="A24" s="127" t="s">
        <v>47</v>
      </c>
      <c r="B24" s="89">
        <v>7</v>
      </c>
      <c r="C24" s="60">
        <v>0.03</v>
      </c>
      <c r="D24" s="36">
        <f>B24*C24</f>
        <v>0.21</v>
      </c>
      <c r="H24" s="121"/>
      <c r="I24" s="122"/>
    </row>
    <row r="25" spans="1:9" ht="131.44999999999999" customHeight="1">
      <c r="A25" s="126"/>
      <c r="B25" s="89" t="s">
        <v>84</v>
      </c>
      <c r="C25" s="60"/>
      <c r="D25" s="36"/>
      <c r="H25" s="121"/>
      <c r="I25" s="122"/>
    </row>
    <row r="26" spans="1:9">
      <c r="A26" s="126" t="s">
        <v>48</v>
      </c>
      <c r="B26" s="89">
        <v>7</v>
      </c>
      <c r="C26" s="60">
        <v>0.04</v>
      </c>
      <c r="D26" s="36">
        <f>B26*C26</f>
        <v>0.28000000000000003</v>
      </c>
      <c r="H26" s="121"/>
      <c r="I26" s="122"/>
    </row>
    <row r="27" spans="1:9" ht="62.1">
      <c r="A27" s="126"/>
      <c r="B27" s="89" t="s">
        <v>85</v>
      </c>
      <c r="C27" s="60"/>
      <c r="D27" s="36"/>
      <c r="H27" s="121"/>
      <c r="I27" s="122"/>
    </row>
    <row r="28" spans="1:9">
      <c r="A28" s="126" t="s">
        <v>50</v>
      </c>
      <c r="B28" s="89">
        <v>7</v>
      </c>
      <c r="C28" s="60">
        <v>0.03</v>
      </c>
      <c r="D28" s="36">
        <f>B28*C28</f>
        <v>0.21</v>
      </c>
      <c r="H28" s="121"/>
      <c r="I28" s="122"/>
    </row>
    <row r="29" spans="1:9" ht="62.1">
      <c r="A29" s="126"/>
      <c r="B29" s="9" t="s">
        <v>86</v>
      </c>
      <c r="C29" s="60"/>
      <c r="D29" s="36"/>
      <c r="H29" s="121"/>
      <c r="I29" s="122"/>
    </row>
    <row r="30" spans="1:9">
      <c r="A30" s="126" t="s">
        <v>51</v>
      </c>
      <c r="B30" s="89">
        <v>3.5</v>
      </c>
      <c r="C30" s="60">
        <v>0.04</v>
      </c>
      <c r="D30" s="36">
        <f>B30*C30</f>
        <v>0.14000000000000001</v>
      </c>
      <c r="H30" s="121"/>
      <c r="I30" s="122"/>
    </row>
    <row r="31" spans="1:9" ht="62.1">
      <c r="A31" s="126"/>
      <c r="B31" s="89" t="s">
        <v>87</v>
      </c>
      <c r="C31" s="60"/>
      <c r="D31" s="36"/>
      <c r="H31" s="121"/>
      <c r="I31" s="122"/>
    </row>
    <row r="32" spans="1:9">
      <c r="A32" s="126" t="s">
        <v>53</v>
      </c>
      <c r="B32" s="89">
        <v>7</v>
      </c>
      <c r="C32" s="60">
        <v>0.04</v>
      </c>
      <c r="D32" s="36">
        <f>B32*C32</f>
        <v>0.28000000000000003</v>
      </c>
      <c r="H32" s="121"/>
      <c r="I32" s="122"/>
    </row>
    <row r="33" spans="1:9" ht="62.1">
      <c r="A33" s="126"/>
      <c r="B33" s="9" t="s">
        <v>88</v>
      </c>
      <c r="C33" s="60"/>
      <c r="D33" s="36"/>
      <c r="H33" s="121"/>
      <c r="I33" s="122"/>
    </row>
    <row r="34" spans="1:9">
      <c r="A34" s="126" t="s">
        <v>55</v>
      </c>
      <c r="B34" s="89">
        <v>0</v>
      </c>
      <c r="C34" s="60">
        <v>0.03</v>
      </c>
      <c r="D34" s="36">
        <f>B34*C34</f>
        <v>0</v>
      </c>
      <c r="H34" s="121"/>
      <c r="I34" s="122"/>
    </row>
    <row r="35" spans="1:9" ht="30.95">
      <c r="A35" s="126"/>
      <c r="B35" s="89" t="s">
        <v>78</v>
      </c>
      <c r="C35" s="60"/>
      <c r="D35" s="36"/>
      <c r="H35" s="121"/>
      <c r="I35" s="122"/>
    </row>
    <row r="36" spans="1:9">
      <c r="A36" s="126" t="s">
        <v>57</v>
      </c>
      <c r="B36" s="89">
        <v>2</v>
      </c>
      <c r="C36" s="60">
        <v>0.05</v>
      </c>
      <c r="D36" s="36">
        <f>B36*C36</f>
        <v>0.1</v>
      </c>
      <c r="H36" s="121"/>
      <c r="I36" s="122"/>
    </row>
    <row r="37" spans="1:9" ht="63" customHeight="1">
      <c r="A37" s="126"/>
      <c r="B37" s="152" t="s">
        <v>89</v>
      </c>
      <c r="C37" s="60"/>
      <c r="D37" s="36"/>
      <c r="H37" s="121"/>
      <c r="I37" s="123"/>
    </row>
    <row r="38" spans="1:9">
      <c r="A38" s="126" t="s">
        <v>58</v>
      </c>
      <c r="B38" s="89">
        <v>7</v>
      </c>
      <c r="C38" s="60">
        <v>0.05</v>
      </c>
      <c r="D38" s="36">
        <f>B38*C38</f>
        <v>0.35000000000000003</v>
      </c>
      <c r="H38" s="121"/>
      <c r="I38" s="122"/>
    </row>
    <row r="39" spans="1:9" ht="62.1">
      <c r="A39" s="126"/>
      <c r="B39" s="89" t="s">
        <v>90</v>
      </c>
      <c r="C39" s="60"/>
      <c r="D39" s="36"/>
      <c r="H39" s="121"/>
      <c r="I39" s="123"/>
    </row>
    <row r="40" spans="1:9" s="56" customFormat="1">
      <c r="A40" s="127" t="s">
        <v>60</v>
      </c>
      <c r="B40" s="89">
        <v>7</v>
      </c>
      <c r="C40" s="60">
        <v>0.04</v>
      </c>
      <c r="D40" s="61">
        <f>B40*C40</f>
        <v>0.28000000000000003</v>
      </c>
      <c r="H40" s="121"/>
      <c r="I40" s="122"/>
    </row>
    <row r="41" spans="1:9" ht="77.45">
      <c r="A41" s="126"/>
      <c r="B41" s="9" t="s">
        <v>91</v>
      </c>
      <c r="C41" s="60"/>
      <c r="D41" s="36"/>
      <c r="H41" s="121"/>
      <c r="I41" s="122"/>
    </row>
    <row r="42" spans="1:9">
      <c r="A42" s="126" t="s">
        <v>62</v>
      </c>
      <c r="B42" s="89">
        <v>7</v>
      </c>
      <c r="C42" s="60">
        <v>0.02</v>
      </c>
      <c r="D42" s="36">
        <f>B42*C42</f>
        <v>0.14000000000000001</v>
      </c>
      <c r="H42" s="121"/>
      <c r="I42" s="122"/>
    </row>
    <row r="43" spans="1:9" ht="77.45">
      <c r="A43" s="126"/>
      <c r="B43" s="89" t="s">
        <v>92</v>
      </c>
      <c r="C43" s="60"/>
      <c r="D43" s="36"/>
      <c r="H43" s="121"/>
      <c r="I43" s="123"/>
    </row>
    <row r="44" spans="1:9">
      <c r="A44" s="126" t="s">
        <v>63</v>
      </c>
      <c r="B44" s="89">
        <v>3.5</v>
      </c>
      <c r="C44" s="60">
        <v>0.03</v>
      </c>
      <c r="D44" s="36">
        <f>B44*C44</f>
        <v>0.105</v>
      </c>
      <c r="H44" s="121"/>
      <c r="I44" s="122"/>
    </row>
    <row r="45" spans="1:9" ht="62.1">
      <c r="A45" s="126"/>
      <c r="B45" s="89" t="s">
        <v>93</v>
      </c>
      <c r="C45" s="60"/>
      <c r="D45" s="36"/>
      <c r="H45" s="121"/>
      <c r="I45" s="123"/>
    </row>
    <row r="46" spans="1:9">
      <c r="A46" s="126" t="s">
        <v>66</v>
      </c>
      <c r="B46" s="89">
        <v>0</v>
      </c>
      <c r="C46" s="60">
        <v>0.03</v>
      </c>
      <c r="D46" s="36">
        <f>B46*C46</f>
        <v>0</v>
      </c>
      <c r="H46" s="121"/>
      <c r="I46" s="122"/>
    </row>
    <row r="47" spans="1:9" ht="30.95">
      <c r="A47" s="126"/>
      <c r="B47" s="140" t="s">
        <v>78</v>
      </c>
      <c r="C47" s="60"/>
      <c r="D47" s="36"/>
      <c r="H47" s="121"/>
      <c r="I47" s="122"/>
    </row>
    <row r="48" spans="1:9">
      <c r="A48" s="126" t="s">
        <v>67</v>
      </c>
      <c r="B48" s="89">
        <v>0</v>
      </c>
      <c r="C48" s="60">
        <v>0.02</v>
      </c>
      <c r="D48" s="36">
        <f>B48*C48</f>
        <v>0</v>
      </c>
      <c r="H48" s="121"/>
      <c r="I48" s="122"/>
    </row>
    <row r="49" spans="1:9" ht="30.95">
      <c r="A49" s="126"/>
      <c r="B49" s="140" t="s">
        <v>78</v>
      </c>
      <c r="C49" s="60"/>
      <c r="D49" s="36"/>
      <c r="H49" s="121"/>
      <c r="I49" s="122"/>
    </row>
    <row r="50" spans="1:9">
      <c r="A50" s="126" t="s">
        <v>69</v>
      </c>
      <c r="B50" s="89"/>
      <c r="C50" s="60">
        <v>0.02</v>
      </c>
      <c r="D50" s="36">
        <f>B50*C50</f>
        <v>0</v>
      </c>
      <c r="H50" s="121"/>
      <c r="I50" s="122"/>
    </row>
    <row r="51" spans="1:9" ht="62.1">
      <c r="A51" s="126"/>
      <c r="B51" s="89" t="s">
        <v>94</v>
      </c>
      <c r="C51" s="60"/>
      <c r="D51" s="36"/>
      <c r="H51" s="121"/>
      <c r="I51" s="122"/>
    </row>
    <row r="52" spans="1:9">
      <c r="A52" s="126" t="s">
        <v>70</v>
      </c>
      <c r="B52" s="89">
        <v>0</v>
      </c>
      <c r="C52" s="60">
        <v>0.02</v>
      </c>
      <c r="D52" s="36">
        <f>B52*C52</f>
        <v>0</v>
      </c>
      <c r="H52" s="121"/>
      <c r="I52" s="122"/>
    </row>
    <row r="53" spans="1:9" ht="30.95">
      <c r="A53" s="126"/>
      <c r="B53" s="140" t="s">
        <v>78</v>
      </c>
      <c r="C53" s="60"/>
      <c r="D53" s="36"/>
      <c r="H53" s="121"/>
      <c r="I53" s="122"/>
    </row>
    <row r="54" spans="1:9">
      <c r="A54" s="126" t="s">
        <v>71</v>
      </c>
      <c r="B54" s="89">
        <v>0</v>
      </c>
      <c r="C54" s="60">
        <v>0.02</v>
      </c>
      <c r="D54" s="36">
        <f>B54*C54</f>
        <v>0</v>
      </c>
      <c r="H54" s="121"/>
      <c r="I54" s="122"/>
    </row>
    <row r="55" spans="1:9" ht="30.95">
      <c r="A55" s="126"/>
      <c r="B55" s="140" t="s">
        <v>78</v>
      </c>
      <c r="C55" s="60"/>
      <c r="D55" s="36"/>
      <c r="H55" s="121"/>
      <c r="I55" s="122"/>
    </row>
    <row r="56" spans="1:9">
      <c r="A56" s="126" t="s">
        <v>72</v>
      </c>
      <c r="B56" s="89">
        <v>0</v>
      </c>
      <c r="C56" s="60">
        <v>0.03</v>
      </c>
      <c r="D56" s="36">
        <f>B56*C56</f>
        <v>0</v>
      </c>
      <c r="H56" s="121"/>
      <c r="I56" s="122"/>
    </row>
    <row r="57" spans="1:9" ht="30.95">
      <c r="A57" s="130"/>
      <c r="B57" s="140" t="s">
        <v>78</v>
      </c>
      <c r="C57" s="60"/>
      <c r="D57" s="36"/>
      <c r="I57" s="9"/>
    </row>
    <row r="58" spans="1:9">
      <c r="A58" s="50"/>
      <c r="B58" s="41" t="s">
        <v>74</v>
      </c>
      <c r="C58" s="60">
        <f>SUM(C2:C56)</f>
        <v>1.0000000000000004</v>
      </c>
      <c r="D58" s="80">
        <f>SUM(D2:D56)</f>
        <v>3.6300000000000008</v>
      </c>
      <c r="E58" s="50" t="s">
        <v>95</v>
      </c>
    </row>
    <row r="59" spans="1:9">
      <c r="A59" s="191"/>
      <c r="B59" s="191"/>
      <c r="C59" s="101"/>
      <c r="D59" s="101"/>
    </row>
    <row r="60" spans="1:9">
      <c r="A60" s="191"/>
      <c r="B60" s="191"/>
      <c r="C60" s="101"/>
      <c r="D60" s="101"/>
    </row>
    <row r="61" spans="1:9">
      <c r="A61" s="191"/>
      <c r="B61" s="191"/>
      <c r="C61" s="101"/>
      <c r="D61" s="101"/>
    </row>
    <row r="62" spans="1:9">
      <c r="A62" s="191"/>
      <c r="B62" s="191"/>
      <c r="C62" s="101"/>
      <c r="D62" s="101"/>
    </row>
    <row r="63" spans="1:9">
      <c r="A63" s="191"/>
      <c r="B63" s="191"/>
      <c r="C63" s="101"/>
      <c r="D63" s="101"/>
    </row>
    <row r="64" spans="1:9">
      <c r="A64" s="119"/>
    </row>
    <row r="65" spans="1:2">
      <c r="A65" s="119"/>
    </row>
    <row r="66" spans="1:2">
      <c r="B66" s="97"/>
    </row>
    <row r="67" spans="1:2">
      <c r="B67" s="97"/>
    </row>
    <row r="68" spans="1:2">
      <c r="B68" s="97"/>
    </row>
    <row r="69" spans="1:2">
      <c r="B69" s="97"/>
    </row>
    <row r="82" spans="1:1">
      <c r="A82" s="129"/>
    </row>
  </sheetData>
  <sheetProtection formatRows="0"/>
  <mergeCells count="5">
    <mergeCell ref="A59:B59"/>
    <mergeCell ref="A60:B60"/>
    <mergeCell ref="A61:B61"/>
    <mergeCell ref="A62:B62"/>
    <mergeCell ref="A63:B6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99EF4-12C7-4365-A997-D2AA0760E565}">
  <dimension ref="A1:K139"/>
  <sheetViews>
    <sheetView zoomScale="70" zoomScaleNormal="70" workbookViewId="0">
      <pane xSplit="1" ySplit="1" topLeftCell="H81" activePane="bottomRight" state="frozen"/>
      <selection pane="bottomRight" activeCell="J92" sqref="J92"/>
      <selection pane="bottomLeft" activeCell="A2" sqref="A2"/>
      <selection pane="topRight" activeCell="B1" sqref="B1"/>
    </sheetView>
  </sheetViews>
  <sheetFormatPr defaultColWidth="10.75" defaultRowHeight="15.6"/>
  <cols>
    <col min="1" max="1" width="80.625" style="96" customWidth="1"/>
    <col min="2" max="2" width="59.625" style="96" customWidth="1"/>
    <col min="3" max="3" width="8.625" style="96" customWidth="1"/>
    <col min="4" max="4" width="64.625" style="96" customWidth="1"/>
    <col min="5" max="5" width="8.625" style="96" customWidth="1"/>
    <col min="6" max="6" width="64.625" style="96" customWidth="1"/>
    <col min="7" max="7" width="8.625" style="96" customWidth="1"/>
    <col min="8" max="8" width="64.625" style="96" customWidth="1"/>
    <col min="9" max="9" width="8.625" style="96" customWidth="1"/>
    <col min="10" max="10" width="16.625" style="96" customWidth="1"/>
    <col min="11" max="11" width="15.25" style="7" customWidth="1"/>
    <col min="12" max="12" width="15.5" style="7" customWidth="1"/>
    <col min="13" max="16384" width="10.75" style="7"/>
  </cols>
  <sheetData>
    <row r="1" spans="1:11" ht="77.45">
      <c r="A1" s="181" t="s">
        <v>96</v>
      </c>
      <c r="B1" s="20" t="s">
        <v>97</v>
      </c>
      <c r="C1" s="30" t="s">
        <v>98</v>
      </c>
      <c r="D1" s="20" t="s">
        <v>99</v>
      </c>
      <c r="E1" s="30" t="s">
        <v>100</v>
      </c>
      <c r="F1" s="20" t="s">
        <v>101</v>
      </c>
      <c r="G1" s="30" t="s">
        <v>98</v>
      </c>
      <c r="H1" s="20" t="s">
        <v>102</v>
      </c>
      <c r="I1" s="30" t="s">
        <v>100</v>
      </c>
      <c r="J1" s="37" t="s">
        <v>24</v>
      </c>
      <c r="K1" s="9"/>
    </row>
    <row r="2" spans="1:11">
      <c r="A2" s="22" t="s">
        <v>103</v>
      </c>
      <c r="B2" s="89">
        <v>20</v>
      </c>
      <c r="C2" s="115">
        <v>0.05</v>
      </c>
      <c r="D2" s="89">
        <v>0</v>
      </c>
      <c r="E2" s="115">
        <v>0.04</v>
      </c>
      <c r="F2" s="89">
        <v>0</v>
      </c>
      <c r="G2" s="115">
        <v>0.04</v>
      </c>
      <c r="H2" s="89">
        <v>0</v>
      </c>
      <c r="I2" s="62">
        <v>0.02</v>
      </c>
      <c r="J2" s="65">
        <f>B2*C2+D2*E2+F2*G2+H2*I2</f>
        <v>1</v>
      </c>
    </row>
    <row r="3" spans="1:11" s="13" customFormat="1" ht="46.5">
      <c r="A3" s="25"/>
      <c r="B3" s="89" t="s">
        <v>104</v>
      </c>
      <c r="C3" s="115"/>
      <c r="D3" s="89"/>
      <c r="E3" s="115"/>
      <c r="F3" s="89"/>
      <c r="G3" s="115"/>
      <c r="H3" s="89"/>
      <c r="I3" s="63"/>
      <c r="J3" s="65"/>
    </row>
    <row r="4" spans="1:11" ht="30.95">
      <c r="A4" s="22" t="s">
        <v>105</v>
      </c>
      <c r="B4" s="82">
        <v>0</v>
      </c>
      <c r="C4" s="115">
        <v>0.03</v>
      </c>
      <c r="D4" s="82">
        <v>0</v>
      </c>
      <c r="E4" s="115">
        <v>3.5000000000000003E-2</v>
      </c>
      <c r="F4" s="82">
        <v>0</v>
      </c>
      <c r="G4" s="115">
        <v>3.5000000000000003E-2</v>
      </c>
      <c r="H4" s="82">
        <v>0</v>
      </c>
      <c r="I4" s="62">
        <v>0.02</v>
      </c>
      <c r="J4" s="65">
        <f t="shared" ref="J4:J70" si="0">B4*C4+D4*E4+F4*G4+H4*I4</f>
        <v>0</v>
      </c>
    </row>
    <row r="5" spans="1:11">
      <c r="A5" s="21"/>
      <c r="B5" s="82"/>
      <c r="C5" s="115"/>
      <c r="D5" s="82"/>
      <c r="E5" s="115"/>
      <c r="F5" s="82"/>
      <c r="G5" s="115"/>
      <c r="H5" s="82"/>
      <c r="I5" s="62"/>
      <c r="J5" s="65"/>
    </row>
    <row r="6" spans="1:11">
      <c r="A6" s="22" t="s">
        <v>106</v>
      </c>
      <c r="B6" s="89">
        <v>0</v>
      </c>
      <c r="C6" s="115">
        <v>0.04</v>
      </c>
      <c r="D6" s="89">
        <v>0</v>
      </c>
      <c r="E6" s="115">
        <v>0.04</v>
      </c>
      <c r="F6" s="89">
        <v>0</v>
      </c>
      <c r="G6" s="115">
        <v>0.04</v>
      </c>
      <c r="H6" s="89">
        <v>0</v>
      </c>
      <c r="I6" s="62">
        <v>0.02</v>
      </c>
      <c r="J6" s="65">
        <f t="shared" si="0"/>
        <v>0</v>
      </c>
    </row>
    <row r="7" spans="1:11">
      <c r="A7" s="21"/>
      <c r="B7" s="89"/>
      <c r="C7" s="115"/>
      <c r="D7" s="89"/>
      <c r="E7" s="115"/>
      <c r="F7" s="89"/>
      <c r="G7" s="115"/>
      <c r="H7" s="89"/>
      <c r="I7" s="62"/>
      <c r="J7" s="65"/>
    </row>
    <row r="8" spans="1:11">
      <c r="A8" s="22" t="s">
        <v>107</v>
      </c>
      <c r="B8" s="82">
        <v>0</v>
      </c>
      <c r="C8" s="115">
        <v>0.04</v>
      </c>
      <c r="D8" s="82">
        <v>0</v>
      </c>
      <c r="E8" s="115">
        <v>0.03</v>
      </c>
      <c r="F8" s="82">
        <v>0</v>
      </c>
      <c r="G8" s="115">
        <v>0.03</v>
      </c>
      <c r="H8" s="82">
        <v>0</v>
      </c>
      <c r="I8" s="62">
        <v>1.4999999999999999E-2</v>
      </c>
      <c r="J8" s="65">
        <f t="shared" si="0"/>
        <v>0</v>
      </c>
    </row>
    <row r="9" spans="1:11">
      <c r="A9" s="22"/>
      <c r="B9" s="82"/>
      <c r="C9" s="115"/>
      <c r="D9" s="82"/>
      <c r="E9" s="115"/>
      <c r="F9" s="82"/>
      <c r="G9" s="115"/>
      <c r="H9" s="82"/>
      <c r="I9" s="62"/>
      <c r="J9" s="65"/>
    </row>
    <row r="10" spans="1:11">
      <c r="A10" s="22" t="s">
        <v>108</v>
      </c>
      <c r="B10" s="89">
        <v>20</v>
      </c>
      <c r="C10" s="115">
        <v>0.04</v>
      </c>
      <c r="D10" s="89">
        <v>0</v>
      </c>
      <c r="E10" s="115">
        <v>0.04</v>
      </c>
      <c r="F10" s="89">
        <v>0</v>
      </c>
      <c r="G10" s="115">
        <v>0.04</v>
      </c>
      <c r="H10" s="89">
        <v>0</v>
      </c>
      <c r="I10" s="62">
        <v>0</v>
      </c>
      <c r="J10" s="65">
        <f t="shared" si="0"/>
        <v>0.8</v>
      </c>
    </row>
    <row r="11" spans="1:11" ht="63.95" customHeight="1">
      <c r="A11" s="22"/>
      <c r="B11" s="89" t="s">
        <v>109</v>
      </c>
      <c r="C11" s="115"/>
      <c r="D11" s="89"/>
      <c r="E11" s="115"/>
      <c r="F11" s="89"/>
      <c r="G11" s="115"/>
      <c r="H11" s="89"/>
      <c r="I11" s="62"/>
      <c r="J11" s="65"/>
    </row>
    <row r="12" spans="1:11">
      <c r="A12" s="22" t="s">
        <v>110</v>
      </c>
      <c r="B12" s="82">
        <v>20</v>
      </c>
      <c r="C12" s="115">
        <v>0.02</v>
      </c>
      <c r="D12" s="82">
        <v>0</v>
      </c>
      <c r="E12" s="115">
        <v>1.4999999999999999E-2</v>
      </c>
      <c r="F12" s="82">
        <v>0</v>
      </c>
      <c r="G12" s="115">
        <v>1.4999999999999999E-2</v>
      </c>
      <c r="H12" s="82">
        <v>0</v>
      </c>
      <c r="I12" s="62">
        <v>0</v>
      </c>
      <c r="J12" s="65">
        <f t="shared" si="0"/>
        <v>0.4</v>
      </c>
    </row>
    <row r="13" spans="1:11">
      <c r="A13" s="22"/>
      <c r="B13" s="82" t="s">
        <v>111</v>
      </c>
      <c r="C13" s="115"/>
      <c r="D13" s="82"/>
      <c r="E13" s="115"/>
      <c r="F13" s="82"/>
      <c r="G13" s="115"/>
      <c r="H13" s="82"/>
      <c r="I13" s="62"/>
      <c r="J13" s="65"/>
    </row>
    <row r="14" spans="1:11" ht="30.95">
      <c r="A14" s="22" t="s">
        <v>112</v>
      </c>
      <c r="B14" s="89">
        <v>0</v>
      </c>
      <c r="C14" s="115">
        <v>0.03</v>
      </c>
      <c r="D14" s="89">
        <v>0</v>
      </c>
      <c r="E14" s="115">
        <v>2.5000000000000001E-2</v>
      </c>
      <c r="F14" s="89">
        <v>0</v>
      </c>
      <c r="G14" s="115">
        <v>2.5000000000000001E-2</v>
      </c>
      <c r="H14" s="89">
        <v>0</v>
      </c>
      <c r="I14" s="62">
        <v>0.02</v>
      </c>
      <c r="J14" s="65">
        <f t="shared" si="0"/>
        <v>0</v>
      </c>
    </row>
    <row r="15" spans="1:11">
      <c r="A15" s="22"/>
      <c r="B15" s="89"/>
      <c r="C15" s="115"/>
      <c r="D15" s="89"/>
      <c r="E15" s="115"/>
      <c r="F15" s="89"/>
      <c r="G15" s="115"/>
      <c r="H15" s="89"/>
      <c r="I15" s="62"/>
      <c r="J15" s="65"/>
    </row>
    <row r="16" spans="1:11">
      <c r="A16" s="20" t="s">
        <v>113</v>
      </c>
      <c r="B16" s="82">
        <v>0</v>
      </c>
      <c r="C16" s="115">
        <v>0.03</v>
      </c>
      <c r="D16" s="82">
        <v>0</v>
      </c>
      <c r="E16" s="115">
        <v>0.04</v>
      </c>
      <c r="F16" s="82">
        <v>0</v>
      </c>
      <c r="G16" s="115">
        <v>0.04</v>
      </c>
      <c r="H16" s="82">
        <v>0</v>
      </c>
      <c r="I16" s="62">
        <v>1.4999999999999999E-2</v>
      </c>
      <c r="J16" s="65">
        <f t="shared" si="0"/>
        <v>0</v>
      </c>
    </row>
    <row r="17" spans="1:10">
      <c r="A17" s="21"/>
      <c r="B17" s="82"/>
      <c r="C17" s="115"/>
      <c r="D17" s="82"/>
      <c r="E17" s="115"/>
      <c r="F17" s="82"/>
      <c r="G17" s="115"/>
      <c r="H17" s="82"/>
      <c r="I17" s="62"/>
      <c r="J17" s="65"/>
    </row>
    <row r="18" spans="1:10">
      <c r="A18" s="20" t="s">
        <v>114</v>
      </c>
      <c r="B18" s="89">
        <v>20</v>
      </c>
      <c r="C18" s="115">
        <v>0.03</v>
      </c>
      <c r="D18" s="89">
        <v>0</v>
      </c>
      <c r="E18" s="115">
        <v>0.03</v>
      </c>
      <c r="F18" s="89">
        <v>0</v>
      </c>
      <c r="G18" s="115">
        <v>0.03</v>
      </c>
      <c r="H18" s="89">
        <v>0</v>
      </c>
      <c r="I18" s="62">
        <v>0</v>
      </c>
      <c r="J18" s="65">
        <f t="shared" si="0"/>
        <v>0.6</v>
      </c>
    </row>
    <row r="19" spans="1:10" ht="47.1" customHeight="1">
      <c r="A19" s="21"/>
      <c r="B19" s="89" t="s">
        <v>109</v>
      </c>
      <c r="C19" s="115"/>
      <c r="D19" s="89"/>
      <c r="E19" s="115"/>
      <c r="F19" s="89"/>
      <c r="G19" s="115"/>
      <c r="H19" s="89"/>
      <c r="I19" s="62"/>
      <c r="J19" s="65"/>
    </row>
    <row r="20" spans="1:10">
      <c r="A20" s="20" t="s">
        <v>115</v>
      </c>
      <c r="B20" s="82">
        <v>0</v>
      </c>
      <c r="C20" s="115">
        <v>0.03</v>
      </c>
      <c r="D20" s="82">
        <v>0</v>
      </c>
      <c r="E20" s="115">
        <v>2.5000000000000001E-2</v>
      </c>
      <c r="F20" s="82">
        <v>0</v>
      </c>
      <c r="G20" s="115">
        <v>2.5000000000000001E-2</v>
      </c>
      <c r="H20" s="82">
        <v>0</v>
      </c>
      <c r="I20" s="62">
        <v>0</v>
      </c>
      <c r="J20" s="65">
        <f t="shared" si="0"/>
        <v>0</v>
      </c>
    </row>
    <row r="21" spans="1:10">
      <c r="A21" s="19"/>
      <c r="B21" s="82"/>
      <c r="C21" s="115"/>
      <c r="D21" s="82"/>
      <c r="E21" s="115"/>
      <c r="F21" s="82"/>
      <c r="G21" s="115"/>
      <c r="H21" s="82"/>
      <c r="I21" s="62"/>
      <c r="J21" s="65"/>
    </row>
    <row r="22" spans="1:10">
      <c r="A22" s="20" t="s">
        <v>116</v>
      </c>
      <c r="B22" s="89">
        <v>15</v>
      </c>
      <c r="C22" s="115">
        <v>0.03</v>
      </c>
      <c r="D22" s="89">
        <v>0</v>
      </c>
      <c r="E22" s="115">
        <v>3.5000000000000003E-2</v>
      </c>
      <c r="F22" s="89">
        <v>0</v>
      </c>
      <c r="G22" s="115">
        <v>3.5000000000000003E-2</v>
      </c>
      <c r="H22" s="89">
        <v>0</v>
      </c>
      <c r="I22" s="62">
        <v>0.02</v>
      </c>
      <c r="J22" s="65">
        <f t="shared" si="0"/>
        <v>0.44999999999999996</v>
      </c>
    </row>
    <row r="23" spans="1:10" ht="46.5">
      <c r="A23" s="19"/>
      <c r="B23" s="89" t="s">
        <v>117</v>
      </c>
      <c r="C23" s="115"/>
      <c r="D23" s="89"/>
      <c r="E23" s="115"/>
      <c r="F23" s="89"/>
      <c r="G23" s="115"/>
      <c r="H23" s="89"/>
      <c r="I23" s="62"/>
      <c r="J23" s="65"/>
    </row>
    <row r="24" spans="1:10">
      <c r="A24" s="19" t="s">
        <v>118</v>
      </c>
      <c r="B24" s="82">
        <v>0</v>
      </c>
      <c r="C24" s="115">
        <v>0.03</v>
      </c>
      <c r="D24" s="82">
        <v>0</v>
      </c>
      <c r="E24" s="115">
        <v>3.5000000000000003E-2</v>
      </c>
      <c r="F24" s="82">
        <v>0</v>
      </c>
      <c r="G24" s="115">
        <v>3.5000000000000003E-2</v>
      </c>
      <c r="H24" s="82">
        <v>0</v>
      </c>
      <c r="I24" s="62">
        <v>0.02</v>
      </c>
      <c r="J24" s="65">
        <f t="shared" si="0"/>
        <v>0</v>
      </c>
    </row>
    <row r="25" spans="1:10">
      <c r="A25" s="19"/>
      <c r="B25" s="141"/>
      <c r="C25" s="115"/>
      <c r="D25" s="82"/>
      <c r="E25" s="115"/>
      <c r="F25" s="82"/>
      <c r="G25" s="115"/>
      <c r="H25" s="82"/>
      <c r="I25" s="62"/>
      <c r="J25" s="65"/>
    </row>
    <row r="26" spans="1:10">
      <c r="A26" s="20" t="s">
        <v>119</v>
      </c>
      <c r="B26" s="89">
        <v>5</v>
      </c>
      <c r="C26" s="115">
        <v>0.02</v>
      </c>
      <c r="D26" s="89">
        <v>0</v>
      </c>
      <c r="E26" s="115">
        <v>1.4999999999999999E-2</v>
      </c>
      <c r="F26" s="89">
        <v>0</v>
      </c>
      <c r="G26" s="115">
        <v>1.4999999999999999E-2</v>
      </c>
      <c r="H26" s="89">
        <v>0</v>
      </c>
      <c r="I26" s="62">
        <v>0.02</v>
      </c>
      <c r="J26" s="65">
        <f t="shared" si="0"/>
        <v>0.1</v>
      </c>
    </row>
    <row r="27" spans="1:10" ht="62.1">
      <c r="A27" s="19"/>
      <c r="B27" s="89" t="s">
        <v>94</v>
      </c>
      <c r="C27" s="115"/>
      <c r="D27" s="89"/>
      <c r="E27" s="115"/>
      <c r="F27" s="89"/>
      <c r="G27" s="115"/>
      <c r="H27" s="89"/>
      <c r="I27" s="62"/>
      <c r="J27" s="65"/>
    </row>
    <row r="28" spans="1:10">
      <c r="A28" s="20" t="s">
        <v>120</v>
      </c>
      <c r="B28" s="82">
        <v>5</v>
      </c>
      <c r="C28" s="115">
        <v>0.02</v>
      </c>
      <c r="D28" s="82">
        <v>0</v>
      </c>
      <c r="E28" s="115">
        <v>0.02</v>
      </c>
      <c r="F28" s="82">
        <v>0</v>
      </c>
      <c r="G28" s="115">
        <v>0.02</v>
      </c>
      <c r="H28" s="82">
        <v>0</v>
      </c>
      <c r="I28" s="62">
        <v>0.02</v>
      </c>
      <c r="J28" s="65">
        <f t="shared" si="0"/>
        <v>0.1</v>
      </c>
    </row>
    <row r="29" spans="1:10" ht="62.1">
      <c r="A29" s="19"/>
      <c r="B29" s="82" t="s">
        <v>121</v>
      </c>
      <c r="C29" s="115"/>
      <c r="D29" s="82"/>
      <c r="E29" s="115"/>
      <c r="F29" s="82"/>
      <c r="G29" s="115"/>
      <c r="H29" s="82"/>
      <c r="I29" s="62"/>
      <c r="J29" s="65"/>
    </row>
    <row r="30" spans="1:10">
      <c r="A30" s="20" t="s">
        <v>122</v>
      </c>
      <c r="B30" s="89">
        <v>0</v>
      </c>
      <c r="C30" s="115">
        <v>0.03</v>
      </c>
      <c r="D30" s="89">
        <v>0</v>
      </c>
      <c r="E30" s="115">
        <v>0.02</v>
      </c>
      <c r="F30" s="89">
        <v>0</v>
      </c>
      <c r="G30" s="115">
        <v>2.5000000000000001E-2</v>
      </c>
      <c r="H30" s="89">
        <v>0</v>
      </c>
      <c r="I30" s="62">
        <v>0.02</v>
      </c>
      <c r="J30" s="65">
        <f t="shared" si="0"/>
        <v>0</v>
      </c>
    </row>
    <row r="31" spans="1:10">
      <c r="A31" s="19"/>
      <c r="B31" s="89"/>
      <c r="C31" s="115"/>
      <c r="D31" s="89"/>
      <c r="E31" s="115"/>
      <c r="F31" s="89"/>
      <c r="G31" s="115"/>
      <c r="H31" s="89"/>
      <c r="I31" s="62"/>
      <c r="J31" s="65"/>
    </row>
    <row r="32" spans="1:10">
      <c r="A32" s="19" t="s">
        <v>123</v>
      </c>
      <c r="B32" s="82">
        <v>0</v>
      </c>
      <c r="C32" s="115">
        <v>0.03</v>
      </c>
      <c r="D32" s="82">
        <v>0</v>
      </c>
      <c r="E32" s="115">
        <v>0.02</v>
      </c>
      <c r="F32" s="82">
        <v>0</v>
      </c>
      <c r="G32" s="115">
        <v>0.02</v>
      </c>
      <c r="H32" s="82">
        <v>0</v>
      </c>
      <c r="I32" s="62">
        <v>0.02</v>
      </c>
      <c r="J32" s="65">
        <f t="shared" si="0"/>
        <v>0</v>
      </c>
    </row>
    <row r="33" spans="1:10">
      <c r="A33" s="19"/>
      <c r="B33" s="82"/>
      <c r="C33" s="115"/>
      <c r="D33" s="82"/>
      <c r="E33" s="115"/>
      <c r="F33" s="82"/>
      <c r="G33" s="115"/>
      <c r="H33" s="82"/>
      <c r="I33" s="62"/>
      <c r="J33" s="65"/>
    </row>
    <row r="34" spans="1:10">
      <c r="A34" s="20" t="s">
        <v>124</v>
      </c>
      <c r="B34" s="89">
        <v>20</v>
      </c>
      <c r="C34" s="115">
        <v>0.03</v>
      </c>
      <c r="D34" s="89">
        <v>0</v>
      </c>
      <c r="E34" s="115">
        <v>0.02</v>
      </c>
      <c r="F34" s="89">
        <v>0</v>
      </c>
      <c r="G34" s="115">
        <v>0.02</v>
      </c>
      <c r="H34" s="89">
        <v>0</v>
      </c>
      <c r="I34" s="62">
        <v>0.01</v>
      </c>
      <c r="J34" s="65">
        <f t="shared" si="0"/>
        <v>0.6</v>
      </c>
    </row>
    <row r="35" spans="1:10" ht="77.45">
      <c r="A35" s="19"/>
      <c r="B35" s="89" t="s">
        <v>125</v>
      </c>
      <c r="C35" s="115"/>
      <c r="D35" s="89"/>
      <c r="E35" s="115"/>
      <c r="F35" s="89"/>
      <c r="G35" s="115"/>
      <c r="H35" s="89"/>
      <c r="I35" s="62"/>
      <c r="J35" s="65"/>
    </row>
    <row r="36" spans="1:10">
      <c r="A36" s="20" t="s">
        <v>126</v>
      </c>
      <c r="B36" s="82"/>
      <c r="C36" s="115">
        <v>0.04</v>
      </c>
      <c r="D36" s="82">
        <v>15</v>
      </c>
      <c r="E36" s="115">
        <v>0.04</v>
      </c>
      <c r="F36" s="82">
        <v>0</v>
      </c>
      <c r="G36" s="115">
        <v>0.04</v>
      </c>
      <c r="H36" s="82">
        <v>0</v>
      </c>
      <c r="I36" s="62">
        <v>0.02</v>
      </c>
      <c r="J36" s="65">
        <f t="shared" si="0"/>
        <v>0.6</v>
      </c>
    </row>
    <row r="37" spans="1:10" ht="178.5" customHeight="1">
      <c r="A37" s="19"/>
      <c r="B37" s="82"/>
      <c r="C37" s="115"/>
      <c r="D37" s="153" t="s">
        <v>127</v>
      </c>
      <c r="E37" s="115"/>
      <c r="F37" s="82"/>
      <c r="G37" s="115"/>
      <c r="H37" s="82"/>
      <c r="I37" s="62"/>
      <c r="J37" s="65"/>
    </row>
    <row r="38" spans="1:10">
      <c r="A38" s="20" t="s">
        <v>128</v>
      </c>
      <c r="B38" s="89">
        <v>0</v>
      </c>
      <c r="C38" s="115">
        <v>0.03</v>
      </c>
      <c r="D38" s="89">
        <v>0</v>
      </c>
      <c r="E38" s="115">
        <v>2.5000000000000001E-2</v>
      </c>
      <c r="F38" s="89">
        <v>0</v>
      </c>
      <c r="G38" s="115">
        <v>2.5000000000000001E-2</v>
      </c>
      <c r="H38" s="89">
        <v>0</v>
      </c>
      <c r="I38" s="62">
        <v>0.02</v>
      </c>
      <c r="J38" s="65">
        <f t="shared" si="0"/>
        <v>0</v>
      </c>
    </row>
    <row r="39" spans="1:10">
      <c r="A39" s="19"/>
      <c r="B39" s="89"/>
      <c r="C39" s="115"/>
      <c r="D39" s="89"/>
      <c r="E39" s="115"/>
      <c r="F39" s="89"/>
      <c r="G39" s="115"/>
      <c r="H39" s="89"/>
      <c r="I39" s="62"/>
      <c r="J39" s="65"/>
    </row>
    <row r="40" spans="1:10">
      <c r="A40" s="20" t="s">
        <v>129</v>
      </c>
      <c r="B40" s="82">
        <v>0</v>
      </c>
      <c r="C40" s="115">
        <v>0.02</v>
      </c>
      <c r="D40" s="82">
        <v>0</v>
      </c>
      <c r="E40" s="115">
        <v>0.02</v>
      </c>
      <c r="F40" s="82">
        <v>0</v>
      </c>
      <c r="G40" s="115">
        <v>0.02</v>
      </c>
      <c r="H40" s="82">
        <v>0</v>
      </c>
      <c r="I40" s="62">
        <v>0.02</v>
      </c>
      <c r="J40" s="65">
        <f t="shared" si="0"/>
        <v>0</v>
      </c>
    </row>
    <row r="41" spans="1:10">
      <c r="A41" s="19"/>
      <c r="B41" s="82"/>
      <c r="C41" s="115"/>
      <c r="D41" s="82"/>
      <c r="E41" s="115"/>
      <c r="F41" s="82"/>
      <c r="G41" s="115"/>
      <c r="H41" s="82"/>
      <c r="I41" s="62"/>
      <c r="J41" s="65"/>
    </row>
    <row r="42" spans="1:10">
      <c r="A42" s="20" t="s">
        <v>130</v>
      </c>
      <c r="B42" s="89">
        <v>15</v>
      </c>
      <c r="C42" s="115">
        <v>0.02</v>
      </c>
      <c r="D42" s="89">
        <v>0</v>
      </c>
      <c r="E42" s="115">
        <v>0.02</v>
      </c>
      <c r="F42" s="89">
        <v>0</v>
      </c>
      <c r="G42" s="115">
        <v>0.02</v>
      </c>
      <c r="H42" s="89">
        <v>0</v>
      </c>
      <c r="I42" s="62">
        <v>0.02</v>
      </c>
      <c r="J42" s="65">
        <f t="shared" si="0"/>
        <v>0.3</v>
      </c>
    </row>
    <row r="43" spans="1:10" ht="30.95">
      <c r="A43" s="19"/>
      <c r="B43" s="89" t="s">
        <v>131</v>
      </c>
      <c r="C43" s="115"/>
      <c r="D43" s="89"/>
      <c r="E43" s="115"/>
      <c r="F43" s="89"/>
      <c r="G43" s="115"/>
      <c r="H43" s="89"/>
      <c r="I43" s="62"/>
      <c r="J43" s="65"/>
    </row>
    <row r="44" spans="1:10">
      <c r="A44" s="20" t="s">
        <v>132</v>
      </c>
      <c r="B44" s="82">
        <v>0</v>
      </c>
      <c r="C44" s="115">
        <v>0.02</v>
      </c>
      <c r="D44" s="82">
        <v>0</v>
      </c>
      <c r="E44" s="115">
        <v>0.02</v>
      </c>
      <c r="F44" s="82">
        <v>0</v>
      </c>
      <c r="G44" s="115">
        <v>0.02</v>
      </c>
      <c r="H44" s="82">
        <v>0</v>
      </c>
      <c r="I44" s="62">
        <v>0.02</v>
      </c>
      <c r="J44" s="65">
        <f t="shared" si="0"/>
        <v>0</v>
      </c>
    </row>
    <row r="45" spans="1:10">
      <c r="A45" s="19"/>
      <c r="B45" s="82"/>
      <c r="C45" s="115"/>
      <c r="D45" s="82"/>
      <c r="E45" s="115"/>
      <c r="F45" s="82"/>
      <c r="G45" s="115"/>
      <c r="H45" s="82"/>
      <c r="I45" s="62"/>
      <c r="J45" s="65"/>
    </row>
    <row r="46" spans="1:10">
      <c r="A46" s="20" t="s">
        <v>133</v>
      </c>
      <c r="B46" s="89">
        <v>20</v>
      </c>
      <c r="C46" s="115">
        <v>0.02</v>
      </c>
      <c r="D46" s="89">
        <v>0</v>
      </c>
      <c r="E46" s="115">
        <v>0.02</v>
      </c>
      <c r="F46" s="89">
        <v>0</v>
      </c>
      <c r="G46" s="115">
        <v>0.02</v>
      </c>
      <c r="H46" s="89">
        <v>0</v>
      </c>
      <c r="I46" s="62">
        <v>0.02</v>
      </c>
      <c r="J46" s="65">
        <f t="shared" si="0"/>
        <v>0.4</v>
      </c>
    </row>
    <row r="47" spans="1:10" ht="30.95">
      <c r="A47" s="20"/>
      <c r="B47" s="82" t="s">
        <v>134</v>
      </c>
      <c r="C47" s="115"/>
      <c r="D47" s="89"/>
      <c r="E47" s="115"/>
      <c r="F47" s="89"/>
      <c r="G47" s="115"/>
      <c r="H47" s="89"/>
      <c r="I47" s="62"/>
      <c r="J47" s="65"/>
    </row>
    <row r="48" spans="1:10">
      <c r="A48" s="20" t="s">
        <v>135</v>
      </c>
      <c r="B48" s="82">
        <v>20</v>
      </c>
      <c r="C48" s="115">
        <v>0.02</v>
      </c>
      <c r="D48" s="82">
        <v>0</v>
      </c>
      <c r="E48" s="115">
        <v>0.02</v>
      </c>
      <c r="F48" s="82">
        <v>0</v>
      </c>
      <c r="G48" s="115">
        <v>0.02</v>
      </c>
      <c r="H48" s="82">
        <v>0</v>
      </c>
      <c r="I48" s="62">
        <v>0.02</v>
      </c>
      <c r="J48" s="65">
        <f t="shared" si="0"/>
        <v>0.4</v>
      </c>
    </row>
    <row r="49" spans="1:10" ht="30.95">
      <c r="A49" s="19"/>
      <c r="B49" s="82" t="s">
        <v>134</v>
      </c>
      <c r="C49" s="115"/>
      <c r="D49" s="82"/>
      <c r="E49" s="115"/>
      <c r="F49" s="82"/>
      <c r="G49" s="115"/>
      <c r="H49" s="82"/>
      <c r="I49" s="62"/>
      <c r="J49" s="65"/>
    </row>
    <row r="50" spans="1:10">
      <c r="A50" s="20" t="s">
        <v>136</v>
      </c>
      <c r="B50" s="89">
        <v>0</v>
      </c>
      <c r="C50" s="115">
        <v>0.02</v>
      </c>
      <c r="D50" s="89">
        <v>0</v>
      </c>
      <c r="E50" s="115">
        <v>0.02</v>
      </c>
      <c r="F50" s="89">
        <v>0</v>
      </c>
      <c r="G50" s="115">
        <v>0.02</v>
      </c>
      <c r="H50" s="89">
        <v>0</v>
      </c>
      <c r="I50" s="62">
        <v>0.05</v>
      </c>
      <c r="J50" s="65">
        <f t="shared" si="0"/>
        <v>0</v>
      </c>
    </row>
    <row r="51" spans="1:10">
      <c r="A51" s="19"/>
      <c r="B51" s="89"/>
      <c r="C51" s="115"/>
      <c r="D51" s="89"/>
      <c r="E51" s="115"/>
      <c r="F51" s="89"/>
      <c r="G51" s="115"/>
      <c r="H51" s="89"/>
      <c r="I51" s="62"/>
      <c r="J51" s="65"/>
    </row>
    <row r="52" spans="1:10">
      <c r="A52" s="20" t="s">
        <v>137</v>
      </c>
      <c r="B52" s="82">
        <v>20</v>
      </c>
      <c r="C52" s="115">
        <v>0.02</v>
      </c>
      <c r="D52" s="82">
        <v>0</v>
      </c>
      <c r="E52" s="115">
        <v>0.02</v>
      </c>
      <c r="F52" s="82">
        <v>0</v>
      </c>
      <c r="G52" s="115">
        <v>0.02</v>
      </c>
      <c r="H52" s="82">
        <v>0</v>
      </c>
      <c r="I52" s="62">
        <v>0.03</v>
      </c>
      <c r="J52" s="65">
        <f t="shared" si="0"/>
        <v>0.4</v>
      </c>
    </row>
    <row r="53" spans="1:10" ht="46.5">
      <c r="A53" s="19"/>
      <c r="B53" s="82" t="s">
        <v>138</v>
      </c>
      <c r="C53" s="115"/>
      <c r="D53" s="82"/>
      <c r="E53" s="115"/>
      <c r="F53" s="82"/>
      <c r="G53" s="115"/>
      <c r="H53" s="82"/>
      <c r="I53" s="62"/>
      <c r="J53" s="65"/>
    </row>
    <row r="54" spans="1:10">
      <c r="A54" s="19" t="s">
        <v>139</v>
      </c>
      <c r="B54" s="89">
        <v>0</v>
      </c>
      <c r="C54" s="115">
        <v>0.02</v>
      </c>
      <c r="D54" s="89">
        <v>0</v>
      </c>
      <c r="E54" s="115">
        <v>0.02</v>
      </c>
      <c r="F54" s="89">
        <v>0</v>
      </c>
      <c r="G54" s="115">
        <v>1.4999999999999999E-2</v>
      </c>
      <c r="H54" s="89">
        <v>0</v>
      </c>
      <c r="I54" s="62">
        <v>0.02</v>
      </c>
      <c r="J54" s="65">
        <f t="shared" si="0"/>
        <v>0</v>
      </c>
    </row>
    <row r="55" spans="1:10">
      <c r="A55" s="19"/>
      <c r="B55" s="89"/>
      <c r="C55" s="115"/>
      <c r="D55" s="89"/>
      <c r="E55" s="115"/>
      <c r="F55" s="89"/>
      <c r="G55" s="115"/>
      <c r="H55" s="89"/>
      <c r="I55" s="62"/>
      <c r="J55" s="65"/>
    </row>
    <row r="56" spans="1:10">
      <c r="A56" s="20" t="s">
        <v>140</v>
      </c>
      <c r="B56" s="82">
        <v>10</v>
      </c>
      <c r="C56" s="115">
        <v>0.02</v>
      </c>
      <c r="D56" s="82">
        <v>0</v>
      </c>
      <c r="E56" s="115">
        <v>0.02</v>
      </c>
      <c r="F56" s="82">
        <v>0</v>
      </c>
      <c r="G56" s="115">
        <v>0.02</v>
      </c>
      <c r="H56" s="82">
        <v>0</v>
      </c>
      <c r="I56" s="62">
        <v>0.03</v>
      </c>
      <c r="J56" s="65">
        <f t="shared" si="0"/>
        <v>0.2</v>
      </c>
    </row>
    <row r="57" spans="1:10" ht="46.5">
      <c r="A57" s="19"/>
      <c r="B57" s="82" t="s">
        <v>141</v>
      </c>
      <c r="C57" s="115"/>
      <c r="D57" s="82"/>
      <c r="E57" s="115"/>
      <c r="F57" s="82"/>
      <c r="G57" s="115"/>
      <c r="H57" s="82"/>
      <c r="I57" s="62"/>
      <c r="J57" s="65"/>
    </row>
    <row r="58" spans="1:10">
      <c r="A58" s="20" t="s">
        <v>142</v>
      </c>
      <c r="B58" s="89">
        <v>20</v>
      </c>
      <c r="C58" s="115">
        <v>0.02</v>
      </c>
      <c r="D58" s="89">
        <v>0</v>
      </c>
      <c r="E58" s="115">
        <v>2.5000000000000001E-2</v>
      </c>
      <c r="F58" s="89">
        <v>0</v>
      </c>
      <c r="G58" s="115">
        <v>2.5000000000000001E-2</v>
      </c>
      <c r="H58" s="89">
        <v>0</v>
      </c>
      <c r="I58" s="62">
        <v>0.03</v>
      </c>
      <c r="J58" s="65">
        <f t="shared" si="0"/>
        <v>0.4</v>
      </c>
    </row>
    <row r="59" spans="1:10" ht="46.5">
      <c r="A59" s="19"/>
      <c r="B59" s="89" t="s">
        <v>143</v>
      </c>
      <c r="C59" s="115"/>
      <c r="D59" s="89"/>
      <c r="E59" s="115"/>
      <c r="F59" s="89"/>
      <c r="G59" s="115"/>
      <c r="H59" s="89"/>
      <c r="I59" s="62"/>
      <c r="J59" s="65"/>
    </row>
    <row r="60" spans="1:10">
      <c r="A60" s="20" t="s">
        <v>144</v>
      </c>
      <c r="B60" s="82">
        <v>10</v>
      </c>
      <c r="C60" s="115">
        <v>0.02</v>
      </c>
      <c r="D60" s="82">
        <v>0</v>
      </c>
      <c r="E60" s="115">
        <v>1.4999999999999999E-2</v>
      </c>
      <c r="F60" s="82">
        <v>0</v>
      </c>
      <c r="G60" s="115">
        <v>1.4999999999999999E-2</v>
      </c>
      <c r="H60" s="82">
        <v>0</v>
      </c>
      <c r="I60" s="62">
        <v>0.02</v>
      </c>
      <c r="J60" s="65">
        <f t="shared" si="0"/>
        <v>0.2</v>
      </c>
    </row>
    <row r="61" spans="1:10" ht="77.45" customHeight="1">
      <c r="A61" s="19"/>
      <c r="B61" s="82" t="s">
        <v>145</v>
      </c>
      <c r="C61" s="115"/>
      <c r="D61" s="82"/>
      <c r="E61" s="115"/>
      <c r="F61" s="82"/>
      <c r="G61" s="115"/>
      <c r="H61" s="82"/>
      <c r="I61" s="62"/>
      <c r="J61" s="65"/>
    </row>
    <row r="62" spans="1:10">
      <c r="A62" s="20" t="s">
        <v>146</v>
      </c>
      <c r="B62" s="89">
        <v>0</v>
      </c>
      <c r="C62" s="115">
        <v>0.02</v>
      </c>
      <c r="D62" s="89">
        <v>0</v>
      </c>
      <c r="E62" s="115">
        <v>0.02</v>
      </c>
      <c r="F62" s="89">
        <v>0</v>
      </c>
      <c r="G62" s="115">
        <v>0.02</v>
      </c>
      <c r="H62" s="89">
        <v>0</v>
      </c>
      <c r="I62" s="62">
        <v>0.03</v>
      </c>
      <c r="J62" s="65">
        <f t="shared" si="0"/>
        <v>0</v>
      </c>
    </row>
    <row r="63" spans="1:10">
      <c r="A63" s="19"/>
      <c r="B63" s="89"/>
      <c r="C63" s="115"/>
      <c r="D63" s="89"/>
      <c r="E63" s="115"/>
      <c r="F63" s="89"/>
      <c r="G63" s="115"/>
      <c r="H63" s="89"/>
      <c r="I63" s="62"/>
      <c r="J63" s="65"/>
    </row>
    <row r="64" spans="1:10">
      <c r="A64" s="20" t="s">
        <v>147</v>
      </c>
      <c r="B64" s="82">
        <v>0</v>
      </c>
      <c r="C64" s="115">
        <v>0.02</v>
      </c>
      <c r="D64" s="82">
        <v>0</v>
      </c>
      <c r="E64" s="115">
        <v>0.02</v>
      </c>
      <c r="F64" s="82">
        <v>0</v>
      </c>
      <c r="G64" s="115">
        <v>0.02</v>
      </c>
      <c r="H64" s="82">
        <v>0</v>
      </c>
      <c r="I64" s="62">
        <v>0.03</v>
      </c>
      <c r="J64" s="65">
        <f t="shared" si="0"/>
        <v>0</v>
      </c>
    </row>
    <row r="65" spans="1:10">
      <c r="A65" s="19"/>
      <c r="B65" s="82"/>
      <c r="C65" s="115"/>
      <c r="D65" s="82"/>
      <c r="E65" s="115"/>
      <c r="F65" s="82"/>
      <c r="G65" s="115"/>
      <c r="H65" s="82"/>
      <c r="I65" s="62"/>
      <c r="J65" s="65"/>
    </row>
    <row r="66" spans="1:10">
      <c r="A66" s="19" t="s">
        <v>148</v>
      </c>
      <c r="B66" s="89">
        <v>0</v>
      </c>
      <c r="C66" s="115">
        <v>0.01</v>
      </c>
      <c r="D66" s="89">
        <v>0</v>
      </c>
      <c r="E66" s="115">
        <v>0.01</v>
      </c>
      <c r="F66" s="89">
        <v>0</v>
      </c>
      <c r="G66" s="115">
        <v>0.01</v>
      </c>
      <c r="H66" s="89">
        <v>0</v>
      </c>
      <c r="I66" s="62"/>
      <c r="J66" s="65"/>
    </row>
    <row r="67" spans="1:10">
      <c r="A67" s="19"/>
      <c r="B67" s="89"/>
      <c r="C67" s="115"/>
      <c r="D67" s="89"/>
      <c r="E67" s="115"/>
      <c r="F67" s="89"/>
      <c r="G67" s="115"/>
      <c r="H67" s="89"/>
      <c r="I67" s="62"/>
      <c r="J67" s="65"/>
    </row>
    <row r="68" spans="1:10">
      <c r="A68" s="19" t="s">
        <v>149</v>
      </c>
      <c r="B68" s="82">
        <v>0</v>
      </c>
      <c r="C68" s="115">
        <v>0.01</v>
      </c>
      <c r="D68" s="82">
        <v>0</v>
      </c>
      <c r="E68" s="115">
        <v>0.01</v>
      </c>
      <c r="F68" s="82">
        <v>0</v>
      </c>
      <c r="G68" s="115">
        <v>0.01</v>
      </c>
      <c r="H68" s="82">
        <v>0</v>
      </c>
      <c r="I68" s="62"/>
      <c r="J68" s="65"/>
    </row>
    <row r="69" spans="1:10">
      <c r="A69" s="19"/>
      <c r="B69" s="82"/>
      <c r="C69" s="115"/>
      <c r="D69" s="82"/>
      <c r="E69" s="115"/>
      <c r="F69" s="82"/>
      <c r="G69" s="115"/>
      <c r="H69" s="82"/>
      <c r="I69" s="62"/>
      <c r="J69" s="65"/>
    </row>
    <row r="70" spans="1:10">
      <c r="A70" s="20" t="s">
        <v>150</v>
      </c>
      <c r="B70" s="89">
        <v>0</v>
      </c>
      <c r="C70" s="115">
        <v>0.03</v>
      </c>
      <c r="D70" s="89">
        <v>0</v>
      </c>
      <c r="E70" s="115">
        <v>2.5000000000000001E-2</v>
      </c>
      <c r="F70" s="89">
        <v>0</v>
      </c>
      <c r="G70" s="115">
        <v>0.02</v>
      </c>
      <c r="H70" s="89">
        <v>0</v>
      </c>
      <c r="I70" s="62">
        <v>0</v>
      </c>
      <c r="J70" s="65">
        <f t="shared" si="0"/>
        <v>0</v>
      </c>
    </row>
    <row r="71" spans="1:10">
      <c r="A71" s="19"/>
      <c r="B71" s="89"/>
      <c r="C71" s="115"/>
      <c r="D71" s="89"/>
      <c r="E71" s="115"/>
      <c r="F71" s="89"/>
      <c r="G71" s="115"/>
      <c r="H71" s="89"/>
      <c r="I71" s="62"/>
      <c r="J71" s="65"/>
    </row>
    <row r="72" spans="1:10">
      <c r="A72" s="20" t="s">
        <v>151</v>
      </c>
      <c r="B72" s="82">
        <v>0</v>
      </c>
      <c r="C72" s="115">
        <v>1.4999999999999999E-2</v>
      </c>
      <c r="D72" s="82">
        <v>0</v>
      </c>
      <c r="E72" s="115">
        <v>0.01</v>
      </c>
      <c r="F72" s="82">
        <v>0</v>
      </c>
      <c r="G72" s="115">
        <v>0.01</v>
      </c>
      <c r="H72" s="82">
        <v>0</v>
      </c>
      <c r="I72" s="62">
        <v>0.01</v>
      </c>
      <c r="J72" s="65">
        <f t="shared" ref="J72:J90" si="1">B72*C72+D72*E72+F72*G72+H72*I72</f>
        <v>0</v>
      </c>
    </row>
    <row r="73" spans="1:10">
      <c r="A73" s="19"/>
      <c r="B73" s="82"/>
      <c r="C73" s="115"/>
      <c r="D73" s="82"/>
      <c r="E73" s="115"/>
      <c r="F73" s="82"/>
      <c r="G73" s="115"/>
      <c r="H73" s="82"/>
      <c r="I73" s="62"/>
      <c r="J73" s="65"/>
    </row>
    <row r="74" spans="1:10">
      <c r="A74" s="20" t="s">
        <v>152</v>
      </c>
      <c r="B74" s="89">
        <v>0</v>
      </c>
      <c r="C74" s="115">
        <v>0.02</v>
      </c>
      <c r="D74" s="89">
        <v>0</v>
      </c>
      <c r="E74" s="115">
        <v>1.4999999999999999E-2</v>
      </c>
      <c r="F74" s="89">
        <v>0</v>
      </c>
      <c r="G74" s="115">
        <v>1.4999999999999999E-2</v>
      </c>
      <c r="H74" s="89">
        <v>0</v>
      </c>
      <c r="I74" s="62">
        <v>0</v>
      </c>
      <c r="J74" s="65">
        <f t="shared" si="1"/>
        <v>0</v>
      </c>
    </row>
    <row r="75" spans="1:10">
      <c r="A75" s="19"/>
      <c r="B75" s="89"/>
      <c r="C75" s="115"/>
      <c r="D75" s="89"/>
      <c r="E75" s="115"/>
      <c r="F75" s="89"/>
      <c r="G75" s="115"/>
      <c r="H75" s="89"/>
      <c r="I75" s="62"/>
      <c r="J75" s="65"/>
    </row>
    <row r="76" spans="1:10">
      <c r="A76" s="19" t="s">
        <v>153</v>
      </c>
      <c r="B76" s="82">
        <v>5</v>
      </c>
      <c r="C76" s="115">
        <v>1.4999999999999999E-2</v>
      </c>
      <c r="D76" s="82">
        <v>0</v>
      </c>
      <c r="E76" s="115">
        <v>0.02</v>
      </c>
      <c r="F76" s="82">
        <v>0</v>
      </c>
      <c r="G76" s="115">
        <v>0.02</v>
      </c>
      <c r="H76" s="82">
        <v>0</v>
      </c>
      <c r="I76" s="62">
        <v>0.05</v>
      </c>
      <c r="J76" s="65">
        <f t="shared" si="1"/>
        <v>7.4999999999999997E-2</v>
      </c>
    </row>
    <row r="77" spans="1:10">
      <c r="A77" s="19"/>
      <c r="B77" s="82" t="s">
        <v>154</v>
      </c>
      <c r="C77" s="115"/>
      <c r="D77" s="82"/>
      <c r="E77" s="115"/>
      <c r="F77" s="82"/>
      <c r="G77" s="115"/>
      <c r="H77" s="82"/>
      <c r="I77" s="62"/>
      <c r="J77" s="65"/>
    </row>
    <row r="78" spans="1:10">
      <c r="A78" s="20" t="s">
        <v>155</v>
      </c>
      <c r="B78" s="89">
        <v>0</v>
      </c>
      <c r="C78" s="115">
        <v>0.01</v>
      </c>
      <c r="D78" s="89">
        <v>0</v>
      </c>
      <c r="E78" s="115">
        <v>0.02</v>
      </c>
      <c r="F78" s="89">
        <v>0</v>
      </c>
      <c r="G78" s="115">
        <v>0.02</v>
      </c>
      <c r="H78" s="89">
        <v>0</v>
      </c>
      <c r="I78" s="62">
        <v>0</v>
      </c>
      <c r="J78" s="65">
        <f t="shared" si="1"/>
        <v>0</v>
      </c>
    </row>
    <row r="79" spans="1:10">
      <c r="A79" s="19"/>
      <c r="B79" s="89"/>
      <c r="C79" s="115"/>
      <c r="D79" s="89"/>
      <c r="E79" s="115"/>
      <c r="F79" s="89"/>
      <c r="G79" s="115"/>
      <c r="H79" s="89"/>
      <c r="I79" s="62"/>
      <c r="J79" s="65"/>
    </row>
    <row r="80" spans="1:10">
      <c r="A80" s="19" t="s">
        <v>156</v>
      </c>
      <c r="B80" s="82">
        <v>20</v>
      </c>
      <c r="C80" s="115">
        <v>0</v>
      </c>
      <c r="D80" s="82">
        <v>0</v>
      </c>
      <c r="E80" s="115">
        <v>0.02</v>
      </c>
      <c r="F80" s="82">
        <v>0</v>
      </c>
      <c r="G80" s="115">
        <v>0.02</v>
      </c>
      <c r="H80" s="82">
        <v>0</v>
      </c>
      <c r="I80" s="62">
        <v>0.03</v>
      </c>
      <c r="J80" s="65">
        <f t="shared" si="1"/>
        <v>0</v>
      </c>
    </row>
    <row r="81" spans="1:11" ht="30.95">
      <c r="A81" s="19"/>
      <c r="B81" s="82" t="s">
        <v>134</v>
      </c>
      <c r="C81" s="115"/>
      <c r="D81" s="82"/>
      <c r="E81" s="115"/>
      <c r="F81" s="82"/>
      <c r="G81" s="115"/>
      <c r="H81" s="82"/>
      <c r="I81" s="62"/>
      <c r="J81" s="65"/>
    </row>
    <row r="82" spans="1:11">
      <c r="A82" s="20" t="s">
        <v>157</v>
      </c>
      <c r="B82" s="89">
        <v>0</v>
      </c>
      <c r="C82" s="115">
        <v>0.01</v>
      </c>
      <c r="D82" s="89">
        <v>0</v>
      </c>
      <c r="E82" s="115">
        <v>0.01</v>
      </c>
      <c r="F82" s="89">
        <v>0</v>
      </c>
      <c r="G82" s="115">
        <v>0.01</v>
      </c>
      <c r="H82" s="89">
        <v>0</v>
      </c>
      <c r="I82" s="62">
        <v>0.02</v>
      </c>
      <c r="J82" s="65">
        <f t="shared" si="1"/>
        <v>0</v>
      </c>
    </row>
    <row r="83" spans="1:11">
      <c r="A83" s="19"/>
      <c r="B83" s="89"/>
      <c r="C83" s="115"/>
      <c r="D83" s="89"/>
      <c r="E83" s="115"/>
      <c r="F83" s="89"/>
      <c r="G83" s="115"/>
      <c r="H83" s="89"/>
      <c r="I83" s="62"/>
      <c r="J83" s="65"/>
    </row>
    <row r="84" spans="1:11">
      <c r="A84" s="20" t="s">
        <v>158</v>
      </c>
      <c r="B84" s="82">
        <v>0</v>
      </c>
      <c r="C84" s="115">
        <v>0</v>
      </c>
      <c r="D84" s="82">
        <v>0</v>
      </c>
      <c r="E84" s="115">
        <v>0.01</v>
      </c>
      <c r="F84" s="82">
        <v>0</v>
      </c>
      <c r="G84" s="115">
        <v>0.01</v>
      </c>
      <c r="H84" s="82">
        <v>0</v>
      </c>
      <c r="I84" s="62">
        <v>0.04</v>
      </c>
      <c r="J84" s="65">
        <f t="shared" si="1"/>
        <v>0</v>
      </c>
    </row>
    <row r="85" spans="1:11">
      <c r="A85" s="19"/>
      <c r="B85" s="82"/>
      <c r="C85" s="115"/>
      <c r="D85" s="82"/>
      <c r="E85" s="115"/>
      <c r="F85" s="82"/>
      <c r="G85" s="115"/>
      <c r="H85" s="82"/>
      <c r="I85" s="62"/>
      <c r="J85" s="65"/>
    </row>
    <row r="86" spans="1:11">
      <c r="A86" s="20" t="s">
        <v>159</v>
      </c>
      <c r="B86" s="89">
        <v>0</v>
      </c>
      <c r="C86" s="115">
        <v>0.02</v>
      </c>
      <c r="D86" s="89">
        <v>0</v>
      </c>
      <c r="E86" s="115">
        <v>0.01</v>
      </c>
      <c r="F86" s="89">
        <v>0</v>
      </c>
      <c r="G86" s="115">
        <v>1.4999999999999999E-2</v>
      </c>
      <c r="H86" s="89">
        <v>0</v>
      </c>
      <c r="I86" s="62">
        <v>0.04</v>
      </c>
      <c r="J86" s="65">
        <f t="shared" si="1"/>
        <v>0</v>
      </c>
    </row>
    <row r="87" spans="1:11">
      <c r="A87" s="19"/>
      <c r="B87" s="89"/>
      <c r="C87" s="115"/>
      <c r="D87" s="89"/>
      <c r="E87" s="115"/>
      <c r="F87" s="89"/>
      <c r="G87" s="115"/>
      <c r="H87" s="89"/>
      <c r="I87" s="62"/>
      <c r="J87" s="65"/>
    </row>
    <row r="88" spans="1:11">
      <c r="A88" s="19" t="s">
        <v>160</v>
      </c>
      <c r="B88" s="82"/>
      <c r="C88" s="115">
        <v>0</v>
      </c>
      <c r="D88" s="82">
        <v>15</v>
      </c>
      <c r="E88" s="115">
        <v>0.01</v>
      </c>
      <c r="F88" s="82">
        <v>0</v>
      </c>
      <c r="G88" s="115">
        <v>0.01</v>
      </c>
      <c r="H88" s="82">
        <v>0</v>
      </c>
      <c r="I88" s="62">
        <v>0.04</v>
      </c>
      <c r="J88" s="65">
        <f t="shared" si="1"/>
        <v>0.15</v>
      </c>
    </row>
    <row r="89" spans="1:11" ht="93">
      <c r="A89" s="19"/>
      <c r="B89" s="82"/>
      <c r="C89" s="115"/>
      <c r="D89" s="153" t="s">
        <v>161</v>
      </c>
      <c r="E89" s="115"/>
      <c r="F89" s="82"/>
      <c r="G89" s="115"/>
      <c r="H89" s="82"/>
      <c r="I89" s="62"/>
      <c r="J89" s="65"/>
    </row>
    <row r="90" spans="1:11">
      <c r="A90" s="22" t="s">
        <v>162</v>
      </c>
      <c r="B90" s="89">
        <v>0</v>
      </c>
      <c r="C90" s="115">
        <v>0</v>
      </c>
      <c r="D90" s="89">
        <v>0</v>
      </c>
      <c r="E90" s="115">
        <v>0.02</v>
      </c>
      <c r="F90" s="89">
        <v>0</v>
      </c>
      <c r="G90" s="115">
        <v>0.02</v>
      </c>
      <c r="H90" s="89">
        <v>0</v>
      </c>
      <c r="I90" s="62">
        <v>0.15</v>
      </c>
      <c r="J90" s="65">
        <f t="shared" si="1"/>
        <v>0</v>
      </c>
    </row>
    <row r="91" spans="1:11">
      <c r="A91" s="39"/>
      <c r="B91" s="89"/>
      <c r="C91" s="115"/>
      <c r="D91" s="89"/>
      <c r="E91" s="115"/>
      <c r="F91" s="89"/>
      <c r="G91" s="115"/>
      <c r="H91" s="89"/>
      <c r="I91" s="62"/>
      <c r="J91" s="65"/>
    </row>
    <row r="92" spans="1:11">
      <c r="A92" s="181" t="s">
        <v>163</v>
      </c>
      <c r="B92" s="40">
        <f>SUMPRODUCT(B2:B91,C2:C91)</f>
        <v>6.4250000000000016</v>
      </c>
      <c r="C92" s="64">
        <f>SUM(C2:C90)</f>
        <v>1.0000000000000007</v>
      </c>
      <c r="D92" s="45">
        <f>SUMPRODUCT(D2:D91,E2:E91)</f>
        <v>0.75</v>
      </c>
      <c r="E92" s="64">
        <f>SUM(E2:E90)</f>
        <v>1.0000000000000007</v>
      </c>
      <c r="F92" s="45">
        <f>SUMPRODUCT(F2:F91,G2:G91)</f>
        <v>0</v>
      </c>
      <c r="G92" s="64">
        <f>SUM(G2:G90)</f>
        <v>1.0000000000000007</v>
      </c>
      <c r="H92" s="45">
        <f>SUMPRODUCT(H2:H91,I2:I91)</f>
        <v>0</v>
      </c>
      <c r="I92" s="64">
        <f>SUM(I2:I90)</f>
        <v>1.0000000000000004</v>
      </c>
      <c r="J92" s="204">
        <f>SUM(J2:J90)</f>
        <v>7.1750000000000016</v>
      </c>
      <c r="K92" s="142" t="s">
        <v>164</v>
      </c>
    </row>
    <row r="93" spans="1:11">
      <c r="A93" s="100"/>
      <c r="B93" s="100"/>
      <c r="C93" s="100"/>
      <c r="D93" s="100"/>
      <c r="E93" s="178"/>
      <c r="F93" s="100"/>
      <c r="G93" s="178"/>
      <c r="H93" s="100"/>
      <c r="I93" s="178"/>
      <c r="J93" s="178"/>
    </row>
    <row r="94" spans="1:11">
      <c r="A94" s="100"/>
      <c r="B94" s="100"/>
      <c r="C94" s="100"/>
      <c r="D94" s="178"/>
      <c r="E94" s="178"/>
      <c r="F94" s="178"/>
      <c r="G94" s="178"/>
      <c r="H94" s="178"/>
      <c r="I94" s="178"/>
      <c r="J94" s="178"/>
    </row>
    <row r="95" spans="1:11">
      <c r="A95" s="100"/>
      <c r="B95" s="100"/>
      <c r="C95" s="100"/>
      <c r="D95" s="178"/>
      <c r="E95" s="178"/>
      <c r="F95" s="178"/>
      <c r="G95" s="178"/>
      <c r="H95" s="178"/>
      <c r="I95" s="178"/>
      <c r="J95" s="178"/>
    </row>
    <row r="96" spans="1:11">
      <c r="A96" s="100"/>
      <c r="B96" s="100"/>
      <c r="C96" s="100"/>
      <c r="D96" s="178"/>
      <c r="E96" s="178"/>
      <c r="F96" s="178"/>
      <c r="G96" s="178"/>
      <c r="H96" s="178"/>
      <c r="I96" s="178"/>
      <c r="J96" s="178"/>
    </row>
    <row r="97" spans="1:10" ht="12.75" customHeight="1">
      <c r="A97" s="100"/>
      <c r="B97" s="100"/>
      <c r="C97" s="100"/>
      <c r="D97" s="178"/>
      <c r="E97" s="178"/>
      <c r="F97" s="178"/>
      <c r="G97" s="178"/>
      <c r="H97" s="178"/>
      <c r="I97" s="178"/>
      <c r="J97" s="178"/>
    </row>
    <row r="98" spans="1:10">
      <c r="A98" s="108"/>
      <c r="B98" s="100"/>
      <c r="C98" s="100"/>
      <c r="D98" s="178"/>
      <c r="E98" s="107"/>
      <c r="F98" s="178"/>
      <c r="G98" s="178"/>
      <c r="H98" s="178"/>
      <c r="I98" s="178"/>
      <c r="J98" s="178"/>
    </row>
    <row r="99" spans="1:10">
      <c r="A99" s="98"/>
      <c r="B99" s="98"/>
      <c r="C99" s="98"/>
    </row>
    <row r="100" spans="1:10">
      <c r="A100" s="98"/>
      <c r="B100" s="98"/>
      <c r="C100" s="98"/>
    </row>
    <row r="101" spans="1:10">
      <c r="A101" s="98"/>
      <c r="B101" s="98"/>
      <c r="C101" s="98"/>
    </row>
    <row r="102" spans="1:10">
      <c r="A102" s="98"/>
      <c r="B102" s="98"/>
      <c r="C102" s="98"/>
    </row>
    <row r="103" spans="1:10">
      <c r="A103" s="98"/>
      <c r="B103" s="98"/>
      <c r="C103" s="98"/>
    </row>
    <row r="104" spans="1:10">
      <c r="A104" s="98"/>
      <c r="B104" s="98"/>
      <c r="C104" s="98"/>
    </row>
    <row r="105" spans="1:10">
      <c r="A105" s="98"/>
      <c r="B105" s="98"/>
      <c r="C105" s="98"/>
    </row>
    <row r="106" spans="1:10">
      <c r="A106" s="98"/>
      <c r="B106" s="98"/>
      <c r="C106" s="98"/>
    </row>
    <row r="107" spans="1:10">
      <c r="A107" s="98"/>
      <c r="B107" s="98"/>
      <c r="C107" s="98"/>
    </row>
    <row r="108" spans="1:10">
      <c r="A108" s="98"/>
      <c r="B108" s="98"/>
      <c r="C108" s="98"/>
    </row>
    <row r="109" spans="1:10">
      <c r="A109" s="98"/>
      <c r="B109" s="98"/>
      <c r="C109" s="98"/>
    </row>
    <row r="110" spans="1:10">
      <c r="A110" s="98"/>
      <c r="B110" s="98"/>
      <c r="C110" s="98"/>
    </row>
    <row r="111" spans="1:10">
      <c r="A111" s="98"/>
      <c r="B111" s="98"/>
      <c r="C111" s="98"/>
    </row>
    <row r="112" spans="1:10">
      <c r="A112" s="98"/>
      <c r="B112" s="98"/>
      <c r="C112" s="98"/>
    </row>
    <row r="113" spans="1:3">
      <c r="A113" s="98"/>
      <c r="B113" s="98"/>
      <c r="C113" s="98"/>
    </row>
    <row r="114" spans="1:3">
      <c r="A114" s="98"/>
      <c r="B114" s="98"/>
      <c r="C114" s="98"/>
    </row>
    <row r="115" spans="1:3">
      <c r="A115" s="98"/>
      <c r="B115" s="98"/>
      <c r="C115" s="98"/>
    </row>
    <row r="116" spans="1:3">
      <c r="A116" s="98"/>
      <c r="B116" s="98"/>
      <c r="C116" s="98"/>
    </row>
    <row r="117" spans="1:3">
      <c r="A117" s="98"/>
      <c r="B117" s="98"/>
      <c r="C117" s="98"/>
    </row>
    <row r="118" spans="1:3">
      <c r="A118" s="98"/>
      <c r="B118" s="98"/>
      <c r="C118" s="98"/>
    </row>
    <row r="119" spans="1:3">
      <c r="A119" s="98"/>
      <c r="B119" s="98"/>
      <c r="C119" s="98"/>
    </row>
    <row r="120" spans="1:3">
      <c r="A120" s="98"/>
      <c r="B120" s="98"/>
      <c r="C120" s="98"/>
    </row>
    <row r="121" spans="1:3">
      <c r="A121" s="98"/>
      <c r="B121" s="98"/>
      <c r="C121" s="98"/>
    </row>
    <row r="122" spans="1:3">
      <c r="A122" s="98"/>
      <c r="B122" s="98"/>
      <c r="C122" s="98"/>
    </row>
    <row r="123" spans="1:3">
      <c r="A123" s="98"/>
      <c r="B123" s="98"/>
      <c r="C123" s="98"/>
    </row>
    <row r="124" spans="1:3">
      <c r="A124" s="98"/>
      <c r="B124" s="98"/>
      <c r="C124" s="98"/>
    </row>
    <row r="125" spans="1:3">
      <c r="A125" s="98"/>
      <c r="B125" s="98"/>
      <c r="C125" s="98"/>
    </row>
    <row r="126" spans="1:3">
      <c r="A126" s="98"/>
      <c r="B126" s="98"/>
      <c r="C126" s="98"/>
    </row>
    <row r="127" spans="1:3">
      <c r="A127" s="98"/>
      <c r="B127" s="98"/>
      <c r="C127" s="98"/>
    </row>
    <row r="128" spans="1:3">
      <c r="A128" s="98"/>
      <c r="B128" s="98"/>
      <c r="C128" s="98"/>
    </row>
    <row r="129" spans="1:3">
      <c r="A129" s="98"/>
      <c r="B129" s="98"/>
      <c r="C129" s="98"/>
    </row>
    <row r="130" spans="1:3">
      <c r="A130" s="98"/>
      <c r="B130" s="98"/>
      <c r="C130" s="98"/>
    </row>
    <row r="131" spans="1:3">
      <c r="A131" s="98"/>
      <c r="B131" s="98"/>
      <c r="C131" s="98"/>
    </row>
    <row r="132" spans="1:3">
      <c r="A132" s="98"/>
      <c r="B132" s="98"/>
      <c r="C132" s="98"/>
    </row>
    <row r="133" spans="1:3">
      <c r="A133" s="98"/>
      <c r="B133" s="98"/>
      <c r="C133" s="98"/>
    </row>
    <row r="134" spans="1:3">
      <c r="A134" s="98"/>
      <c r="B134" s="98"/>
      <c r="C134" s="98"/>
    </row>
    <row r="135" spans="1:3">
      <c r="A135" s="98"/>
      <c r="B135" s="98"/>
      <c r="C135" s="98"/>
    </row>
    <row r="136" spans="1:3">
      <c r="A136" s="98"/>
      <c r="B136" s="98"/>
      <c r="C136" s="98"/>
    </row>
    <row r="137" spans="1:3">
      <c r="A137" s="98"/>
      <c r="B137" s="98"/>
      <c r="C137" s="98"/>
    </row>
    <row r="138" spans="1:3">
      <c r="A138" s="98"/>
      <c r="B138" s="98"/>
      <c r="C138" s="98"/>
    </row>
    <row r="139" spans="1:3">
      <c r="A139" s="98"/>
      <c r="B139" s="98"/>
      <c r="C139" s="98"/>
    </row>
  </sheetData>
  <sheetProtection formatRows="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7E9A5-06FA-524A-B871-D67B0FA4F8F3}">
  <dimension ref="A1:F22"/>
  <sheetViews>
    <sheetView zoomScale="80" zoomScaleNormal="80" workbookViewId="0">
      <pane xSplit="1" ySplit="2" topLeftCell="C3" activePane="bottomRight" state="frozen"/>
      <selection pane="bottomRight" activeCell="B4" sqref="B4"/>
      <selection pane="bottomLeft" activeCell="A3" sqref="A3"/>
      <selection pane="topRight" activeCell="B1" sqref="B1"/>
    </sheetView>
  </sheetViews>
  <sheetFormatPr defaultColWidth="10.75" defaultRowHeight="15.6"/>
  <cols>
    <col min="1" max="1" width="32.25" style="97" customWidth="1"/>
    <col min="2" max="4" width="48.625" style="97" customWidth="1"/>
    <col min="5" max="5" width="13.25" style="97" customWidth="1"/>
    <col min="6" max="6" width="14.75" style="1" customWidth="1"/>
    <col min="7" max="16384" width="10.75" style="1"/>
  </cols>
  <sheetData>
    <row r="1" spans="1:6">
      <c r="A1" s="2"/>
      <c r="B1" s="192" t="s">
        <v>165</v>
      </c>
      <c r="C1" s="192"/>
      <c r="D1" s="192"/>
      <c r="E1" s="1"/>
    </row>
    <row r="2" spans="1:6" ht="66" customHeight="1">
      <c r="A2" s="18" t="s">
        <v>166</v>
      </c>
      <c r="B2" s="38" t="s">
        <v>167</v>
      </c>
      <c r="C2" s="38" t="s">
        <v>168</v>
      </c>
      <c r="D2" s="38" t="s">
        <v>169</v>
      </c>
      <c r="E2" s="27"/>
      <c r="F2" s="10"/>
    </row>
    <row r="3" spans="1:6">
      <c r="A3" s="11" t="s">
        <v>170</v>
      </c>
      <c r="B3" s="90">
        <v>10</v>
      </c>
      <c r="C3" s="90">
        <v>10</v>
      </c>
      <c r="D3" s="90">
        <v>10</v>
      </c>
      <c r="E3" s="1"/>
    </row>
    <row r="4" spans="1:6" ht="341.1">
      <c r="A4" s="11"/>
      <c r="B4" s="90" t="s">
        <v>171</v>
      </c>
      <c r="C4" s="90"/>
      <c r="D4" s="90"/>
      <c r="E4" s="1"/>
    </row>
    <row r="5" spans="1:6">
      <c r="A5" s="11" t="s">
        <v>172</v>
      </c>
      <c r="B5" s="91"/>
      <c r="C5" s="91"/>
      <c r="D5" s="91"/>
      <c r="E5" s="1"/>
    </row>
    <row r="6" spans="1:6">
      <c r="A6" s="11"/>
      <c r="B6" s="91"/>
      <c r="C6" s="91"/>
      <c r="D6" s="91"/>
      <c r="E6" s="1"/>
    </row>
    <row r="7" spans="1:6">
      <c r="A7" s="11" t="s">
        <v>173</v>
      </c>
      <c r="B7" s="90"/>
      <c r="C7" s="90"/>
      <c r="D7" s="90"/>
      <c r="E7" s="1"/>
    </row>
    <row r="8" spans="1:6">
      <c r="A8" s="11"/>
      <c r="B8" s="90"/>
      <c r="C8" s="90"/>
      <c r="D8" s="90"/>
      <c r="E8" s="1"/>
    </row>
    <row r="9" spans="1:6" ht="46.5">
      <c r="A9" s="12" t="s">
        <v>174</v>
      </c>
      <c r="B9" s="91"/>
      <c r="C9" s="91"/>
      <c r="D9" s="91"/>
      <c r="E9" s="1"/>
    </row>
    <row r="10" spans="1:6">
      <c r="A10" s="11"/>
      <c r="B10" s="91"/>
      <c r="C10" s="91"/>
      <c r="D10" s="91"/>
      <c r="E10" s="1"/>
    </row>
    <row r="11" spans="1:6">
      <c r="A11" s="11" t="s">
        <v>175</v>
      </c>
      <c r="B11" s="90"/>
      <c r="C11" s="90"/>
      <c r="D11" s="90"/>
      <c r="E11" s="1"/>
    </row>
    <row r="12" spans="1:6">
      <c r="A12" s="11"/>
      <c r="B12" s="90"/>
      <c r="C12" s="90"/>
      <c r="D12" s="90"/>
      <c r="E12" s="1"/>
    </row>
    <row r="13" spans="1:6" ht="16.149999999999999" customHeight="1">
      <c r="A13" s="179" t="s">
        <v>176</v>
      </c>
      <c r="B13" s="112">
        <f>B3+B5+B7+B9+B11</f>
        <v>10</v>
      </c>
      <c r="C13" s="112">
        <f t="shared" ref="C13:D13" si="0">C3+C5+C7+C9+C11</f>
        <v>10</v>
      </c>
      <c r="D13" s="112">
        <f t="shared" si="0"/>
        <v>10</v>
      </c>
      <c r="E13" s="1" t="s">
        <v>74</v>
      </c>
    </row>
    <row r="14" spans="1:6" ht="16.149999999999999" customHeight="1">
      <c r="A14" s="179" t="s">
        <v>23</v>
      </c>
      <c r="B14" s="71">
        <v>0.3</v>
      </c>
      <c r="C14" s="71">
        <v>0.5</v>
      </c>
      <c r="D14" s="71">
        <v>0.2</v>
      </c>
      <c r="E14" s="67">
        <f>SUM(B14:D14)</f>
        <v>1</v>
      </c>
    </row>
    <row r="15" spans="1:6" ht="16.149999999999999" customHeight="1">
      <c r="A15" s="16" t="s">
        <v>24</v>
      </c>
      <c r="B15" s="44">
        <f>B13*B14</f>
        <v>3</v>
      </c>
      <c r="C15" s="44">
        <f t="shared" ref="C15:D15" si="1">C13*C14</f>
        <v>5</v>
      </c>
      <c r="D15" s="44">
        <f t="shared" si="1"/>
        <v>2</v>
      </c>
      <c r="E15" s="76">
        <f>SUM(B15:D15)</f>
        <v>10</v>
      </c>
      <c r="F15" s="142" t="s">
        <v>177</v>
      </c>
    </row>
    <row r="16" spans="1:6">
      <c r="A16" s="103"/>
      <c r="B16" s="193"/>
      <c r="C16" s="193"/>
      <c r="D16" s="193"/>
      <c r="E16" s="101"/>
      <c r="F16" s="56"/>
    </row>
    <row r="17" spans="1:6" ht="17.649999999999999" customHeight="1">
      <c r="A17" s="99"/>
      <c r="B17" s="191"/>
      <c r="C17" s="191"/>
      <c r="D17" s="191"/>
      <c r="E17" s="101"/>
      <c r="F17" s="56"/>
    </row>
    <row r="18" spans="1:6">
      <c r="A18" s="101"/>
      <c r="B18" s="191"/>
      <c r="C18" s="191"/>
      <c r="D18" s="191"/>
      <c r="E18" s="101"/>
      <c r="F18" s="56"/>
    </row>
    <row r="19" spans="1:6">
      <c r="A19" s="101"/>
      <c r="B19" s="191"/>
      <c r="C19" s="191"/>
      <c r="D19" s="191"/>
      <c r="E19" s="101"/>
      <c r="F19" s="56"/>
    </row>
    <row r="20" spans="1:6">
      <c r="A20" s="101"/>
      <c r="B20" s="191"/>
      <c r="C20" s="191"/>
      <c r="D20" s="191"/>
      <c r="E20" s="101"/>
      <c r="F20" s="56"/>
    </row>
    <row r="21" spans="1:6">
      <c r="A21" s="101"/>
      <c r="B21" s="107"/>
      <c r="C21" s="178"/>
      <c r="D21" s="178"/>
      <c r="E21" s="101"/>
      <c r="F21" s="56"/>
    </row>
    <row r="22" spans="1:6">
      <c r="B22" s="96"/>
      <c r="C22" s="96"/>
      <c r="D22" s="96"/>
    </row>
  </sheetData>
  <sheetProtection formatRows="0"/>
  <mergeCells count="6">
    <mergeCell ref="B20:D20"/>
    <mergeCell ref="B1:D1"/>
    <mergeCell ref="B16:D16"/>
    <mergeCell ref="B17:D17"/>
    <mergeCell ref="B18:D18"/>
    <mergeCell ref="B19:D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43E5D-85BE-473C-8E0B-A614F7F42019}">
  <dimension ref="A1:F13"/>
  <sheetViews>
    <sheetView topLeftCell="A2" workbookViewId="0">
      <selection activeCell="A7" sqref="A7:D7"/>
    </sheetView>
  </sheetViews>
  <sheetFormatPr defaultColWidth="10.75" defaultRowHeight="15.6"/>
  <cols>
    <col min="1" max="1" width="39" style="97" customWidth="1"/>
    <col min="2" max="2" width="16" style="97" customWidth="1"/>
    <col min="3" max="4" width="16.625" style="97" customWidth="1"/>
    <col min="5" max="5" width="10.75" style="97" customWidth="1"/>
    <col min="6" max="6" width="14" style="97" customWidth="1"/>
    <col min="7" max="7" width="10.75" style="1" customWidth="1"/>
    <col min="8" max="16384" width="10.75" style="1"/>
  </cols>
  <sheetData>
    <row r="1" spans="1:6" ht="15.6" customHeight="1">
      <c r="A1" s="28"/>
      <c r="B1" s="194" t="s">
        <v>178</v>
      </c>
      <c r="C1" s="195"/>
      <c r="D1" s="196"/>
      <c r="E1" s="7"/>
      <c r="F1" s="7"/>
    </row>
    <row r="2" spans="1:6" ht="80.099999999999994" customHeight="1">
      <c r="A2" s="26" t="s">
        <v>179</v>
      </c>
      <c r="B2" s="38" t="s">
        <v>180</v>
      </c>
      <c r="C2" s="38" t="s">
        <v>181</v>
      </c>
      <c r="D2" s="38" t="s">
        <v>182</v>
      </c>
      <c r="E2" s="9"/>
      <c r="F2" s="23"/>
    </row>
    <row r="3" spans="1:6" ht="16.149999999999999" customHeight="1">
      <c r="A3" s="38" t="s">
        <v>183</v>
      </c>
      <c r="B3" s="90"/>
      <c r="C3" s="38"/>
      <c r="D3" s="38"/>
      <c r="E3" s="9"/>
      <c r="F3" s="7"/>
    </row>
    <row r="4" spans="1:6" ht="16.149999999999999" customHeight="1">
      <c r="A4" s="38" t="s">
        <v>184</v>
      </c>
      <c r="B4" s="38"/>
      <c r="C4" s="90"/>
      <c r="D4" s="38"/>
      <c r="E4" s="9" t="s">
        <v>74</v>
      </c>
      <c r="F4" s="7"/>
    </row>
    <row r="5" spans="1:6" ht="16.149999999999999" customHeight="1">
      <c r="A5" s="38" t="s">
        <v>185</v>
      </c>
      <c r="B5" s="38"/>
      <c r="C5" s="38"/>
      <c r="D5" s="90"/>
      <c r="E5" s="109">
        <f>B3+C4+D5</f>
        <v>0</v>
      </c>
      <c r="F5" s="116" t="s">
        <v>186</v>
      </c>
    </row>
    <row r="6" spans="1:6">
      <c r="A6" s="193"/>
      <c r="B6" s="193"/>
      <c r="C6" s="193"/>
      <c r="D6" s="193"/>
      <c r="E6" s="101"/>
    </row>
    <row r="7" spans="1:6" ht="18" customHeight="1">
      <c r="A7" s="197"/>
      <c r="B7" s="197"/>
      <c r="C7" s="197"/>
      <c r="D7" s="197"/>
      <c r="E7" s="101"/>
    </row>
    <row r="8" spans="1:6">
      <c r="A8" s="191"/>
      <c r="B8" s="191"/>
      <c r="C8" s="191"/>
      <c r="D8" s="191"/>
      <c r="E8" s="101"/>
    </row>
    <row r="9" spans="1:6">
      <c r="A9" s="191"/>
      <c r="B9" s="191"/>
      <c r="C9" s="191"/>
      <c r="D9" s="191"/>
      <c r="E9" s="101"/>
    </row>
    <row r="10" spans="1:6">
      <c r="A10" s="191"/>
      <c r="B10" s="191"/>
      <c r="C10" s="191"/>
      <c r="D10" s="191"/>
      <c r="E10" s="101"/>
    </row>
    <row r="11" spans="1:6" ht="16.5" customHeight="1">
      <c r="A11" s="191"/>
      <c r="B11" s="191"/>
      <c r="C11" s="191"/>
      <c r="D11" s="191"/>
      <c r="E11" s="101"/>
    </row>
    <row r="12" spans="1:6">
      <c r="A12" s="191"/>
      <c r="B12" s="191"/>
      <c r="C12" s="191"/>
      <c r="D12" s="191"/>
      <c r="E12" s="101"/>
    </row>
    <row r="13" spans="1:6">
      <c r="A13" s="101"/>
      <c r="B13" s="101"/>
      <c r="C13" s="101"/>
      <c r="D13" s="101"/>
      <c r="E13" s="101"/>
    </row>
  </sheetData>
  <sheetProtection formatRows="0"/>
  <mergeCells count="8">
    <mergeCell ref="A11:D11"/>
    <mergeCell ref="A12:D12"/>
    <mergeCell ref="B1:D1"/>
    <mergeCell ref="A6:D6"/>
    <mergeCell ref="A7:D7"/>
    <mergeCell ref="A8:D8"/>
    <mergeCell ref="A9:D9"/>
    <mergeCell ref="A10:D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1120-3F81-2942-8241-ABFBFEDB5188}">
  <dimension ref="A1:K61"/>
  <sheetViews>
    <sheetView zoomScale="60" zoomScaleNormal="60" workbookViewId="0">
      <pane xSplit="1" ySplit="1" topLeftCell="F12" activePane="bottomRight" state="frozen"/>
      <selection pane="bottomRight" activeCell="A3" sqref="A3"/>
      <selection pane="bottomLeft" activeCell="A2" sqref="A2"/>
      <selection pane="topRight" activeCell="B1" sqref="B1"/>
    </sheetView>
  </sheetViews>
  <sheetFormatPr defaultColWidth="10.5" defaultRowHeight="15.6"/>
  <cols>
    <col min="1" max="1" width="80.625" style="95" customWidth="1"/>
    <col min="2" max="6" width="32.625" style="95" customWidth="1"/>
    <col min="7" max="8" width="26.625" style="95" customWidth="1"/>
    <col min="9" max="9" width="15.5" style="95" customWidth="1"/>
    <col min="10" max="10" width="21.75" customWidth="1"/>
  </cols>
  <sheetData>
    <row r="1" spans="1:11" ht="119.1" customHeight="1">
      <c r="A1" s="180" t="s">
        <v>187</v>
      </c>
      <c r="B1" s="20" t="s">
        <v>188</v>
      </c>
      <c r="C1" s="20" t="s">
        <v>189</v>
      </c>
      <c r="D1" s="20" t="s">
        <v>190</v>
      </c>
      <c r="E1" s="20" t="s">
        <v>191</v>
      </c>
      <c r="F1" s="19" t="s">
        <v>192</v>
      </c>
      <c r="G1" s="30" t="s">
        <v>100</v>
      </c>
      <c r="H1" s="30" t="s">
        <v>24</v>
      </c>
      <c r="I1" s="9"/>
      <c r="J1" s="7"/>
    </row>
    <row r="2" spans="1:11" ht="39" customHeight="1">
      <c r="A2" s="57" t="s">
        <v>193</v>
      </c>
      <c r="B2" s="89">
        <v>8</v>
      </c>
      <c r="C2" s="89"/>
      <c r="D2" s="89"/>
      <c r="E2" s="89"/>
      <c r="F2" s="89"/>
      <c r="G2" s="68">
        <v>0.3</v>
      </c>
      <c r="H2" s="113">
        <f>(SUM(B2:F2)*G2)</f>
        <v>2.4</v>
      </c>
      <c r="I2" s="15"/>
      <c r="J2" s="15"/>
      <c r="K2" s="14"/>
    </row>
    <row r="3" spans="1:11" ht="264.95" customHeight="1">
      <c r="A3" s="58"/>
      <c r="B3" s="143" t="s">
        <v>194</v>
      </c>
      <c r="C3" s="89"/>
      <c r="D3" s="89"/>
      <c r="E3" s="89"/>
      <c r="F3" s="89"/>
      <c r="G3" s="68"/>
      <c r="H3" s="113"/>
      <c r="I3" s="15"/>
      <c r="J3" s="15"/>
      <c r="K3" s="14"/>
    </row>
    <row r="4" spans="1:11" ht="30.95">
      <c r="A4" s="20" t="s">
        <v>195</v>
      </c>
      <c r="B4" s="82">
        <v>10</v>
      </c>
      <c r="C4" s="82"/>
      <c r="D4" s="82"/>
      <c r="E4" s="82"/>
      <c r="F4" s="82"/>
      <c r="G4" s="69">
        <v>0.1</v>
      </c>
      <c r="H4" s="113">
        <f>(SUM(B4:F4)*G4)</f>
        <v>1</v>
      </c>
      <c r="I4" s="7"/>
      <c r="J4" s="7"/>
    </row>
    <row r="5" spans="1:11" ht="285.60000000000002" customHeight="1">
      <c r="A5" s="19"/>
      <c r="B5" s="82" t="s">
        <v>196</v>
      </c>
      <c r="C5" s="82"/>
      <c r="D5" s="82"/>
      <c r="E5" s="82"/>
      <c r="F5" s="82"/>
      <c r="G5" s="69"/>
      <c r="H5" s="113"/>
      <c r="I5" s="7"/>
      <c r="J5" s="7"/>
    </row>
    <row r="6" spans="1:11" ht="30.95">
      <c r="A6" s="20" t="s">
        <v>197</v>
      </c>
      <c r="B6" s="92"/>
      <c r="C6" s="89"/>
      <c r="D6" s="89"/>
      <c r="E6" s="89"/>
      <c r="F6" s="89"/>
      <c r="G6" s="69">
        <v>0.15</v>
      </c>
      <c r="H6" s="113">
        <f t="shared" ref="H6:H14" si="0">(SUM(B6:F6)*G6)</f>
        <v>0</v>
      </c>
      <c r="I6" s="7"/>
      <c r="J6" s="7"/>
    </row>
    <row r="7" spans="1:11" ht="40.5" customHeight="1">
      <c r="A7" s="19"/>
      <c r="B7" s="89"/>
      <c r="C7" s="89"/>
      <c r="D7" s="89"/>
      <c r="E7" s="89"/>
      <c r="F7" s="89"/>
      <c r="G7" s="69"/>
      <c r="H7" s="113"/>
      <c r="I7" s="7"/>
      <c r="J7" s="7"/>
    </row>
    <row r="8" spans="1:11" ht="30.95">
      <c r="A8" s="20" t="s">
        <v>198</v>
      </c>
      <c r="B8" s="82"/>
      <c r="C8" s="82"/>
      <c r="D8" s="82"/>
      <c r="E8" s="82"/>
      <c r="F8" s="82"/>
      <c r="G8" s="69">
        <v>0.15</v>
      </c>
      <c r="H8" s="113">
        <f t="shared" si="0"/>
        <v>0</v>
      </c>
      <c r="I8" s="7"/>
      <c r="J8" s="7"/>
    </row>
    <row r="9" spans="1:11">
      <c r="A9" s="19"/>
      <c r="B9" s="82"/>
      <c r="C9" s="82"/>
      <c r="D9" s="82"/>
      <c r="E9" s="82"/>
      <c r="F9" s="82"/>
      <c r="G9" s="69"/>
      <c r="H9" s="113"/>
      <c r="I9" s="7"/>
      <c r="J9" s="7"/>
    </row>
    <row r="10" spans="1:11">
      <c r="A10" s="20" t="s">
        <v>199</v>
      </c>
      <c r="B10" s="89">
        <v>8</v>
      </c>
      <c r="C10" s="89"/>
      <c r="D10" s="89"/>
      <c r="E10" s="89"/>
      <c r="F10" s="89"/>
      <c r="G10" s="69">
        <v>0.1</v>
      </c>
      <c r="H10" s="113">
        <f t="shared" si="0"/>
        <v>0.8</v>
      </c>
      <c r="I10" s="7"/>
      <c r="J10" s="7"/>
    </row>
    <row r="11" spans="1:11" ht="129" customHeight="1">
      <c r="A11" s="20"/>
      <c r="B11" s="89" t="s">
        <v>200</v>
      </c>
      <c r="C11" s="89"/>
      <c r="D11" s="89"/>
      <c r="E11" s="89"/>
      <c r="F11" s="89"/>
      <c r="G11" s="31"/>
      <c r="H11" s="113"/>
      <c r="I11" s="7"/>
      <c r="J11" s="7"/>
    </row>
    <row r="12" spans="1:11" ht="30.95">
      <c r="A12" s="20" t="s">
        <v>201</v>
      </c>
      <c r="B12" s="82"/>
      <c r="C12" s="82"/>
      <c r="D12" s="82"/>
      <c r="E12" s="82"/>
      <c r="F12" s="82"/>
      <c r="G12" s="69">
        <v>0.15</v>
      </c>
      <c r="H12" s="113">
        <f t="shared" si="0"/>
        <v>0</v>
      </c>
      <c r="I12" s="7"/>
      <c r="J12" s="7"/>
    </row>
    <row r="13" spans="1:11">
      <c r="A13" s="20"/>
      <c r="B13" s="82"/>
      <c r="C13" s="82"/>
      <c r="D13" s="82"/>
      <c r="E13" s="82"/>
      <c r="F13" s="82"/>
      <c r="G13" s="69"/>
      <c r="H13" s="113"/>
      <c r="I13" s="7"/>
      <c r="J13" s="7"/>
    </row>
    <row r="14" spans="1:11">
      <c r="A14" s="20" t="s">
        <v>202</v>
      </c>
      <c r="B14" s="89"/>
      <c r="C14" s="89"/>
      <c r="D14" s="89"/>
      <c r="E14" s="89"/>
      <c r="F14" s="89"/>
      <c r="G14" s="69">
        <v>0.05</v>
      </c>
      <c r="H14" s="113">
        <f t="shared" si="0"/>
        <v>0</v>
      </c>
      <c r="I14" s="7"/>
      <c r="J14" s="7"/>
    </row>
    <row r="15" spans="1:11">
      <c r="A15" s="20"/>
      <c r="B15" s="89"/>
      <c r="C15" s="89"/>
      <c r="D15" s="89"/>
      <c r="E15" s="89"/>
      <c r="F15" s="89"/>
      <c r="G15" s="31"/>
      <c r="H15" s="113"/>
      <c r="I15" s="7"/>
      <c r="J15" s="7"/>
    </row>
    <row r="16" spans="1:11" ht="18" customHeight="1">
      <c r="A16"/>
      <c r="B16"/>
      <c r="C16"/>
      <c r="D16"/>
      <c r="E16"/>
      <c r="F16" s="35" t="s">
        <v>74</v>
      </c>
      <c r="G16" s="8">
        <f>SUM(G2:G14)</f>
        <v>1</v>
      </c>
      <c r="H16" s="114">
        <f>SUM(H2:H15)</f>
        <v>4.2</v>
      </c>
      <c r="I16" s="142" t="s">
        <v>177</v>
      </c>
      <c r="J16" s="7"/>
    </row>
    <row r="17" spans="1:10">
      <c r="A17" s="178"/>
      <c r="B17" s="107"/>
      <c r="C17" s="178"/>
      <c r="D17" s="178"/>
      <c r="E17" s="178"/>
      <c r="F17" s="178"/>
      <c r="G17" s="178"/>
      <c r="H17" s="178"/>
      <c r="I17" s="96"/>
      <c r="J17" s="7"/>
    </row>
    <row r="18" spans="1:10" ht="23.1" customHeight="1">
      <c r="A18" s="178"/>
      <c r="B18" s="178"/>
      <c r="C18" s="178"/>
      <c r="D18" s="178"/>
      <c r="E18" s="178"/>
      <c r="F18" s="178"/>
      <c r="G18" s="178"/>
      <c r="H18" s="100"/>
      <c r="I18" s="96"/>
      <c r="J18" s="7"/>
    </row>
    <row r="19" spans="1:10">
      <c r="A19" s="178"/>
      <c r="B19" s="178"/>
      <c r="C19" s="178"/>
      <c r="D19" s="178"/>
      <c r="E19" s="178"/>
      <c r="F19" s="178"/>
      <c r="G19" s="178"/>
      <c r="H19" s="178"/>
      <c r="I19" s="96"/>
      <c r="J19" s="7"/>
    </row>
    <row r="20" spans="1:10">
      <c r="A20" s="178"/>
      <c r="B20" s="178"/>
      <c r="C20" s="178"/>
      <c r="D20" s="178"/>
      <c r="E20" s="178"/>
      <c r="F20" s="178"/>
      <c r="G20" s="178"/>
      <c r="H20" s="100"/>
      <c r="I20" s="96"/>
      <c r="J20" s="7"/>
    </row>
    <row r="21" spans="1:10">
      <c r="A21" s="178"/>
      <c r="B21" s="178"/>
      <c r="C21" s="178"/>
      <c r="D21" s="178"/>
      <c r="E21" s="178"/>
      <c r="F21" s="178"/>
      <c r="G21" s="100"/>
      <c r="H21" s="178"/>
      <c r="I21" s="96"/>
      <c r="J21" s="7"/>
    </row>
    <row r="22" spans="1:10">
      <c r="A22" s="178"/>
      <c r="B22" s="178"/>
      <c r="C22" s="178"/>
      <c r="D22" s="178"/>
      <c r="E22" s="178"/>
      <c r="F22" s="178"/>
      <c r="G22" s="178"/>
      <c r="H22" s="100"/>
      <c r="I22" s="96"/>
      <c r="J22" s="7"/>
    </row>
    <row r="23" spans="1:10">
      <c r="A23" s="96"/>
      <c r="B23" s="96"/>
      <c r="C23" s="96"/>
      <c r="D23" s="96"/>
      <c r="E23" s="96"/>
      <c r="F23" s="96"/>
      <c r="G23" s="100"/>
      <c r="H23" s="98"/>
      <c r="I23" s="96"/>
      <c r="J23" s="7"/>
    </row>
    <row r="24" spans="1:10">
      <c r="A24" s="96"/>
      <c r="B24" s="96"/>
      <c r="C24" s="96"/>
      <c r="D24" s="96"/>
      <c r="E24" s="96"/>
      <c r="F24" s="96"/>
      <c r="G24" s="98"/>
      <c r="H24" s="96"/>
      <c r="I24" s="96"/>
      <c r="J24" s="7"/>
    </row>
    <row r="25" spans="1:10">
      <c r="A25" s="96"/>
      <c r="B25" s="96"/>
      <c r="C25" s="96"/>
      <c r="D25" s="96"/>
      <c r="E25" s="96"/>
      <c r="F25" s="96"/>
      <c r="G25" s="96"/>
    </row>
    <row r="26" spans="1:10">
      <c r="A26" s="96"/>
      <c r="B26" s="96"/>
      <c r="C26" s="96"/>
      <c r="D26" s="96"/>
      <c r="E26" s="96"/>
      <c r="F26" s="96"/>
    </row>
    <row r="27" spans="1:10">
      <c r="A27" s="96"/>
      <c r="B27" s="96"/>
      <c r="C27" s="96"/>
      <c r="D27" s="96"/>
      <c r="E27" s="96"/>
      <c r="F27" s="96"/>
    </row>
    <row r="28" spans="1:10">
      <c r="A28" s="96"/>
      <c r="B28" s="96"/>
      <c r="C28" s="96"/>
      <c r="D28" s="96"/>
      <c r="E28" s="96"/>
      <c r="F28" s="96"/>
    </row>
    <row r="29" spans="1:10">
      <c r="A29" s="96"/>
      <c r="B29" s="96"/>
    </row>
    <row r="30" spans="1:10">
      <c r="A30" s="96"/>
      <c r="B30" s="96"/>
    </row>
    <row r="31" spans="1:10">
      <c r="A31" s="96"/>
      <c r="B31" s="96"/>
    </row>
    <row r="32" spans="1:10">
      <c r="A32" s="96"/>
      <c r="B32" s="96"/>
    </row>
    <row r="33" spans="1:2">
      <c r="A33" s="96"/>
      <c r="B33" s="96"/>
    </row>
    <row r="34" spans="1:2">
      <c r="B34" s="96"/>
    </row>
    <row r="35" spans="1:2">
      <c r="B35" s="96"/>
    </row>
    <row r="36" spans="1:2">
      <c r="B36" s="96"/>
    </row>
    <row r="37" spans="1:2">
      <c r="B37" s="96"/>
    </row>
    <row r="38" spans="1:2">
      <c r="B38" s="96"/>
    </row>
    <row r="39" spans="1:2">
      <c r="B39" s="96"/>
    </row>
    <row r="40" spans="1:2">
      <c r="B40" s="96"/>
    </row>
    <row r="41" spans="1:2">
      <c r="B41" s="96"/>
    </row>
    <row r="42" spans="1:2">
      <c r="B42" s="96"/>
    </row>
    <row r="43" spans="1:2">
      <c r="B43" s="96"/>
    </row>
    <row r="44" spans="1:2">
      <c r="B44" s="96"/>
    </row>
    <row r="45" spans="1:2">
      <c r="B45" s="96"/>
    </row>
    <row r="46" spans="1:2">
      <c r="B46" s="96"/>
    </row>
    <row r="47" spans="1:2">
      <c r="B47" s="96"/>
    </row>
    <row r="48" spans="1:2">
      <c r="B48" s="96"/>
    </row>
    <row r="49" spans="2:2">
      <c r="B49" s="96"/>
    </row>
    <row r="50" spans="2:2">
      <c r="B50" s="96"/>
    </row>
    <row r="51" spans="2:2">
      <c r="B51" s="96"/>
    </row>
    <row r="52" spans="2:2">
      <c r="B52" s="96"/>
    </row>
    <row r="53" spans="2:2">
      <c r="B53" s="96"/>
    </row>
    <row r="54" spans="2:2">
      <c r="B54" s="96"/>
    </row>
    <row r="55" spans="2:2">
      <c r="B55" s="96"/>
    </row>
    <row r="56" spans="2:2">
      <c r="B56" s="96"/>
    </row>
    <row r="57" spans="2:2">
      <c r="B57" s="96"/>
    </row>
    <row r="58" spans="2:2">
      <c r="B58" s="96"/>
    </row>
    <row r="59" spans="2:2">
      <c r="B59" s="96"/>
    </row>
    <row r="60" spans="2:2">
      <c r="B60" s="96"/>
    </row>
    <row r="61" spans="2:2">
      <c r="B61" s="96"/>
    </row>
  </sheetData>
  <sheetProtection formatRow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B951-26A3-43FC-981F-1AA89DD7782F}">
  <dimension ref="A1:F93"/>
  <sheetViews>
    <sheetView zoomScale="70" zoomScaleNormal="70" workbookViewId="0">
      <pane xSplit="1" ySplit="1" topLeftCell="B61" activePane="bottomRight" state="frozen"/>
      <selection pane="bottomRight" activeCell="A57" sqref="A57"/>
      <selection pane="bottomLeft" activeCell="A2" sqref="A2"/>
      <selection pane="topRight" activeCell="B1" sqref="B1"/>
    </sheetView>
  </sheetViews>
  <sheetFormatPr defaultColWidth="10.75" defaultRowHeight="15.75" customHeight="1"/>
  <cols>
    <col min="1" max="1" width="64.625" style="94" customWidth="1"/>
    <col min="2" max="2" width="64.625" style="96" customWidth="1"/>
    <col min="3" max="3" width="41.75" style="96" customWidth="1"/>
    <col min="4" max="5" width="16.625" style="96" customWidth="1"/>
    <col min="6" max="6" width="18.5" style="96" customWidth="1"/>
    <col min="7" max="16384" width="10.75" style="7"/>
  </cols>
  <sheetData>
    <row r="1" spans="1:6" ht="30.95">
      <c r="A1" s="30" t="s">
        <v>21</v>
      </c>
      <c r="B1" s="20" t="s">
        <v>203</v>
      </c>
      <c r="C1" s="20" t="s">
        <v>204</v>
      </c>
      <c r="D1" s="30" t="s">
        <v>23</v>
      </c>
      <c r="E1" s="30" t="s">
        <v>24</v>
      </c>
      <c r="F1" s="7"/>
    </row>
    <row r="2" spans="1:6" ht="15.6">
      <c r="A2" s="20" t="s">
        <v>205</v>
      </c>
      <c r="B2" s="136">
        <v>3.5</v>
      </c>
      <c r="C2" s="136">
        <v>0</v>
      </c>
      <c r="D2" s="69">
        <v>0.03</v>
      </c>
      <c r="E2" s="40">
        <f t="shared" ref="E2:E64" si="0">(B2+C2)*D2</f>
        <v>0.105</v>
      </c>
      <c r="F2" s="8"/>
    </row>
    <row r="3" spans="1:6" ht="300.95" customHeight="1">
      <c r="A3" s="20"/>
      <c r="B3" s="136" t="s">
        <v>206</v>
      </c>
      <c r="C3" s="136" t="s">
        <v>207</v>
      </c>
      <c r="D3" s="69"/>
      <c r="E3" s="40"/>
      <c r="F3" s="8"/>
    </row>
    <row r="4" spans="1:6" ht="15.6">
      <c r="A4" s="20" t="s">
        <v>208</v>
      </c>
      <c r="B4" s="144">
        <v>0</v>
      </c>
      <c r="C4" s="144">
        <v>0</v>
      </c>
      <c r="D4" s="69">
        <v>0.03</v>
      </c>
      <c r="E4" s="40">
        <f t="shared" si="0"/>
        <v>0</v>
      </c>
      <c r="F4" s="8"/>
    </row>
    <row r="5" spans="1:6" ht="15.6">
      <c r="A5" s="20"/>
      <c r="B5" s="144"/>
      <c r="C5" s="144"/>
      <c r="D5" s="69"/>
      <c r="E5" s="40"/>
      <c r="F5" s="8"/>
    </row>
    <row r="6" spans="1:6" ht="30.95">
      <c r="A6" s="20" t="s">
        <v>209</v>
      </c>
      <c r="B6" s="136">
        <v>3.5</v>
      </c>
      <c r="C6" s="136">
        <v>0</v>
      </c>
      <c r="D6" s="64">
        <v>0.04</v>
      </c>
      <c r="E6" s="40">
        <f t="shared" si="0"/>
        <v>0.14000000000000001</v>
      </c>
      <c r="F6" s="7"/>
    </row>
    <row r="7" spans="1:6" ht="206.45" customHeight="1">
      <c r="A7" s="20"/>
      <c r="B7" s="136" t="s">
        <v>210</v>
      </c>
      <c r="C7" s="136" t="s">
        <v>207</v>
      </c>
      <c r="D7" s="64"/>
      <c r="E7" s="40"/>
      <c r="F7" s="7"/>
    </row>
    <row r="8" spans="1:6" ht="15.6">
      <c r="A8" s="20" t="s">
        <v>211</v>
      </c>
      <c r="B8" s="144">
        <v>2</v>
      </c>
      <c r="C8" s="144">
        <v>0</v>
      </c>
      <c r="D8" s="64">
        <v>0.03</v>
      </c>
      <c r="E8" s="40">
        <f t="shared" si="0"/>
        <v>0.06</v>
      </c>
      <c r="F8" s="7"/>
    </row>
    <row r="9" spans="1:6" ht="77.45">
      <c r="A9" s="20"/>
      <c r="B9" s="144" t="s">
        <v>212</v>
      </c>
      <c r="C9" s="144" t="s">
        <v>207</v>
      </c>
      <c r="D9" s="64"/>
      <c r="E9" s="40"/>
      <c r="F9" s="7"/>
    </row>
    <row r="10" spans="1:6" ht="30.95">
      <c r="A10" s="135" t="s">
        <v>213</v>
      </c>
      <c r="B10" s="136">
        <v>3.5</v>
      </c>
      <c r="C10" s="136">
        <v>0</v>
      </c>
      <c r="D10" s="64">
        <v>0.03</v>
      </c>
      <c r="E10" s="40">
        <f t="shared" si="0"/>
        <v>0.105</v>
      </c>
      <c r="F10" s="7"/>
    </row>
    <row r="11" spans="1:6" ht="78" customHeight="1">
      <c r="A11" s="20"/>
      <c r="B11" s="136" t="s">
        <v>214</v>
      </c>
      <c r="C11" s="136" t="s">
        <v>207</v>
      </c>
      <c r="D11" s="64"/>
      <c r="E11" s="40"/>
      <c r="F11" s="7"/>
    </row>
    <row r="12" spans="1:6" ht="15.6">
      <c r="A12" s="20" t="s">
        <v>215</v>
      </c>
      <c r="B12" s="144">
        <v>3.5</v>
      </c>
      <c r="C12" s="144">
        <v>0</v>
      </c>
      <c r="D12" s="64">
        <v>0.02</v>
      </c>
      <c r="E12" s="40">
        <f t="shared" si="0"/>
        <v>7.0000000000000007E-2</v>
      </c>
      <c r="F12" s="7"/>
    </row>
    <row r="13" spans="1:6" ht="93">
      <c r="A13" s="20"/>
      <c r="B13" s="144" t="s">
        <v>216</v>
      </c>
      <c r="C13" s="144" t="s">
        <v>207</v>
      </c>
      <c r="D13" s="64"/>
      <c r="E13" s="40"/>
      <c r="F13" s="7"/>
    </row>
    <row r="14" spans="1:6" ht="15.6">
      <c r="A14" s="20" t="s">
        <v>217</v>
      </c>
      <c r="B14" s="136">
        <v>3.5</v>
      </c>
      <c r="C14" s="136">
        <v>0</v>
      </c>
      <c r="D14" s="64">
        <v>0.04</v>
      </c>
      <c r="E14" s="40">
        <f t="shared" si="0"/>
        <v>0.14000000000000001</v>
      </c>
      <c r="F14" s="7"/>
    </row>
    <row r="15" spans="1:6" ht="129" customHeight="1">
      <c r="A15" s="20"/>
      <c r="B15" s="136" t="s">
        <v>218</v>
      </c>
      <c r="C15" s="136" t="s">
        <v>207</v>
      </c>
      <c r="D15" s="64"/>
      <c r="E15" s="40"/>
      <c r="F15" s="7"/>
    </row>
    <row r="16" spans="1:6" ht="15.6">
      <c r="A16" s="20" t="s">
        <v>219</v>
      </c>
      <c r="B16" s="144">
        <v>0</v>
      </c>
      <c r="C16" s="144">
        <v>0</v>
      </c>
      <c r="D16" s="64">
        <v>0.04</v>
      </c>
      <c r="E16" s="40">
        <f t="shared" si="0"/>
        <v>0</v>
      </c>
      <c r="F16" s="7"/>
    </row>
    <row r="17" spans="1:6" ht="15.6">
      <c r="A17" s="20"/>
      <c r="B17" s="144"/>
      <c r="C17" s="144"/>
      <c r="D17" s="64"/>
      <c r="E17" s="40"/>
      <c r="F17" s="7"/>
    </row>
    <row r="18" spans="1:6" ht="30.95">
      <c r="A18" s="20" t="s">
        <v>220</v>
      </c>
      <c r="B18" s="136">
        <v>0</v>
      </c>
      <c r="C18" s="136">
        <v>0</v>
      </c>
      <c r="D18" s="64">
        <v>0.04</v>
      </c>
      <c r="E18" s="40">
        <f t="shared" si="0"/>
        <v>0</v>
      </c>
      <c r="F18" s="7"/>
    </row>
    <row r="19" spans="1:6" ht="15.6">
      <c r="A19" s="20"/>
      <c r="B19" s="136"/>
      <c r="C19" s="136"/>
      <c r="D19" s="64"/>
      <c r="E19" s="40"/>
      <c r="F19" s="7"/>
    </row>
    <row r="20" spans="1:6" ht="15.6">
      <c r="A20" s="20" t="s">
        <v>221</v>
      </c>
      <c r="B20" s="144">
        <v>0</v>
      </c>
      <c r="C20" s="144">
        <v>0</v>
      </c>
      <c r="D20" s="64">
        <v>0.04</v>
      </c>
      <c r="E20" s="40">
        <f t="shared" si="0"/>
        <v>0</v>
      </c>
      <c r="F20" s="7"/>
    </row>
    <row r="21" spans="1:6" ht="15.6">
      <c r="A21" s="20"/>
      <c r="B21" s="144"/>
      <c r="C21" s="144"/>
      <c r="D21" s="64"/>
      <c r="E21" s="40"/>
      <c r="F21" s="7"/>
    </row>
    <row r="22" spans="1:6" ht="15.6">
      <c r="A22" s="20" t="s">
        <v>222</v>
      </c>
      <c r="B22" s="136">
        <v>0</v>
      </c>
      <c r="C22" s="136">
        <v>0</v>
      </c>
      <c r="D22" s="64">
        <v>0.04</v>
      </c>
      <c r="E22" s="40">
        <f t="shared" si="0"/>
        <v>0</v>
      </c>
      <c r="F22" s="7"/>
    </row>
    <row r="23" spans="1:6" ht="15.6">
      <c r="A23" s="20"/>
      <c r="B23" s="136"/>
      <c r="C23" s="136"/>
      <c r="D23" s="64"/>
      <c r="E23" s="40"/>
      <c r="F23" s="7"/>
    </row>
    <row r="24" spans="1:6" ht="30.95">
      <c r="A24" s="20" t="s">
        <v>223</v>
      </c>
      <c r="B24" s="144">
        <v>0</v>
      </c>
      <c r="C24" s="144">
        <v>0</v>
      </c>
      <c r="D24" s="64">
        <v>0.04</v>
      </c>
      <c r="E24" s="40">
        <f t="shared" si="0"/>
        <v>0</v>
      </c>
      <c r="F24" s="7"/>
    </row>
    <row r="25" spans="1:6" ht="15.6">
      <c r="A25" s="20"/>
      <c r="B25" s="144"/>
      <c r="C25" s="144"/>
      <c r="D25" s="64"/>
      <c r="E25" s="40"/>
      <c r="F25" s="7"/>
    </row>
    <row r="26" spans="1:6" ht="15.6">
      <c r="A26" s="20" t="s">
        <v>224</v>
      </c>
      <c r="B26" s="136">
        <v>0</v>
      </c>
      <c r="C26" s="136">
        <v>0</v>
      </c>
      <c r="D26" s="64">
        <v>0.04</v>
      </c>
      <c r="E26" s="40">
        <f t="shared" si="0"/>
        <v>0</v>
      </c>
      <c r="F26" s="7"/>
    </row>
    <row r="27" spans="1:6" ht="15.6">
      <c r="A27" s="20"/>
      <c r="B27" s="136"/>
      <c r="C27" s="136"/>
      <c r="D27" s="64"/>
      <c r="E27" s="40"/>
      <c r="F27" s="7"/>
    </row>
    <row r="28" spans="1:6" ht="30.95">
      <c r="A28" s="20" t="s">
        <v>225</v>
      </c>
      <c r="B28" s="144">
        <v>3.5</v>
      </c>
      <c r="C28" s="144">
        <v>0</v>
      </c>
      <c r="D28" s="64">
        <v>0.02</v>
      </c>
      <c r="E28" s="40">
        <f t="shared" si="0"/>
        <v>7.0000000000000007E-2</v>
      </c>
      <c r="F28" s="7"/>
    </row>
    <row r="29" spans="1:6" ht="155.1">
      <c r="A29" s="20"/>
      <c r="B29" s="144" t="s">
        <v>226</v>
      </c>
      <c r="C29" s="144" t="s">
        <v>207</v>
      </c>
      <c r="D29" s="64"/>
      <c r="E29" s="40"/>
      <c r="F29" s="7"/>
    </row>
    <row r="30" spans="1:6" ht="15.6">
      <c r="A30" s="20" t="s">
        <v>227</v>
      </c>
      <c r="B30" s="136">
        <v>0</v>
      </c>
      <c r="C30" s="136">
        <v>0</v>
      </c>
      <c r="D30" s="64">
        <v>0.02</v>
      </c>
      <c r="E30" s="40">
        <f t="shared" si="0"/>
        <v>0</v>
      </c>
      <c r="F30" s="7"/>
    </row>
    <row r="31" spans="1:6" ht="15.6">
      <c r="A31" s="20"/>
      <c r="B31" s="136"/>
      <c r="C31" s="136"/>
      <c r="D31" s="64"/>
      <c r="E31" s="40"/>
      <c r="F31" s="7"/>
    </row>
    <row r="32" spans="1:6" ht="15.6">
      <c r="A32" s="20" t="s">
        <v>228</v>
      </c>
      <c r="B32" s="144">
        <v>0</v>
      </c>
      <c r="C32" s="144">
        <v>0</v>
      </c>
      <c r="D32" s="64">
        <v>0.03</v>
      </c>
      <c r="E32" s="40">
        <f t="shared" si="0"/>
        <v>0</v>
      </c>
      <c r="F32" s="7"/>
    </row>
    <row r="33" spans="1:6" ht="15.6">
      <c r="A33" s="20"/>
      <c r="B33" s="144"/>
      <c r="C33" s="144"/>
      <c r="D33" s="64"/>
      <c r="E33" s="40"/>
      <c r="F33" s="7"/>
    </row>
    <row r="34" spans="1:6" ht="15.6">
      <c r="A34" s="20" t="s">
        <v>229</v>
      </c>
      <c r="B34" s="136">
        <v>0</v>
      </c>
      <c r="C34" s="136">
        <v>0</v>
      </c>
      <c r="D34" s="64">
        <v>0.02</v>
      </c>
      <c r="E34" s="40">
        <f t="shared" si="0"/>
        <v>0</v>
      </c>
      <c r="F34" s="7"/>
    </row>
    <row r="35" spans="1:6" ht="15.6">
      <c r="A35" s="20"/>
      <c r="B35" s="136"/>
      <c r="C35" s="136"/>
      <c r="D35" s="64"/>
      <c r="E35" s="40"/>
      <c r="F35" s="7"/>
    </row>
    <row r="36" spans="1:6" ht="15.6">
      <c r="A36" s="20" t="s">
        <v>230</v>
      </c>
      <c r="B36" s="144">
        <v>0</v>
      </c>
      <c r="C36" s="144">
        <v>0</v>
      </c>
      <c r="D36" s="64">
        <v>0.03</v>
      </c>
      <c r="E36" s="40">
        <f t="shared" si="0"/>
        <v>0</v>
      </c>
      <c r="F36" s="7"/>
    </row>
    <row r="37" spans="1:6" ht="15.6">
      <c r="A37" s="20"/>
      <c r="B37" s="144"/>
      <c r="C37" s="144"/>
      <c r="D37" s="64"/>
      <c r="E37" s="40"/>
      <c r="F37" s="7"/>
    </row>
    <row r="38" spans="1:6" ht="15.6">
      <c r="A38" s="20" t="s">
        <v>231</v>
      </c>
      <c r="B38" s="136">
        <v>0</v>
      </c>
      <c r="C38" s="136">
        <v>0</v>
      </c>
      <c r="D38" s="64">
        <v>0.02</v>
      </c>
      <c r="E38" s="40">
        <f t="shared" si="0"/>
        <v>0</v>
      </c>
      <c r="F38" s="7"/>
    </row>
    <row r="39" spans="1:6" ht="15.6">
      <c r="A39" s="20"/>
      <c r="B39" s="136"/>
      <c r="C39" s="136"/>
      <c r="D39" s="64"/>
      <c r="E39" s="40"/>
      <c r="F39" s="7"/>
    </row>
    <row r="40" spans="1:6" ht="15.6">
      <c r="A40" s="20" t="s">
        <v>232</v>
      </c>
      <c r="B40" s="144">
        <v>0</v>
      </c>
      <c r="C40" s="144">
        <v>0</v>
      </c>
      <c r="D40" s="64">
        <v>0.03</v>
      </c>
      <c r="E40" s="40">
        <f t="shared" si="0"/>
        <v>0</v>
      </c>
      <c r="F40" s="7"/>
    </row>
    <row r="41" spans="1:6" ht="15.6">
      <c r="A41" s="20"/>
      <c r="B41" s="144"/>
      <c r="C41" s="144"/>
      <c r="D41" s="64"/>
      <c r="E41" s="40"/>
      <c r="F41" s="7"/>
    </row>
    <row r="42" spans="1:6" ht="15.6">
      <c r="A42" s="20" t="s">
        <v>233</v>
      </c>
      <c r="B42" s="136">
        <v>0</v>
      </c>
      <c r="C42" s="136">
        <v>0</v>
      </c>
      <c r="D42" s="64">
        <v>0.03</v>
      </c>
      <c r="E42" s="40">
        <f t="shared" si="0"/>
        <v>0</v>
      </c>
      <c r="F42" s="7"/>
    </row>
    <row r="43" spans="1:6" ht="15.6">
      <c r="A43" s="20"/>
      <c r="B43" s="136"/>
      <c r="C43" s="136"/>
      <c r="D43" s="64"/>
      <c r="E43" s="40"/>
      <c r="F43" s="7"/>
    </row>
    <row r="44" spans="1:6" ht="15.6">
      <c r="A44" s="20" t="s">
        <v>234</v>
      </c>
      <c r="B44" s="144">
        <v>0</v>
      </c>
      <c r="C44" s="144">
        <v>0</v>
      </c>
      <c r="D44" s="64">
        <v>0.02</v>
      </c>
      <c r="E44" s="40">
        <f t="shared" si="0"/>
        <v>0</v>
      </c>
      <c r="F44" s="7"/>
    </row>
    <row r="45" spans="1:6" ht="15.6">
      <c r="A45" s="20"/>
      <c r="B45" s="144"/>
      <c r="C45" s="144"/>
      <c r="D45" s="64"/>
      <c r="E45" s="40"/>
      <c r="F45" s="7"/>
    </row>
    <row r="46" spans="1:6" ht="15.6">
      <c r="A46" s="20" t="s">
        <v>235</v>
      </c>
      <c r="B46" s="136">
        <v>0</v>
      </c>
      <c r="C46" s="136">
        <v>0</v>
      </c>
      <c r="D46" s="64">
        <v>0.03</v>
      </c>
      <c r="E46" s="40">
        <f t="shared" si="0"/>
        <v>0</v>
      </c>
      <c r="F46" s="7"/>
    </row>
    <row r="47" spans="1:6" ht="15.6">
      <c r="A47" s="20"/>
      <c r="B47" s="136"/>
      <c r="C47" s="136"/>
      <c r="D47" s="64"/>
      <c r="E47" s="40"/>
      <c r="F47" s="7"/>
    </row>
    <row r="48" spans="1:6" ht="30.95">
      <c r="A48" s="20" t="s">
        <v>236</v>
      </c>
      <c r="B48" s="144">
        <v>0</v>
      </c>
      <c r="C48" s="144">
        <v>0</v>
      </c>
      <c r="D48" s="64">
        <v>0.02</v>
      </c>
      <c r="E48" s="40">
        <f t="shared" si="0"/>
        <v>0</v>
      </c>
      <c r="F48" s="7"/>
    </row>
    <row r="49" spans="1:6" ht="21.6" customHeight="1">
      <c r="A49" s="20"/>
      <c r="B49" s="144"/>
      <c r="C49" s="144" t="s">
        <v>207</v>
      </c>
      <c r="D49" s="64"/>
      <c r="E49" s="40"/>
      <c r="F49" s="7"/>
    </row>
    <row r="50" spans="1:6" ht="15.6">
      <c r="A50" s="20" t="s">
        <v>237</v>
      </c>
      <c r="B50" s="136">
        <v>3.5</v>
      </c>
      <c r="C50" s="136">
        <v>0</v>
      </c>
      <c r="D50" s="64">
        <v>0.03</v>
      </c>
      <c r="E50" s="40">
        <f t="shared" si="0"/>
        <v>0.105</v>
      </c>
      <c r="F50" s="7"/>
    </row>
    <row r="51" spans="1:6" ht="153.6" customHeight="1">
      <c r="A51" s="20"/>
      <c r="B51" s="136" t="s">
        <v>238</v>
      </c>
      <c r="C51" s="136" t="s">
        <v>207</v>
      </c>
      <c r="D51" s="64"/>
      <c r="E51" s="40"/>
      <c r="F51" s="7"/>
    </row>
    <row r="52" spans="1:6" ht="15.6">
      <c r="A52" s="20" t="s">
        <v>239</v>
      </c>
      <c r="B52" s="144">
        <v>0</v>
      </c>
      <c r="C52" s="144">
        <v>0</v>
      </c>
      <c r="D52" s="64">
        <v>0.03</v>
      </c>
      <c r="E52" s="40">
        <f t="shared" si="0"/>
        <v>0</v>
      </c>
      <c r="F52" s="7"/>
    </row>
    <row r="53" spans="1:6" ht="15.6">
      <c r="A53" s="20"/>
      <c r="B53" s="144"/>
      <c r="C53" s="144"/>
      <c r="D53" s="64"/>
      <c r="E53" s="40"/>
      <c r="F53" s="7"/>
    </row>
    <row r="54" spans="1:6" ht="15.6">
      <c r="A54" s="20" t="s">
        <v>240</v>
      </c>
      <c r="B54" s="136">
        <v>3.5</v>
      </c>
      <c r="C54" s="136">
        <v>0</v>
      </c>
      <c r="D54" s="64">
        <v>0.03</v>
      </c>
      <c r="E54" s="40">
        <f t="shared" si="0"/>
        <v>0.105</v>
      </c>
      <c r="F54" s="8"/>
    </row>
    <row r="55" spans="1:6" ht="409.5">
      <c r="A55" s="20"/>
      <c r="B55" s="136" t="s">
        <v>241</v>
      </c>
      <c r="C55" s="136" t="s">
        <v>207</v>
      </c>
      <c r="D55" s="64"/>
      <c r="E55" s="40"/>
      <c r="F55" s="8"/>
    </row>
    <row r="56" spans="1:6" s="134" customFormat="1" ht="15.6">
      <c r="A56" s="20" t="s">
        <v>242</v>
      </c>
      <c r="B56" s="144">
        <v>3.5</v>
      </c>
      <c r="C56" s="144">
        <v>0</v>
      </c>
      <c r="D56" s="64">
        <v>0.03</v>
      </c>
      <c r="E56" s="40">
        <f t="shared" si="0"/>
        <v>0.105</v>
      </c>
      <c r="F56" s="133"/>
    </row>
    <row r="57" spans="1:6" ht="142.5" customHeight="1">
      <c r="A57" s="20"/>
      <c r="B57" s="144" t="s">
        <v>243</v>
      </c>
      <c r="C57" s="144" t="s">
        <v>207</v>
      </c>
      <c r="D57" s="64"/>
      <c r="E57" s="40"/>
      <c r="F57" s="8"/>
    </row>
    <row r="58" spans="1:6" ht="15.6">
      <c r="A58" s="20" t="s">
        <v>244</v>
      </c>
      <c r="B58" s="136">
        <v>0</v>
      </c>
      <c r="C58" s="136">
        <v>0</v>
      </c>
      <c r="D58" s="64">
        <v>0.03</v>
      </c>
      <c r="E58" s="40">
        <f t="shared" si="0"/>
        <v>0</v>
      </c>
      <c r="F58" s="8"/>
    </row>
    <row r="59" spans="1:6" ht="15.6">
      <c r="A59" s="20"/>
      <c r="B59" s="136"/>
      <c r="C59" s="136"/>
      <c r="D59" s="64"/>
      <c r="E59" s="40"/>
      <c r="F59" s="8"/>
    </row>
    <row r="60" spans="1:6" ht="15.6">
      <c r="A60" s="20" t="s">
        <v>245</v>
      </c>
      <c r="B60" s="144">
        <v>3.5</v>
      </c>
      <c r="C60" s="144">
        <v>0</v>
      </c>
      <c r="D60" s="64">
        <v>0.02</v>
      </c>
      <c r="E60" s="40">
        <f t="shared" si="0"/>
        <v>7.0000000000000007E-2</v>
      </c>
      <c r="F60" s="8"/>
    </row>
    <row r="61" spans="1:6" ht="240" customHeight="1">
      <c r="A61" s="20"/>
      <c r="B61" s="144" t="s">
        <v>246</v>
      </c>
      <c r="C61" s="144" t="s">
        <v>207</v>
      </c>
      <c r="D61" s="64"/>
      <c r="E61" s="40"/>
      <c r="F61" s="8"/>
    </row>
    <row r="62" spans="1:6" ht="15.6">
      <c r="A62" s="20" t="s">
        <v>247</v>
      </c>
      <c r="B62" s="136">
        <v>0</v>
      </c>
      <c r="C62" s="136">
        <v>0</v>
      </c>
      <c r="D62" s="64">
        <v>0.02</v>
      </c>
      <c r="E62" s="40">
        <f t="shared" si="0"/>
        <v>0</v>
      </c>
      <c r="F62" s="8"/>
    </row>
    <row r="63" spans="1:6" ht="15.6">
      <c r="A63" s="20"/>
      <c r="B63" s="136"/>
      <c r="C63" s="136"/>
      <c r="D63" s="64"/>
      <c r="E63" s="40"/>
      <c r="F63" s="8"/>
    </row>
    <row r="64" spans="1:6" ht="15.6">
      <c r="A64" s="20" t="s">
        <v>248</v>
      </c>
      <c r="B64" s="144">
        <v>0</v>
      </c>
      <c r="C64" s="144">
        <v>0</v>
      </c>
      <c r="D64" s="64">
        <v>0.03</v>
      </c>
      <c r="E64" s="40">
        <f t="shared" si="0"/>
        <v>0</v>
      </c>
      <c r="F64" s="8"/>
    </row>
    <row r="65" spans="1:6" ht="15.6">
      <c r="A65" s="20"/>
      <c r="B65" s="144"/>
      <c r="C65" s="144"/>
      <c r="D65" s="64"/>
      <c r="E65" s="40"/>
      <c r="F65" s="8"/>
    </row>
    <row r="66" spans="1:6" ht="15.6">
      <c r="A66" s="20" t="s">
        <v>249</v>
      </c>
      <c r="B66" s="136">
        <v>0</v>
      </c>
      <c r="C66" s="136">
        <v>0</v>
      </c>
      <c r="D66" s="64">
        <v>0.03</v>
      </c>
      <c r="E66" s="40">
        <f t="shared" ref="E66" si="1">(B66+C66)*D66</f>
        <v>0</v>
      </c>
      <c r="F66" s="8"/>
    </row>
    <row r="67" spans="1:6" ht="15.6">
      <c r="A67" s="20"/>
      <c r="B67" s="136"/>
      <c r="C67" s="136"/>
      <c r="D67" s="64"/>
      <c r="E67" s="40"/>
      <c r="F67" s="8"/>
    </row>
    <row r="68" spans="1:6" ht="15.6">
      <c r="A68" s="20" t="s">
        <v>250</v>
      </c>
      <c r="B68" s="144">
        <v>0</v>
      </c>
      <c r="C68" s="144">
        <v>0</v>
      </c>
      <c r="D68" s="64">
        <v>0.02</v>
      </c>
      <c r="E68" s="40">
        <f t="shared" ref="E68" si="2">(B68+C68)*D68</f>
        <v>0</v>
      </c>
      <c r="F68" s="8"/>
    </row>
    <row r="69" spans="1:6" ht="15.6">
      <c r="A69" s="39"/>
      <c r="B69" s="145"/>
      <c r="C69" s="144"/>
      <c r="D69" s="131"/>
      <c r="E69" s="132"/>
      <c r="F69" s="8"/>
    </row>
    <row r="70" spans="1:6" ht="15.6">
      <c r="A70" s="7"/>
      <c r="B70" s="7"/>
      <c r="C70" s="35" t="s">
        <v>74</v>
      </c>
      <c r="D70" s="70">
        <f>SUM(D2:D68)</f>
        <v>1.0000000000000002</v>
      </c>
      <c r="E70" s="79">
        <f>SUM(E2:E68)</f>
        <v>1.075</v>
      </c>
      <c r="F70" s="142" t="s">
        <v>177</v>
      </c>
    </row>
    <row r="71" spans="1:6" ht="15.6">
      <c r="A71" s="107"/>
      <c r="B71" s="178"/>
      <c r="C71" s="178"/>
      <c r="D71" s="178"/>
      <c r="E71" s="178"/>
      <c r="F71" s="178"/>
    </row>
    <row r="72" spans="1:6" ht="20.100000000000001" customHeight="1">
      <c r="A72" s="178"/>
      <c r="B72" s="178"/>
      <c r="C72" s="178"/>
      <c r="D72" s="178"/>
      <c r="E72" s="178"/>
      <c r="F72" s="178"/>
    </row>
    <row r="73" spans="1:6" ht="18.600000000000001" customHeight="1">
      <c r="A73" s="178"/>
      <c r="B73" s="178"/>
      <c r="C73" s="178"/>
      <c r="D73" s="178"/>
      <c r="E73" s="178"/>
      <c r="F73" s="178"/>
    </row>
    <row r="74" spans="1:6" ht="15.6">
      <c r="A74" s="178"/>
      <c r="B74" s="178"/>
      <c r="C74" s="178"/>
      <c r="D74" s="178"/>
      <c r="E74" s="178"/>
      <c r="F74" s="178"/>
    </row>
    <row r="75" spans="1:6" ht="15.6">
      <c r="A75" s="178"/>
      <c r="B75" s="178"/>
      <c r="C75" s="178"/>
      <c r="D75" s="178"/>
      <c r="E75" s="178"/>
      <c r="F75" s="178"/>
    </row>
    <row r="76" spans="1:6" ht="15.6">
      <c r="A76" s="178"/>
      <c r="B76" s="178"/>
      <c r="C76" s="178"/>
      <c r="D76" s="178"/>
      <c r="E76" s="178"/>
      <c r="F76" s="178"/>
    </row>
    <row r="77" spans="1:6" ht="15.6">
      <c r="A77" s="96"/>
    </row>
    <row r="78" spans="1:6" ht="15.6">
      <c r="A78" s="96"/>
    </row>
    <row r="79" spans="1:6" ht="15.6">
      <c r="A79" s="96"/>
    </row>
    <row r="80" spans="1:6" ht="15.6">
      <c r="A80" s="96"/>
    </row>
    <row r="81" spans="1:4" ht="15.6">
      <c r="A81" s="96"/>
    </row>
    <row r="82" spans="1:4" ht="15.6">
      <c r="A82" s="96"/>
    </row>
    <row r="83" spans="1:4" ht="15.6">
      <c r="A83" s="96"/>
      <c r="D83" s="178"/>
    </row>
    <row r="84" spans="1:4" ht="15.6">
      <c r="A84" s="96"/>
    </row>
    <row r="85" spans="1:4" ht="15.6">
      <c r="A85" s="96"/>
    </row>
    <row r="86" spans="1:4" ht="15.6">
      <c r="A86" s="96"/>
    </row>
    <row r="87" spans="1:4" ht="15.6">
      <c r="A87" s="96"/>
    </row>
    <row r="88" spans="1:4" ht="15.6">
      <c r="A88" s="96"/>
    </row>
    <row r="89" spans="1:4" ht="15.6">
      <c r="A89" s="96"/>
    </row>
    <row r="90" spans="1:4" ht="15.6">
      <c r="A90" s="178"/>
    </row>
    <row r="91" spans="1:4" ht="15.6">
      <c r="A91" s="178"/>
    </row>
    <row r="92" spans="1:4" ht="15.6">
      <c r="A92" s="178"/>
    </row>
    <row r="93" spans="1:4" ht="15.6">
      <c r="A93" s="178"/>
    </row>
  </sheetData>
  <sheetProtection formatRow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5324ff2-44c5-4945-9a02-c6e296b4563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BA58C81479E243A09EF5D9EA9D4C9A" ma:contentTypeVersion="13" ma:contentTypeDescription="Create a new document." ma:contentTypeScope="" ma:versionID="539dd700b66ada2f77fc83bc37706ef2">
  <xsd:schema xmlns:xsd="http://www.w3.org/2001/XMLSchema" xmlns:xs="http://www.w3.org/2001/XMLSchema" xmlns:p="http://schemas.microsoft.com/office/2006/metadata/properties" xmlns:ns3="65324ff2-44c5-4945-9a02-c6e296b4563f" xmlns:ns4="40c82b93-4696-47bb-9830-b4db4851c10c" targetNamespace="http://schemas.microsoft.com/office/2006/metadata/properties" ma:root="true" ma:fieldsID="3883e80b850abbe8de3ff926414c232f" ns3:_="" ns4:_="">
    <xsd:import namespace="65324ff2-44c5-4945-9a02-c6e296b4563f"/>
    <xsd:import namespace="40c82b93-4696-47bb-9830-b4db4851c10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324ff2-44c5-4945-9a02-c6e296b456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c82b93-4696-47bb-9830-b4db4851c10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475155-F6D7-41A4-A942-C57D015529CD}"/>
</file>

<file path=customXml/itemProps2.xml><?xml version="1.0" encoding="utf-8"?>
<ds:datastoreItem xmlns:ds="http://schemas.openxmlformats.org/officeDocument/2006/customXml" ds:itemID="{5FDFC8E0-3339-48EB-AA51-EA29F0F2FBD6}"/>
</file>

<file path=customXml/itemProps3.xml><?xml version="1.0" encoding="utf-8"?>
<ds:datastoreItem xmlns:ds="http://schemas.openxmlformats.org/officeDocument/2006/customXml" ds:itemID="{40F01C87-64CA-4139-A775-FF47969DCEA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Cecília Ribeiro</cp:lastModifiedBy>
  <cp:revision/>
  <dcterms:created xsi:type="dcterms:W3CDTF">2022-10-09T23:08:45Z</dcterms:created>
  <dcterms:modified xsi:type="dcterms:W3CDTF">2025-10-10T23:25:07Z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2690-0b23-4516-9f0f-9e13b5e584ad_Enabled">
    <vt:lpwstr>true</vt:lpwstr>
  </property>
  <property fmtid="{D5CDD505-2E9C-101B-9397-08002B2CF9AE}" pid="3" name="MSIP_Label_ec3b2690-0b23-4516-9f0f-9e13b5e584ad_SetDate">
    <vt:lpwstr>2025-09-09T15:14:38Z</vt:lpwstr>
  </property>
  <property fmtid="{D5CDD505-2E9C-101B-9397-08002B2CF9AE}" pid="4" name="MSIP_Label_ec3b2690-0b23-4516-9f0f-9e13b5e584ad_Method">
    <vt:lpwstr>Standard</vt:lpwstr>
  </property>
  <property fmtid="{D5CDD505-2E9C-101B-9397-08002B2CF9AE}" pid="5" name="MSIP_Label_ec3b2690-0b23-4516-9f0f-9e13b5e584ad_Name">
    <vt:lpwstr>Uso Interno</vt:lpwstr>
  </property>
  <property fmtid="{D5CDD505-2E9C-101B-9397-08002B2CF9AE}" pid="6" name="MSIP_Label_ec3b2690-0b23-4516-9f0f-9e13b5e584ad_SiteId">
    <vt:lpwstr>9fb132ad-640e-41a7-bca1-abae10d50b97</vt:lpwstr>
  </property>
  <property fmtid="{D5CDD505-2E9C-101B-9397-08002B2CF9AE}" pid="7" name="MSIP_Label_ec3b2690-0b23-4516-9f0f-9e13b5e584ad_ActionId">
    <vt:lpwstr>03357a4c-66e1-4fe4-9c91-3f42aab78d26</vt:lpwstr>
  </property>
  <property fmtid="{D5CDD505-2E9C-101B-9397-08002B2CF9AE}" pid="8" name="MSIP_Label_ec3b2690-0b23-4516-9f0f-9e13b5e584ad_ContentBits">
    <vt:lpwstr>0</vt:lpwstr>
  </property>
  <property fmtid="{D5CDD505-2E9C-101B-9397-08002B2CF9AE}" pid="9" name="MSIP_Label_ec3b2690-0b23-4516-9f0f-9e13b5e584ad_Tag">
    <vt:lpwstr>10, 3, 0, 1</vt:lpwstr>
  </property>
  <property fmtid="{D5CDD505-2E9C-101B-9397-08002B2CF9AE}" pid="10" name="ContentTypeId">
    <vt:lpwstr>0x0101005ABA58C81479E243A09EF5D9EA9D4C9A</vt:lpwstr>
  </property>
</Properties>
</file>