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d.docs.live.net/9172af7691c491fc/RASA/7o. ciclo - IFDs - 2025/BANDES/"/>
    </mc:Choice>
  </mc:AlternateContent>
  <xr:revisionPtr revIDLastSave="1115" documentId="8_{06F691DF-3BCF-4E6C-A686-D7C41E2F039F}" xr6:coauthVersionLast="47" xr6:coauthVersionMax="47" xr10:uidLastSave="{C408EB1F-4992-4395-A030-60B034A6558B}"/>
  <bookViews>
    <workbookView xWindow="-110" yWindow="-110" windowWidth="19420" windowHeight="11500" firstSheet="13" activeTab="13"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Monitoramento de riscos" sheetId="10" r:id="rId6"/>
    <sheet name="Relevância processo decisório" sheetId="27" r:id="rId7"/>
    <sheet name="Ações de mitigação de riscos" sheetId="11" r:id="rId8"/>
    <sheet name="Prod fin imp positivo" sheetId="26" r:id="rId9"/>
    <sheet name="Portfólio (setor)" sheetId="12" r:id="rId10"/>
    <sheet name="Portfólio (localização)" sheetId="15" r:id="rId11"/>
    <sheet name="Portfólio (empresa)" sheetId="16" r:id="rId12"/>
    <sheet name="Governança" sheetId="2" r:id="rId13"/>
    <sheet name=" Controvérsias socioambientais" sheetId="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26" l="1"/>
  <c r="E64" i="26"/>
  <c r="E60" i="26"/>
  <c r="E56" i="26"/>
  <c r="E52" i="26"/>
  <c r="E48" i="26"/>
  <c r="E44" i="26"/>
  <c r="E40" i="26"/>
  <c r="E36" i="26"/>
  <c r="E32" i="26"/>
  <c r="E28" i="26"/>
  <c r="E24" i="26"/>
  <c r="E20" i="26"/>
  <c r="E16" i="26"/>
  <c r="E12" i="26"/>
  <c r="E8" i="26"/>
  <c r="E4" i="26"/>
  <c r="D70" i="26"/>
  <c r="B92" i="22"/>
  <c r="E5" i="27"/>
  <c r="H9" i="20" s="1"/>
  <c r="E5" i="5" l="1"/>
  <c r="J4" i="22"/>
  <c r="J6" i="22"/>
  <c r="J8" i="22"/>
  <c r="J10" i="22"/>
  <c r="J12" i="22"/>
  <c r="J14" i="22"/>
  <c r="J16" i="22"/>
  <c r="J18" i="22"/>
  <c r="J20" i="22"/>
  <c r="J22" i="22"/>
  <c r="J24" i="22"/>
  <c r="J26" i="22"/>
  <c r="J28" i="22"/>
  <c r="J30" i="22"/>
  <c r="J32" i="22"/>
  <c r="J34" i="22"/>
  <c r="J36" i="22"/>
  <c r="J38" i="22"/>
  <c r="J40" i="22"/>
  <c r="J42" i="22"/>
  <c r="J44" i="22"/>
  <c r="J46" i="22"/>
  <c r="J48" i="22"/>
  <c r="J50" i="22"/>
  <c r="J52" i="22"/>
  <c r="J54" i="22"/>
  <c r="J56" i="22"/>
  <c r="J58" i="22"/>
  <c r="J60" i="22"/>
  <c r="J62" i="22"/>
  <c r="J64" i="22"/>
  <c r="J70" i="22"/>
  <c r="J72" i="22"/>
  <c r="J74" i="22"/>
  <c r="J76" i="22"/>
  <c r="J78" i="22"/>
  <c r="J80" i="22"/>
  <c r="J82" i="22"/>
  <c r="J84" i="22"/>
  <c r="J86" i="22"/>
  <c r="J88" i="22"/>
  <c r="J90" i="22"/>
  <c r="J2" i="22"/>
  <c r="H92" i="22"/>
  <c r="F92" i="22"/>
  <c r="D92" i="22"/>
  <c r="F18" i="16" l="1"/>
  <c r="F5" i="16"/>
  <c r="F7" i="16"/>
  <c r="F9" i="16"/>
  <c r="F11" i="16"/>
  <c r="F13" i="16"/>
  <c r="F15" i="16"/>
  <c r="F17" i="16"/>
  <c r="F3" i="16"/>
  <c r="C13" i="10"/>
  <c r="D13" i="10"/>
  <c r="B13" i="10"/>
  <c r="C9" i="12"/>
  <c r="D9" i="12"/>
  <c r="E9" i="12"/>
  <c r="B9" i="12"/>
  <c r="C9" i="15"/>
  <c r="D9" i="15"/>
  <c r="B9" i="15"/>
  <c r="E9" i="15"/>
  <c r="G9" i="5"/>
  <c r="G11" i="5"/>
  <c r="G13" i="5"/>
  <c r="F5" i="15"/>
  <c r="F7" i="15"/>
  <c r="F3" i="15"/>
  <c r="F5" i="12"/>
  <c r="F7" i="12"/>
  <c r="F3" i="12"/>
  <c r="F9" i="12" l="1"/>
  <c r="F9" i="15"/>
  <c r="J92" i="22"/>
  <c r="F9" i="20" s="1"/>
  <c r="G92" i="22"/>
  <c r="E66" i="26"/>
  <c r="E62" i="26"/>
  <c r="E58" i="26"/>
  <c r="E54" i="26"/>
  <c r="E50" i="26"/>
  <c r="E46" i="26"/>
  <c r="E42" i="26"/>
  <c r="E38" i="26"/>
  <c r="E34" i="26"/>
  <c r="E30" i="26"/>
  <c r="E26" i="26"/>
  <c r="E22" i="26"/>
  <c r="E18" i="26"/>
  <c r="E14" i="26"/>
  <c r="E10" i="26"/>
  <c r="E6" i="26"/>
  <c r="E2" i="26"/>
  <c r="I92" i="22"/>
  <c r="E92" i="22"/>
  <c r="C92" i="22"/>
  <c r="E70" i="26" l="1"/>
  <c r="J9" i="20" s="1"/>
  <c r="C15" i="10"/>
  <c r="D15" i="10"/>
  <c r="B15" i="10"/>
  <c r="E7" i="5"/>
  <c r="E9" i="5"/>
  <c r="E11" i="5"/>
  <c r="E13" i="5"/>
  <c r="E3" i="5"/>
  <c r="E4" i="2"/>
  <c r="E6" i="2"/>
  <c r="E8" i="2"/>
  <c r="E10" i="2"/>
  <c r="E12" i="2"/>
  <c r="E14" i="2"/>
  <c r="E16" i="2"/>
  <c r="E18" i="2"/>
  <c r="E20" i="2"/>
  <c r="E2" i="2"/>
  <c r="G19" i="16"/>
  <c r="F15" i="5"/>
  <c r="G3" i="5"/>
  <c r="F22" i="2"/>
  <c r="G2" i="2"/>
  <c r="E14" i="10"/>
  <c r="G16" i="11"/>
  <c r="H2" i="11"/>
  <c r="H4" i="11"/>
  <c r="G20" i="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16" i="8"/>
  <c r="D4" i="8"/>
  <c r="D6" i="8"/>
  <c r="D8" i="8"/>
  <c r="D10" i="8"/>
  <c r="D12" i="8"/>
  <c r="D14" i="8"/>
  <c r="D18" i="8"/>
  <c r="D20" i="8"/>
  <c r="D22" i="8"/>
  <c r="D24" i="8"/>
  <c r="D26" i="8"/>
  <c r="D28" i="8"/>
  <c r="D30" i="8"/>
  <c r="D32" i="8"/>
  <c r="D34" i="8"/>
  <c r="D36" i="8"/>
  <c r="D38" i="8"/>
  <c r="D40" i="8"/>
  <c r="D42" i="8"/>
  <c r="D44" i="8"/>
  <c r="D46" i="8"/>
  <c r="D48" i="8"/>
  <c r="D50" i="8"/>
  <c r="D52" i="8"/>
  <c r="D54" i="8"/>
  <c r="D56" i="8"/>
  <c r="D2" i="8"/>
  <c r="E15" i="10" l="1"/>
  <c r="G9" i="20" s="1"/>
  <c r="D58" i="9"/>
  <c r="E9" i="20" s="1"/>
  <c r="D58" i="8"/>
  <c r="D9" i="20" s="1"/>
  <c r="C58" i="8"/>
  <c r="C58" i="9"/>
  <c r="G18" i="2"/>
  <c r="G16" i="2"/>
  <c r="G14" i="2"/>
  <c r="G12" i="2"/>
  <c r="G10" i="2"/>
  <c r="G8" i="2"/>
  <c r="G6" i="2"/>
  <c r="G4" i="2"/>
  <c r="G22" i="2" l="1"/>
  <c r="N9" i="20" s="1"/>
  <c r="H5" i="16"/>
  <c r="H7" i="16"/>
  <c r="H9" i="16"/>
  <c r="H11" i="16"/>
  <c r="H13" i="16"/>
  <c r="H15" i="16"/>
  <c r="H17" i="16"/>
  <c r="H3" i="16"/>
  <c r="H6" i="11"/>
  <c r="H8" i="11"/>
  <c r="H10" i="11"/>
  <c r="H12" i="11"/>
  <c r="H14" i="11"/>
  <c r="G7" i="5"/>
  <c r="G5" i="5"/>
  <c r="G15" i="5" l="1"/>
  <c r="O9" i="20" s="1"/>
  <c r="H19" i="16"/>
  <c r="M9" i="20" s="1"/>
  <c r="H16" i="11"/>
  <c r="I9" i="20" s="1"/>
  <c r="L9" i="20"/>
  <c r="K9" i="20"/>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O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EC71323E-7259-4FDA-8C26-2834649125E7}">
      <text>
        <r>
          <rPr>
            <sz val="9"/>
            <color indexed="81"/>
            <rFont val="Segoe UI"/>
            <family val="2"/>
          </rPr>
          <t>Se a instituição acumular mais de 10 pontos, a nota será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84AEDE95-A62B-4E0C-9C26-E0C25D112B14}">
      <text>
        <r>
          <rPr>
            <sz val="9"/>
            <color indexed="81"/>
            <rFont val="Segoe UI"/>
            <family val="2"/>
          </rPr>
          <t>Se a instituição acumular mais de 10 pontos, a nota será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<sst xmlns="http://schemas.openxmlformats.org/spreadsheetml/2006/main" count="432" uniqueCount="288">
  <si>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</si>
  <si>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</si>
  <si>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</si>
  <si>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</si>
  <si>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</si>
  <si>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</si>
  <si>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</si>
  <si>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</si>
  <si>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</si>
  <si>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</si>
  <si>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</si>
  <si>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</si>
  <si>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</si>
  <si>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</si>
  <si>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</si>
  <si>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</si>
  <si>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</si>
  <si>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</si>
  <si>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</si>
  <si>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</si>
  <si>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</si>
  <si>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</si>
  <si>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</si>
  <si>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</si>
  <si>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</si>
  <si>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 xml:space="preserve">1. Adaptação às mudanças climáticas </t>
  </si>
  <si>
    <t>Nada consta</t>
  </si>
  <si>
    <t>2. Matriz energética</t>
  </si>
  <si>
    <r>
      <t xml:space="preserve">De acordo com a Carta Anual de Políticas Públicas e de Governança Corporativa 2024 (p. 4), são prioridades o foco em projetos que gerem aumento de empregos, renda e competitividade sustentável da economia, </t>
    </r>
    <r>
      <rPr>
        <b/>
        <sz val="12"/>
        <color theme="1"/>
        <rFont val="Calibri"/>
        <family val="2"/>
        <scheme val="minor"/>
      </rPr>
      <t xml:space="preserve">destacando-se o fomento à </t>
    </r>
    <r>
      <rPr>
        <sz val="12"/>
        <color theme="1"/>
        <rFont val="Calibri"/>
        <family val="2"/>
        <scheme val="minor"/>
      </rPr>
      <t xml:space="preserve">eficiência energética e </t>
    </r>
    <r>
      <rPr>
        <b/>
        <sz val="12"/>
        <color theme="1"/>
        <rFont val="Calibri"/>
        <family val="2"/>
        <scheme val="minor"/>
      </rPr>
      <t>à utilização de fontes alternativas aos combustíveis fósseis</t>
    </r>
    <r>
      <rPr>
        <sz val="12"/>
        <color theme="1"/>
        <rFont val="Calibri"/>
        <family val="2"/>
        <scheme val="minor"/>
      </rPr>
      <t>. A instituição declara promover ações alinhadas aos Objetivos de Desenvolvimento Sustentável (ODS).</t>
    </r>
  </si>
  <si>
    <t>3. Eficiência energética</t>
  </si>
  <si>
    <r>
      <t xml:space="preserve">De acordo com a Carta Anual de Políticas Públicas e de Governança Corporativa 2024 (p. 4), são prioridades o foco em projetos que gerem aumento de empregos, renda e competitividade sustentável da economia, </t>
    </r>
    <r>
      <rPr>
        <b/>
        <sz val="12"/>
        <color theme="1"/>
        <rFont val="Calibri"/>
        <family val="2"/>
        <scheme val="minor"/>
      </rPr>
      <t>destacando-se o fomento à eficiência energética</t>
    </r>
    <r>
      <rPr>
        <sz val="12"/>
        <color theme="1"/>
        <rFont val="Calibri"/>
        <family val="2"/>
        <scheme val="minor"/>
      </rPr>
      <t xml:space="preserve"> e à utilização de fontes alternativas aos combustíveis fósseis. A instituição declara promover ações alinhadas aos Objetivos de Desenvolvimento Sustentável (ODS).</t>
    </r>
  </si>
  <si>
    <t>4. Impactos na biodiversidade terrestre</t>
  </si>
  <si>
    <t>De acordo com o Rel. de Sustentabilidade 2023 (p. 41): "O banco não concede crédito nem mantém relacionamento negocial com empresas ou pessoas para as quais sejam identificadas evidências processamento ou comercialização de madeira de floresta plantada sem certificação ou que não esteja em processo de certificação reconhecida, ou que não possuam sistema de manejo florestal sustentável aprovado nacionalmente. Assim como sem licença pertinente ou oriunda de desmatamento não autorizado". A instituição declara promover ações alinhadas aos Objetivos de Desenvolvimento Sustentável (ODS).</t>
  </si>
  <si>
    <t>5. Poluição água doce</t>
  </si>
  <si>
    <t>De acordo com a Carta Anual de Políticas Públicas e de Governança Corporativa 2024 (p. 5), são prioridades do governo o apoio e investimentos em programas que tenham por objetivo preservar os recursos naturais e que tenham como objetivo o desenvolvimento de ações com base no conceito de cidades inteligentes. Ainda, a instituição declara não realizar negócios com pessoas ou empresas que utilizem sistemas de irrigação não sustentáveis (Rel. de Sustentabilidade 2023, p. 41). A instituição declara promover ações alinhadas aos Objetivos de Desenvolvimento Sustentável (ODS).</t>
  </si>
  <si>
    <t>6. Eficiência hídrica</t>
  </si>
  <si>
    <t>7. Poluição marítima</t>
  </si>
  <si>
    <t>8. Poluição do solo</t>
  </si>
  <si>
    <t>9. Uso eficiente do solo para fins agrícolas</t>
  </si>
  <si>
    <t>10. Poluição atmosférica</t>
  </si>
  <si>
    <t>11. Gestão adequada de resíduos sólidos</t>
  </si>
  <si>
    <t>12. Uso eficiente de matéria-prima poluente ou sujeita a provável escassez</t>
  </si>
  <si>
    <t>13. Trabalho análogo ao escravo</t>
  </si>
  <si>
    <t>De acordo com o Rel. de Sustentabilidade 2023, p. 41: "O banco não concede crédito nem mantém relacionamento negocial com empresas ou pessoas para as quais sejam identificadas evidências de utilização de trabalho forçado ou análogo ao escravo e trabalho infantil, conforme definido pela legislação".</t>
  </si>
  <si>
    <t>14. Trabalho infantil irregular</t>
  </si>
  <si>
    <t>15. Gestão da saúde no trabalho</t>
  </si>
  <si>
    <t xml:space="preserve">Não há informações. </t>
  </si>
  <si>
    <t>16. Gestão da segurança no trabalho</t>
  </si>
  <si>
    <t xml:space="preserve">17. Nível de desigualdade salarial </t>
  </si>
  <si>
    <t>18. Saúde, segurança e outros direitos do consumidor</t>
  </si>
  <si>
    <t>19. Impactos em comunidades tradicionais</t>
  </si>
  <si>
    <t>De acordo com o Rel. de Sustentabilidade 2023 (p. 41): "O banco não concede crédito nem mantém relacionamento negocial com empresas ou pessoas para as quais sejam identificadas evidências de sobreposição de áreas com Territórios Indígenas (com o status de “Homologados” ou “Regularizados” em acordo com a FUNAI), áreas quilombolas e unidades de conservação classificadas como de proteção integral, de acordo com a definição Sistema Nacional de Unidades de Conservação (SNUC)"</t>
  </si>
  <si>
    <t>20. Riscos à saúde e segurança da comunidade em geral</t>
  </si>
  <si>
    <t>21. Riscos e impactos no desenvolvimento local</t>
  </si>
  <si>
    <t>22. Discriminação de gênero</t>
  </si>
  <si>
    <t xml:space="preserve">De acordo com a Carta Anual de Políticas Públicas e de Governança Corporativa 2024 (p. 4), é prioridade o apoio a empresas controladas por mulheres. </t>
  </si>
  <si>
    <t>23. Discriminação étnica ou sexual</t>
  </si>
  <si>
    <t>24. Inclusão de pessoas com deficiência</t>
  </si>
  <si>
    <t>25. Riscos para o patrimônio cultural</t>
  </si>
  <si>
    <t>26. Questões concorrenciais</t>
  </si>
  <si>
    <t>27. Responsabilidade tributária</t>
  </si>
  <si>
    <t>28. Prevenção e combate à corrupção</t>
  </si>
  <si>
    <t>TOTAL</t>
  </si>
  <si>
    <t>Máximo de 3</t>
  </si>
  <si>
    <t>Inclusão em política setorial ou em política temática (0 a 7)</t>
  </si>
  <si>
    <t xml:space="preserve">Não consta. </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</si>
  <si>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</si>
  <si>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</si>
  <si>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</si>
  <si>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</si>
  <si>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</si>
  <si>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</si>
  <si>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sendo o universo mais abrangente do que Project Finance (nesse caso, será considerado o percentual, dentre as operações com setores sujeitos a licenciamento ambiental, para o qual ocorre a consulta) - até 8 pontos</t>
  </si>
  <si>
    <t>Apenas Project Finance - até 4 pontos</t>
  </si>
  <si>
    <t>Licenciamento ambiental vigente</t>
  </si>
  <si>
    <r>
      <t>Rel. de Sustentabilidade 2023 (p. 41): "o banco não concede crédito, nem mantem relacionamento negocial com empresas ou pessoas para as quais sejam identificadas evidências das seguintes situações: [...] A</t>
    </r>
    <r>
      <rPr>
        <b/>
        <sz val="12"/>
        <color theme="1"/>
        <rFont val="Calibri"/>
        <family val="2"/>
        <scheme val="minor"/>
      </rPr>
      <t>usência das principais licenças ambientais aplicáveis</t>
    </r>
    <r>
      <rPr>
        <sz val="12"/>
        <color theme="1"/>
        <rFont val="Calibri"/>
        <family val="2"/>
        <scheme val="minor"/>
      </rPr>
      <t xml:space="preserve">, ou outros documentos que comprovem a regularidade ambiental". </t>
    </r>
  </si>
  <si>
    <t>Relatórios ambientais anuais de empresas inscritas no Cadastro Técnico Federal de Atividades Potencialmente Poluidoras</t>
  </si>
  <si>
    <t>Verificação do cumprimento de condicionantes do licenciamento ambiental junto à empresa</t>
  </si>
  <si>
    <t>Prática de infrações – órgão ambiental estadual</t>
  </si>
  <si>
    <r>
      <t xml:space="preserve">Rel. de Sustentabilidade 2023 (p. 41): "o banco não concede crédito, nem mantem relacionamento negocial com empresas ou pessoas para as quais sejam identificadas evidências das seguintes situações: [...] Ausência das principais licenças ambientais aplicáveis, ou </t>
    </r>
    <r>
      <rPr>
        <b/>
        <sz val="12"/>
        <color theme="1"/>
        <rFont val="Calibri"/>
        <family val="2"/>
        <scheme val="minor"/>
      </rPr>
      <t>outros documentos que comprovem a regularidade ambiental</t>
    </r>
    <r>
      <rPr>
        <sz val="12"/>
        <color theme="1"/>
        <rFont val="Calibri"/>
        <family val="2"/>
        <scheme val="minor"/>
      </rPr>
      <t xml:space="preserve">..." (menção indireta). </t>
    </r>
  </si>
  <si>
    <t>Áreas embargadas – órgão ambiental estadual/DF</t>
  </si>
  <si>
    <t>Cadastro Ambiental Rural - CAR</t>
  </si>
  <si>
    <r>
      <t xml:space="preserve">Rel. de Sustentabilidade 2023 (p. 41): "o Bandes não concederá crédito, nem manterá relacionamento com finalidade negocial, com empresas ou pessoas para as quais sejam identificadas evidências das seguintes situações: [...] Ausência das principais licenças ambientais aplicáveis, ou outros documentos que comprovem a regularidade ambiental, </t>
    </r>
    <r>
      <rPr>
        <b/>
        <sz val="12"/>
        <color theme="1"/>
        <rFont val="Calibri"/>
        <family val="2"/>
        <scheme val="minor"/>
      </rPr>
      <t>incluindo o Cadastro Ambiental Rural (CAR)</t>
    </r>
    <r>
      <rPr>
        <sz val="12"/>
        <color theme="1"/>
        <rFont val="Calibri"/>
        <family val="2"/>
        <scheme val="minor"/>
      </rPr>
      <t xml:space="preserve"> e outorga de direito de uso da água". </t>
    </r>
  </si>
  <si>
    <t>Autorizações para supressão de vegetação (sempre que apurado desmatamento recente) – órgãos ambientais estaduais (ou municipais, qdo. for o caso)</t>
  </si>
  <si>
    <t>Prática de infrações – órgãos ambientais federais</t>
  </si>
  <si>
    <r>
      <t xml:space="preserve">Rel. de Sustentabilidade 2023 (p. 41): "o banco não concede crédito, nem mantem relacionamento negocial com empresas ou pessoas para as quais sejam identificadas evidências das seguintes situações: [...] Ausência das principais licenças ambientais aplicáveis, </t>
    </r>
    <r>
      <rPr>
        <b/>
        <sz val="12"/>
        <color theme="1"/>
        <rFont val="Calibri"/>
        <family val="2"/>
        <scheme val="minor"/>
      </rPr>
      <t>ou outros documentos que comprovem a regularidade ambiental</t>
    </r>
    <r>
      <rPr>
        <sz val="12"/>
        <color theme="1"/>
        <rFont val="Calibri"/>
        <family val="2"/>
        <scheme val="minor"/>
      </rPr>
      <t xml:space="preserve">..." (menção indireta). </t>
    </r>
  </si>
  <si>
    <t>Áreas embargadas pelo IBAMA ou ICMBio</t>
  </si>
  <si>
    <t>Limites de unidades de conservação (federais, estaduais e municipais)</t>
  </si>
  <si>
    <r>
      <t xml:space="preserve">Rel. de Sustentabilidade 2023 (p. 41): "o banco não concede crédito, nem mantem relacionamento negocial com empresas ou pessoas para as quais sejam identificadas evidências das seguintes situações: [...] de sobreposição de áreas com Territórios Indígenas (com o status de “Homologados” ou “Regularizados” em acordo com a FUNAI), áreas quilombolas e </t>
    </r>
    <r>
      <rPr>
        <b/>
        <sz val="12"/>
        <color theme="1"/>
        <rFont val="Calibri"/>
        <family val="2"/>
        <scheme val="minor"/>
      </rPr>
      <t>unidades de conservação classificadas como de proteção integral, de acordo com a definição Sistema Nacional de Unidades de Conservação (SNUC)</t>
    </r>
    <r>
      <rPr>
        <sz val="12"/>
        <color theme="1"/>
        <rFont val="Calibri"/>
        <family val="2"/>
        <scheme val="minor"/>
      </rPr>
      <t>"</t>
    </r>
  </si>
  <si>
    <t>Limites de terras indígenas</t>
  </si>
  <si>
    <r>
      <t xml:space="preserve">Rel. de Sustentabilidade 2023 (p. 41): "o banco não concede crédito, nem mantem relacionamento negocial com empresas ou pessoas para as quais sejam identificadas evidências das seguintes situações: [...] </t>
    </r>
    <r>
      <rPr>
        <b/>
        <sz val="12"/>
        <color theme="1"/>
        <rFont val="Calibri"/>
        <family val="2"/>
        <scheme val="minor"/>
      </rPr>
      <t>de sobreposição de áreas com Territórios Indígenas (com o status de “Homologados” ou “Regularizados” em acordo com a FUNAI)</t>
    </r>
    <r>
      <rPr>
        <sz val="12"/>
        <color theme="1"/>
        <rFont val="Calibri"/>
        <family val="2"/>
        <scheme val="minor"/>
      </rPr>
      <t>, áreas quilombolas e unidades de conservação classificadas como de proteção integral, de acordo com a definição Sistema Nacional de Unidades de Conservação (SNUC)"</t>
    </r>
  </si>
  <si>
    <t>Limites de territórios quilombolas</t>
  </si>
  <si>
    <r>
      <t>Rel. de Sustentabilidade 2023 (p. 41): "o banco não concede crédito, nem mantem relacionamento negocial com empresas ou pessoas para as quais sejam identificadas evidências das seguintes situações: [...] de sobreposição de áreas com Territórios Indígenas (com o status de “Homologados” ou “Regularizados” em acordo com a FUNAI),</t>
    </r>
    <r>
      <rPr>
        <b/>
        <sz val="12"/>
        <color theme="1"/>
        <rFont val="Calibri"/>
        <family val="2"/>
        <scheme val="minor"/>
      </rPr>
      <t xml:space="preserve"> áreas quilombolas</t>
    </r>
    <r>
      <rPr>
        <sz val="12"/>
        <color theme="1"/>
        <rFont val="Calibri"/>
        <family val="2"/>
        <scheme val="minor"/>
      </rPr>
      <t xml:space="preserve"> e unidades de conservação classificadas como de proteção integral, de acordo com a definição Sistema Nacional de Unidades de Conservação (SNUC)"</t>
    </r>
  </si>
  <si>
    <t>IPHAN e órgãos estaduais e municipais de proteção do patrimônio cultural</t>
  </si>
  <si>
    <t>Outros conflitos fundiários ou comunitários</t>
  </si>
  <si>
    <t xml:space="preserve">Rel. de Sustentabilidade 2023 (p. 41): "o banco não concede crédito, nem mantem relacionamento negocial com empresas ou pessoas para as quais sejam identificadas evidências das seguintes situações: [...] de existência de áreas com situação fundiária irregular". </t>
  </si>
  <si>
    <t>Bases de dados do Ministério Público Federal</t>
  </si>
  <si>
    <t>Bases de dados do Ministério Público Estadual</t>
  </si>
  <si>
    <t>“Lista suja” do trabalho escravo</t>
  </si>
  <si>
    <t xml:space="preserve">Rel. de Sustentabilidade 2023 (p. 41): "o banco não concede crédito, nem mantem relacionamento negocial com empresas ou pessoas para as quais sejam identificadas evidências das seguintes situações: [...] de utilização de trabalho forçado ou análogo ao escravo e trabalho infantil, conforme definido pela legislação".  </t>
  </si>
  <si>
    <t>Infrações em matéria de saúde e segurança do trabalho (inclusive trabalho infantil)</t>
  </si>
  <si>
    <t>Bases de dados do Ministério Público em matéria trabalhista</t>
  </si>
  <si>
    <t>Bases de dados do Judiciário em matéria trabalhista</t>
  </si>
  <si>
    <t>Percentual de acidentes do trabalho à luz da média do setor econômico</t>
  </si>
  <si>
    <t>Percentual de doenças ocupacionais à luz da média do setor econômico</t>
  </si>
  <si>
    <t>Bases de dados do Poder Judiciário Federal</t>
  </si>
  <si>
    <t>Bases de dados do Poder Judiciário Estadual</t>
  </si>
  <si>
    <t>Dados da própria empresa relativos à matriz energética</t>
  </si>
  <si>
    <t>Dados da própria empresa relativos à eficiência energética</t>
  </si>
  <si>
    <t xml:space="preserve">Outorga para utilização de recursos hídricos </t>
  </si>
  <si>
    <r>
      <t xml:space="preserve">Rel. de Sustentabilidade 2023 (p. 41): "o banco não concede crédito, nem mantem relacionamento negocial com empresas ou pessoas para as quais sejam identificadas evidências das seguintes situações: [...] Ausência das principais licenças ambientais aplicáveis, ou outros documentos que comprovem a regularidade ambiental (...) e </t>
    </r>
    <r>
      <rPr>
        <b/>
        <sz val="12"/>
        <color theme="1"/>
        <rFont val="Calibri"/>
        <family val="2"/>
        <scheme val="minor"/>
      </rPr>
      <t>outorga de direito de uso da água</t>
    </r>
    <r>
      <rPr>
        <sz val="12"/>
        <color theme="1"/>
        <rFont val="Calibri"/>
        <family val="2"/>
        <scheme val="minor"/>
      </rPr>
      <t xml:space="preserve">". </t>
    </r>
  </si>
  <si>
    <t>Dados da própria empresa relativos à eficiência hídrica</t>
  </si>
  <si>
    <t>Dados da própria empresa relativos à gestão de resíduos e efluentes</t>
  </si>
  <si>
    <t>Dados da própria empresa relativos ao uso de matéria-prima e insumos</t>
  </si>
  <si>
    <t>Dados da própria empresa relativos a riscos ambientais na cadeia de produção/valor</t>
  </si>
  <si>
    <t>Dados da própria empresa relativos a riscos sociais na cadeia de produção/valor</t>
  </si>
  <si>
    <t>Certificações ambientais</t>
  </si>
  <si>
    <t>Certificações sociais</t>
  </si>
  <si>
    <t>PROCONs ou bases de dados do Ministério da Justiça em matéria de consumo</t>
  </si>
  <si>
    <t>Bases de dados do CADE (concorrência)</t>
  </si>
  <si>
    <t>Entes encarregados de zelar pela sanidade animal ou vegetal (para setores relevantes)</t>
  </si>
  <si>
    <t>Bases de dados da Controladoria-Geral da União, Tribunais de Contas e afins</t>
  </si>
  <si>
    <t>Vigilância sanitária (para setores relevantes)</t>
  </si>
  <si>
    <t>Imprensa</t>
  </si>
  <si>
    <t>Mídias online em geral</t>
  </si>
  <si>
    <t>Organizações da sociedade civil relevantes</t>
  </si>
  <si>
    <t>Mecanismo de recebimento de queixas</t>
  </si>
  <si>
    <t>Inspeções no local</t>
  </si>
  <si>
    <t>Contratação de auditoria socioambiental</t>
  </si>
  <si>
    <t>TOTAL PONDERADO DA COLUNA</t>
  </si>
  <si>
    <t>Máximo de 20</t>
  </si>
  <si>
    <t xml:space="preserve">*Processo de análise de risco socioambiental que inclui a análise documental, além do questionário social, ambiental e climático, que resultam na atribuição de um rating por cliente. (Rel Sustentabildiade p. 40). </t>
  </si>
  <si>
    <t xml:space="preserve">**Não localizado o questionário e lista de documentos para as linhas de crédito em geral. </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</si>
  <si>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</si>
  <si>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</si>
  <si>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</si>
  <si>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</si>
  <si>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 inclusive Project Finance </t>
  </si>
  <si>
    <t>Semestral ou menor</t>
  </si>
  <si>
    <t>Anual</t>
  </si>
  <si>
    <t>Bienal</t>
  </si>
  <si>
    <t>Apenas quando tem conhecimento de fato novo relevante ou quando se refere a único ou poucos temas</t>
  </si>
  <si>
    <t>Não adota</t>
  </si>
  <si>
    <t>Total</t>
  </si>
  <si>
    <t>Máximo de 10</t>
  </si>
  <si>
    <t xml:space="preserve">*Rel. de Sustentabilidade 2023, p. 66: A Gerência de Acompanhamento de Projetos - responsável pelo monitoramento de riscos social, ambiental e climático dos projetos financiados pelo Bandes, verificando o cumprimento de condições contratuais atendimento às normas e legislação de proteção ao meio ambiente - recebeu atribuições de controle com relação ao impacto do crédito na sociedade, se responsabilizando por acompanhar a carteira de crédito e sua contribuição para os ODS, propor ações para financiamento climático e fazer a gestão do Framework Bandes de Captações Temáticas. </t>
  </si>
  <si>
    <t>GRAU DE RELEVÂNCIA</t>
  </si>
  <si>
    <t>Negativa de crédito, suspensão de desembolsos ou vencimento antecipado de operações em razão de riscos socioambientais (percentual nos últimos 2 anos)</t>
  </si>
  <si>
    <t>Baixo - 0 ou 1 ponto</t>
  </si>
  <si>
    <t>Médio - 2 ou 3 pontos</t>
  </si>
  <si>
    <t>Alto - 4 ou 5 pontos</t>
  </si>
  <si>
    <t>0 a 2%</t>
  </si>
  <si>
    <t>2 a 8%</t>
  </si>
  <si>
    <t>Maior que 8%</t>
  </si>
  <si>
    <t>Máximo de 5</t>
  </si>
  <si>
    <t>*Processo de análise de risco socioambiental que inclui a análise documental, além do questionário social, ambiental e climático, que resultam na atribuição de um rating por cliente. Além disso, o Bandes possui Llista de Exclusão de financiamento a empresas com práticas ambientais inadequadas. (Rel Sustentabildiade p. 40)</t>
  </si>
  <si>
    <t xml:space="preserve">***Não há a informação sobre o % de negativa ou outras ações. </t>
  </si>
  <si>
    <t>Socioambiental e Climático
Para esta dimensão, são definidos setores restritos em decorrência de aspectos de natureza social,
ambiental ou climática, para realização de negócios pela Instituição bem como a aplicação de regras
específicas para aprovação de crédito, a depender do cliente, do setor e da operação pretendida,
ofertando ou vedando, apoio financeiro condicionado à avaliação de risco social, ambiental e climático,
além do cumprimento de requisitos previstos por lei, evitando assim a exposição em projetos e clientes
que apresentem danos potenciais ou materiais do ponto de vista social, ambiental e climático.
Com isso, a gestão de riscos atrelados ao tema social, ambiental e climático está relacionada à gestão da
possibilidade de ocorrência de perdas pelo Bandes, decorrentes de danos sociais, ambientais e climáticos
pelos projetos apoiados ou incentivados pelo banco. Além disso, a matriz interna para classificação do
risco social, ambiental e climático avalia o setor de atividades financiadas e a exposição financeira com o
Bandes, indicando ações que orientam o processo de acompanhamento, de acordo com a classificação
interna de risco definida para esta dimensão.</t>
  </si>
  <si>
    <t>AÇÃO ADOTADA</t>
  </si>
  <si>
    <t>Todos os setores econômicos sujeitos a licenciamento ambiental - 8 a 10 pontos</t>
  </si>
  <si>
    <t>Apenas setores econômicos com maior risco socioambiental  - 6 ou 7 pontos</t>
  </si>
  <si>
    <t>Apenas operações ou clientes acima de certo patamar financeiro (nesse caso, indicar o percentual dentre os valores destinados a empresas de setores sujeitos a licenciamento) - até 5 pontos</t>
  </si>
  <si>
    <t xml:space="preserve">Apenas Project Finance - até 3 pontos  </t>
  </si>
  <si>
    <t>Não adota - 0 pontos</t>
  </si>
  <si>
    <t xml:space="preserve">Repercussão do nível de risco nas condições da operação (taxa de juros, prazo de duração ou prazo de carência) </t>
  </si>
  <si>
    <t xml:space="preserve">A partir do Questionário Social, Ambiental e Climático (QSA) o Banco estabelece o rating por cliente. </t>
  </si>
  <si>
    <t>Cláusula(s) contratual(s) de cumprimento das regulações socioambientais/dever de informar sobre autuações</t>
  </si>
  <si>
    <t xml:space="preserve">De acordo com o documento que estabelece as disposições aplicáveis aos contratos do Bandes, além do dever de informar sobre quaisquer infrações (Art. 30), o banco poderá suspender a liberação do recurso: "Art. 11, IX: se ocorrer situação que tenha reflexo negativo na preservação do meio ambiente ou do patrimônio histórico, especialmente se provocar degradação de matas, sítios ou de áreas protegidas ou poluição de águas, terra ou ar, ou, ainda, se verifiquem condutas ou atividades lesivas ao meio ambiente, conforme definição legal, mesmo dispondo a Beneficiária do correspondente licenciamento ambiental;". </t>
  </si>
  <si>
    <t>Cláusula(s) contratual(is) relativa(s) a deveres de transparência socioambiental junto à IF relativos a operações da própria empresa financiada</t>
  </si>
  <si>
    <t>Cláusula(s) contratual(is) relativa(s) a deveres de transparência socioambiental junto à IF relativos à cadeia de produção da empresa financiada</t>
  </si>
  <si>
    <t xml:space="preserve">Plano de ação ou compromisso equivalente com prazos e metas claros para operações próprias </t>
  </si>
  <si>
    <t>Plano de ação ou compromisso equivalente com  prazos e metas claros para cadeia de produção</t>
  </si>
  <si>
    <t>Garantias adicionais ou seguro</t>
  </si>
  <si>
    <t>Existência de indicadores específicos para mensuração de impacto (indicando-se quais são) - até 3,5 pontos</t>
  </si>
  <si>
    <t xml:space="preserve">Percentual no portfólio de crédito - até 6,5 pontos </t>
  </si>
  <si>
    <t>Educação e/ou empregabilidade para população de baixa renda</t>
  </si>
  <si>
    <t xml:space="preserve">Adaptação a riscos climáticos físicos </t>
  </si>
  <si>
    <t xml:space="preserve">Produção, geração ou distribuição de energia elétrica de baixo carbono (exclui grandes hidrelétricas) </t>
  </si>
  <si>
    <t xml:space="preserve">O Bandes desenvolveu o Programa de Infraestrutura Energética (Bandes Solar) para empresas que querem investir em projetos de eficiência energética, desde obras, instalações, serviços e aquisição de equipamentos, componentes e sistemas geradores fotovoltaicos. Ainda, o Bandes está estruturando o Fundo de Descarbonização para apoiar projetos que ajudem a reduzir a emissão de gases poluentes, especialmente nos setores de energia e indústria - linha de energia renovável. O Bandes oferece linha de crédito aos municípios, através do  Programa ES Inteligente, para investimentos em soluções integradas, como iluminação pública, e usinas solares fotovoltaicas. O Bandes possui a linha de crédito Finame Baixo Carbono, destinado à empresas que desejam comprar máquinas e equipamentos com maiores índices de eficiência energética ou que contribuam para a redução da emissão de gases de efeito estufa. São sistemas fotovoltaicos, veículos elétricos ou movidos por biodiesel. </t>
  </si>
  <si>
    <t>Eficiência energética</t>
  </si>
  <si>
    <t xml:space="preserve">O Bandes está estruturando o Fundo de Descarbonização para apoiar projetos que ajudem a reduzir a emissão de gases poluentes, especialmente nos setores de energia e indústria - Possui linha de eficiência energética e eletrificação de cadeias logísticas. </t>
  </si>
  <si>
    <t>Produção de combustíveis de baixo carbono /aquisição de veículos de baixo carbono</t>
  </si>
  <si>
    <t xml:space="preserve">O Bandes possui a linha de crédito Finame Baixo Carbono, destinado à empresa que deseja comprar máquinas e equipamentos com maiores índices de eficiência energética ou que contribuam para a redução da emissão de gases de efeito estufa. São sistemas fotovoltaicos, veículos elétricos ou movidos por biodiesel. Ainda, o Bandes está estruturando o Fundo de Descarbonização para apoiar projetos que ajudem a reduzir a emissão de gases poluentes, especialmente nos setores de energia e indústria - Possui linha de produção e uso de biocombustiveis e combustíveis alternativos. Não foram localizados indicadores específicos para mensuração de impacto. </t>
  </si>
  <si>
    <t>Infraestrutura de mobilidade urbana ativa</t>
  </si>
  <si>
    <t xml:space="preserve">O Bandes disponibiliza a Linha de Crédito Gestão Municipal elegendo projetos passíveis de apoio: Pavimentação ou recuperação de vias urbanas e estradas, saneamento e drenagem. Não foram localizados indicadores específicos para mensuração de impacto. </t>
  </si>
  <si>
    <t>Biodiversidade terrestre (mitigação de riscos)</t>
  </si>
  <si>
    <t>Biodiversidade terrestre (restauração)</t>
  </si>
  <si>
    <t>O Bandes disponibiliza o programa Fundágua Reflorestamento, que é um financiamento indicado a projetos que tenham a finalidade de proteger, recuperar e adequar áreas de Preservação Permanente, Reserva Legal, Reserva Particular do Patrimônio Natural, degradadas ou de uso ambiental.</t>
  </si>
  <si>
    <t>Preservação da biodiversidade e/ou mitigação de riscos de poluição de água doce</t>
  </si>
  <si>
    <t>Descontaminação de água doce</t>
  </si>
  <si>
    <t>Eficiência hídrica</t>
  </si>
  <si>
    <t xml:space="preserve">O Banco disponibiliza o Fundo Estadual de Recursos Hídricos do Espírito Santo (FUNDÁGUA) é um instrumento da Política Estadual de Recursos Hídricos destinado à captação e à aplicação de recursos financeiros para garantir um melhor gerenciamento dos recursos hídricos no Estado. </t>
  </si>
  <si>
    <t>Preservação da biodiversidade e/ou mitigação de riscos de poluição marítima</t>
  </si>
  <si>
    <t>Restauração de ecossistemas marinhos</t>
  </si>
  <si>
    <t>Mitigação de riscos de poluição do solo ou uso eficiente do solo para fins agrícolas</t>
  </si>
  <si>
    <t>O Bandes está estruturando o Fundo de Descarbonização para apoiar projetos que ajudem a reduzir a emissão de gases poluentes, especialmente nos setores de energia e indústria - linha práticas agrícolas sustentáveis e agricultura regenerativa.</t>
  </si>
  <si>
    <t>Não há informações.</t>
  </si>
  <si>
    <t>Descontaminação do solo</t>
  </si>
  <si>
    <t>Mitigação de riscos de poluição atmosférica</t>
  </si>
  <si>
    <t>O Bandes está estruturando o Fundo de Descarbonização para apoiar projetos que ajudem a reduzir a emissão de gases poluentes, especialmente nos setores de energia e indústria - linha tecnologias limpas para a produção industrial.</t>
  </si>
  <si>
    <t>Uso eficiente de matéria-prima</t>
  </si>
  <si>
    <t>Gestão adequada de resíduos sólidos (prevenção de poluição)</t>
  </si>
  <si>
    <t>O Bandes disponibiliza a Linha de Crédito Gestão Municipal e Programa ES Inteligente aos municípios elegendo projetos passíveis de apoio, como, por exemplo, Soluções de abastecimento de água, esgotos e resíduos sólidos.</t>
  </si>
  <si>
    <t>Gestão eficiente de resíduos sólidos (economia circular)</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</si>
  <si>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</si>
  <si>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</si>
  <si>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</si>
  <si>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</si>
  <si>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</si>
  <si>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</si>
  <si>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Saúde e segurança do consumidor</t>
  </si>
  <si>
    <t>Desenvolvimento local (inclui turismo sustentável)/ apoio a MPMEs</t>
  </si>
  <si>
    <t xml:space="preserve">O Bandes disponibiliza linha de crédito, Bandes Investimento e Giro Automático, para as empresas adquirirem capital de giro e investirem em infraestrutura e para aumentarem a capacidade produtiva. Ainda, disponibiliza o Fundesul Presidente Kennedy - fundo de investimento que apoia projetos de negócios que resultem, direta ou indiretamente, em geração de emprego e renda no município e o FUNDAPSOCIAL (através do programa Programa Nossocrédito) cujo objetivo é gerar recursos para ampliar a oferta de crédito para micro e pequenas empresas, microempreendedores, incluindo o setor informal, e beneficiar ainda projetos sociais e culturais. O Bandes, através dos recursos do Fungetur, oferece linhas de crédito para  empresas capixabas que desejam modernizar a infraestrutura ou adquirir máquinas e equipamentos para atender às diferentes vertentes do segmento turístico. Modelos de negócios voltados ao turismo como bares, lanchonetes, cafés e empresas do ramo de hospedagem também têm acesso aos recursos. Um exemplo de linha de crédito é Turismo Investimento e o Procerva. </t>
  </si>
  <si>
    <t>Promoção da equidade de gênero</t>
  </si>
  <si>
    <t xml:space="preserve">O Bandes oferece linhas de crédito, como a Giro Automático, o qual oferece condições especiais para empresas que possuam liderança feminina "bônus liderança feminina". </t>
  </si>
  <si>
    <t>"Em 2023, 22% do montante de crédito para investimento e capital
de giro foi destinado a empresas de liderança feminina, aquelas em que 50%
ou mais do capital social estava em posse de mulheres." (Rel. de Sustentabilidade 2023, p. 53)</t>
  </si>
  <si>
    <t>Promoção da equidade étnica</t>
  </si>
  <si>
    <t>Infraestrutura para integração de pessoas com deficiência</t>
  </si>
  <si>
    <t>Proteção do patrimônio culturaL</t>
  </si>
  <si>
    <t>Habitação para população de baixa renda</t>
  </si>
  <si>
    <t>Água e esgoto para comunidades periféricas</t>
  </si>
  <si>
    <t xml:space="preserve">O Bandes disponibiliza a Linha de Crédito Gestão Municipal elegendo projetos passíveis de apoio: Soluções de abastecimento de água, esgotos e resíduos sólidos. </t>
  </si>
  <si>
    <t>Coleta de lixo para comunidades periféricas</t>
  </si>
  <si>
    <t>Percentual no portfólio</t>
  </si>
  <si>
    <t>Categoria da atividade econômica financiada</t>
  </si>
  <si>
    <t>Percentual alto (mais de 40%) no portfólio</t>
  </si>
  <si>
    <t xml:space="preserve">Percentual médio (mais de 20 e até 40%) no portfólio </t>
  </si>
  <si>
    <t>Percentual baixo (0 a 20%) no portfólio</t>
  </si>
  <si>
    <t>Ausente no portfólio</t>
  </si>
  <si>
    <t>Setores econômicos de alto risco socioambiental</t>
  </si>
  <si>
    <t xml:space="preserve">De acordo com as Demonstrações Financeiras (Item 3) a indústria representa 41,6% do portfólio de crédito. </t>
  </si>
  <si>
    <t xml:space="preserve">Setores econômicos de risco socioambiental médio </t>
  </si>
  <si>
    <t xml:space="preserve">De acordo com as Demonstrações Financeiras (Item 3), a agricultura representa 13,8% do portfólio de crédito. </t>
  </si>
  <si>
    <t>Setores econômicos de risco socioambiental baixo ou nenhum</t>
  </si>
  <si>
    <t xml:space="preserve">De acordo com as Demonstrações Financeiras (Item 3) o setor de serviços (27,5%) e comércio (7,2%) representam 34,7% do portfólio de crédito. </t>
  </si>
  <si>
    <t>(Demonstrações financeiras - item 3) O saldo de operações de crédito da carteira do BANDES somou R$ 608,8 milhões ao final de 2024, registrando um aumento de 26,9% com relação a 2023. Os financiamentos para investimento fixo representam 77,9% do saldo e os de capital de giro, 20,3%. Empresas de médio porte somam 55,4% do saldo. Com relação aos setores econômicos, a indústria, que em 2023 tinha 22,1% do saldo, passou a ter a maior concentração, atingindo 41,6% em dezembro de 2024. O setor de serviços teve uma redução, chegando a 27,5%, a agricultura participa com 13,8%, a atividade de comércio 7,2% e municípios 2,1%.</t>
  </si>
  <si>
    <t>CATEGORIA DA EMPRESA FINANCIADA E DE SUA CADEIA DE PRODUÇÃO</t>
  </si>
  <si>
    <t>Informação completa (georreferenciada ou microbacia hidrográfica) - 10 pontos</t>
  </si>
  <si>
    <t>Município/bioma - 5 pontos</t>
  </si>
  <si>
    <t>Ausente (informação apenas sobre a sede no caso de empresas com múltiplos estabelecimentos) - 0 pontos</t>
  </si>
  <si>
    <t>Alto risco socioambiental</t>
  </si>
  <si>
    <t xml:space="preserve">Há conhecimento acerca dos dados de localização da indústria - o qual representa 41,6% do portfólio de crédito. De acordo com o Questionário Social, Ambiental e Climático (QSA), o banco solicita a "Localização do empreendimento" para análise de crédito" (item 3).  </t>
  </si>
  <si>
    <t>Risco socioambiental médio</t>
  </si>
  <si>
    <t xml:space="preserve">Há conhecimento acerca dos dados de localização dos financiamentos ruarais - que representam 13,8% do portfólio de crédito. De acordo com o Rel. de Sustentabilidade 2023 (p. 41), o banco solicita as informações do Cadastro Ambiental Rural - CAR.  </t>
  </si>
  <si>
    <t>Risco socioambiental baixo ou nenhum risco</t>
  </si>
  <si>
    <t xml:space="preserve">Há conhecimento acerca dos dados de localização dos créditos concedidos a comércio e serviços. De acordo com o Questionário Social, Ambiental e Climático (QSA), o banco solicita a "Localização do empreendimento" para análise de crédito" (item 3)  </t>
  </si>
  <si>
    <t>PERCENTUAL NO PORTFÓLIO</t>
  </si>
  <si>
    <t>Categoria da empresa financiada e de sua cadeia de produção</t>
  </si>
  <si>
    <t>Percentual baixo (até 20%) no portfólio</t>
  </si>
  <si>
    <t>Risco socioambiental baixo ou nenhum</t>
  </si>
  <si>
    <t>Não avaliadas (dentre os setores sujeitos a licenciamento ambiental)</t>
  </si>
  <si>
    <t>Impacto socioambiental positivo</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</si>
  <si>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</si>
  <si>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</si>
  <si>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</si>
  <si>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SITUAÇÃO NA IF</t>
  </si>
  <si>
    <t>Deficiente – 0 ou 1 ponto</t>
  </si>
  <si>
    <t>Médio – 2 a 6 pontos</t>
  </si>
  <si>
    <t>Bom/ótimo – 7 a 10 pontos</t>
  </si>
  <si>
    <t>Tema tratado em Diretoria de área-fim</t>
  </si>
  <si>
    <t xml:space="preserve">O BANDES instituiu o Comitê de Responsabilidade Social, Ambiental e Climática e a Comissão de Sustentabilidade. (PRSAC p. 4 e Demonstrações Financeiras 2024, p. 1 - Processos Internos e Riscos) </t>
  </si>
  <si>
    <t>Participação feminina na Diretoria</t>
  </si>
  <si>
    <t xml:space="preserve">Os três primeiros níveis de liderança do banco contam com a participação feminina: (i) Conselho de Administração (2/7); (ii) A Diretoria Executiva  (1/4); (iii) Gerências conta com 50% de participação feminina. (Rel. de Sustentabilidade 2023, p. 79) </t>
  </si>
  <si>
    <t>Participação negra na Diretoria</t>
  </si>
  <si>
    <t>Dimensão da área de Sustentabilidade (proporcionalidade em relação ao quadro de empregados da área de risco)</t>
  </si>
  <si>
    <t>Dimensão da área de Sustentabilidade (proporcionalidade em relação ao quadro de empregados das áreas de negócios)</t>
  </si>
  <si>
    <t>Treinamentos em sustentabilidade para áreas-fim (média por empregado)</t>
  </si>
  <si>
    <t xml:space="preserve">Foram realizadas capacitações de colaboradores, nos seguintes temas: a) Guia de aplicação da metodologia ODS e sustentabilidade no SNF; b) Mudança climática e impacto nos negócios - ECO55; c) O olhar do mercado financeiro sobre o ESG e os bancos de desenvolvimento; d) Avaliação e monitoramento de programas. (Rel de Sustentabilidade 2023, p. 68). Não há informações sobre a média por empregado. </t>
  </si>
  <si>
    <t>Integração de fatores de sustentabilidade na remuneração da Diretoria</t>
  </si>
  <si>
    <t>Integração de fatores de sustentabilidade na remuneração de gerentes</t>
  </si>
  <si>
    <r>
      <t xml:space="preserve">Frequência de atualização de Políticas, Planos e Manuais de Procedimentos e abrangência do universo de </t>
    </r>
    <r>
      <rPr>
        <i/>
        <sz val="12"/>
        <color rgb="FF000000"/>
        <rFont val="Calibri"/>
        <family val="2"/>
      </rPr>
      <t>stakeholders</t>
    </r>
  </si>
  <si>
    <t>A Política de Gerenciamento de Riscos é revisada anualmente (Carta Anual 2024, p. 10 e GRSAC, p. 2)</t>
  </si>
  <si>
    <t>Canal específico para recebimento de reclamações quanto a impactos socioambientais de empreendimentos financiados</t>
  </si>
  <si>
    <t xml:space="preserve">Não possui. O BANDES disponibiliza o canal da Ouvidoria e Canal de Denúncias para recebimento de reclamações e relatos gerais  (Rel. de Sustentabilidade 2023, p. 22 e 24) </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</si>
  <si>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</si>
  <si>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</si>
  <si>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</si>
  <si>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</si>
  <si>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</si>
  <si>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</si>
  <si>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</si>
  <si>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</si>
  <si>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Há controvérsias dessa natureza.</t>
  </si>
  <si>
    <t>Ministério Público Estadual (inquéritos civis, TACs e ACPs)</t>
  </si>
  <si>
    <t>Banco Central do Brasil e CVM</t>
  </si>
  <si>
    <t>Imprensa tradicional</t>
  </si>
  <si>
    <t>ONGs socioambientais e canal para recebimento de denúncias da SIS no que diz respeito ao descumprimento de Políticas e compromissos voluntários</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</si>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</sst>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0.0"/>
  </numFmts>
  <fonts count="13">
    <font>
      <sz val="12"/>
      <color theme="1"/>
      <name val="Calibri"/>
      <family val="2"/>
      <scheme val="minor"/>
    </font>
    <font>
      <sz val="11"/>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i/>
      <sz val="12"/>
      <color rgb="FF000000"/>
      <name val="Calibri"/>
      <family val="2"/>
    </font>
    <font>
      <sz val="9"/>
      <color indexed="81"/>
      <name val="Segoe UI"/>
      <family val="2"/>
    </font>
    <font>
      <b/>
      <sz val="16"/>
      <color theme="1"/>
      <name val="Calibri"/>
      <family val="2"/>
      <scheme val="minor"/>
    </font>
    <font>
      <sz val="12"/>
      <name val="Calibri"/>
      <family val="2"/>
      <scheme val="minor"/>
    </font>
  </fonts>
  <fills count="21">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theme="8"/>
        <bgColor rgb="FF000000"/>
      </patternFill>
    </fill>
    <fill>
      <patternFill patternType="solid">
        <fgColor rgb="FFFCE4D6"/>
        <bgColor rgb="FFFCE4D6"/>
      </patternFill>
    </fill>
  </fills>
  <borders count="23">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tted">
        <color indexed="64"/>
      </left>
      <right style="dotted">
        <color indexed="64"/>
      </right>
      <top/>
      <bottom style="dotted">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180">
    <xf numFmtId="0" fontId="0" fillId="0" borderId="0" xfId="0"/>
    <xf numFmtId="0" fontId="0" fillId="0" borderId="0" xfId="0" applyAlignment="1">
      <alignment horizontal="center"/>
    </xf>
    <xf numFmtId="0" fontId="0" fillId="2" borderId="0" xfId="0" applyFill="1" applyAlignment="1">
      <alignment horizontal="center"/>
    </xf>
    <xf numFmtId="0" fontId="2" fillId="0" borderId="0" xfId="0" applyFont="1" applyAlignment="1">
      <alignment horizontal="center" vertical="center"/>
    </xf>
    <xf numFmtId="9" fontId="0" fillId="0" borderId="0" xfId="0" applyNumberFormat="1" applyAlignment="1">
      <alignment horizontal="center"/>
    </xf>
    <xf numFmtId="0" fontId="2"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6"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4" fillId="0" borderId="0" xfId="0" applyFont="1"/>
    <xf numFmtId="0" fontId="4"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6" fillId="0" borderId="0" xfId="0" applyFont="1" applyAlignment="1">
      <alignment horizontal="center" vertical="center"/>
    </xf>
    <xf numFmtId="0" fontId="8" fillId="4" borderId="2" xfId="0" applyFont="1" applyFill="1" applyBorder="1" applyAlignment="1">
      <alignment horizontal="center" vertical="center" wrapText="1"/>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6" fillId="0" borderId="0" xfId="0" applyFont="1" applyAlignment="1">
      <alignment horizontal="left" vertical="center"/>
    </xf>
    <xf numFmtId="0" fontId="0" fillId="2" borderId="4" xfId="0" applyFill="1" applyBorder="1" applyAlignment="1">
      <alignment vertical="center" wrapText="1"/>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0" fillId="0" borderId="0" xfId="0" applyAlignment="1">
      <alignment horizontal="right" vertical="center"/>
    </xf>
    <xf numFmtId="0" fontId="0" fillId="11" borderId="2" xfId="0" applyFill="1" applyBorder="1" applyAlignment="1">
      <alignment horizontal="center"/>
    </xf>
    <xf numFmtId="0" fontId="8"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0" fillId="0" borderId="0" xfId="0" applyAlignment="1">
      <alignment horizontal="right"/>
    </xf>
    <xf numFmtId="0" fontId="4"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9" xfId="0" applyFill="1" applyBorder="1" applyAlignment="1">
      <alignment horizontal="center" vertical="center"/>
    </xf>
    <xf numFmtId="0" fontId="7" fillId="0" borderId="0" xfId="0" applyFont="1" applyAlignment="1">
      <alignment horizontal="center"/>
    </xf>
    <xf numFmtId="0" fontId="11"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3" xfId="0" applyBorder="1" applyAlignment="1">
      <alignment horizontal="center"/>
    </xf>
    <xf numFmtId="0" fontId="0" fillId="11" borderId="13" xfId="0" applyFill="1" applyBorder="1" applyAlignment="1">
      <alignment horizontal="center"/>
    </xf>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165" fontId="0" fillId="7" borderId="2" xfId="0" applyNumberFormat="1" applyFill="1" applyBorder="1" applyAlignment="1">
      <alignment horizontal="center" vertical="center"/>
    </xf>
    <xf numFmtId="165" fontId="0" fillId="7" borderId="2" xfId="0" applyNumberFormat="1" applyFill="1" applyBorder="1" applyAlignment="1">
      <alignment horizontal="fill" vertical="center"/>
    </xf>
    <xf numFmtId="9" fontId="0" fillId="7" borderId="2" xfId="0" applyNumberFormat="1" applyFill="1" applyBorder="1" applyAlignment="1">
      <alignment horizontal="center" vertical="center"/>
    </xf>
    <xf numFmtId="0" fontId="8"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4"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10" fontId="0" fillId="7" borderId="19" xfId="0" applyNumberFormat="1" applyFill="1" applyBorder="1" applyAlignment="1">
      <alignment horizontal="center" vertical="center"/>
    </xf>
    <xf numFmtId="9" fontId="0" fillId="7" borderId="4"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1"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19" xfId="0" applyFill="1" applyBorder="1" applyAlignment="1">
      <alignment horizontal="center" vertical="center"/>
    </xf>
    <xf numFmtId="0" fontId="0" fillId="18" borderId="0" xfId="0" applyFill="1" applyAlignment="1">
      <alignment horizontal="center"/>
    </xf>
    <xf numFmtId="0" fontId="0" fillId="13" borderId="8"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9" fontId="0" fillId="7" borderId="4" xfId="2" applyFont="1" applyFill="1" applyBorder="1" applyAlignment="1">
      <alignment horizontal="center" vertical="center"/>
    </xf>
    <xf numFmtId="0" fontId="0" fillId="4" borderId="18" xfId="0" applyFill="1" applyBorder="1" applyAlignment="1">
      <alignment vertical="center" wrapText="1"/>
    </xf>
    <xf numFmtId="9" fontId="0" fillId="7" borderId="21" xfId="0" applyNumberFormat="1" applyFill="1" applyBorder="1" applyAlignment="1">
      <alignment horizontal="center" vertical="center"/>
    </xf>
    <xf numFmtId="0" fontId="0" fillId="18" borderId="21" xfId="0" applyFill="1" applyBorder="1" applyAlignment="1">
      <alignment horizontal="center" vertical="center"/>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0" fontId="0" fillId="8"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9" fontId="0" fillId="0" borderId="0" xfId="0" applyNumberFormat="1" applyAlignment="1" applyProtection="1">
      <alignment horizontal="center" vertical="center"/>
      <protection locked="0"/>
    </xf>
    <xf numFmtId="9" fontId="0" fillId="0" borderId="0" xfId="0" applyNumberFormat="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18" xfId="0" applyBorder="1" applyAlignment="1" applyProtection="1">
      <alignment wrapText="1"/>
      <protection locked="0"/>
    </xf>
    <xf numFmtId="0" fontId="6" fillId="0" borderId="0" xfId="0" applyFont="1" applyAlignment="1" applyProtection="1">
      <alignment horizontal="left"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9" fontId="1" fillId="0" borderId="0" xfId="0" applyNumberFormat="1" applyFont="1" applyAlignment="1" applyProtection="1">
      <alignment horizontal="center" vertical="center" wrapText="1"/>
      <protection locked="0"/>
    </xf>
    <xf numFmtId="0" fontId="0" fillId="18" borderId="4" xfId="0" applyFill="1" applyBorder="1" applyAlignment="1">
      <alignment horizontal="center" vertical="center"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6" borderId="4" xfId="0" applyFill="1" applyBorder="1" applyAlignment="1">
      <alignment horizontal="center" vertical="center"/>
    </xf>
    <xf numFmtId="1" fontId="0" fillId="11" borderId="2" xfId="1" applyNumberFormat="1" applyFont="1" applyFill="1" applyBorder="1" applyAlignment="1">
      <alignment horizontal="center" vertical="center"/>
    </xf>
    <xf numFmtId="1" fontId="0" fillId="18" borderId="20" xfId="0" applyNumberFormat="1" applyFill="1" applyBorder="1" applyAlignment="1">
      <alignment horizontal="center" vertical="center"/>
    </xf>
    <xf numFmtId="165" fontId="0" fillId="7" borderId="2" xfId="0" applyNumberFormat="1" applyFill="1" applyBorder="1" applyAlignment="1">
      <alignment horizontal="center" vertical="center" wrapText="1"/>
    </xf>
    <xf numFmtId="0" fontId="0" fillId="0" borderId="0" xfId="0" applyAlignment="1">
      <alignment vertical="center"/>
    </xf>
    <xf numFmtId="0" fontId="0" fillId="8" borderId="2" xfId="0" applyFill="1" applyBorder="1" applyAlignment="1" applyProtection="1">
      <alignment horizontal="left" vertical="center" wrapText="1"/>
      <protection locked="0"/>
    </xf>
    <xf numFmtId="0" fontId="4" fillId="9" borderId="2" xfId="0" applyFont="1" applyFill="1" applyBorder="1" applyAlignment="1">
      <alignment horizontal="left" vertical="center"/>
    </xf>
    <xf numFmtId="0" fontId="4" fillId="0" borderId="0" xfId="0" applyFont="1" applyAlignment="1">
      <alignment horizontal="left"/>
    </xf>
    <xf numFmtId="0" fontId="0" fillId="0" borderId="0" xfId="0" applyAlignment="1" applyProtection="1">
      <alignment horizontal="left" vertical="center"/>
      <protection locked="0"/>
    </xf>
    <xf numFmtId="0" fontId="0" fillId="8" borderId="0" xfId="0" applyFill="1"/>
    <xf numFmtId="0" fontId="7" fillId="0" borderId="0" xfId="0" applyFont="1" applyAlignment="1">
      <alignment vertical="center"/>
    </xf>
    <xf numFmtId="0" fontId="0" fillId="0" borderId="2" xfId="0"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horizontal="left" vertical="center"/>
    </xf>
    <xf numFmtId="0" fontId="4" fillId="10" borderId="2" xfId="0" applyFont="1" applyFill="1" applyBorder="1" applyAlignment="1">
      <alignment horizontal="left"/>
    </xf>
    <xf numFmtId="0" fontId="4" fillId="10" borderId="2" xfId="0" applyFont="1" applyFill="1" applyBorder="1" applyAlignment="1">
      <alignment horizontal="left" wrapText="1"/>
    </xf>
    <xf numFmtId="0" fontId="0" fillId="0" borderId="0" xfId="0" applyAlignment="1" applyProtection="1">
      <alignment horizontal="left"/>
      <protection locked="0"/>
    </xf>
    <xf numFmtId="0" fontId="1" fillId="0" borderId="0" xfId="0" applyFont="1" applyAlignment="1" applyProtection="1">
      <alignment horizontal="left" vertical="center"/>
      <protection locked="0"/>
    </xf>
    <xf numFmtId="0" fontId="0" fillId="0" borderId="0" xfId="0" applyAlignment="1">
      <alignment horizontal="left" wrapText="1"/>
    </xf>
    <xf numFmtId="0" fontId="4" fillId="10" borderId="0" xfId="0" applyFont="1" applyFill="1" applyAlignment="1">
      <alignment horizontal="left"/>
    </xf>
    <xf numFmtId="9" fontId="0" fillId="7" borderId="19" xfId="0" applyNumberFormat="1" applyFill="1" applyBorder="1" applyAlignment="1">
      <alignment horizontal="center" vertical="center"/>
    </xf>
    <xf numFmtId="0" fontId="0" fillId="11" borderId="19" xfId="0" applyFill="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8" fillId="20" borderId="22" xfId="0" applyFont="1" applyFill="1" applyBorder="1" applyAlignment="1">
      <alignment horizontal="center" vertical="center" wrapText="1"/>
    </xf>
    <xf numFmtId="0" fontId="12" fillId="8" borderId="0" xfId="0" applyFont="1" applyFill="1" applyAlignment="1" applyProtection="1">
      <alignment horizontal="left" vertical="center" wrapText="1"/>
      <protection locked="0"/>
    </xf>
    <xf numFmtId="9" fontId="0" fillId="0" borderId="0" xfId="0" applyNumberFormat="1" applyAlignment="1" applyProtection="1">
      <alignment horizontal="left" vertical="center" wrapText="1"/>
      <protection locked="0"/>
    </xf>
    <xf numFmtId="0" fontId="0" fillId="0" borderId="0" xfId="0" applyAlignment="1" applyProtection="1">
      <alignment horizontal="left" wrapText="1"/>
      <protection locked="0"/>
    </xf>
    <xf numFmtId="0" fontId="12" fillId="8"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2" xfId="0" applyFill="1" applyBorder="1" applyAlignment="1" applyProtection="1">
      <alignment horizontal="left" vertical="center" wrapText="1"/>
      <protection locked="0"/>
    </xf>
    <xf numFmtId="0" fontId="0" fillId="4" borderId="2" xfId="0" applyFill="1" applyBorder="1" applyAlignment="1">
      <alignment horizontal="center" vertical="top" wrapText="1"/>
    </xf>
    <xf numFmtId="0" fontId="0" fillId="8" borderId="2"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0" fillId="5" borderId="0" xfId="0" applyFill="1" applyAlignment="1" applyProtection="1">
      <alignment horizontal="center" vertical="center"/>
      <protection locked="0"/>
    </xf>
    <xf numFmtId="0" fontId="6" fillId="5" borderId="0" xfId="0" applyFont="1" applyFill="1" applyAlignment="1">
      <alignment horizontal="center" vertical="center"/>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0" xfId="0" applyAlignment="1" applyProtection="1">
      <alignment horizontal="left" vertical="center" wrapText="1"/>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0" fillId="13" borderId="8" xfId="0" applyFill="1" applyBorder="1" applyAlignment="1">
      <alignment horizontal="center"/>
    </xf>
    <xf numFmtId="0" fontId="7" fillId="13" borderId="14"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18" xfId="0" applyBorder="1" applyAlignment="1" applyProtection="1">
      <alignment horizontal="center" vertical="center" wrapText="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18" xfId="0" applyBorder="1" applyAlignment="1">
      <alignment horizontal="left"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top"/>
    </xf>
    <xf numFmtId="2" fontId="8" fillId="19" borderId="2" xfId="0" applyNumberFormat="1" applyFont="1" applyFill="1" applyBorder="1" applyAlignment="1">
      <alignment horizontal="center" vertical="center"/>
    </xf>
    <xf numFmtId="166" fontId="0" fillId="11" borderId="2" xfId="1" applyNumberFormat="1" applyFont="1" applyFill="1" applyBorder="1" applyAlignment="1">
      <alignment horizontal="center" vertical="center"/>
    </xf>
  </cellXfs>
  <cellStyles count="4">
    <cellStyle name="Komma 2" xfId="3" xr:uid="{19D53BAF-5F57-441D-8A82-4FF11912334A}"/>
    <cellStyle name="Normal" xfId="0" builtinId="0"/>
    <cellStyle name="Porcentagem" xfId="2" builtinId="5"/>
    <cellStyle name="Vírgula" xfId="1" builtinId="3"/>
  </cellStyles>
  <dxfs count="3">
    <dxf>
      <font>
        <b/>
        <i/>
      </font>
      <fill>
        <patternFill>
          <bgColor theme="5"/>
        </patternFill>
      </fill>
    </dxf>
    <dxf>
      <font>
        <b/>
        <i/>
      </font>
      <fill>
        <patternFill>
          <bgColor theme="5"/>
        </patternFill>
      </fill>
    </dxf>
    <dxf>
      <fill>
        <patternFill>
          <bgColor rgb="FFFF0000"/>
        </patternFill>
      </fill>
    </dxf>
  </dxfs>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O70"/>
  <sheetViews>
    <sheetView topLeftCell="A3" zoomScale="70" zoomScaleNormal="70" workbookViewId="0">
      <selection activeCell="B8" sqref="B8"/>
    </sheetView>
  </sheetViews>
  <sheetFormatPr defaultColWidth="8.625" defaultRowHeight="15.6"/>
  <cols>
    <col min="1" max="1" width="12.625" bestFit="1" customWidth="1"/>
    <col min="2" max="15" width="16.625" customWidth="1"/>
  </cols>
  <sheetData>
    <row r="2" spans="1:15" ht="21">
      <c r="B2" s="49" t="s">
        <v>0</v>
      </c>
      <c r="C2" s="49"/>
    </row>
    <row r="7" spans="1:15">
      <c r="A7" s="4"/>
      <c r="B7" s="1"/>
      <c r="C7" s="1"/>
    </row>
    <row r="8" spans="1:15" ht="45.6" customHeight="1">
      <c r="A8" s="1"/>
      <c r="B8" s="1"/>
      <c r="C8" s="1"/>
      <c r="D8" s="81" t="s">
        <v>1</v>
      </c>
      <c r="E8" s="81" t="s">
        <v>2</v>
      </c>
      <c r="F8" s="81" t="s">
        <v>3</v>
      </c>
      <c r="G8" s="81" t="s">
        <v>4</v>
      </c>
      <c r="H8" s="81" t="s">
        <v>5</v>
      </c>
      <c r="I8" s="81" t="s">
        <v>6</v>
      </c>
      <c r="J8" s="81" t="s">
        <v>7</v>
      </c>
      <c r="K8" s="81" t="s">
        <v>8</v>
      </c>
      <c r="L8" s="81" t="s">
        <v>9</v>
      </c>
      <c r="M8" s="81" t="s">
        <v>10</v>
      </c>
      <c r="N8" s="81" t="s">
        <v>11</v>
      </c>
      <c r="O8" s="81" t="s">
        <v>12</v>
      </c>
    </row>
    <row r="9" spans="1:15">
      <c r="A9" s="1"/>
      <c r="B9" s="155" t="s">
        <v>13</v>
      </c>
      <c r="C9" s="155"/>
      <c r="D9" s="52">
        <f>'Temas nas políticas gerais'!D58</f>
        <v>0.92499999999999993</v>
      </c>
      <c r="E9" s="32">
        <f>'Temas nas políticas setoriais'!D58</f>
        <v>0</v>
      </c>
      <c r="F9" s="32">
        <f>'Bases de dados'!J92</f>
        <v>6.1</v>
      </c>
      <c r="G9" s="32">
        <f>'Monitoramento de riscos'!E15</f>
        <v>0</v>
      </c>
      <c r="H9" s="32">
        <f>'Relevância processo decisório'!E5</f>
        <v>0</v>
      </c>
      <c r="I9" s="32">
        <f>'Ações de mitigação de riscos'!H16</f>
        <v>3.4</v>
      </c>
      <c r="J9" s="32">
        <f>'Prod fin imp positivo'!E70</f>
        <v>1.33</v>
      </c>
      <c r="K9" s="32">
        <f>'Portfólio (setor)'!F9</f>
        <v>4</v>
      </c>
      <c r="L9" s="32">
        <f>'Portfólio (localização)'!F9</f>
        <v>6.5</v>
      </c>
      <c r="M9" s="32">
        <f>'Portfólio (empresa)'!H19</f>
        <v>0</v>
      </c>
      <c r="N9" s="32">
        <f>Governança!G22</f>
        <v>1.85</v>
      </c>
      <c r="O9" s="32">
        <f>' Controvérsias socioambientais'!G15</f>
        <v>-0.8</v>
      </c>
    </row>
    <row r="10" spans="1:15">
      <c r="A10" s="1"/>
      <c r="B10" s="155" t="s">
        <v>14</v>
      </c>
      <c r="C10" s="155"/>
      <c r="D10" s="53">
        <v>3</v>
      </c>
      <c r="E10" s="51">
        <v>7</v>
      </c>
      <c r="F10" s="51">
        <v>20</v>
      </c>
      <c r="G10" s="51">
        <v>10</v>
      </c>
      <c r="H10" s="51">
        <v>5</v>
      </c>
      <c r="I10" s="51">
        <v>10</v>
      </c>
      <c r="J10" s="51">
        <v>10</v>
      </c>
      <c r="K10" s="51">
        <v>10</v>
      </c>
      <c r="L10" s="51">
        <v>10</v>
      </c>
      <c r="M10" s="51">
        <v>5</v>
      </c>
      <c r="N10" s="51">
        <v>10</v>
      </c>
      <c r="O10" s="51">
        <v>0</v>
      </c>
    </row>
    <row r="11" spans="1:15">
      <c r="A11" s="1"/>
      <c r="B11" s="1"/>
    </row>
    <row r="12" spans="1:15">
      <c r="A12" s="1"/>
      <c r="B12" s="1"/>
      <c r="C12" s="1"/>
    </row>
    <row r="13" spans="1:15">
      <c r="A13" s="1"/>
      <c r="B13" s="156" t="s">
        <v>15</v>
      </c>
      <c r="C13" s="157"/>
      <c r="D13" s="160">
        <f>SUM(D9:O9)</f>
        <v>23.305</v>
      </c>
    </row>
    <row r="14" spans="1:15">
      <c r="A14" s="1"/>
      <c r="B14" s="158"/>
      <c r="C14" s="159"/>
      <c r="D14" s="161"/>
    </row>
    <row r="15" spans="1:15">
      <c r="A15" s="1"/>
      <c r="B15" s="1"/>
      <c r="C15" s="1"/>
    </row>
    <row r="16" spans="1:15">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62.1">
      <c r="A70" s="9" t="s">
        <v>16</v>
      </c>
      <c r="B70" s="9" t="s">
        <v>17</v>
      </c>
      <c r="C70" s="9"/>
    </row>
  </sheetData>
  <mergeCells count="4">
    <mergeCell ref="B9:C9"/>
    <mergeCell ref="B10:C10"/>
    <mergeCell ref="B13:C14"/>
    <mergeCell ref="D13:D14"/>
  </mergeCells>
  <conditionalFormatting sqref="A1">
    <cfRule type="expression" dxfId="2" priority="1">
      <formula>"ZELLE(""Schutz"";A1)=1"</formula>
    </cfRule>
  </conditionalFormatting>
  <conditionalFormatting sqref="A1:P1">
    <cfRule type="expression" dxfId="1" priority="3">
      <formula>"ZELLE(""Schutz"",A1)=1"</formula>
    </cfRule>
  </conditionalFormatting>
  <conditionalFormatting sqref="A3:P3">
    <cfRule type="expression" dxfId="0" priority="2">
      <formula>"ZELLE(""Schutz"",A1)=1"</formula>
    </cfRule>
  </conditionalFormatting>
  <conditionalFormatting sqref="D9">
    <cfRule type="colorScale" priority="15">
      <colorScale>
        <cfvo type="num" val="0"/>
        <cfvo type="num" val="3"/>
        <color rgb="FFFFCCCC"/>
        <color theme="9" tint="0.79998168889431442"/>
      </colorScale>
    </cfRule>
  </conditionalFormatting>
  <conditionalFormatting sqref="D13:D14">
    <cfRule type="colorScale" priority="7">
      <colorScale>
        <cfvo type="num" val="0"/>
        <cfvo type="num" val="100"/>
        <color rgb="FFFFCCCC"/>
        <color theme="9" tint="0.79998168889431442"/>
      </colorScale>
    </cfRule>
  </conditionalFormatting>
  <conditionalFormatting sqref="E9">
    <cfRule type="colorScale" priority="16">
      <colorScale>
        <cfvo type="num" val="0"/>
        <cfvo type="num" val="7"/>
        <color rgb="FFFFCCCC"/>
        <color theme="9" tint="0.79998168889431442"/>
      </colorScale>
    </cfRule>
  </conditionalFormatting>
  <conditionalFormatting sqref="F9">
    <cfRule type="colorScale" priority="14">
      <colorScale>
        <cfvo type="num" val="0"/>
        <cfvo type="num" val="20"/>
        <color rgb="FFFFCCCC"/>
        <color theme="9" tint="0.79998168889431442"/>
      </colorScale>
    </cfRule>
  </conditionalFormatting>
  <conditionalFormatting sqref="G9:L9">
    <cfRule type="colorScale" priority="12">
      <colorScale>
        <cfvo type="num" val="0"/>
        <cfvo type="num" val="10"/>
        <color rgb="FFFFCCCC"/>
        <color theme="9" tint="0.79998168889431442"/>
      </colorScale>
    </cfRule>
  </conditionalFormatting>
  <conditionalFormatting sqref="M9">
    <cfRule type="colorScale" priority="9">
      <colorScale>
        <cfvo type="num" val="0"/>
        <cfvo type="num" val="5"/>
        <color rgb="FFFFCCCC"/>
        <color theme="9" tint="0.79998168889431442"/>
      </colorScale>
    </cfRule>
  </conditionalFormatting>
  <conditionalFormatting sqref="N9">
    <cfRule type="colorScale" priority="11">
      <colorScale>
        <cfvo type="num" val="0"/>
        <cfvo type="num" val="10"/>
        <color rgb="FFFFCCCC"/>
        <color theme="9" tint="0.79998168889431442"/>
      </colorScale>
    </cfRule>
  </conditionalFormatting>
  <conditionalFormatting sqref="O9">
    <cfRule type="colorScale" priority="8">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15"/>
  <sheetViews>
    <sheetView zoomScale="70" zoomScaleNormal="70" workbookViewId="0">
      <pane xSplit="1" ySplit="2" topLeftCell="D5" activePane="bottomRight" state="frozen"/>
      <selection pane="bottomRight" activeCell="C6" sqref="C6"/>
      <selection pane="bottomLeft" activeCell="A3" sqref="A3"/>
      <selection pane="topRight" activeCell="B1" sqref="B1"/>
    </sheetView>
  </sheetViews>
  <sheetFormatPr defaultColWidth="10.75" defaultRowHeight="15.6"/>
  <cols>
    <col min="1" max="1" width="45.25" style="97" customWidth="1"/>
    <col min="2" max="2" width="32.625" style="97" customWidth="1"/>
    <col min="3" max="3" width="34.375" style="97" customWidth="1"/>
    <col min="4" max="5" width="32.625" style="97" customWidth="1"/>
    <col min="6" max="6" width="15" style="97" customWidth="1"/>
    <col min="7" max="7" width="17" style="97" customWidth="1"/>
    <col min="8" max="16384" width="10.75" style="1"/>
  </cols>
  <sheetData>
    <row r="1" spans="1:7" ht="16.149999999999999" customHeight="1">
      <c r="A1" s="59"/>
      <c r="B1" s="170" t="s">
        <v>223</v>
      </c>
      <c r="C1" s="170"/>
      <c r="D1" s="170"/>
      <c r="E1" s="170"/>
      <c r="F1" s="152" t="s">
        <v>62</v>
      </c>
      <c r="G1" s="27"/>
    </row>
    <row r="2" spans="1:7" ht="30.95">
      <c r="A2" s="30" t="s">
        <v>224</v>
      </c>
      <c r="B2" s="20" t="s">
        <v>225</v>
      </c>
      <c r="C2" s="20" t="s">
        <v>226</v>
      </c>
      <c r="D2" s="20" t="s">
        <v>227</v>
      </c>
      <c r="E2" s="20" t="s">
        <v>228</v>
      </c>
      <c r="F2" s="152"/>
      <c r="G2" s="1"/>
    </row>
    <row r="3" spans="1:7">
      <c r="A3" s="17" t="s">
        <v>229</v>
      </c>
      <c r="B3" s="92">
        <v>0</v>
      </c>
      <c r="C3" s="92"/>
      <c r="D3" s="92"/>
      <c r="E3" s="92"/>
      <c r="F3" s="36">
        <f>SUM(B3:E3)</f>
        <v>0</v>
      </c>
      <c r="G3" s="1"/>
    </row>
    <row r="4" spans="1:7" ht="62.1">
      <c r="A4" s="17"/>
      <c r="B4" s="92" t="s">
        <v>230</v>
      </c>
      <c r="C4" s="92"/>
      <c r="D4" s="92"/>
      <c r="E4" s="92"/>
      <c r="F4" s="36"/>
      <c r="G4" s="1"/>
    </row>
    <row r="5" spans="1:7">
      <c r="A5" s="17" t="s">
        <v>231</v>
      </c>
      <c r="B5" s="82"/>
      <c r="C5" s="82">
        <v>2</v>
      </c>
      <c r="D5" s="82"/>
      <c r="E5" s="82"/>
      <c r="F5" s="36">
        <f t="shared" ref="F5:F7" si="0">SUM(B5:E5)</f>
        <v>2</v>
      </c>
      <c r="G5" s="1"/>
    </row>
    <row r="6" spans="1:7" ht="62.1">
      <c r="A6" s="17"/>
      <c r="B6" s="82"/>
      <c r="C6" s="82" t="s">
        <v>232</v>
      </c>
      <c r="D6" s="82"/>
      <c r="E6" s="82"/>
      <c r="F6" s="36"/>
      <c r="G6" s="1"/>
    </row>
    <row r="7" spans="1:7" ht="30.95">
      <c r="A7" s="55" t="s">
        <v>233</v>
      </c>
      <c r="B7" s="92"/>
      <c r="C7" s="92">
        <v>2</v>
      </c>
      <c r="D7" s="92"/>
      <c r="E7" s="92"/>
      <c r="F7" s="36">
        <f t="shared" si="0"/>
        <v>2</v>
      </c>
      <c r="G7" s="1"/>
    </row>
    <row r="8" spans="1:7" ht="71.099999999999994" customHeight="1">
      <c r="A8" s="17"/>
      <c r="B8" s="92"/>
      <c r="C8" s="92" t="s">
        <v>234</v>
      </c>
      <c r="D8" s="92"/>
      <c r="E8" s="92"/>
      <c r="F8" s="36"/>
      <c r="G8" s="1"/>
    </row>
    <row r="9" spans="1:7">
      <c r="A9" s="30" t="s">
        <v>62</v>
      </c>
      <c r="B9" s="40">
        <f>B3+B5+B7</f>
        <v>0</v>
      </c>
      <c r="C9" s="40">
        <f t="shared" ref="C9:E9" si="1">C3+C5+C7</f>
        <v>4</v>
      </c>
      <c r="D9" s="40">
        <f t="shared" si="1"/>
        <v>0</v>
      </c>
      <c r="E9" s="40">
        <f t="shared" si="1"/>
        <v>0</v>
      </c>
      <c r="F9" s="78">
        <f>MIN(SUM(F3:F7),10)</f>
        <v>4</v>
      </c>
      <c r="G9" s="154" t="s">
        <v>144</v>
      </c>
    </row>
    <row r="10" spans="1:7">
      <c r="A10" s="101"/>
      <c r="B10" s="101"/>
      <c r="C10" s="100"/>
      <c r="D10" s="100"/>
      <c r="E10" s="100"/>
      <c r="F10" s="100"/>
    </row>
    <row r="11" spans="1:7">
      <c r="A11" s="100"/>
      <c r="B11" s="100"/>
      <c r="C11" s="100"/>
      <c r="D11" s="100"/>
      <c r="E11" s="100"/>
      <c r="F11" s="100"/>
    </row>
    <row r="12" spans="1:7" ht="18.600000000000001" customHeight="1">
      <c r="A12" s="100"/>
      <c r="B12" s="105"/>
      <c r="C12" s="100"/>
      <c r="D12" s="100"/>
      <c r="E12" s="100"/>
      <c r="F12" s="100"/>
    </row>
    <row r="13" spans="1:7" ht="96.6" customHeight="1">
      <c r="A13" s="165" t="s">
        <v>235</v>
      </c>
      <c r="B13" s="165"/>
      <c r="C13" s="165"/>
      <c r="D13" s="100"/>
      <c r="E13" s="100"/>
      <c r="F13" s="149"/>
      <c r="G13" s="149"/>
    </row>
    <row r="14" spans="1:7">
      <c r="A14" s="100"/>
      <c r="B14" s="100"/>
      <c r="C14" s="100"/>
      <c r="D14" s="100"/>
      <c r="E14" s="100"/>
      <c r="F14" s="100"/>
    </row>
    <row r="15" spans="1:7">
      <c r="A15" s="100"/>
      <c r="B15" s="100"/>
      <c r="C15" s="100"/>
      <c r="D15" s="100"/>
      <c r="E15" s="100"/>
      <c r="F15" s="100"/>
    </row>
  </sheetData>
  <sheetProtection formatRows="0"/>
  <mergeCells count="2">
    <mergeCell ref="B1:E1"/>
    <mergeCell ref="A13:C13"/>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6"/>
  <sheetViews>
    <sheetView zoomScale="70" zoomScaleNormal="70" workbookViewId="0">
      <pane xSplit="1" ySplit="2" topLeftCell="D6" activePane="bottomRight" state="frozen"/>
      <selection pane="bottomRight" activeCell="A3" sqref="A3"/>
      <selection pane="bottomLeft" activeCell="A3" sqref="A3"/>
      <selection pane="topRight" activeCell="B1" sqref="B1"/>
    </sheetView>
  </sheetViews>
  <sheetFormatPr defaultColWidth="10.75" defaultRowHeight="15.6"/>
  <cols>
    <col min="1" max="1" width="38.75" style="97" customWidth="1"/>
    <col min="2" max="4" width="32.625" style="97" customWidth="1"/>
    <col min="5" max="5" width="15" style="97" customWidth="1"/>
    <col min="6" max="6" width="12.5" style="97" customWidth="1"/>
    <col min="7" max="7" width="15" style="97" customWidth="1"/>
    <col min="8" max="16384" width="10.75" style="1"/>
  </cols>
  <sheetData>
    <row r="1" spans="1:7">
      <c r="A1" s="2"/>
      <c r="B1" s="171" t="s">
        <v>223</v>
      </c>
      <c r="C1" s="171"/>
      <c r="D1" s="171"/>
      <c r="E1" s="2"/>
      <c r="F1" s="2"/>
      <c r="G1" s="1"/>
    </row>
    <row r="2" spans="1:7" ht="89.1" customHeight="1">
      <c r="A2" s="26" t="s">
        <v>236</v>
      </c>
      <c r="B2" s="38" t="s">
        <v>237</v>
      </c>
      <c r="C2" s="38" t="s">
        <v>238</v>
      </c>
      <c r="D2" s="38" t="s">
        <v>239</v>
      </c>
      <c r="E2" s="16" t="s">
        <v>23</v>
      </c>
      <c r="F2" s="16" t="s">
        <v>62</v>
      </c>
      <c r="G2" s="27"/>
    </row>
    <row r="3" spans="1:7" ht="16.149999999999999" customHeight="1">
      <c r="A3" s="11" t="s">
        <v>240</v>
      </c>
      <c r="B3" s="90"/>
      <c r="C3" s="90">
        <v>5</v>
      </c>
      <c r="D3" s="90"/>
      <c r="E3" s="66">
        <v>0.45</v>
      </c>
      <c r="F3" s="43">
        <f>SUM(B3:D3)*E3</f>
        <v>2.25</v>
      </c>
      <c r="G3" s="1"/>
    </row>
    <row r="4" spans="1:7" ht="138.94999999999999" customHeight="1">
      <c r="A4" s="11"/>
      <c r="B4" s="90"/>
      <c r="C4" s="90" t="s">
        <v>241</v>
      </c>
      <c r="D4" s="90">
        <v>0</v>
      </c>
      <c r="E4" s="34"/>
      <c r="F4" s="43"/>
      <c r="G4" s="1"/>
    </row>
    <row r="5" spans="1:7" ht="16.149999999999999" customHeight="1">
      <c r="A5" s="11" t="s">
        <v>242</v>
      </c>
      <c r="B5" s="93">
        <v>10</v>
      </c>
      <c r="C5" s="93"/>
      <c r="D5" s="93"/>
      <c r="E5" s="66">
        <v>0.3</v>
      </c>
      <c r="F5" s="43">
        <f t="shared" ref="F5:F7" si="0">SUM(B5:D5)*E5</f>
        <v>3</v>
      </c>
      <c r="G5" s="1"/>
    </row>
    <row r="6" spans="1:7" ht="131.44999999999999" customHeight="1">
      <c r="A6" s="11"/>
      <c r="B6" s="93" t="s">
        <v>243</v>
      </c>
      <c r="C6" s="93"/>
      <c r="D6" s="93"/>
      <c r="E6" s="34"/>
      <c r="F6" s="43"/>
      <c r="G6" s="1"/>
    </row>
    <row r="7" spans="1:7" ht="16.149999999999999" customHeight="1">
      <c r="A7" s="12" t="s">
        <v>244</v>
      </c>
      <c r="B7" s="90"/>
      <c r="C7" s="90">
        <v>5</v>
      </c>
      <c r="D7" s="90"/>
      <c r="E7" s="66">
        <v>0.25</v>
      </c>
      <c r="F7" s="43">
        <f t="shared" si="0"/>
        <v>1.25</v>
      </c>
      <c r="G7" s="1"/>
    </row>
    <row r="8" spans="1:7" ht="119.1" customHeight="1">
      <c r="A8" s="11"/>
      <c r="B8" s="90"/>
      <c r="C8" s="90" t="s">
        <v>245</v>
      </c>
      <c r="D8" s="90"/>
      <c r="E8" s="34"/>
      <c r="F8" s="43"/>
      <c r="G8" s="1"/>
    </row>
    <row r="9" spans="1:7" ht="16.149999999999999" customHeight="1">
      <c r="A9" s="26" t="s">
        <v>143</v>
      </c>
      <c r="B9" s="33">
        <f>B3+B5+B7</f>
        <v>10</v>
      </c>
      <c r="C9" s="33">
        <f t="shared" ref="C9:D9" si="1">C3+C5+C7</f>
        <v>10</v>
      </c>
      <c r="D9" s="33">
        <f t="shared" si="1"/>
        <v>0</v>
      </c>
      <c r="E9" s="83">
        <f>SUM(E3:E8)</f>
        <v>1</v>
      </c>
      <c r="F9" s="77">
        <f>MIN(SUM(F3:F7),10)</f>
        <v>6.5</v>
      </c>
      <c r="G9" s="154" t="s">
        <v>144</v>
      </c>
    </row>
    <row r="10" spans="1:7">
      <c r="A10" s="102"/>
      <c r="B10" s="102"/>
      <c r="C10" s="100"/>
      <c r="D10" s="100"/>
      <c r="E10" s="100"/>
      <c r="F10" s="100"/>
    </row>
    <row r="11" spans="1:7">
      <c r="A11" s="100"/>
      <c r="B11" s="105"/>
      <c r="C11" s="100"/>
      <c r="D11" s="100"/>
      <c r="E11" s="100"/>
      <c r="F11" s="100"/>
    </row>
    <row r="12" spans="1:7">
      <c r="A12" s="100"/>
      <c r="B12" s="100"/>
      <c r="C12" s="100"/>
      <c r="D12" s="100"/>
      <c r="E12" s="100"/>
      <c r="F12" s="100"/>
    </row>
    <row r="13" spans="1:7" ht="17.100000000000001" customHeight="1">
      <c r="A13" s="100"/>
      <c r="B13" s="100"/>
      <c r="C13" s="100"/>
      <c r="D13" s="100"/>
      <c r="E13" s="149"/>
      <c r="F13" s="149"/>
    </row>
    <row r="14" spans="1:7">
      <c r="A14" s="100"/>
      <c r="B14" s="100"/>
      <c r="C14" s="100"/>
      <c r="D14" s="100"/>
      <c r="E14" s="100"/>
      <c r="F14" s="100"/>
    </row>
    <row r="15" spans="1:7">
      <c r="A15" s="100"/>
      <c r="B15" s="100"/>
      <c r="C15" s="100"/>
      <c r="D15" s="100"/>
      <c r="E15" s="100"/>
      <c r="F15" s="100"/>
    </row>
    <row r="16" spans="1:7">
      <c r="A16" s="100"/>
      <c r="B16" s="100"/>
      <c r="C16" s="100"/>
      <c r="D16" s="100"/>
      <c r="E16" s="100"/>
      <c r="F16" s="100"/>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8"/>
  <sheetViews>
    <sheetView zoomScale="60" zoomScaleNormal="60" workbookViewId="0">
      <pane xSplit="1" ySplit="2" topLeftCell="B3" activePane="bottomRight" state="frozen"/>
      <selection pane="bottomRight" activeCell="A2" sqref="A2"/>
      <selection pane="bottomLeft" activeCell="A3" sqref="A3"/>
      <selection pane="topRight" activeCell="B1" sqref="B1"/>
    </sheetView>
  </sheetViews>
  <sheetFormatPr defaultColWidth="10.75" defaultRowHeight="15.6"/>
  <cols>
    <col min="1" max="5" width="32.625" style="97" customWidth="1"/>
    <col min="6" max="6" width="29.5" style="97" customWidth="1"/>
    <col min="7" max="7" width="15" style="97" customWidth="1"/>
    <col min="8" max="8" width="17" style="97" customWidth="1"/>
    <col min="9" max="9" width="16.5" style="97" customWidth="1"/>
    <col min="10" max="16384" width="10.75" style="1"/>
  </cols>
  <sheetData>
    <row r="1" spans="1:9">
      <c r="A1" s="26"/>
      <c r="B1" s="174" t="s">
        <v>246</v>
      </c>
      <c r="C1" s="175"/>
      <c r="D1" s="175"/>
      <c r="E1" s="176"/>
      <c r="F1" s="26"/>
      <c r="G1" s="26"/>
      <c r="H1" s="26"/>
      <c r="I1" s="1"/>
    </row>
    <row r="2" spans="1:9" ht="92.65" customHeight="1">
      <c r="A2" s="26" t="s">
        <v>247</v>
      </c>
      <c r="B2" s="38" t="s">
        <v>225</v>
      </c>
      <c r="C2" s="38" t="s">
        <v>226</v>
      </c>
      <c r="D2" s="38" t="s">
        <v>248</v>
      </c>
      <c r="E2" s="38" t="s">
        <v>228</v>
      </c>
      <c r="F2" s="26" t="s">
        <v>143</v>
      </c>
      <c r="G2" s="26" t="s">
        <v>23</v>
      </c>
      <c r="H2" s="26" t="s">
        <v>24</v>
      </c>
      <c r="I2" s="27"/>
    </row>
    <row r="3" spans="1:9" ht="32.1" customHeight="1">
      <c r="A3" s="29" t="s">
        <v>240</v>
      </c>
      <c r="B3" s="90"/>
      <c r="C3" s="90"/>
      <c r="D3" s="90"/>
      <c r="E3" s="90"/>
      <c r="F3" s="43">
        <f>SUM(B3:E3)</f>
        <v>0</v>
      </c>
      <c r="G3" s="71">
        <v>0.2</v>
      </c>
      <c r="H3" s="43">
        <f>SUM(B3:E3)*G3</f>
        <v>0</v>
      </c>
      <c r="I3" s="1"/>
    </row>
    <row r="4" spans="1:9" ht="32.1" customHeight="1">
      <c r="A4" s="29"/>
      <c r="B4" s="90"/>
      <c r="C4" s="90"/>
      <c r="D4" s="90"/>
      <c r="E4" s="90"/>
      <c r="F4" s="43"/>
      <c r="G4" s="33"/>
      <c r="H4" s="43"/>
      <c r="I4" s="1"/>
    </row>
    <row r="5" spans="1:9" ht="32.1" customHeight="1">
      <c r="A5" s="29" t="s">
        <v>242</v>
      </c>
      <c r="B5" s="91"/>
      <c r="C5" s="91"/>
      <c r="D5" s="91"/>
      <c r="E5" s="91"/>
      <c r="F5" s="43">
        <f t="shared" ref="F5:F18" si="0">SUM(B5:E5)</f>
        <v>0</v>
      </c>
      <c r="G5" s="71">
        <v>0.1</v>
      </c>
      <c r="H5" s="43">
        <f t="shared" ref="H5:H17" si="1">SUM(B5:E5)*G5</f>
        <v>0</v>
      </c>
      <c r="I5" s="1"/>
    </row>
    <row r="6" spans="1:9" ht="32.1" customHeight="1">
      <c r="A6" s="11"/>
      <c r="B6" s="91"/>
      <c r="C6" s="91"/>
      <c r="D6" s="91"/>
      <c r="E6" s="91"/>
      <c r="F6" s="43"/>
      <c r="G6" s="33"/>
      <c r="H6" s="43"/>
      <c r="I6" s="1"/>
    </row>
    <row r="7" spans="1:9" ht="32.1" customHeight="1">
      <c r="A7" s="12" t="s">
        <v>249</v>
      </c>
      <c r="B7" s="90"/>
      <c r="C7" s="90"/>
      <c r="D7" s="90"/>
      <c r="E7" s="90"/>
      <c r="F7" s="43">
        <f t="shared" si="0"/>
        <v>0</v>
      </c>
      <c r="G7" s="71">
        <v>0.05</v>
      </c>
      <c r="H7" s="43">
        <f t="shared" si="1"/>
        <v>0</v>
      </c>
      <c r="I7" s="1"/>
    </row>
    <row r="8" spans="1:9" ht="32.1" customHeight="1">
      <c r="A8" s="11"/>
      <c r="B8" s="90"/>
      <c r="C8" s="90"/>
      <c r="D8" s="90"/>
      <c r="E8" s="90"/>
      <c r="F8" s="43"/>
      <c r="G8" s="33"/>
      <c r="H8" s="43"/>
      <c r="I8" s="1"/>
    </row>
    <row r="9" spans="1:9" ht="32.1" customHeight="1">
      <c r="A9" s="12" t="s">
        <v>250</v>
      </c>
      <c r="B9" s="91"/>
      <c r="C9" s="91"/>
      <c r="D9" s="91"/>
      <c r="E9" s="91"/>
      <c r="F9" s="43">
        <f t="shared" si="0"/>
        <v>0</v>
      </c>
      <c r="G9" s="71">
        <v>0.25</v>
      </c>
      <c r="H9" s="43">
        <f t="shared" si="1"/>
        <v>0</v>
      </c>
      <c r="I9" s="1"/>
    </row>
    <row r="10" spans="1:9" ht="32.1" customHeight="1">
      <c r="A10" s="11"/>
      <c r="B10" s="91"/>
      <c r="C10" s="91"/>
      <c r="D10" s="91"/>
      <c r="E10" s="91"/>
      <c r="F10" s="43"/>
      <c r="G10" s="33"/>
      <c r="H10" s="43"/>
      <c r="I10" s="1"/>
    </row>
    <row r="11" spans="1:9" ht="32.1" customHeight="1">
      <c r="A11" s="29" t="s">
        <v>251</v>
      </c>
      <c r="B11" s="90"/>
      <c r="C11" s="90"/>
      <c r="D11" s="90"/>
      <c r="E11" s="90"/>
      <c r="F11" s="43">
        <f t="shared" si="0"/>
        <v>0</v>
      </c>
      <c r="G11" s="71">
        <v>0.1</v>
      </c>
      <c r="H11" s="43">
        <f t="shared" si="1"/>
        <v>0</v>
      </c>
      <c r="I11" s="1"/>
    </row>
    <row r="12" spans="1:9" ht="32.1" customHeight="1">
      <c r="A12" s="11"/>
      <c r="B12" s="90"/>
      <c r="C12" s="90"/>
      <c r="D12" s="90"/>
      <c r="E12" s="90"/>
      <c r="F12" s="43"/>
      <c r="G12" s="33"/>
      <c r="H12" s="43"/>
      <c r="I12" s="1"/>
    </row>
    <row r="13" spans="1:9" ht="32.1" customHeight="1">
      <c r="A13" s="12" t="s">
        <v>252</v>
      </c>
      <c r="B13" s="91"/>
      <c r="C13" s="91"/>
      <c r="D13" s="91"/>
      <c r="E13" s="91"/>
      <c r="F13" s="43">
        <f t="shared" si="0"/>
        <v>0</v>
      </c>
      <c r="G13" s="71">
        <v>0.05</v>
      </c>
      <c r="H13" s="43">
        <f t="shared" si="1"/>
        <v>0</v>
      </c>
      <c r="I13" s="1"/>
    </row>
    <row r="14" spans="1:9" ht="32.1" customHeight="1">
      <c r="A14" s="11"/>
      <c r="B14" s="91"/>
      <c r="C14" s="91"/>
      <c r="D14" s="91"/>
      <c r="E14" s="91"/>
      <c r="F14" s="43"/>
      <c r="G14" s="33"/>
      <c r="H14" s="43"/>
      <c r="I14" s="1"/>
    </row>
    <row r="15" spans="1:9" ht="62.65" customHeight="1">
      <c r="A15" s="12" t="s">
        <v>253</v>
      </c>
      <c r="B15" s="90"/>
      <c r="C15" s="90"/>
      <c r="D15" s="90"/>
      <c r="E15" s="90"/>
      <c r="F15" s="43">
        <f t="shared" si="0"/>
        <v>0</v>
      </c>
      <c r="G15" s="71">
        <v>0.1</v>
      </c>
      <c r="H15" s="43">
        <f t="shared" si="1"/>
        <v>0</v>
      </c>
      <c r="I15" s="1"/>
    </row>
    <row r="16" spans="1:9" ht="32.1" customHeight="1">
      <c r="A16" s="11"/>
      <c r="B16" s="90"/>
      <c r="C16" s="90"/>
      <c r="D16" s="90"/>
      <c r="E16" s="90"/>
      <c r="F16" s="43"/>
      <c r="G16" s="33"/>
      <c r="H16" s="43"/>
      <c r="I16" s="1"/>
    </row>
    <row r="17" spans="1:9" ht="57.6" customHeight="1">
      <c r="A17" s="12" t="s">
        <v>254</v>
      </c>
      <c r="B17" s="91"/>
      <c r="C17" s="91"/>
      <c r="D17" s="91"/>
      <c r="E17" s="91"/>
      <c r="F17" s="43">
        <f t="shared" si="0"/>
        <v>0</v>
      </c>
      <c r="G17" s="71">
        <v>0.15</v>
      </c>
      <c r="H17" s="43">
        <f t="shared" si="1"/>
        <v>0</v>
      </c>
      <c r="I17" s="1"/>
    </row>
    <row r="18" spans="1:9" ht="57.6" customHeight="1">
      <c r="A18" s="84"/>
      <c r="B18" s="91"/>
      <c r="C18" s="91"/>
      <c r="D18" s="91"/>
      <c r="E18" s="91"/>
      <c r="F18" s="43">
        <f t="shared" si="0"/>
        <v>0</v>
      </c>
      <c r="G18" s="71"/>
      <c r="H18" s="43"/>
      <c r="I18" s="1"/>
    </row>
    <row r="19" spans="1:9" ht="26.1" customHeight="1">
      <c r="A19" s="172"/>
      <c r="B19" s="173"/>
      <c r="C19" s="10"/>
      <c r="D19" s="10"/>
      <c r="E19" s="10"/>
      <c r="F19" s="35" t="s">
        <v>62</v>
      </c>
      <c r="G19" s="85">
        <f>SUM(G3:G17)</f>
        <v>1</v>
      </c>
      <c r="H19" s="86">
        <f>SUM(H3:H17)</f>
        <v>0</v>
      </c>
      <c r="I19" s="154" t="s">
        <v>154</v>
      </c>
    </row>
    <row r="20" spans="1:9">
      <c r="A20" s="100" t="s">
        <v>46</v>
      </c>
      <c r="B20" s="100"/>
      <c r="C20" s="105"/>
      <c r="D20" s="100"/>
      <c r="E20" s="100"/>
      <c r="F20" s="100"/>
      <c r="G20" s="100"/>
      <c r="H20" s="100"/>
    </row>
    <row r="21" spans="1:9">
      <c r="A21" s="100"/>
      <c r="B21" s="100"/>
      <c r="C21" s="100"/>
      <c r="D21" s="100"/>
      <c r="E21" s="100"/>
      <c r="F21" s="100"/>
      <c r="G21" s="100"/>
      <c r="H21" s="100"/>
    </row>
    <row r="22" spans="1:9">
      <c r="A22" s="100"/>
      <c r="B22" s="100"/>
      <c r="C22" s="103"/>
      <c r="D22" s="100"/>
      <c r="E22" s="100"/>
      <c r="F22" s="100"/>
      <c r="G22" s="100"/>
      <c r="H22" s="100"/>
    </row>
    <row r="23" spans="1:9">
      <c r="A23" s="100"/>
      <c r="B23" s="100"/>
      <c r="C23" s="100"/>
      <c r="D23" s="100"/>
      <c r="E23" s="100"/>
      <c r="F23" s="100"/>
      <c r="G23" s="100"/>
      <c r="H23" s="100"/>
    </row>
    <row r="24" spans="1:9">
      <c r="A24" s="100"/>
      <c r="B24" s="100"/>
      <c r="C24" s="100"/>
      <c r="D24" s="100"/>
      <c r="E24" s="100"/>
      <c r="F24" s="100"/>
      <c r="G24" s="100"/>
      <c r="H24" s="100"/>
    </row>
    <row r="25" spans="1:9">
      <c r="A25" s="100"/>
      <c r="B25" s="100"/>
      <c r="C25" s="100"/>
      <c r="D25" s="100"/>
      <c r="E25" s="100"/>
      <c r="F25" s="100"/>
      <c r="G25" s="100"/>
      <c r="H25" s="100"/>
    </row>
    <row r="26" spans="1:9">
      <c r="A26" s="100"/>
      <c r="B26" s="100"/>
      <c r="C26" s="100"/>
      <c r="D26" s="100"/>
      <c r="E26" s="100"/>
      <c r="F26" s="100"/>
      <c r="G26" s="100"/>
      <c r="H26" s="100"/>
    </row>
    <row r="27" spans="1:9">
      <c r="A27" s="100"/>
      <c r="B27" s="100"/>
      <c r="C27" s="100"/>
      <c r="D27" s="100"/>
      <c r="E27" s="100"/>
      <c r="F27" s="100"/>
      <c r="G27" s="100"/>
      <c r="H27" s="100"/>
    </row>
    <row r="28" spans="1:9">
      <c r="A28" s="100"/>
      <c r="B28" s="100"/>
      <c r="C28" s="100"/>
      <c r="D28" s="100"/>
      <c r="E28" s="100"/>
      <c r="F28" s="100"/>
      <c r="G28" s="100"/>
      <c r="H28" s="100"/>
    </row>
  </sheetData>
  <sheetProtection formatRows="0"/>
  <mergeCells count="2">
    <mergeCell ref="A19:B19"/>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H30"/>
  <sheetViews>
    <sheetView zoomScale="60" zoomScaleNormal="60" workbookViewId="0">
      <pane xSplit="1" ySplit="1" topLeftCell="D19" activePane="bottomRight" state="frozen"/>
      <selection pane="bottomRight"/>
      <selection pane="bottomLeft" activeCell="A2" sqref="A2"/>
      <selection pane="topRight" activeCell="B1" sqref="B1"/>
    </sheetView>
  </sheetViews>
  <sheetFormatPr defaultColWidth="10.75" defaultRowHeight="15.6"/>
  <cols>
    <col min="1" max="1" width="48.625" style="96" customWidth="1"/>
    <col min="2" max="2" width="47.75" style="96" customWidth="1"/>
    <col min="3" max="3" width="50.125" style="96" customWidth="1"/>
    <col min="4" max="4" width="43.125" style="96" customWidth="1"/>
    <col min="5" max="5" width="21.5" style="96" customWidth="1"/>
    <col min="6" max="6" width="15.25" style="96" customWidth="1"/>
    <col min="7" max="7" width="15.5" style="96" customWidth="1"/>
    <col min="8" max="8" width="21.75" style="96" customWidth="1"/>
    <col min="9" max="16384" width="10.75" style="7"/>
  </cols>
  <sheetData>
    <row r="1" spans="1:7" s="7" customFormat="1" ht="67.5" customHeight="1">
      <c r="A1" s="152" t="s">
        <v>255</v>
      </c>
      <c r="B1" s="20" t="s">
        <v>256</v>
      </c>
      <c r="C1" s="20" t="s">
        <v>257</v>
      </c>
      <c r="D1" s="20" t="s">
        <v>258</v>
      </c>
      <c r="E1" s="30" t="s">
        <v>143</v>
      </c>
      <c r="F1" s="30" t="s">
        <v>23</v>
      </c>
      <c r="G1" s="30" t="s">
        <v>24</v>
      </c>
    </row>
    <row r="2" spans="1:7" s="7" customFormat="1" ht="32.1" customHeight="1">
      <c r="A2" s="19" t="s">
        <v>259</v>
      </c>
      <c r="B2" s="89"/>
      <c r="C2" s="89">
        <v>5</v>
      </c>
      <c r="D2" s="89"/>
      <c r="E2" s="87">
        <f>SUM(B2:D2)</f>
        <v>5</v>
      </c>
      <c r="F2" s="64">
        <v>0.15</v>
      </c>
      <c r="G2" s="40">
        <f>(B2*F2)+(C2*F2)+(D2*F2)</f>
        <v>0.75</v>
      </c>
    </row>
    <row r="3" spans="1:7" s="7" customFormat="1" ht="75.599999999999994" customHeight="1">
      <c r="A3" s="19"/>
      <c r="B3" s="89"/>
      <c r="C3" s="89" t="s">
        <v>260</v>
      </c>
      <c r="D3" s="89"/>
      <c r="E3" s="87"/>
      <c r="F3" s="31"/>
      <c r="G3" s="40"/>
    </row>
    <row r="4" spans="1:7" s="7" customFormat="1" ht="32.1" customHeight="1">
      <c r="A4" s="19" t="s">
        <v>261</v>
      </c>
      <c r="B4" s="82"/>
      <c r="C4" s="82">
        <v>4</v>
      </c>
      <c r="D4" s="82"/>
      <c r="E4" s="87">
        <f t="shared" ref="E4:E20" si="0">SUM(B4:D4)</f>
        <v>4</v>
      </c>
      <c r="F4" s="75">
        <v>7.4999999999999997E-2</v>
      </c>
      <c r="G4" s="40">
        <f>(B4*F4)+(C4*F4)+(D4*F4)</f>
        <v>0.3</v>
      </c>
    </row>
    <row r="5" spans="1:7" s="7" customFormat="1" ht="82.5" customHeight="1">
      <c r="A5" s="19"/>
      <c r="B5" s="82"/>
      <c r="C5" s="82" t="s">
        <v>262</v>
      </c>
      <c r="D5" s="148"/>
      <c r="E5" s="87"/>
      <c r="F5" s="31"/>
      <c r="G5" s="40"/>
    </row>
    <row r="6" spans="1:7" s="7" customFormat="1" ht="32.1" customHeight="1">
      <c r="A6" s="19" t="s">
        <v>263</v>
      </c>
      <c r="B6" s="89">
        <v>0</v>
      </c>
      <c r="C6" s="89"/>
      <c r="D6" s="89"/>
      <c r="E6" s="87">
        <f t="shared" si="0"/>
        <v>0</v>
      </c>
      <c r="F6" s="75">
        <v>7.4999999999999997E-2</v>
      </c>
      <c r="G6" s="40">
        <f>(B6*F6)+(C6*F6)+(D6*F6)</f>
        <v>0</v>
      </c>
    </row>
    <row r="7" spans="1:7" s="7" customFormat="1" ht="32.1" customHeight="1">
      <c r="A7" s="19"/>
      <c r="B7" s="89" t="s">
        <v>196</v>
      </c>
      <c r="C7" s="89"/>
      <c r="D7" s="89"/>
      <c r="E7" s="87"/>
      <c r="F7" s="31"/>
      <c r="G7" s="40"/>
    </row>
    <row r="8" spans="1:7" s="7" customFormat="1" ht="53.1" customHeight="1">
      <c r="A8" s="20" t="s">
        <v>264</v>
      </c>
      <c r="B8" s="82">
        <v>0</v>
      </c>
      <c r="C8" s="82"/>
      <c r="D8" s="82"/>
      <c r="E8" s="88">
        <f t="shared" si="0"/>
        <v>0</v>
      </c>
      <c r="F8" s="72">
        <v>0.15</v>
      </c>
      <c r="G8" s="40">
        <f>(B8*F8)+(C8*F8)+(D8*F8)</f>
        <v>0</v>
      </c>
    </row>
    <row r="9" spans="1:7" s="7" customFormat="1" ht="32.1" customHeight="1">
      <c r="A9" s="20"/>
      <c r="B9" s="82" t="s">
        <v>196</v>
      </c>
      <c r="C9" s="82"/>
      <c r="D9" s="82"/>
      <c r="E9" s="88"/>
      <c r="F9" s="73"/>
      <c r="G9" s="40"/>
    </row>
    <row r="10" spans="1:7" s="7" customFormat="1" ht="47.1" customHeight="1">
      <c r="A10" s="20" t="s">
        <v>265</v>
      </c>
      <c r="B10" s="89">
        <v>0</v>
      </c>
      <c r="C10" s="89"/>
      <c r="D10" s="89"/>
      <c r="E10" s="88">
        <f t="shared" si="0"/>
        <v>0</v>
      </c>
      <c r="F10" s="72">
        <v>0.1</v>
      </c>
      <c r="G10" s="40">
        <f>(B10*F10)+(C10*F10)+(D10*F10)</f>
        <v>0</v>
      </c>
    </row>
    <row r="11" spans="1:7" s="7" customFormat="1" ht="32.1" customHeight="1">
      <c r="A11" s="20"/>
      <c r="B11" s="89" t="s">
        <v>196</v>
      </c>
      <c r="C11" s="89"/>
      <c r="D11" s="89"/>
      <c r="E11" s="88"/>
      <c r="F11" s="73"/>
      <c r="G11" s="40"/>
    </row>
    <row r="12" spans="1:7" s="7" customFormat="1" ht="32.1" customHeight="1">
      <c r="A12" s="20" t="s">
        <v>266</v>
      </c>
      <c r="B12" s="82"/>
      <c r="C12" s="82">
        <v>4</v>
      </c>
      <c r="D12" s="82"/>
      <c r="E12" s="88">
        <f t="shared" si="0"/>
        <v>4</v>
      </c>
      <c r="F12" s="72">
        <v>0.1</v>
      </c>
      <c r="G12" s="40">
        <f>(B12*F12)+(C12*F12)+(D12*F12)</f>
        <v>0.4</v>
      </c>
    </row>
    <row r="13" spans="1:7" s="7" customFormat="1" ht="123.95" customHeight="1">
      <c r="A13" s="20"/>
      <c r="B13" s="82"/>
      <c r="C13" s="82" t="s">
        <v>267</v>
      </c>
      <c r="D13" s="82"/>
      <c r="E13" s="88"/>
      <c r="F13" s="73"/>
      <c r="G13" s="40"/>
    </row>
    <row r="14" spans="1:7" s="7" customFormat="1" ht="32.1" customHeight="1">
      <c r="A14" s="20" t="s">
        <v>268</v>
      </c>
      <c r="B14" s="89">
        <v>0</v>
      </c>
      <c r="C14" s="89"/>
      <c r="D14" s="89"/>
      <c r="E14" s="88">
        <f t="shared" si="0"/>
        <v>0</v>
      </c>
      <c r="F14" s="72">
        <v>0.1</v>
      </c>
      <c r="G14" s="40">
        <f>(B14*F14)+(C14*F14)+(D14*F14)</f>
        <v>0</v>
      </c>
    </row>
    <row r="15" spans="1:7" s="7" customFormat="1" ht="32.1" customHeight="1">
      <c r="A15" s="19"/>
      <c r="B15" s="89" t="s">
        <v>196</v>
      </c>
      <c r="C15" s="89"/>
      <c r="D15" s="89"/>
      <c r="E15" s="87"/>
      <c r="F15" s="31"/>
      <c r="G15" s="40"/>
    </row>
    <row r="16" spans="1:7" s="7" customFormat="1" ht="32.1" customHeight="1">
      <c r="A16" s="20" t="s">
        <v>269</v>
      </c>
      <c r="B16" s="82">
        <v>0</v>
      </c>
      <c r="C16" s="82"/>
      <c r="D16" s="82"/>
      <c r="E16" s="88">
        <f t="shared" si="0"/>
        <v>0</v>
      </c>
      <c r="F16" s="72">
        <v>0.1</v>
      </c>
      <c r="G16" s="40">
        <f>(B16*F16)+(C16*F16)+(D16*F16)</f>
        <v>0</v>
      </c>
    </row>
    <row r="17" spans="1:8" ht="32.1" customHeight="1">
      <c r="A17" s="19"/>
      <c r="B17" s="82" t="s">
        <v>46</v>
      </c>
      <c r="C17" s="82"/>
      <c r="D17" s="82"/>
      <c r="E17" s="87"/>
      <c r="F17" s="31"/>
      <c r="G17" s="40"/>
      <c r="H17" s="7"/>
    </row>
    <row r="18" spans="1:8" ht="47.45" customHeight="1">
      <c r="A18" s="24" t="s">
        <v>270</v>
      </c>
      <c r="B18" s="89"/>
      <c r="C18" s="89">
        <v>5</v>
      </c>
      <c r="D18" s="89"/>
      <c r="E18" s="88">
        <f t="shared" si="0"/>
        <v>5</v>
      </c>
      <c r="F18" s="72">
        <v>0.08</v>
      </c>
      <c r="G18" s="40">
        <f>(B18*F18)+(C18*F18)+(D18*F18)</f>
        <v>0.4</v>
      </c>
      <c r="H18" s="7"/>
    </row>
    <row r="19" spans="1:8" ht="42.95" customHeight="1">
      <c r="A19" s="19"/>
      <c r="B19" s="89"/>
      <c r="C19" s="89" t="s">
        <v>271</v>
      </c>
      <c r="D19" s="89"/>
      <c r="E19" s="87"/>
      <c r="F19" s="31"/>
      <c r="G19" s="40"/>
      <c r="H19" s="7"/>
    </row>
    <row r="20" spans="1:8" ht="54.6" customHeight="1">
      <c r="A20" s="20" t="s">
        <v>272</v>
      </c>
      <c r="B20" s="82">
        <v>0</v>
      </c>
      <c r="C20" s="82"/>
      <c r="D20" s="82"/>
      <c r="E20" s="88">
        <f t="shared" si="0"/>
        <v>0</v>
      </c>
      <c r="F20" s="72">
        <v>7.0000000000000007E-2</v>
      </c>
      <c r="G20" s="40">
        <f>(B20*F20)+(C20*F20)+(D20*F20)</f>
        <v>0</v>
      </c>
      <c r="H20" s="7"/>
    </row>
    <row r="21" spans="1:8" ht="65.45" customHeight="1">
      <c r="A21" s="19"/>
      <c r="B21" s="82" t="s">
        <v>273</v>
      </c>
      <c r="C21" s="82"/>
      <c r="D21" s="82"/>
      <c r="E21" s="87"/>
      <c r="F21" s="64"/>
      <c r="G21" s="40"/>
      <c r="H21" s="7"/>
    </row>
    <row r="22" spans="1:8">
      <c r="A22" s="7"/>
      <c r="B22" s="7"/>
      <c r="C22" s="7"/>
      <c r="D22" s="7"/>
      <c r="E22" s="35" t="s">
        <v>62</v>
      </c>
      <c r="F22" s="74">
        <f>SUM(F2:F21)</f>
        <v>0.99999999999999978</v>
      </c>
      <c r="G22" s="76">
        <f>SUM(G2:G20)</f>
        <v>1.85</v>
      </c>
      <c r="H22" s="154" t="s">
        <v>144</v>
      </c>
    </row>
    <row r="23" spans="1:8">
      <c r="A23" s="149"/>
      <c r="B23" s="149"/>
      <c r="C23" s="149"/>
      <c r="D23" s="149"/>
      <c r="E23" s="149"/>
      <c r="F23" s="149"/>
      <c r="G23" s="149"/>
    </row>
    <row r="24" spans="1:8">
      <c r="A24" s="149"/>
      <c r="B24" s="149"/>
      <c r="C24" s="149"/>
      <c r="D24" s="149"/>
      <c r="E24" s="149"/>
      <c r="F24" s="149"/>
      <c r="G24" s="149"/>
    </row>
    <row r="25" spans="1:8">
      <c r="A25" s="149"/>
      <c r="B25" s="105"/>
      <c r="C25" s="149"/>
      <c r="D25" s="149"/>
      <c r="E25" s="149"/>
      <c r="F25" s="149"/>
      <c r="G25" s="149"/>
    </row>
    <row r="26" spans="1:8">
      <c r="A26" s="149"/>
      <c r="B26" s="149"/>
      <c r="C26" s="149"/>
      <c r="D26" s="149"/>
      <c r="E26" s="149"/>
      <c r="F26" s="149"/>
      <c r="G26" s="149"/>
    </row>
    <row r="27" spans="1:8">
      <c r="A27" s="149"/>
      <c r="B27" s="149"/>
      <c r="C27" s="149"/>
      <c r="D27" s="149"/>
      <c r="E27" s="149"/>
      <c r="F27" s="149"/>
      <c r="G27" s="149"/>
    </row>
    <row r="28" spans="1:8">
      <c r="A28" s="149"/>
      <c r="B28" s="149"/>
      <c r="C28" s="149"/>
      <c r="D28" s="149"/>
      <c r="E28" s="149"/>
      <c r="F28" s="149"/>
      <c r="G28" s="149"/>
    </row>
    <row r="29" spans="1:8">
      <c r="A29" s="149"/>
      <c r="B29" s="149"/>
      <c r="C29" s="149"/>
      <c r="D29" s="149"/>
      <c r="E29" s="149"/>
      <c r="F29" s="149"/>
      <c r="G29" s="149"/>
    </row>
    <row r="30" spans="1:8">
      <c r="A30" s="149"/>
      <c r="B30" s="149"/>
      <c r="C30" s="149"/>
      <c r="D30" s="149"/>
      <c r="E30" s="149"/>
      <c r="F30" s="149"/>
      <c r="G30" s="149"/>
    </row>
  </sheetData>
  <sheetProtection formatRows="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H23"/>
  <sheetViews>
    <sheetView tabSelected="1" zoomScale="70" zoomScaleNormal="70" workbookViewId="0">
      <pane xSplit="1" ySplit="2" topLeftCell="D6" activePane="bottomRight" state="frozen"/>
      <selection pane="bottomRight" activeCell="D6" sqref="D6"/>
      <selection pane="bottomLeft" activeCell="A3" sqref="A3"/>
      <selection pane="topRight" activeCell="B1" sqref="B1"/>
    </sheetView>
  </sheetViews>
  <sheetFormatPr defaultColWidth="10.75" defaultRowHeight="15.6"/>
  <cols>
    <col min="1" max="1" width="64.625" style="96" customWidth="1"/>
    <col min="2" max="4" width="25" style="96" customWidth="1"/>
    <col min="5" max="7" width="16.625" style="96" customWidth="1"/>
    <col min="8" max="8" width="16.5" style="96" customWidth="1"/>
    <col min="9" max="16384" width="10.75" style="7"/>
  </cols>
  <sheetData>
    <row r="1" spans="1:8" ht="15.75">
      <c r="A1" s="153"/>
      <c r="B1" s="177" t="s">
        <v>274</v>
      </c>
      <c r="C1" s="177"/>
      <c r="D1" s="177"/>
      <c r="E1" s="153"/>
      <c r="F1" s="153"/>
      <c r="G1" s="153"/>
      <c r="H1" s="7"/>
    </row>
    <row r="2" spans="1:8" ht="64.5">
      <c r="A2" s="152" t="s">
        <v>275</v>
      </c>
      <c r="B2" s="144" t="s">
        <v>276</v>
      </c>
      <c r="C2" s="144" t="s">
        <v>277</v>
      </c>
      <c r="D2" s="144" t="s">
        <v>278</v>
      </c>
      <c r="E2" s="30" t="s">
        <v>143</v>
      </c>
      <c r="F2" s="30" t="s">
        <v>23</v>
      </c>
      <c r="G2" s="30" t="s">
        <v>24</v>
      </c>
      <c r="H2" s="7"/>
    </row>
    <row r="3" spans="1:8" ht="15.75">
      <c r="A3" s="19" t="s">
        <v>279</v>
      </c>
      <c r="B3" s="145">
        <v>0</v>
      </c>
      <c r="C3" s="145"/>
      <c r="D3" s="145"/>
      <c r="E3" s="46">
        <f>SUM(B3:D3)</f>
        <v>0</v>
      </c>
      <c r="F3" s="64">
        <v>-0.2</v>
      </c>
      <c r="G3" s="46">
        <f>(B3*F3)+(C3*F3)+(D3*F3)</f>
        <v>0</v>
      </c>
      <c r="H3" s="7"/>
    </row>
    <row r="4" spans="1:8" ht="32.25">
      <c r="A4" s="19"/>
      <c r="B4" s="145" t="s">
        <v>280</v>
      </c>
      <c r="C4" s="145"/>
      <c r="D4" s="145"/>
      <c r="E4" s="46"/>
      <c r="F4" s="64"/>
      <c r="G4" s="46"/>
      <c r="H4" s="7"/>
    </row>
    <row r="5" spans="1:8" ht="15.75">
      <c r="A5" s="19" t="s">
        <v>281</v>
      </c>
      <c r="B5" s="146"/>
      <c r="C5" s="146">
        <v>1</v>
      </c>
      <c r="D5" s="146"/>
      <c r="E5" s="46">
        <f>SUM(B5:D5)</f>
        <v>1</v>
      </c>
      <c r="F5" s="64">
        <v>-0.2</v>
      </c>
      <c r="G5" s="46">
        <f>(B5*F5)+(C5*F5)+(D5*F5)</f>
        <v>-0.2</v>
      </c>
      <c r="H5" s="7"/>
    </row>
    <row r="6" spans="1:8" ht="32.25">
      <c r="A6" s="19"/>
      <c r="B6" s="146"/>
      <c r="C6" s="146" t="s">
        <v>282</v>
      </c>
      <c r="D6" s="146"/>
      <c r="E6" s="46"/>
      <c r="F6" s="64"/>
      <c r="G6" s="46"/>
      <c r="H6" s="7"/>
    </row>
    <row r="7" spans="1:8" ht="16.5">
      <c r="A7" s="20" t="s">
        <v>283</v>
      </c>
      <c r="B7" s="145">
        <v>0</v>
      </c>
      <c r="C7" s="145"/>
      <c r="D7" s="145"/>
      <c r="E7" s="46">
        <f t="shared" ref="E7:E13" si="0">SUM(B7:D7)</f>
        <v>0</v>
      </c>
      <c r="F7" s="64">
        <v>-0.2</v>
      </c>
      <c r="G7" s="46">
        <f>(B7*F7)+(C7*F7)+(D7*F7)</f>
        <v>0</v>
      </c>
      <c r="H7" s="7"/>
    </row>
    <row r="8" spans="1:8" ht="32.25">
      <c r="A8" s="19"/>
      <c r="B8" s="145" t="s">
        <v>280</v>
      </c>
      <c r="C8" s="145"/>
      <c r="D8" s="145"/>
      <c r="E8" s="46"/>
      <c r="F8" s="64"/>
      <c r="G8" s="46"/>
      <c r="H8" s="7"/>
    </row>
    <row r="9" spans="1:8" ht="16.5">
      <c r="A9" s="20" t="s">
        <v>284</v>
      </c>
      <c r="B9" s="146">
        <v>0</v>
      </c>
      <c r="C9" s="146"/>
      <c r="D9" s="146"/>
      <c r="E9" s="46">
        <f t="shared" si="0"/>
        <v>0</v>
      </c>
      <c r="F9" s="72">
        <v>-0.1</v>
      </c>
      <c r="G9" s="46">
        <f t="shared" ref="G9:G13" si="1">(B9*F9)+(C9*F9)+(D9*F9)</f>
        <v>0</v>
      </c>
      <c r="H9" s="7"/>
    </row>
    <row r="10" spans="1:8" ht="32.25">
      <c r="A10" s="20"/>
      <c r="B10" s="146" t="s">
        <v>280</v>
      </c>
      <c r="C10" s="146"/>
      <c r="D10" s="146"/>
      <c r="E10" s="46"/>
      <c r="F10" s="72"/>
      <c r="G10" s="46"/>
      <c r="H10" s="7"/>
    </row>
    <row r="11" spans="1:8" ht="16.5">
      <c r="A11" s="20" t="s">
        <v>285</v>
      </c>
      <c r="B11" s="145"/>
      <c r="C11" s="145"/>
      <c r="D11" s="145">
        <v>3</v>
      </c>
      <c r="E11" s="46">
        <f t="shared" si="0"/>
        <v>3</v>
      </c>
      <c r="F11" s="72">
        <v>-0.2</v>
      </c>
      <c r="G11" s="46">
        <f t="shared" si="1"/>
        <v>-0.60000000000000009</v>
      </c>
      <c r="H11" s="7"/>
    </row>
    <row r="12" spans="1:8" ht="32.25">
      <c r="A12" s="19"/>
      <c r="B12" s="145"/>
      <c r="C12" s="145"/>
      <c r="D12" s="145" t="s">
        <v>282</v>
      </c>
      <c r="E12" s="46"/>
      <c r="F12" s="64"/>
      <c r="G12" s="46"/>
      <c r="H12" s="7"/>
    </row>
    <row r="13" spans="1:8" ht="32.25">
      <c r="A13" s="20" t="s">
        <v>286</v>
      </c>
      <c r="B13" s="146">
        <v>0</v>
      </c>
      <c r="C13" s="146"/>
      <c r="D13" s="146"/>
      <c r="E13" s="46">
        <f t="shared" si="0"/>
        <v>0</v>
      </c>
      <c r="F13" s="72">
        <v>-0.1</v>
      </c>
      <c r="G13" s="46">
        <f t="shared" si="1"/>
        <v>0</v>
      </c>
      <c r="H13" s="7"/>
    </row>
    <row r="14" spans="1:8" ht="32.25">
      <c r="A14" s="19"/>
      <c r="B14" s="146" t="s">
        <v>280</v>
      </c>
      <c r="C14" s="146"/>
      <c r="D14" s="146"/>
      <c r="E14" s="46"/>
      <c r="F14" s="64"/>
      <c r="G14" s="46"/>
      <c r="H14" s="7"/>
    </row>
    <row r="15" spans="1:8">
      <c r="A15" s="7"/>
      <c r="B15" s="7"/>
      <c r="C15" s="7"/>
      <c r="D15" s="7"/>
      <c r="E15" s="35" t="s">
        <v>62</v>
      </c>
      <c r="F15" s="64">
        <f>SUM(F3:F14)</f>
        <v>-1.0000000000000002</v>
      </c>
      <c r="G15" s="47">
        <f>SUM(G3:G13)</f>
        <v>-0.8</v>
      </c>
      <c r="H15" s="154" t="s">
        <v>287</v>
      </c>
    </row>
    <row r="16" spans="1:8">
      <c r="A16" s="149"/>
      <c r="B16" s="149"/>
      <c r="C16" s="149"/>
      <c r="D16" s="149"/>
      <c r="E16" s="149"/>
      <c r="F16" s="99"/>
      <c r="G16" s="149"/>
    </row>
    <row r="17" spans="1:7">
      <c r="A17" s="149"/>
      <c r="B17" s="105"/>
      <c r="C17" s="149"/>
      <c r="D17" s="149"/>
      <c r="E17" s="149"/>
      <c r="F17" s="149"/>
      <c r="G17" s="149"/>
    </row>
    <row r="18" spans="1:7">
      <c r="A18" s="149"/>
      <c r="B18" s="149"/>
      <c r="C18" s="149"/>
      <c r="D18" s="149"/>
      <c r="E18" s="149"/>
      <c r="F18" s="149"/>
      <c r="G18" s="149"/>
    </row>
    <row r="19" spans="1:7">
      <c r="A19" s="149"/>
      <c r="B19" s="149"/>
      <c r="C19" s="149"/>
      <c r="D19" s="149"/>
      <c r="E19" s="149"/>
      <c r="F19" s="149"/>
      <c r="G19" s="149"/>
    </row>
    <row r="20" spans="1:7">
      <c r="A20" s="149"/>
      <c r="B20" s="149"/>
      <c r="C20" s="149"/>
      <c r="D20" s="149"/>
      <c r="E20" s="149"/>
      <c r="F20" s="149"/>
      <c r="G20" s="149"/>
    </row>
    <row r="21" spans="1:7">
      <c r="A21" s="149"/>
      <c r="B21" s="149"/>
      <c r="C21" s="149"/>
      <c r="D21" s="149"/>
      <c r="E21" s="149"/>
      <c r="F21" s="149"/>
      <c r="G21" s="149"/>
    </row>
    <row r="22" spans="1:7">
      <c r="A22" s="149"/>
      <c r="B22" s="149"/>
      <c r="C22" s="149"/>
      <c r="D22" s="149"/>
      <c r="E22" s="149"/>
      <c r="F22" s="149"/>
      <c r="G22" s="149"/>
    </row>
    <row r="23" spans="1:7">
      <c r="A23" s="149"/>
      <c r="B23" s="149"/>
      <c r="C23" s="149"/>
      <c r="D23" s="149"/>
      <c r="E23" s="149"/>
      <c r="F23" s="149"/>
      <c r="G23" s="149"/>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48" t="s">
        <v>18</v>
      </c>
      <c r="C2" s="48" t="s">
        <v>19</v>
      </c>
      <c r="D2" s="48"/>
    </row>
    <row r="3" spans="2:4">
      <c r="B3" s="1" t="s">
        <v>20</v>
      </c>
      <c r="C3" s="54">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E67"/>
  <sheetViews>
    <sheetView zoomScale="85" zoomScaleNormal="85" workbookViewId="0">
      <pane xSplit="1" ySplit="1" topLeftCell="B45" activePane="bottomRight" state="frozen"/>
      <selection pane="bottomRight"/>
      <selection pane="bottomLeft" activeCell="A2" sqref="A2"/>
      <selection pane="topRight" activeCell="B1" sqref="B1"/>
    </sheetView>
  </sheetViews>
  <sheetFormatPr defaultColWidth="10.5" defaultRowHeight="15.6"/>
  <cols>
    <col min="1" max="1" width="48.5" style="95" bestFit="1" customWidth="1"/>
    <col min="2" max="2" width="68.75" style="118" customWidth="1"/>
    <col min="3" max="4" width="16.625" style="95" customWidth="1"/>
    <col min="5" max="5" width="12.25" customWidth="1"/>
  </cols>
  <sheetData>
    <row r="1" spans="1:4">
      <c r="A1" s="42" t="s">
        <v>21</v>
      </c>
      <c r="B1" s="116" t="s">
        <v>22</v>
      </c>
      <c r="C1" s="42" t="s">
        <v>23</v>
      </c>
      <c r="D1" s="42" t="s">
        <v>24</v>
      </c>
    </row>
    <row r="2" spans="1:4">
      <c r="A2" s="126" t="s">
        <v>25</v>
      </c>
      <c r="B2" s="89">
        <v>0</v>
      </c>
      <c r="C2" s="60">
        <v>0.05</v>
      </c>
      <c r="D2" s="36">
        <f>B2*C2</f>
        <v>0</v>
      </c>
    </row>
    <row r="3" spans="1:4">
      <c r="A3" s="126"/>
      <c r="B3" s="115" t="s">
        <v>26</v>
      </c>
      <c r="C3" s="60"/>
      <c r="D3" s="36"/>
    </row>
    <row r="4" spans="1:4">
      <c r="A4" s="126" t="s">
        <v>27</v>
      </c>
      <c r="B4" s="89">
        <v>3</v>
      </c>
      <c r="C4" s="60">
        <v>0.05</v>
      </c>
      <c r="D4" s="36">
        <f>B4*C4</f>
        <v>0.15000000000000002</v>
      </c>
    </row>
    <row r="5" spans="1:4" ht="93">
      <c r="A5" s="126"/>
      <c r="B5" s="115" t="s">
        <v>28</v>
      </c>
      <c r="C5" s="60"/>
      <c r="D5" s="36"/>
    </row>
    <row r="6" spans="1:4">
      <c r="A6" s="126" t="s">
        <v>29</v>
      </c>
      <c r="B6" s="89">
        <v>3</v>
      </c>
      <c r="C6" s="60">
        <v>0.05</v>
      </c>
      <c r="D6" s="36">
        <f>B6*C6</f>
        <v>0.15000000000000002</v>
      </c>
    </row>
    <row r="7" spans="1:4" ht="93">
      <c r="A7" s="126"/>
      <c r="B7" s="115" t="s">
        <v>30</v>
      </c>
      <c r="C7" s="60"/>
      <c r="D7" s="36"/>
    </row>
    <row r="8" spans="1:4">
      <c r="A8" s="126" t="s">
        <v>31</v>
      </c>
      <c r="B8" s="89">
        <v>2</v>
      </c>
      <c r="C8" s="60">
        <v>0.05</v>
      </c>
      <c r="D8" s="36">
        <f>B8*C8</f>
        <v>0.1</v>
      </c>
    </row>
    <row r="9" spans="1:4" ht="129.94999999999999" customHeight="1">
      <c r="A9" s="126"/>
      <c r="B9" s="115" t="s">
        <v>32</v>
      </c>
      <c r="C9" s="60"/>
      <c r="D9" s="36"/>
    </row>
    <row r="10" spans="1:4">
      <c r="A10" s="126" t="s">
        <v>33</v>
      </c>
      <c r="B10" s="89">
        <v>1.5</v>
      </c>
      <c r="C10" s="60">
        <v>0.05</v>
      </c>
      <c r="D10" s="36">
        <f>B10*C10</f>
        <v>7.5000000000000011E-2</v>
      </c>
    </row>
    <row r="11" spans="1:4" ht="126.6" customHeight="1">
      <c r="A11" s="126"/>
      <c r="B11" s="115" t="s">
        <v>34</v>
      </c>
      <c r="C11" s="60"/>
      <c r="D11" s="36"/>
    </row>
    <row r="12" spans="1:4">
      <c r="A12" s="126" t="s">
        <v>35</v>
      </c>
      <c r="B12" s="89">
        <v>0</v>
      </c>
      <c r="C12" s="60">
        <v>0.05</v>
      </c>
      <c r="D12" s="36">
        <f>B12*C12</f>
        <v>0</v>
      </c>
    </row>
    <row r="13" spans="1:4">
      <c r="A13" s="126"/>
      <c r="B13" s="115" t="s">
        <v>26</v>
      </c>
      <c r="C13" s="60"/>
      <c r="D13" s="36"/>
    </row>
    <row r="14" spans="1:4">
      <c r="A14" s="126" t="s">
        <v>36</v>
      </c>
      <c r="B14" s="89">
        <v>0</v>
      </c>
      <c r="C14" s="60">
        <v>0.05</v>
      </c>
      <c r="D14" s="36">
        <f>B14*C14</f>
        <v>0</v>
      </c>
    </row>
    <row r="15" spans="1:4">
      <c r="A15" s="126"/>
      <c r="B15" s="115" t="s">
        <v>26</v>
      </c>
      <c r="C15" s="60"/>
      <c r="D15" s="36"/>
    </row>
    <row r="16" spans="1:4">
      <c r="A16" s="126" t="s">
        <v>37</v>
      </c>
      <c r="B16" s="89">
        <v>0</v>
      </c>
      <c r="C16" s="60">
        <v>0.03</v>
      </c>
      <c r="D16" s="36">
        <f>B16*C16</f>
        <v>0</v>
      </c>
    </row>
    <row r="17" spans="1:4" ht="20.100000000000001" customHeight="1">
      <c r="A17" s="126"/>
      <c r="B17" s="115" t="s">
        <v>26</v>
      </c>
      <c r="C17" s="60"/>
      <c r="D17" s="36"/>
    </row>
    <row r="18" spans="1:4">
      <c r="A18" s="126" t="s">
        <v>38</v>
      </c>
      <c r="B18" s="89">
        <v>0</v>
      </c>
      <c r="C18" s="60">
        <v>0.02</v>
      </c>
      <c r="D18" s="36">
        <f>B18*C18</f>
        <v>0</v>
      </c>
    </row>
    <row r="19" spans="1:4" ht="14.45" customHeight="1">
      <c r="A19" s="126"/>
      <c r="B19" s="115" t="s">
        <v>26</v>
      </c>
      <c r="C19" s="60"/>
      <c r="D19" s="36"/>
    </row>
    <row r="20" spans="1:4">
      <c r="A20" s="126" t="s">
        <v>39</v>
      </c>
      <c r="B20" s="89">
        <v>0</v>
      </c>
      <c r="C20" s="60">
        <v>0.03</v>
      </c>
      <c r="D20" s="36">
        <f>B20*C20</f>
        <v>0</v>
      </c>
    </row>
    <row r="21" spans="1:4" ht="22.5" customHeight="1">
      <c r="A21" s="126"/>
      <c r="B21" s="115" t="s">
        <v>26</v>
      </c>
      <c r="C21" s="60"/>
      <c r="D21" s="36"/>
    </row>
    <row r="22" spans="1:4">
      <c r="A22" s="126" t="s">
        <v>40</v>
      </c>
      <c r="B22" s="89">
        <v>0</v>
      </c>
      <c r="C22" s="60">
        <v>0.03</v>
      </c>
      <c r="D22" s="36">
        <f>B22*C22</f>
        <v>0</v>
      </c>
    </row>
    <row r="23" spans="1:4">
      <c r="A23" s="126"/>
      <c r="B23" s="115" t="s">
        <v>26</v>
      </c>
      <c r="C23" s="60"/>
      <c r="D23" s="36"/>
    </row>
    <row r="24" spans="1:4" ht="30.95">
      <c r="A24" s="127" t="s">
        <v>41</v>
      </c>
      <c r="B24" s="89">
        <v>0</v>
      </c>
      <c r="C24" s="60">
        <v>0.03</v>
      </c>
      <c r="D24" s="36">
        <f>B24*C24</f>
        <v>0</v>
      </c>
    </row>
    <row r="25" spans="1:4">
      <c r="A25" s="126"/>
      <c r="B25" s="130" t="s">
        <v>26</v>
      </c>
      <c r="C25" s="60"/>
      <c r="D25" s="36"/>
    </row>
    <row r="26" spans="1:4">
      <c r="A26" s="126" t="s">
        <v>42</v>
      </c>
      <c r="B26" s="89">
        <v>3</v>
      </c>
      <c r="C26" s="60">
        <v>0.04</v>
      </c>
      <c r="D26" s="36">
        <f>B26*C26</f>
        <v>0.12</v>
      </c>
    </row>
    <row r="27" spans="1:4" ht="62.1">
      <c r="A27" s="126"/>
      <c r="B27" s="115" t="s">
        <v>43</v>
      </c>
      <c r="C27" s="60"/>
      <c r="D27" s="36"/>
    </row>
    <row r="28" spans="1:4">
      <c r="A28" s="126" t="s">
        <v>44</v>
      </c>
      <c r="B28" s="89">
        <v>3</v>
      </c>
      <c r="C28" s="60">
        <v>0.03</v>
      </c>
      <c r="D28" s="36">
        <f>B28*C28</f>
        <v>0.09</v>
      </c>
    </row>
    <row r="29" spans="1:4" ht="62.1">
      <c r="A29" s="126"/>
      <c r="B29" s="115" t="s">
        <v>43</v>
      </c>
      <c r="C29" s="60"/>
      <c r="D29" s="36"/>
    </row>
    <row r="30" spans="1:4">
      <c r="A30" s="126" t="s">
        <v>45</v>
      </c>
      <c r="B30" s="89">
        <v>0</v>
      </c>
      <c r="C30" s="60">
        <v>0.04</v>
      </c>
      <c r="D30" s="36">
        <f>B30*C30</f>
        <v>0</v>
      </c>
    </row>
    <row r="31" spans="1:4">
      <c r="A31" s="126"/>
      <c r="B31" s="130" t="s">
        <v>46</v>
      </c>
      <c r="C31" s="60"/>
      <c r="D31" s="36"/>
    </row>
    <row r="32" spans="1:4">
      <c r="A32" s="126" t="s">
        <v>47</v>
      </c>
      <c r="B32" s="89">
        <v>0</v>
      </c>
      <c r="C32" s="60">
        <v>0.04</v>
      </c>
      <c r="D32" s="36">
        <f>B32*C32</f>
        <v>0</v>
      </c>
    </row>
    <row r="33" spans="1:5">
      <c r="A33" s="126"/>
      <c r="B33" s="130" t="s">
        <v>46</v>
      </c>
      <c r="C33" s="60"/>
      <c r="D33" s="36"/>
    </row>
    <row r="34" spans="1:5">
      <c r="A34" s="126" t="s">
        <v>48</v>
      </c>
      <c r="B34" s="89">
        <v>0</v>
      </c>
      <c r="C34" s="60">
        <v>0.03</v>
      </c>
      <c r="D34" s="36">
        <f>B34*C34</f>
        <v>0</v>
      </c>
    </row>
    <row r="35" spans="1:5" ht="16.5">
      <c r="A35" s="126"/>
      <c r="B35" s="115" t="s">
        <v>46</v>
      </c>
      <c r="C35" s="60"/>
      <c r="D35" s="36"/>
    </row>
    <row r="36" spans="1:5">
      <c r="A36" s="126" t="s">
        <v>49</v>
      </c>
      <c r="B36" s="89">
        <v>0</v>
      </c>
      <c r="C36" s="60">
        <v>0.05</v>
      </c>
      <c r="D36" s="36">
        <f>B36*C36</f>
        <v>0</v>
      </c>
    </row>
    <row r="37" spans="1:5">
      <c r="A37" s="126"/>
      <c r="B37" s="130" t="s">
        <v>46</v>
      </c>
      <c r="C37" s="60"/>
      <c r="D37" s="36"/>
    </row>
    <row r="38" spans="1:5">
      <c r="A38" s="126" t="s">
        <v>50</v>
      </c>
      <c r="B38" s="89">
        <v>3</v>
      </c>
      <c r="C38" s="60">
        <v>0.05</v>
      </c>
      <c r="D38" s="36">
        <f>B38*C38</f>
        <v>0.15000000000000002</v>
      </c>
    </row>
    <row r="39" spans="1:5" ht="108.6">
      <c r="A39" s="126"/>
      <c r="B39" s="115" t="s">
        <v>51</v>
      </c>
      <c r="C39" s="60"/>
      <c r="D39" s="36"/>
    </row>
    <row r="40" spans="1:5">
      <c r="A40" s="127" t="s">
        <v>52</v>
      </c>
      <c r="B40" s="89">
        <v>0</v>
      </c>
      <c r="C40" s="60">
        <v>0.04</v>
      </c>
      <c r="D40" s="36">
        <f>B40*C40</f>
        <v>0</v>
      </c>
    </row>
    <row r="41" spans="1:5">
      <c r="A41" s="126"/>
      <c r="B41" s="130" t="s">
        <v>46</v>
      </c>
      <c r="C41" s="60"/>
      <c r="D41" s="36"/>
    </row>
    <row r="42" spans="1:5">
      <c r="A42" s="126" t="s">
        <v>53</v>
      </c>
      <c r="B42" s="89">
        <v>0</v>
      </c>
      <c r="C42" s="60">
        <v>0.02</v>
      </c>
      <c r="D42" s="36">
        <f>B42*C42</f>
        <v>0</v>
      </c>
    </row>
    <row r="43" spans="1:5">
      <c r="A43" s="126"/>
      <c r="B43" s="130" t="s">
        <v>46</v>
      </c>
      <c r="C43" s="60"/>
      <c r="D43" s="36"/>
    </row>
    <row r="44" spans="1:5">
      <c r="A44" s="126" t="s">
        <v>54</v>
      </c>
      <c r="B44" s="89">
        <v>3</v>
      </c>
      <c r="C44" s="60">
        <v>0.03</v>
      </c>
      <c r="D44" s="36">
        <f>B44*C44</f>
        <v>0.09</v>
      </c>
    </row>
    <row r="45" spans="1:5" ht="30.95">
      <c r="A45" s="126"/>
      <c r="B45" s="115" t="s">
        <v>55</v>
      </c>
      <c r="C45" s="60"/>
      <c r="D45" s="36"/>
    </row>
    <row r="46" spans="1:5">
      <c r="A46" s="126" t="s">
        <v>56</v>
      </c>
      <c r="B46" s="89">
        <v>0</v>
      </c>
      <c r="C46" s="60">
        <v>0.03</v>
      </c>
      <c r="D46" s="36">
        <f>B46*C46</f>
        <v>0</v>
      </c>
      <c r="E46" s="119"/>
    </row>
    <row r="47" spans="1:5">
      <c r="A47" s="126"/>
      <c r="B47" s="130" t="s">
        <v>46</v>
      </c>
      <c r="C47" s="60"/>
      <c r="D47" s="36"/>
    </row>
    <row r="48" spans="1:5">
      <c r="A48" s="126" t="s">
        <v>57</v>
      </c>
      <c r="B48" s="89">
        <v>0</v>
      </c>
      <c r="C48" s="60">
        <v>0.02</v>
      </c>
      <c r="D48" s="36">
        <f>B48*C48</f>
        <v>0</v>
      </c>
    </row>
    <row r="49" spans="1:5">
      <c r="A49" s="126"/>
      <c r="B49" s="130" t="s">
        <v>46</v>
      </c>
      <c r="C49" s="60"/>
      <c r="D49" s="36"/>
    </row>
    <row r="50" spans="1:5">
      <c r="A50" s="126" t="s">
        <v>58</v>
      </c>
      <c r="B50" s="89">
        <v>0</v>
      </c>
      <c r="C50" s="60">
        <v>0.02</v>
      </c>
      <c r="D50" s="36">
        <f>B50*C50</f>
        <v>0</v>
      </c>
    </row>
    <row r="51" spans="1:5">
      <c r="A51" s="126"/>
      <c r="B51" s="130" t="s">
        <v>46</v>
      </c>
      <c r="C51" s="60"/>
      <c r="D51" s="36"/>
    </row>
    <row r="52" spans="1:5">
      <c r="A52" s="126" t="s">
        <v>59</v>
      </c>
      <c r="B52" s="89">
        <v>0</v>
      </c>
      <c r="C52" s="60">
        <v>0.02</v>
      </c>
      <c r="D52" s="36">
        <f>B52*C52</f>
        <v>0</v>
      </c>
    </row>
    <row r="53" spans="1:5">
      <c r="A53" s="126"/>
      <c r="B53" s="130" t="s">
        <v>46</v>
      </c>
      <c r="C53" s="60"/>
      <c r="D53" s="36"/>
    </row>
    <row r="54" spans="1:5">
      <c r="A54" s="126" t="s">
        <v>60</v>
      </c>
      <c r="B54" s="89">
        <v>0</v>
      </c>
      <c r="C54" s="60">
        <v>0.02</v>
      </c>
      <c r="D54" s="36">
        <f>B54*C54</f>
        <v>0</v>
      </c>
    </row>
    <row r="55" spans="1:5">
      <c r="A55" s="126"/>
      <c r="B55" s="130" t="s">
        <v>46</v>
      </c>
      <c r="C55" s="60"/>
      <c r="D55" s="36"/>
    </row>
    <row r="56" spans="1:5">
      <c r="A56" s="126" t="s">
        <v>61</v>
      </c>
      <c r="B56" s="89">
        <v>0</v>
      </c>
      <c r="C56" s="60">
        <v>0.03</v>
      </c>
      <c r="D56" s="36">
        <f>B56*C56</f>
        <v>0</v>
      </c>
    </row>
    <row r="57" spans="1:5" ht="15.95" customHeight="1">
      <c r="A57" s="131"/>
      <c r="B57" s="137"/>
      <c r="C57" s="60"/>
      <c r="D57" s="36"/>
    </row>
    <row r="58" spans="1:5">
      <c r="A58"/>
      <c r="B58" s="117" t="s">
        <v>62</v>
      </c>
      <c r="C58" s="60">
        <f>SUM(C2:C56)</f>
        <v>1.0000000000000004</v>
      </c>
      <c r="D58" s="80">
        <f>SUM(D2:D56)</f>
        <v>0.92499999999999993</v>
      </c>
      <c r="E58" s="50" t="s">
        <v>63</v>
      </c>
    </row>
    <row r="59" spans="1:5">
      <c r="A59" s="162"/>
      <c r="B59" s="162"/>
      <c r="C59" s="108"/>
      <c r="D59" s="101"/>
    </row>
    <row r="60" spans="1:5">
      <c r="A60" s="162"/>
      <c r="B60" s="162"/>
      <c r="C60" s="108"/>
      <c r="D60" s="101"/>
    </row>
    <row r="61" spans="1:5">
      <c r="A61" s="162"/>
      <c r="B61" s="162"/>
      <c r="C61" s="104"/>
      <c r="D61" s="101"/>
    </row>
    <row r="62" spans="1:5">
      <c r="A62" s="162"/>
      <c r="B62" s="162"/>
      <c r="C62" s="108"/>
      <c r="D62" s="101"/>
    </row>
    <row r="63" spans="1:5">
      <c r="A63" s="162"/>
      <c r="B63" s="162"/>
      <c r="C63" s="108"/>
      <c r="D63" s="101"/>
    </row>
    <row r="64" spans="1:5">
      <c r="A64" s="108"/>
      <c r="B64" s="162"/>
      <c r="C64" s="162"/>
      <c r="D64" s="101"/>
    </row>
    <row r="65" spans="1:3">
      <c r="A65" s="109"/>
      <c r="C65" s="109"/>
    </row>
    <row r="66" spans="1:3">
      <c r="A66" s="109"/>
      <c r="C66" s="109"/>
    </row>
    <row r="67" spans="1:3">
      <c r="A67" s="109"/>
      <c r="C67" s="109"/>
    </row>
  </sheetData>
  <sheetProtection formatRows="0"/>
  <mergeCells count="6">
    <mergeCell ref="B64:C64"/>
    <mergeCell ref="A59:B59"/>
    <mergeCell ref="A60:B60"/>
    <mergeCell ref="A61:B61"/>
    <mergeCell ref="A62:B62"/>
    <mergeCell ref="A63:B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I82"/>
  <sheetViews>
    <sheetView zoomScale="85" zoomScaleNormal="85" workbookViewId="0">
      <pane xSplit="1" ySplit="1" topLeftCell="B2" activePane="bottomRight" state="frozen"/>
      <selection pane="bottomRight"/>
      <selection pane="bottomLeft" activeCell="A2" sqref="A2"/>
      <selection pane="topRight" activeCell="B1" sqref="B1"/>
    </sheetView>
  </sheetViews>
  <sheetFormatPr defaultColWidth="10.75" defaultRowHeight="15.6"/>
  <cols>
    <col min="1" max="1" width="49.625" style="128" bestFit="1" customWidth="1"/>
    <col min="2" max="2" width="64.625" style="96" customWidth="1"/>
    <col min="3" max="4" width="16.625" style="97" customWidth="1"/>
    <col min="5" max="5" width="15.25" style="1" customWidth="1"/>
    <col min="6" max="7" width="10.75" style="1" customWidth="1"/>
    <col min="8" max="8" width="51.875" style="1" customWidth="1"/>
    <col min="9" max="9" width="77.75" style="1" bestFit="1" customWidth="1"/>
    <col min="10" max="16384" width="10.75" style="1"/>
  </cols>
  <sheetData>
    <row r="1" spans="1:9">
      <c r="A1" s="125" t="s">
        <v>21</v>
      </c>
      <c r="B1" s="30" t="s">
        <v>64</v>
      </c>
      <c r="C1" s="152" t="s">
        <v>23</v>
      </c>
      <c r="D1" s="152" t="s">
        <v>24</v>
      </c>
    </row>
    <row r="2" spans="1:9">
      <c r="A2" s="126" t="s">
        <v>25</v>
      </c>
      <c r="B2" s="115">
        <v>0</v>
      </c>
      <c r="C2" s="60">
        <v>0.05</v>
      </c>
      <c r="D2" s="36">
        <f>B2*C2</f>
        <v>0</v>
      </c>
      <c r="H2" s="121"/>
      <c r="I2" s="122"/>
    </row>
    <row r="3" spans="1:9">
      <c r="A3" s="126"/>
      <c r="B3" s="115" t="s">
        <v>65</v>
      </c>
      <c r="C3" s="60"/>
      <c r="D3" s="36"/>
      <c r="H3" s="121"/>
      <c r="I3" s="123"/>
    </row>
    <row r="4" spans="1:9">
      <c r="A4" s="126" t="s">
        <v>27</v>
      </c>
      <c r="B4" s="115">
        <v>0</v>
      </c>
      <c r="C4" s="60">
        <v>0.05</v>
      </c>
      <c r="D4" s="36">
        <f>B4*C4</f>
        <v>0</v>
      </c>
      <c r="E4" s="120"/>
      <c r="H4" s="121"/>
      <c r="I4" s="122"/>
    </row>
    <row r="5" spans="1:9">
      <c r="A5" s="126"/>
      <c r="B5" s="115" t="s">
        <v>65</v>
      </c>
      <c r="C5" s="60"/>
      <c r="D5" s="36"/>
      <c r="H5" s="121"/>
      <c r="I5" s="123"/>
    </row>
    <row r="6" spans="1:9">
      <c r="A6" s="126" t="s">
        <v>29</v>
      </c>
      <c r="B6" s="115">
        <v>0</v>
      </c>
      <c r="C6" s="60">
        <v>0.05</v>
      </c>
      <c r="D6" s="36">
        <f>B6*C6</f>
        <v>0</v>
      </c>
      <c r="E6" s="120"/>
      <c r="H6" s="121"/>
      <c r="I6" s="122"/>
    </row>
    <row r="7" spans="1:9">
      <c r="A7" s="126"/>
      <c r="B7" s="115" t="s">
        <v>65</v>
      </c>
      <c r="C7" s="60"/>
      <c r="D7" s="36"/>
      <c r="H7" s="121"/>
      <c r="I7" s="124"/>
    </row>
    <row r="8" spans="1:9">
      <c r="A8" s="126" t="s">
        <v>31</v>
      </c>
      <c r="B8" s="115">
        <v>0</v>
      </c>
      <c r="C8" s="60">
        <v>0.05</v>
      </c>
      <c r="D8" s="36">
        <f>B8*C8</f>
        <v>0</v>
      </c>
      <c r="E8" s="120"/>
      <c r="H8" s="121"/>
      <c r="I8" s="122"/>
    </row>
    <row r="9" spans="1:9">
      <c r="A9" s="126"/>
      <c r="B9" s="115" t="s">
        <v>65</v>
      </c>
      <c r="C9" s="60"/>
      <c r="D9" s="36"/>
      <c r="H9" s="121"/>
      <c r="I9" s="122"/>
    </row>
    <row r="10" spans="1:9">
      <c r="A10" s="126" t="s">
        <v>33</v>
      </c>
      <c r="B10" s="115">
        <v>0</v>
      </c>
      <c r="C10" s="60">
        <v>0.05</v>
      </c>
      <c r="D10" s="36">
        <f>B10*C10</f>
        <v>0</v>
      </c>
      <c r="E10" s="120"/>
      <c r="H10" s="121"/>
      <c r="I10" s="122"/>
    </row>
    <row r="11" spans="1:9">
      <c r="A11" s="126"/>
      <c r="B11" s="115" t="s">
        <v>65</v>
      </c>
      <c r="C11" s="60"/>
      <c r="D11" s="36"/>
      <c r="H11" s="121"/>
      <c r="I11" s="123"/>
    </row>
    <row r="12" spans="1:9">
      <c r="A12" s="126" t="s">
        <v>35</v>
      </c>
      <c r="B12" s="115">
        <v>0</v>
      </c>
      <c r="C12" s="60">
        <v>0.05</v>
      </c>
      <c r="D12" s="36">
        <f>B12*C12</f>
        <v>0</v>
      </c>
      <c r="E12" s="120"/>
      <c r="H12" s="121"/>
      <c r="I12" s="122"/>
    </row>
    <row r="13" spans="1:9">
      <c r="A13" s="126"/>
      <c r="B13" s="115" t="s">
        <v>65</v>
      </c>
      <c r="C13" s="60"/>
      <c r="D13" s="36"/>
      <c r="H13" s="121"/>
      <c r="I13" s="123"/>
    </row>
    <row r="14" spans="1:9">
      <c r="A14" s="126" t="s">
        <v>36</v>
      </c>
      <c r="B14" s="115">
        <v>0</v>
      </c>
      <c r="C14" s="60">
        <v>0.05</v>
      </c>
      <c r="D14" s="36">
        <f>B14*C14</f>
        <v>0</v>
      </c>
      <c r="E14" s="120"/>
      <c r="H14" s="121"/>
      <c r="I14" s="122"/>
    </row>
    <row r="15" spans="1:9">
      <c r="A15" s="126"/>
      <c r="B15" s="115" t="s">
        <v>65</v>
      </c>
      <c r="C15" s="60"/>
      <c r="D15" s="36"/>
      <c r="H15" s="121"/>
      <c r="I15" s="123"/>
    </row>
    <row r="16" spans="1:9">
      <c r="A16" s="126" t="s">
        <v>37</v>
      </c>
      <c r="B16" s="115">
        <v>0</v>
      </c>
      <c r="C16" s="60">
        <v>0.03</v>
      </c>
      <c r="D16" s="36">
        <f>B16*C16</f>
        <v>0</v>
      </c>
      <c r="E16" s="120"/>
      <c r="H16" s="121"/>
      <c r="I16" s="122"/>
    </row>
    <row r="17" spans="1:9">
      <c r="A17" s="126"/>
      <c r="B17" s="115" t="s">
        <v>65</v>
      </c>
      <c r="C17" s="60"/>
      <c r="D17" s="36"/>
      <c r="H17" s="121"/>
      <c r="I17" s="123"/>
    </row>
    <row r="18" spans="1:9">
      <c r="A18" s="126" t="s">
        <v>38</v>
      </c>
      <c r="B18" s="115">
        <v>0</v>
      </c>
      <c r="C18" s="60">
        <v>0.02</v>
      </c>
      <c r="D18" s="36">
        <f>B18*C18</f>
        <v>0</v>
      </c>
      <c r="E18" s="120"/>
      <c r="H18" s="121"/>
      <c r="I18" s="122"/>
    </row>
    <row r="19" spans="1:9">
      <c r="A19" s="126"/>
      <c r="B19" s="115" t="s">
        <v>65</v>
      </c>
      <c r="C19" s="60"/>
      <c r="D19" s="36"/>
      <c r="H19" s="121"/>
      <c r="I19" s="123"/>
    </row>
    <row r="20" spans="1:9">
      <c r="A20" s="126" t="s">
        <v>39</v>
      </c>
      <c r="B20" s="115">
        <v>0</v>
      </c>
      <c r="C20" s="60">
        <v>0.03</v>
      </c>
      <c r="D20" s="36">
        <f>B20*C20</f>
        <v>0</v>
      </c>
      <c r="E20" s="120"/>
      <c r="H20" s="121"/>
      <c r="I20" s="122"/>
    </row>
    <row r="21" spans="1:9">
      <c r="A21" s="126"/>
      <c r="B21" s="115" t="s">
        <v>65</v>
      </c>
      <c r="C21" s="60"/>
      <c r="D21" s="36"/>
      <c r="H21" s="121"/>
      <c r="I21" s="123"/>
    </row>
    <row r="22" spans="1:9">
      <c r="A22" s="126" t="s">
        <v>40</v>
      </c>
      <c r="B22" s="115">
        <v>0</v>
      </c>
      <c r="C22" s="60">
        <v>0.03</v>
      </c>
      <c r="D22" s="36">
        <f>B22*C22</f>
        <v>0</v>
      </c>
      <c r="H22" s="121"/>
      <c r="I22" s="122"/>
    </row>
    <row r="23" spans="1:9">
      <c r="A23" s="126"/>
      <c r="B23" s="115" t="s">
        <v>65</v>
      </c>
      <c r="C23" s="60"/>
      <c r="D23" s="36"/>
      <c r="H23" s="121"/>
      <c r="I23" s="122"/>
    </row>
    <row r="24" spans="1:9" ht="30.95">
      <c r="A24" s="127" t="s">
        <v>41</v>
      </c>
      <c r="B24" s="115">
        <v>0</v>
      </c>
      <c r="C24" s="60">
        <v>0.03</v>
      </c>
      <c r="D24" s="36">
        <f>B24*C24</f>
        <v>0</v>
      </c>
      <c r="H24" s="121"/>
      <c r="I24" s="122"/>
    </row>
    <row r="25" spans="1:9">
      <c r="A25" s="126"/>
      <c r="B25" s="115" t="s">
        <v>65</v>
      </c>
      <c r="C25" s="60"/>
      <c r="D25" s="36"/>
      <c r="H25" s="121"/>
      <c r="I25" s="122"/>
    </row>
    <row r="26" spans="1:9">
      <c r="A26" s="126" t="s">
        <v>42</v>
      </c>
      <c r="B26" s="115">
        <v>0</v>
      </c>
      <c r="C26" s="60">
        <v>0.04</v>
      </c>
      <c r="D26" s="36">
        <f>B26*C26</f>
        <v>0</v>
      </c>
      <c r="H26" s="121"/>
      <c r="I26" s="122"/>
    </row>
    <row r="27" spans="1:9">
      <c r="A27" s="126"/>
      <c r="B27" s="115" t="s">
        <v>65</v>
      </c>
      <c r="C27" s="60"/>
      <c r="D27" s="36"/>
      <c r="H27" s="121"/>
      <c r="I27" s="122"/>
    </row>
    <row r="28" spans="1:9">
      <c r="A28" s="126" t="s">
        <v>44</v>
      </c>
      <c r="B28" s="115">
        <v>0</v>
      </c>
      <c r="C28" s="60">
        <v>0.03</v>
      </c>
      <c r="D28" s="36">
        <f>B28*C28</f>
        <v>0</v>
      </c>
      <c r="H28" s="121"/>
      <c r="I28" s="122"/>
    </row>
    <row r="29" spans="1:9">
      <c r="A29" s="126"/>
      <c r="B29" s="115" t="s">
        <v>65</v>
      </c>
      <c r="C29" s="60"/>
      <c r="D29" s="36"/>
      <c r="H29" s="121"/>
      <c r="I29" s="122"/>
    </row>
    <row r="30" spans="1:9">
      <c r="A30" s="126" t="s">
        <v>45</v>
      </c>
      <c r="B30" s="115">
        <v>0</v>
      </c>
      <c r="C30" s="60">
        <v>0.04</v>
      </c>
      <c r="D30" s="36">
        <f>B30*C30</f>
        <v>0</v>
      </c>
      <c r="H30" s="121"/>
      <c r="I30" s="122"/>
    </row>
    <row r="31" spans="1:9">
      <c r="A31" s="126"/>
      <c r="B31" s="115" t="s">
        <v>65</v>
      </c>
      <c r="C31" s="60"/>
      <c r="D31" s="36"/>
      <c r="H31" s="121"/>
      <c r="I31" s="122"/>
    </row>
    <row r="32" spans="1:9">
      <c r="A32" s="126" t="s">
        <v>47</v>
      </c>
      <c r="B32" s="115">
        <v>0</v>
      </c>
      <c r="C32" s="60">
        <v>0.04</v>
      </c>
      <c r="D32" s="36">
        <f>B32*C32</f>
        <v>0</v>
      </c>
      <c r="H32" s="121"/>
      <c r="I32" s="122"/>
    </row>
    <row r="33" spans="1:9">
      <c r="A33" s="126"/>
      <c r="B33" s="115" t="s">
        <v>65</v>
      </c>
      <c r="C33" s="60"/>
      <c r="D33" s="36"/>
      <c r="H33" s="121"/>
      <c r="I33" s="122"/>
    </row>
    <row r="34" spans="1:9">
      <c r="A34" s="126" t="s">
        <v>48</v>
      </c>
      <c r="B34" s="115">
        <v>0</v>
      </c>
      <c r="C34" s="60">
        <v>0.03</v>
      </c>
      <c r="D34" s="36">
        <f>B34*C34</f>
        <v>0</v>
      </c>
      <c r="H34" s="121"/>
      <c r="I34" s="122"/>
    </row>
    <row r="35" spans="1:9">
      <c r="A35" s="126"/>
      <c r="B35" s="115" t="s">
        <v>65</v>
      </c>
      <c r="C35" s="60"/>
      <c r="D35" s="36"/>
      <c r="H35" s="121"/>
      <c r="I35" s="122"/>
    </row>
    <row r="36" spans="1:9">
      <c r="A36" s="126" t="s">
        <v>49</v>
      </c>
      <c r="B36" s="115">
        <v>0</v>
      </c>
      <c r="C36" s="60">
        <v>0.05</v>
      </c>
      <c r="D36" s="36">
        <f>B36*C36</f>
        <v>0</v>
      </c>
      <c r="H36" s="121"/>
      <c r="I36" s="122"/>
    </row>
    <row r="37" spans="1:9">
      <c r="A37" s="126"/>
      <c r="B37" s="115" t="s">
        <v>65</v>
      </c>
      <c r="C37" s="60"/>
      <c r="D37" s="36"/>
      <c r="H37" s="121"/>
      <c r="I37" s="123"/>
    </row>
    <row r="38" spans="1:9">
      <c r="A38" s="126" t="s">
        <v>50</v>
      </c>
      <c r="B38" s="115">
        <v>0</v>
      </c>
      <c r="C38" s="60">
        <v>0.05</v>
      </c>
      <c r="D38" s="36">
        <f>B38*C38</f>
        <v>0</v>
      </c>
      <c r="H38" s="121"/>
      <c r="I38" s="122"/>
    </row>
    <row r="39" spans="1:9">
      <c r="A39" s="126"/>
      <c r="B39" s="115" t="s">
        <v>65</v>
      </c>
      <c r="C39" s="60"/>
      <c r="D39" s="36"/>
      <c r="H39" s="121"/>
      <c r="I39" s="123"/>
    </row>
    <row r="40" spans="1:9" s="56" customFormat="1">
      <c r="A40" s="127" t="s">
        <v>52</v>
      </c>
      <c r="B40" s="115">
        <v>0</v>
      </c>
      <c r="C40" s="60">
        <v>0.04</v>
      </c>
      <c r="D40" s="61">
        <f>B40*C40</f>
        <v>0</v>
      </c>
      <c r="H40" s="121"/>
      <c r="I40" s="122"/>
    </row>
    <row r="41" spans="1:9">
      <c r="A41" s="126"/>
      <c r="B41" s="115" t="s">
        <v>65</v>
      </c>
      <c r="C41" s="60"/>
      <c r="D41" s="36"/>
      <c r="H41" s="121"/>
      <c r="I41" s="122"/>
    </row>
    <row r="42" spans="1:9">
      <c r="A42" s="126" t="s">
        <v>53</v>
      </c>
      <c r="B42" s="115">
        <v>0</v>
      </c>
      <c r="C42" s="60">
        <v>0.02</v>
      </c>
      <c r="D42" s="36">
        <f>B42*C42</f>
        <v>0</v>
      </c>
      <c r="H42" s="121"/>
      <c r="I42" s="122"/>
    </row>
    <row r="43" spans="1:9">
      <c r="A43" s="126"/>
      <c r="B43" s="115" t="s">
        <v>65</v>
      </c>
      <c r="C43" s="60"/>
      <c r="D43" s="36"/>
      <c r="H43" s="121"/>
      <c r="I43" s="123"/>
    </row>
    <row r="44" spans="1:9">
      <c r="A44" s="126" t="s">
        <v>54</v>
      </c>
      <c r="B44" s="115">
        <v>0</v>
      </c>
      <c r="C44" s="60">
        <v>0.03</v>
      </c>
      <c r="D44" s="36">
        <f>B44*C44</f>
        <v>0</v>
      </c>
      <c r="H44" s="121"/>
      <c r="I44" s="122"/>
    </row>
    <row r="45" spans="1:9">
      <c r="A45" s="126"/>
      <c r="B45" s="115" t="s">
        <v>65</v>
      </c>
      <c r="C45" s="60"/>
      <c r="D45" s="36"/>
      <c r="H45" s="121"/>
      <c r="I45" s="123"/>
    </row>
    <row r="46" spans="1:9">
      <c r="A46" s="126" t="s">
        <v>56</v>
      </c>
      <c r="B46" s="115">
        <v>0</v>
      </c>
      <c r="C46" s="60">
        <v>0.03</v>
      </c>
      <c r="D46" s="36">
        <f>B46*C46</f>
        <v>0</v>
      </c>
      <c r="H46" s="121"/>
      <c r="I46" s="122"/>
    </row>
    <row r="47" spans="1:9">
      <c r="A47" s="126"/>
      <c r="B47" s="115" t="s">
        <v>65</v>
      </c>
      <c r="C47" s="60"/>
      <c r="D47" s="36"/>
      <c r="H47" s="121"/>
      <c r="I47" s="122"/>
    </row>
    <row r="48" spans="1:9">
      <c r="A48" s="126" t="s">
        <v>57</v>
      </c>
      <c r="B48" s="115">
        <v>0</v>
      </c>
      <c r="C48" s="60">
        <v>0.02</v>
      </c>
      <c r="D48" s="36">
        <f>B48*C48</f>
        <v>0</v>
      </c>
      <c r="H48" s="121"/>
      <c r="I48" s="122"/>
    </row>
    <row r="49" spans="1:9">
      <c r="A49" s="126"/>
      <c r="B49" s="115" t="s">
        <v>65</v>
      </c>
      <c r="C49" s="60"/>
      <c r="D49" s="36"/>
      <c r="H49" s="121"/>
      <c r="I49" s="122"/>
    </row>
    <row r="50" spans="1:9">
      <c r="A50" s="126" t="s">
        <v>58</v>
      </c>
      <c r="B50" s="115">
        <v>0</v>
      </c>
      <c r="C50" s="60">
        <v>0.02</v>
      </c>
      <c r="D50" s="36">
        <f>B50*C50</f>
        <v>0</v>
      </c>
      <c r="H50" s="121"/>
      <c r="I50" s="122"/>
    </row>
    <row r="51" spans="1:9">
      <c r="A51" s="126"/>
      <c r="B51" s="115" t="s">
        <v>65</v>
      </c>
      <c r="C51" s="60"/>
      <c r="D51" s="36"/>
      <c r="H51" s="121"/>
      <c r="I51" s="122"/>
    </row>
    <row r="52" spans="1:9">
      <c r="A52" s="126" t="s">
        <v>59</v>
      </c>
      <c r="B52" s="115">
        <v>0</v>
      </c>
      <c r="C52" s="60">
        <v>0.02</v>
      </c>
      <c r="D52" s="36">
        <f>B52*C52</f>
        <v>0</v>
      </c>
      <c r="H52" s="121"/>
      <c r="I52" s="122"/>
    </row>
    <row r="53" spans="1:9">
      <c r="A53" s="126"/>
      <c r="B53" s="115" t="s">
        <v>65</v>
      </c>
      <c r="C53" s="60"/>
      <c r="D53" s="36"/>
      <c r="H53" s="121"/>
      <c r="I53" s="122"/>
    </row>
    <row r="54" spans="1:9">
      <c r="A54" s="126" t="s">
        <v>60</v>
      </c>
      <c r="B54" s="115">
        <v>0</v>
      </c>
      <c r="C54" s="60">
        <v>0.02</v>
      </c>
      <c r="D54" s="36">
        <f>B54*C54</f>
        <v>0</v>
      </c>
      <c r="H54" s="121"/>
      <c r="I54" s="122"/>
    </row>
    <row r="55" spans="1:9">
      <c r="A55" s="126"/>
      <c r="B55" s="115" t="s">
        <v>65</v>
      </c>
      <c r="C55" s="60"/>
      <c r="D55" s="36"/>
      <c r="H55" s="121"/>
      <c r="I55" s="122"/>
    </row>
    <row r="56" spans="1:9">
      <c r="A56" s="126" t="s">
        <v>61</v>
      </c>
      <c r="B56" s="115">
        <v>0</v>
      </c>
      <c r="C56" s="60">
        <v>0.03</v>
      </c>
      <c r="D56" s="36">
        <f>B56*C56</f>
        <v>0</v>
      </c>
      <c r="H56" s="121"/>
      <c r="I56" s="122"/>
    </row>
    <row r="57" spans="1:9">
      <c r="A57" s="131"/>
      <c r="B57" s="115" t="s">
        <v>65</v>
      </c>
      <c r="C57" s="60"/>
      <c r="D57" s="36"/>
      <c r="I57" s="9"/>
    </row>
    <row r="58" spans="1:9">
      <c r="A58" s="50"/>
      <c r="B58" s="41" t="s">
        <v>62</v>
      </c>
      <c r="C58" s="60">
        <f>SUM(C2:C56)</f>
        <v>1.0000000000000004</v>
      </c>
      <c r="D58" s="80">
        <f>SUM(D2:D56)</f>
        <v>0</v>
      </c>
      <c r="E58" s="50" t="s">
        <v>66</v>
      </c>
    </row>
    <row r="59" spans="1:9">
      <c r="A59" s="162"/>
      <c r="B59" s="162"/>
      <c r="C59" s="100"/>
      <c r="D59" s="100"/>
    </row>
    <row r="60" spans="1:9">
      <c r="A60" s="162"/>
      <c r="B60" s="162"/>
      <c r="C60" s="100"/>
      <c r="D60" s="100"/>
    </row>
    <row r="61" spans="1:9">
      <c r="A61" s="162"/>
      <c r="B61" s="162"/>
      <c r="C61" s="100"/>
      <c r="D61" s="100"/>
    </row>
    <row r="62" spans="1:9">
      <c r="A62" s="162"/>
      <c r="B62" s="162"/>
      <c r="C62" s="100"/>
      <c r="D62" s="100"/>
    </row>
    <row r="63" spans="1:9">
      <c r="A63" s="162"/>
      <c r="B63" s="162"/>
      <c r="C63" s="100"/>
      <c r="D63" s="100"/>
    </row>
    <row r="64" spans="1:9">
      <c r="A64" s="118"/>
    </row>
    <row r="65" spans="1:2">
      <c r="A65" s="118"/>
    </row>
    <row r="66" spans="1:2">
      <c r="B66" s="97"/>
    </row>
    <row r="67" spans="1:2">
      <c r="B67" s="97"/>
    </row>
    <row r="68" spans="1:2">
      <c r="B68" s="97"/>
    </row>
    <row r="69" spans="1:2">
      <c r="B69" s="97"/>
    </row>
    <row r="82" spans="1:1">
      <c r="A82" s="129"/>
    </row>
  </sheetData>
  <sheetProtection formatRows="0"/>
  <mergeCells count="5">
    <mergeCell ref="A59:B59"/>
    <mergeCell ref="A60:B60"/>
    <mergeCell ref="A61:B61"/>
    <mergeCell ref="A62:B62"/>
    <mergeCell ref="A63:B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K139"/>
  <sheetViews>
    <sheetView zoomScale="57" zoomScaleNormal="57" workbookViewId="0">
      <pane xSplit="1" ySplit="1" topLeftCell="H86" activePane="bottomRight" state="frozen"/>
      <selection pane="bottomRight" activeCell="J95" sqref="J95"/>
      <selection pane="bottomLeft" activeCell="A2" sqref="A2"/>
      <selection pane="topRight" activeCell="B1" sqref="B1"/>
    </sheetView>
  </sheetViews>
  <sheetFormatPr defaultColWidth="10.75" defaultRowHeight="15.6"/>
  <cols>
    <col min="1" max="1" width="80.625" style="96" customWidth="1"/>
    <col min="2" max="2" width="67.625" style="96" customWidth="1"/>
    <col min="3" max="3" width="8.625" style="96" customWidth="1"/>
    <col min="4" max="4" width="64.625" style="96" customWidth="1"/>
    <col min="5" max="5" width="8.625" style="96" customWidth="1"/>
    <col min="6" max="6" width="64.625" style="96" customWidth="1"/>
    <col min="7" max="7" width="8.625" style="96" customWidth="1"/>
    <col min="8" max="8" width="64.625" style="96" customWidth="1"/>
    <col min="9" max="9" width="8.625" style="96" customWidth="1"/>
    <col min="10" max="10" width="16.625" style="96" customWidth="1"/>
    <col min="11" max="11" width="15.25" style="7" customWidth="1"/>
    <col min="12" max="12" width="15.5" style="7" customWidth="1"/>
    <col min="13" max="16384" width="10.75" style="7"/>
  </cols>
  <sheetData>
    <row r="1" spans="1:11" ht="77.45">
      <c r="A1" s="153" t="s">
        <v>67</v>
      </c>
      <c r="B1" s="20" t="s">
        <v>68</v>
      </c>
      <c r="C1" s="30" t="s">
        <v>69</v>
      </c>
      <c r="D1" s="20" t="s">
        <v>70</v>
      </c>
      <c r="E1" s="30" t="s">
        <v>71</v>
      </c>
      <c r="F1" s="20" t="s">
        <v>72</v>
      </c>
      <c r="G1" s="30" t="s">
        <v>69</v>
      </c>
      <c r="H1" s="20" t="s">
        <v>73</v>
      </c>
      <c r="I1" s="30" t="s">
        <v>71</v>
      </c>
      <c r="J1" s="37" t="s">
        <v>24</v>
      </c>
      <c r="K1" s="9"/>
    </row>
    <row r="2" spans="1:11">
      <c r="A2" s="22" t="s">
        <v>74</v>
      </c>
      <c r="B2" s="89">
        <v>20</v>
      </c>
      <c r="C2" s="113">
        <v>0.05</v>
      </c>
      <c r="D2" s="89"/>
      <c r="E2" s="113">
        <v>0.04</v>
      </c>
      <c r="F2" s="89"/>
      <c r="G2" s="113">
        <v>0.04</v>
      </c>
      <c r="H2" s="89"/>
      <c r="I2" s="62">
        <v>0.02</v>
      </c>
      <c r="J2" s="65">
        <f>B2*C2+D2*E2+F2*G2+H2*I2</f>
        <v>1</v>
      </c>
    </row>
    <row r="3" spans="1:11" s="13" customFormat="1" ht="83.1" customHeight="1">
      <c r="A3" s="25"/>
      <c r="B3" s="115" t="s">
        <v>75</v>
      </c>
      <c r="C3" s="113"/>
      <c r="D3" s="89"/>
      <c r="E3" s="113"/>
      <c r="F3" s="89"/>
      <c r="G3" s="113"/>
      <c r="H3" s="89"/>
      <c r="I3" s="63"/>
      <c r="J3" s="65"/>
    </row>
    <row r="4" spans="1:11" ht="30.95">
      <c r="A4" s="22" t="s">
        <v>76</v>
      </c>
      <c r="B4" s="82">
        <v>0</v>
      </c>
      <c r="C4" s="113">
        <v>0.03</v>
      </c>
      <c r="D4" s="82"/>
      <c r="E4" s="113">
        <v>3.5000000000000003E-2</v>
      </c>
      <c r="F4" s="82"/>
      <c r="G4" s="113">
        <v>3.5000000000000003E-2</v>
      </c>
      <c r="H4" s="82"/>
      <c r="I4" s="62">
        <v>0.02</v>
      </c>
      <c r="J4" s="65">
        <f t="shared" ref="J4:J70" si="0">B4*C4+D4*E4+F4*G4+H4*I4</f>
        <v>0</v>
      </c>
    </row>
    <row r="5" spans="1:11">
      <c r="A5" s="21"/>
      <c r="B5" s="82"/>
      <c r="C5" s="113"/>
      <c r="D5" s="82"/>
      <c r="E5" s="113"/>
      <c r="F5" s="82"/>
      <c r="G5" s="113"/>
      <c r="H5" s="82"/>
      <c r="I5" s="62"/>
      <c r="J5" s="65"/>
    </row>
    <row r="6" spans="1:11">
      <c r="A6" s="22" t="s">
        <v>77</v>
      </c>
      <c r="B6" s="89">
        <v>0</v>
      </c>
      <c r="C6" s="113">
        <v>0.04</v>
      </c>
      <c r="D6" s="89"/>
      <c r="E6" s="113">
        <v>0.04</v>
      </c>
      <c r="F6" s="89"/>
      <c r="G6" s="113">
        <v>0.04</v>
      </c>
      <c r="H6" s="89"/>
      <c r="I6" s="62">
        <v>0.02</v>
      </c>
      <c r="J6" s="65">
        <f t="shared" si="0"/>
        <v>0</v>
      </c>
    </row>
    <row r="7" spans="1:11">
      <c r="A7" s="21"/>
      <c r="B7" s="89"/>
      <c r="C7" s="113"/>
      <c r="D7" s="89"/>
      <c r="E7" s="113"/>
      <c r="F7" s="89"/>
      <c r="G7" s="113"/>
      <c r="H7" s="89"/>
      <c r="I7" s="62"/>
      <c r="J7" s="65"/>
    </row>
    <row r="8" spans="1:11">
      <c r="A8" s="22" t="s">
        <v>78</v>
      </c>
      <c r="B8" s="82">
        <v>10</v>
      </c>
      <c r="C8" s="113">
        <v>0.04</v>
      </c>
      <c r="D8" s="82"/>
      <c r="E8" s="113">
        <v>0.03</v>
      </c>
      <c r="F8" s="82"/>
      <c r="G8" s="113">
        <v>0.03</v>
      </c>
      <c r="H8" s="82"/>
      <c r="I8" s="62">
        <v>1.4999999999999999E-2</v>
      </c>
      <c r="J8" s="65">
        <f t="shared" si="0"/>
        <v>0.4</v>
      </c>
    </row>
    <row r="9" spans="1:11" ht="77.45">
      <c r="A9" s="22"/>
      <c r="B9" s="143" t="s">
        <v>79</v>
      </c>
      <c r="C9" s="113"/>
      <c r="D9" s="82"/>
      <c r="E9" s="113"/>
      <c r="F9" s="82"/>
      <c r="G9" s="113"/>
      <c r="H9" s="82"/>
      <c r="I9" s="62"/>
      <c r="J9" s="65"/>
    </row>
    <row r="10" spans="1:11">
      <c r="A10" s="22" t="s">
        <v>80</v>
      </c>
      <c r="B10" s="89">
        <v>0</v>
      </c>
      <c r="C10" s="113">
        <v>0.04</v>
      </c>
      <c r="D10" s="89"/>
      <c r="E10" s="113">
        <v>0.04</v>
      </c>
      <c r="F10" s="89"/>
      <c r="G10" s="113">
        <v>0.04</v>
      </c>
      <c r="H10" s="89"/>
      <c r="I10" s="62">
        <v>0</v>
      </c>
      <c r="J10" s="65">
        <f t="shared" si="0"/>
        <v>0</v>
      </c>
    </row>
    <row r="11" spans="1:11">
      <c r="A11" s="22"/>
      <c r="B11" s="89"/>
      <c r="C11" s="113"/>
      <c r="D11" s="89"/>
      <c r="E11" s="113"/>
      <c r="F11" s="89"/>
      <c r="G11" s="113"/>
      <c r="H11" s="89"/>
      <c r="I11" s="62"/>
      <c r="J11" s="65"/>
    </row>
    <row r="12" spans="1:11">
      <c r="A12" s="22" t="s">
        <v>81</v>
      </c>
      <c r="B12" s="82">
        <v>20</v>
      </c>
      <c r="C12" s="113">
        <v>0.02</v>
      </c>
      <c r="D12" s="82"/>
      <c r="E12" s="113">
        <v>1.4999999999999999E-2</v>
      </c>
      <c r="F12" s="82"/>
      <c r="G12" s="113">
        <v>1.4999999999999999E-2</v>
      </c>
      <c r="H12" s="82"/>
      <c r="I12" s="62">
        <v>0</v>
      </c>
      <c r="J12" s="65">
        <f t="shared" si="0"/>
        <v>0.4</v>
      </c>
    </row>
    <row r="13" spans="1:11" ht="93">
      <c r="A13" s="22"/>
      <c r="B13" s="115" t="s">
        <v>82</v>
      </c>
      <c r="C13" s="113"/>
      <c r="D13" s="82"/>
      <c r="E13" s="113"/>
      <c r="F13" s="82"/>
      <c r="G13" s="113"/>
      <c r="H13" s="89"/>
      <c r="I13" s="62"/>
      <c r="J13" s="65"/>
    </row>
    <row r="14" spans="1:11" ht="30.95">
      <c r="A14" s="22" t="s">
        <v>83</v>
      </c>
      <c r="B14" s="89">
        <v>0</v>
      </c>
      <c r="C14" s="113">
        <v>0.03</v>
      </c>
      <c r="D14" s="89"/>
      <c r="E14" s="113">
        <v>2.5000000000000001E-2</v>
      </c>
      <c r="F14" s="89"/>
      <c r="G14" s="113">
        <v>2.5000000000000001E-2</v>
      </c>
      <c r="H14" s="89"/>
      <c r="I14" s="62">
        <v>0.02</v>
      </c>
      <c r="J14" s="65">
        <f t="shared" si="0"/>
        <v>0</v>
      </c>
    </row>
    <row r="15" spans="1:11">
      <c r="A15" s="22"/>
      <c r="B15" s="89"/>
      <c r="C15" s="113"/>
      <c r="D15" s="89"/>
      <c r="E15" s="113"/>
      <c r="F15" s="89"/>
      <c r="G15" s="113"/>
      <c r="H15" s="89"/>
      <c r="I15" s="62"/>
      <c r="J15" s="65"/>
    </row>
    <row r="16" spans="1:11">
      <c r="A16" s="20" t="s">
        <v>84</v>
      </c>
      <c r="B16" s="82">
        <v>10</v>
      </c>
      <c r="C16" s="113">
        <v>0.03</v>
      </c>
      <c r="D16" s="82"/>
      <c r="E16" s="113">
        <v>0.04</v>
      </c>
      <c r="F16" s="82"/>
      <c r="G16" s="113">
        <v>0.04</v>
      </c>
      <c r="H16" s="82"/>
      <c r="I16" s="62">
        <v>1.4999999999999999E-2</v>
      </c>
      <c r="J16" s="65">
        <f t="shared" si="0"/>
        <v>0.3</v>
      </c>
    </row>
    <row r="17" spans="1:10" ht="77.45">
      <c r="A17" s="21"/>
      <c r="B17" s="115" t="s">
        <v>85</v>
      </c>
      <c r="C17" s="113"/>
      <c r="D17" s="82"/>
      <c r="E17" s="113"/>
      <c r="F17" s="82"/>
      <c r="G17" s="113"/>
      <c r="H17" s="82"/>
      <c r="I17" s="62"/>
      <c r="J17" s="65"/>
    </row>
    <row r="18" spans="1:10">
      <c r="A18" s="20" t="s">
        <v>86</v>
      </c>
      <c r="B18" s="89">
        <v>0</v>
      </c>
      <c r="C18" s="113">
        <v>0.03</v>
      </c>
      <c r="D18" s="89"/>
      <c r="E18" s="113">
        <v>0.03</v>
      </c>
      <c r="F18" s="89"/>
      <c r="G18" s="113">
        <v>0.03</v>
      </c>
      <c r="H18" s="89"/>
      <c r="I18" s="62">
        <v>0</v>
      </c>
      <c r="J18" s="65">
        <f t="shared" si="0"/>
        <v>0</v>
      </c>
    </row>
    <row r="19" spans="1:10">
      <c r="A19" s="21"/>
      <c r="B19" s="89"/>
      <c r="C19" s="113"/>
      <c r="D19" s="89"/>
      <c r="E19" s="113"/>
      <c r="F19" s="89"/>
      <c r="G19" s="113"/>
      <c r="H19" s="89"/>
      <c r="I19" s="62"/>
      <c r="J19" s="65"/>
    </row>
    <row r="20" spans="1:10">
      <c r="A20" s="20" t="s">
        <v>87</v>
      </c>
      <c r="B20" s="82">
        <v>20</v>
      </c>
      <c r="C20" s="113">
        <v>0.03</v>
      </c>
      <c r="D20" s="82"/>
      <c r="E20" s="113">
        <v>2.5000000000000001E-2</v>
      </c>
      <c r="F20" s="82"/>
      <c r="G20" s="113">
        <v>2.5000000000000001E-2</v>
      </c>
      <c r="H20" s="82"/>
      <c r="I20" s="62">
        <v>0</v>
      </c>
      <c r="J20" s="65">
        <f t="shared" si="0"/>
        <v>0.6</v>
      </c>
    </row>
    <row r="21" spans="1:10" ht="132.94999999999999" customHeight="1">
      <c r="A21" s="19"/>
      <c r="B21" s="82" t="s">
        <v>88</v>
      </c>
      <c r="C21" s="113"/>
      <c r="D21" s="82"/>
      <c r="E21" s="113"/>
      <c r="F21" s="82"/>
      <c r="G21" s="113"/>
      <c r="H21" s="82"/>
      <c r="I21" s="62"/>
      <c r="J21" s="65"/>
    </row>
    <row r="22" spans="1:10">
      <c r="A22" s="20" t="s">
        <v>89</v>
      </c>
      <c r="B22" s="89">
        <v>20</v>
      </c>
      <c r="C22" s="113">
        <v>0.03</v>
      </c>
      <c r="D22" s="89"/>
      <c r="E22" s="113">
        <v>3.5000000000000003E-2</v>
      </c>
      <c r="F22" s="89"/>
      <c r="G22" s="113">
        <v>3.5000000000000003E-2</v>
      </c>
      <c r="H22" s="89"/>
      <c r="I22" s="62">
        <v>0.02</v>
      </c>
      <c r="J22" s="65">
        <f t="shared" si="0"/>
        <v>0.6</v>
      </c>
    </row>
    <row r="23" spans="1:10" ht="108.6">
      <c r="A23" s="19"/>
      <c r="B23" s="89" t="s">
        <v>90</v>
      </c>
      <c r="C23" s="113"/>
      <c r="D23" s="89"/>
      <c r="E23" s="113"/>
      <c r="F23" s="89"/>
      <c r="G23" s="113"/>
      <c r="H23" s="89"/>
      <c r="I23" s="62"/>
      <c r="J23" s="65"/>
    </row>
    <row r="24" spans="1:10">
      <c r="A24" s="19" t="s">
        <v>91</v>
      </c>
      <c r="B24" s="82">
        <v>20</v>
      </c>
      <c r="C24" s="113">
        <v>0.03</v>
      </c>
      <c r="D24" s="82"/>
      <c r="E24" s="113">
        <v>3.5000000000000003E-2</v>
      </c>
      <c r="F24" s="82"/>
      <c r="G24" s="113">
        <v>3.5000000000000003E-2</v>
      </c>
      <c r="H24" s="82"/>
      <c r="I24" s="62">
        <v>0.02</v>
      </c>
      <c r="J24" s="65">
        <f t="shared" si="0"/>
        <v>0.6</v>
      </c>
    </row>
    <row r="25" spans="1:10" ht="108.6">
      <c r="A25" s="19"/>
      <c r="B25" s="82" t="s">
        <v>92</v>
      </c>
      <c r="C25" s="113"/>
      <c r="D25" s="82"/>
      <c r="E25" s="113"/>
      <c r="F25" s="82"/>
      <c r="G25" s="113"/>
      <c r="H25" s="82"/>
      <c r="I25" s="62"/>
      <c r="J25" s="65"/>
    </row>
    <row r="26" spans="1:10">
      <c r="A26" s="20" t="s">
        <v>93</v>
      </c>
      <c r="B26" s="89">
        <v>0</v>
      </c>
      <c r="C26" s="113">
        <v>0.02</v>
      </c>
      <c r="D26" s="89"/>
      <c r="E26" s="113">
        <v>1.4999999999999999E-2</v>
      </c>
      <c r="F26" s="89"/>
      <c r="G26" s="113">
        <v>1.4999999999999999E-2</v>
      </c>
      <c r="H26" s="89"/>
      <c r="I26" s="62">
        <v>0.02</v>
      </c>
      <c r="J26" s="65">
        <f t="shared" si="0"/>
        <v>0</v>
      </c>
    </row>
    <row r="27" spans="1:10">
      <c r="A27" s="19"/>
      <c r="B27" s="89"/>
      <c r="C27" s="113"/>
      <c r="D27" s="89"/>
      <c r="E27" s="113"/>
      <c r="F27" s="89"/>
      <c r="G27" s="113"/>
      <c r="H27" s="89"/>
      <c r="I27" s="62"/>
      <c r="J27" s="65"/>
    </row>
    <row r="28" spans="1:10">
      <c r="A28" s="20" t="s">
        <v>94</v>
      </c>
      <c r="B28" s="82">
        <v>20</v>
      </c>
      <c r="C28" s="113">
        <v>0.02</v>
      </c>
      <c r="D28" s="82"/>
      <c r="E28" s="113">
        <v>0.02</v>
      </c>
      <c r="F28" s="82"/>
      <c r="G28" s="113">
        <v>0.02</v>
      </c>
      <c r="H28" s="82"/>
      <c r="I28" s="62">
        <v>0.02</v>
      </c>
      <c r="J28" s="65">
        <f t="shared" si="0"/>
        <v>0.4</v>
      </c>
    </row>
    <row r="29" spans="1:10" ht="62.1">
      <c r="A29" s="19"/>
      <c r="B29" s="82" t="s">
        <v>95</v>
      </c>
      <c r="C29" s="113"/>
      <c r="D29" s="82"/>
      <c r="E29" s="113"/>
      <c r="F29" s="82"/>
      <c r="G29" s="113"/>
      <c r="H29" s="82"/>
      <c r="I29" s="62"/>
      <c r="J29" s="65"/>
    </row>
    <row r="30" spans="1:10">
      <c r="A30" s="20" t="s">
        <v>96</v>
      </c>
      <c r="B30" s="89">
        <v>0</v>
      </c>
      <c r="C30" s="113">
        <v>0.03</v>
      </c>
      <c r="D30" s="89"/>
      <c r="E30" s="113">
        <v>0.02</v>
      </c>
      <c r="F30" s="89"/>
      <c r="G30" s="113">
        <v>2.5000000000000001E-2</v>
      </c>
      <c r="H30" s="89"/>
      <c r="I30" s="62">
        <v>0.02</v>
      </c>
      <c r="J30" s="65">
        <f t="shared" si="0"/>
        <v>0</v>
      </c>
    </row>
    <row r="31" spans="1:10">
      <c r="A31" s="19"/>
      <c r="B31" s="89"/>
      <c r="C31" s="113"/>
      <c r="D31" s="89"/>
      <c r="E31" s="113"/>
      <c r="F31" s="89"/>
      <c r="G31" s="113"/>
      <c r="H31" s="89"/>
      <c r="I31" s="62"/>
      <c r="J31" s="65"/>
    </row>
    <row r="32" spans="1:10">
      <c r="A32" s="19" t="s">
        <v>97</v>
      </c>
      <c r="B32" s="82">
        <v>0</v>
      </c>
      <c r="C32" s="113">
        <v>0.03</v>
      </c>
      <c r="D32" s="82"/>
      <c r="E32" s="113">
        <v>0.02</v>
      </c>
      <c r="F32" s="82"/>
      <c r="G32" s="113">
        <v>0.02</v>
      </c>
      <c r="H32" s="82"/>
      <c r="I32" s="62">
        <v>0.02</v>
      </c>
      <c r="J32" s="65">
        <f t="shared" si="0"/>
        <v>0</v>
      </c>
    </row>
    <row r="33" spans="1:10">
      <c r="A33" s="19"/>
      <c r="B33" s="82"/>
      <c r="C33" s="113"/>
      <c r="D33" s="82"/>
      <c r="E33" s="113"/>
      <c r="F33" s="82"/>
      <c r="G33" s="113"/>
      <c r="H33" s="82"/>
      <c r="I33" s="62"/>
      <c r="J33" s="65"/>
    </row>
    <row r="34" spans="1:10">
      <c r="A34" s="20" t="s">
        <v>98</v>
      </c>
      <c r="B34" s="89">
        <v>20</v>
      </c>
      <c r="C34" s="113">
        <v>0.03</v>
      </c>
      <c r="D34" s="89"/>
      <c r="E34" s="113">
        <v>0.02</v>
      </c>
      <c r="F34" s="89"/>
      <c r="G34" s="113">
        <v>0.02</v>
      </c>
      <c r="H34" s="89"/>
      <c r="I34" s="62">
        <v>0.01</v>
      </c>
      <c r="J34" s="65">
        <f t="shared" si="0"/>
        <v>0.6</v>
      </c>
    </row>
    <row r="35" spans="1:10" ht="77.45">
      <c r="A35" s="19"/>
      <c r="B35" s="89" t="s">
        <v>99</v>
      </c>
      <c r="C35" s="113"/>
      <c r="D35" s="89"/>
      <c r="E35" s="113"/>
      <c r="F35" s="89"/>
      <c r="G35" s="113"/>
      <c r="H35" s="89"/>
      <c r="I35" s="62"/>
      <c r="J35" s="65"/>
    </row>
    <row r="36" spans="1:10">
      <c r="A36" s="20" t="s">
        <v>100</v>
      </c>
      <c r="B36" s="82">
        <v>20</v>
      </c>
      <c r="C36" s="113">
        <v>0.04</v>
      </c>
      <c r="D36" s="82"/>
      <c r="E36" s="113">
        <v>0.04</v>
      </c>
      <c r="F36" s="82"/>
      <c r="G36" s="113">
        <v>0.04</v>
      </c>
      <c r="H36" s="82"/>
      <c r="I36" s="62">
        <v>0.02</v>
      </c>
      <c r="J36" s="65">
        <f t="shared" si="0"/>
        <v>0.8</v>
      </c>
    </row>
    <row r="37" spans="1:10" ht="77.45">
      <c r="A37" s="19"/>
      <c r="B37" s="82" t="s">
        <v>99</v>
      </c>
      <c r="C37" s="113"/>
      <c r="D37" s="82"/>
      <c r="E37" s="113"/>
      <c r="F37" s="82"/>
      <c r="G37" s="113"/>
      <c r="H37" s="82"/>
      <c r="I37" s="62"/>
      <c r="J37" s="65"/>
    </row>
    <row r="38" spans="1:10">
      <c r="A38" s="20" t="s">
        <v>101</v>
      </c>
      <c r="B38" s="89">
        <v>0</v>
      </c>
      <c r="C38" s="113">
        <v>0.03</v>
      </c>
      <c r="D38" s="89"/>
      <c r="E38" s="113">
        <v>2.5000000000000001E-2</v>
      </c>
      <c r="F38" s="89"/>
      <c r="G38" s="113">
        <v>2.5000000000000001E-2</v>
      </c>
      <c r="H38" s="89"/>
      <c r="I38" s="62">
        <v>0.02</v>
      </c>
      <c r="J38" s="65">
        <f t="shared" si="0"/>
        <v>0</v>
      </c>
    </row>
    <row r="39" spans="1:10">
      <c r="A39" s="19"/>
      <c r="B39" s="89"/>
      <c r="C39" s="113"/>
      <c r="D39" s="89"/>
      <c r="E39" s="113"/>
      <c r="F39" s="89"/>
      <c r="G39" s="113"/>
      <c r="H39" s="89"/>
      <c r="I39" s="62"/>
      <c r="J39" s="65"/>
    </row>
    <row r="40" spans="1:10">
      <c r="A40" s="20" t="s">
        <v>102</v>
      </c>
      <c r="B40" s="82">
        <v>0</v>
      </c>
      <c r="C40" s="113">
        <v>0.02</v>
      </c>
      <c r="D40" s="82"/>
      <c r="E40" s="113">
        <v>0.02</v>
      </c>
      <c r="F40" s="82"/>
      <c r="G40" s="113">
        <v>0.02</v>
      </c>
      <c r="H40" s="82"/>
      <c r="I40" s="62">
        <v>0.02</v>
      </c>
      <c r="J40" s="65">
        <f t="shared" si="0"/>
        <v>0</v>
      </c>
    </row>
    <row r="41" spans="1:10">
      <c r="A41" s="19"/>
      <c r="B41" s="82"/>
      <c r="C41" s="113"/>
      <c r="D41" s="82"/>
      <c r="E41" s="113"/>
      <c r="F41" s="82"/>
      <c r="G41" s="113"/>
      <c r="H41" s="82"/>
      <c r="I41" s="62"/>
      <c r="J41" s="65"/>
    </row>
    <row r="42" spans="1:10">
      <c r="A42" s="20" t="s">
        <v>103</v>
      </c>
      <c r="B42" s="89">
        <v>0</v>
      </c>
      <c r="C42" s="113">
        <v>0.02</v>
      </c>
      <c r="D42" s="89"/>
      <c r="E42" s="113">
        <v>0.02</v>
      </c>
      <c r="F42" s="89"/>
      <c r="G42" s="113">
        <v>0.02</v>
      </c>
      <c r="H42" s="89"/>
      <c r="I42" s="62">
        <v>0.02</v>
      </c>
      <c r="J42" s="65">
        <f t="shared" si="0"/>
        <v>0</v>
      </c>
    </row>
    <row r="43" spans="1:10">
      <c r="A43" s="19"/>
      <c r="B43" s="89"/>
      <c r="C43" s="113"/>
      <c r="D43" s="89"/>
      <c r="E43" s="113"/>
      <c r="F43" s="89"/>
      <c r="G43" s="113"/>
      <c r="H43" s="89"/>
      <c r="I43" s="62"/>
      <c r="J43" s="65"/>
    </row>
    <row r="44" spans="1:10">
      <c r="A44" s="20" t="s">
        <v>104</v>
      </c>
      <c r="B44" s="82">
        <v>0</v>
      </c>
      <c r="C44" s="113">
        <v>0.02</v>
      </c>
      <c r="D44" s="82"/>
      <c r="E44" s="113">
        <v>0.02</v>
      </c>
      <c r="F44" s="82"/>
      <c r="G44" s="113">
        <v>0.02</v>
      </c>
      <c r="H44" s="82"/>
      <c r="I44" s="62">
        <v>0.02</v>
      </c>
      <c r="J44" s="65">
        <f t="shared" si="0"/>
        <v>0</v>
      </c>
    </row>
    <row r="45" spans="1:10">
      <c r="A45" s="19"/>
      <c r="B45" s="82"/>
      <c r="C45" s="113"/>
      <c r="D45" s="82"/>
      <c r="E45" s="113"/>
      <c r="F45" s="82"/>
      <c r="G45" s="113"/>
      <c r="H45" s="82"/>
      <c r="I45" s="62"/>
      <c r="J45" s="65"/>
    </row>
    <row r="46" spans="1:10">
      <c r="A46" s="20" t="s">
        <v>105</v>
      </c>
      <c r="B46" s="89">
        <v>0</v>
      </c>
      <c r="C46" s="113">
        <v>0.02</v>
      </c>
      <c r="D46" s="89"/>
      <c r="E46" s="113">
        <v>0.02</v>
      </c>
      <c r="F46" s="89"/>
      <c r="G46" s="113">
        <v>0.02</v>
      </c>
      <c r="H46" s="89"/>
      <c r="I46" s="62">
        <v>0.02</v>
      </c>
      <c r="J46" s="65">
        <f t="shared" si="0"/>
        <v>0</v>
      </c>
    </row>
    <row r="47" spans="1:10">
      <c r="A47" s="20"/>
      <c r="B47" s="89"/>
      <c r="C47" s="113"/>
      <c r="D47" s="89"/>
      <c r="E47" s="113"/>
      <c r="F47" s="89"/>
      <c r="G47" s="113"/>
      <c r="H47" s="89"/>
      <c r="I47" s="62"/>
      <c r="J47" s="65"/>
    </row>
    <row r="48" spans="1:10">
      <c r="A48" s="20" t="s">
        <v>106</v>
      </c>
      <c r="B48" s="82">
        <v>0</v>
      </c>
      <c r="C48" s="113">
        <v>0.02</v>
      </c>
      <c r="D48" s="82"/>
      <c r="E48" s="113">
        <v>0.02</v>
      </c>
      <c r="F48" s="82"/>
      <c r="G48" s="113">
        <v>0.02</v>
      </c>
      <c r="H48" s="82"/>
      <c r="I48" s="62">
        <v>0.02</v>
      </c>
      <c r="J48" s="65">
        <f t="shared" si="0"/>
        <v>0</v>
      </c>
    </row>
    <row r="49" spans="1:10">
      <c r="A49" s="19"/>
      <c r="B49" s="82"/>
      <c r="C49" s="113"/>
      <c r="D49" s="82"/>
      <c r="E49" s="113"/>
      <c r="F49" s="82"/>
      <c r="G49" s="113"/>
      <c r="H49" s="82"/>
      <c r="I49" s="62"/>
      <c r="J49" s="65"/>
    </row>
    <row r="50" spans="1:10">
      <c r="A50" s="20" t="s">
        <v>107</v>
      </c>
      <c r="B50" s="89">
        <v>0</v>
      </c>
      <c r="C50" s="113">
        <v>0.02</v>
      </c>
      <c r="D50" s="89"/>
      <c r="E50" s="113">
        <v>0.02</v>
      </c>
      <c r="F50" s="89"/>
      <c r="G50" s="113">
        <v>0.02</v>
      </c>
      <c r="H50" s="89"/>
      <c r="I50" s="62">
        <v>0.05</v>
      </c>
      <c r="J50" s="65">
        <f t="shared" si="0"/>
        <v>0</v>
      </c>
    </row>
    <row r="51" spans="1:10">
      <c r="A51" s="19"/>
      <c r="B51" s="89"/>
      <c r="C51" s="113"/>
      <c r="D51" s="89"/>
      <c r="E51" s="113"/>
      <c r="F51" s="89"/>
      <c r="G51" s="113"/>
      <c r="H51" s="89"/>
      <c r="I51" s="62"/>
      <c r="J51" s="65"/>
    </row>
    <row r="52" spans="1:10">
      <c r="A52" s="20" t="s">
        <v>108</v>
      </c>
      <c r="B52" s="82">
        <v>0</v>
      </c>
      <c r="C52" s="113">
        <v>0.02</v>
      </c>
      <c r="D52" s="82"/>
      <c r="E52" s="113">
        <v>0.02</v>
      </c>
      <c r="F52" s="82"/>
      <c r="G52" s="113">
        <v>0.02</v>
      </c>
      <c r="H52" s="82"/>
      <c r="I52" s="62">
        <v>0.03</v>
      </c>
      <c r="J52" s="65">
        <f t="shared" si="0"/>
        <v>0</v>
      </c>
    </row>
    <row r="53" spans="1:10">
      <c r="A53" s="19"/>
      <c r="B53" s="82"/>
      <c r="C53" s="113"/>
      <c r="D53" s="82"/>
      <c r="E53" s="113"/>
      <c r="F53" s="82"/>
      <c r="G53" s="113"/>
      <c r="H53" s="82"/>
      <c r="I53" s="62"/>
      <c r="J53" s="65"/>
    </row>
    <row r="54" spans="1:10">
      <c r="A54" s="19" t="s">
        <v>109</v>
      </c>
      <c r="B54" s="89">
        <v>20</v>
      </c>
      <c r="C54" s="113">
        <v>0.02</v>
      </c>
      <c r="D54" s="89"/>
      <c r="E54" s="113">
        <v>0.02</v>
      </c>
      <c r="F54" s="89"/>
      <c r="G54" s="113">
        <v>1.4999999999999999E-2</v>
      </c>
      <c r="H54" s="89"/>
      <c r="I54" s="62">
        <v>0.02</v>
      </c>
      <c r="J54" s="65">
        <f t="shared" si="0"/>
        <v>0.4</v>
      </c>
    </row>
    <row r="55" spans="1:10" ht="77.45">
      <c r="A55" s="19"/>
      <c r="B55" s="89" t="s">
        <v>110</v>
      </c>
      <c r="C55" s="113"/>
      <c r="D55" s="89"/>
      <c r="E55" s="113"/>
      <c r="F55" s="89"/>
      <c r="G55" s="113"/>
      <c r="H55" s="89"/>
      <c r="I55" s="62"/>
      <c r="J55" s="65"/>
    </row>
    <row r="56" spans="1:10">
      <c r="A56" s="20" t="s">
        <v>111</v>
      </c>
      <c r="B56" s="82">
        <v>0</v>
      </c>
      <c r="C56" s="113">
        <v>0.02</v>
      </c>
      <c r="D56" s="82"/>
      <c r="E56" s="113">
        <v>0.02</v>
      </c>
      <c r="F56" s="82"/>
      <c r="G56" s="113">
        <v>0.02</v>
      </c>
      <c r="H56" s="82"/>
      <c r="I56" s="62">
        <v>0.03</v>
      </c>
      <c r="J56" s="65">
        <f t="shared" si="0"/>
        <v>0</v>
      </c>
    </row>
    <row r="57" spans="1:10">
      <c r="A57" s="19"/>
      <c r="B57" s="82"/>
      <c r="C57" s="113"/>
      <c r="D57" s="82"/>
      <c r="E57" s="113"/>
      <c r="F57" s="82"/>
      <c r="G57" s="113"/>
      <c r="H57" s="82"/>
      <c r="I57" s="62"/>
      <c r="J57" s="65"/>
    </row>
    <row r="58" spans="1:10">
      <c r="A58" s="20" t="s">
        <v>112</v>
      </c>
      <c r="B58" s="89">
        <v>0</v>
      </c>
      <c r="C58" s="113">
        <v>0.02</v>
      </c>
      <c r="D58" s="89"/>
      <c r="E58" s="113">
        <v>2.5000000000000001E-2</v>
      </c>
      <c r="F58" s="89"/>
      <c r="G58" s="113">
        <v>2.5000000000000001E-2</v>
      </c>
      <c r="H58" s="89"/>
      <c r="I58" s="62">
        <v>0.03</v>
      </c>
      <c r="J58" s="65">
        <f t="shared" si="0"/>
        <v>0</v>
      </c>
    </row>
    <row r="59" spans="1:10">
      <c r="A59" s="19"/>
      <c r="B59" s="89"/>
      <c r="C59" s="113"/>
      <c r="D59" s="89"/>
      <c r="E59" s="113"/>
      <c r="F59" s="89"/>
      <c r="G59" s="113"/>
      <c r="H59" s="89"/>
      <c r="I59" s="62"/>
      <c r="J59" s="65"/>
    </row>
    <row r="60" spans="1:10">
      <c r="A60" s="20" t="s">
        <v>113</v>
      </c>
      <c r="B60" s="82">
        <v>0</v>
      </c>
      <c r="C60" s="113">
        <v>0.02</v>
      </c>
      <c r="D60" s="82"/>
      <c r="E60" s="113">
        <v>1.4999999999999999E-2</v>
      </c>
      <c r="F60" s="82"/>
      <c r="G60" s="113">
        <v>1.4999999999999999E-2</v>
      </c>
      <c r="H60" s="82"/>
      <c r="I60" s="62">
        <v>0.02</v>
      </c>
      <c r="J60" s="65">
        <f t="shared" si="0"/>
        <v>0</v>
      </c>
    </row>
    <row r="61" spans="1:10">
      <c r="A61" s="19"/>
      <c r="B61" s="82"/>
      <c r="C61" s="113"/>
      <c r="D61" s="82"/>
      <c r="E61" s="113"/>
      <c r="F61" s="82"/>
      <c r="G61" s="113"/>
      <c r="H61" s="82"/>
      <c r="I61" s="62"/>
      <c r="J61" s="65"/>
    </row>
    <row r="62" spans="1:10">
      <c r="A62" s="20" t="s">
        <v>114</v>
      </c>
      <c r="B62" s="89">
        <v>0</v>
      </c>
      <c r="C62" s="113">
        <v>0.02</v>
      </c>
      <c r="D62" s="89"/>
      <c r="E62" s="113">
        <v>0.02</v>
      </c>
      <c r="F62" s="89"/>
      <c r="G62" s="113">
        <v>0.02</v>
      </c>
      <c r="H62" s="89"/>
      <c r="I62" s="62">
        <v>0.03</v>
      </c>
      <c r="J62" s="65">
        <f t="shared" si="0"/>
        <v>0</v>
      </c>
    </row>
    <row r="63" spans="1:10">
      <c r="A63" s="19"/>
      <c r="B63" s="89"/>
      <c r="C63" s="113"/>
      <c r="D63" s="89"/>
      <c r="E63" s="113"/>
      <c r="F63" s="89"/>
      <c r="G63" s="113"/>
      <c r="H63" s="89"/>
      <c r="I63" s="62"/>
      <c r="J63" s="65"/>
    </row>
    <row r="64" spans="1:10">
      <c r="A64" s="20" t="s">
        <v>115</v>
      </c>
      <c r="B64" s="82">
        <v>0</v>
      </c>
      <c r="C64" s="113">
        <v>0.02</v>
      </c>
      <c r="D64" s="82"/>
      <c r="E64" s="113">
        <v>0.02</v>
      </c>
      <c r="F64" s="82"/>
      <c r="G64" s="113">
        <v>0.02</v>
      </c>
      <c r="H64" s="82"/>
      <c r="I64" s="62">
        <v>0.03</v>
      </c>
      <c r="J64" s="65">
        <f t="shared" si="0"/>
        <v>0</v>
      </c>
    </row>
    <row r="65" spans="1:10">
      <c r="A65" s="19"/>
      <c r="B65" s="82"/>
      <c r="C65" s="113"/>
      <c r="D65" s="82"/>
      <c r="E65" s="113"/>
      <c r="F65" s="82"/>
      <c r="G65" s="113"/>
      <c r="H65" s="82"/>
      <c r="I65" s="62"/>
      <c r="J65" s="65"/>
    </row>
    <row r="66" spans="1:10">
      <c r="A66" s="19" t="s">
        <v>116</v>
      </c>
      <c r="B66" s="89">
        <v>0</v>
      </c>
      <c r="C66" s="113">
        <v>0.01</v>
      </c>
      <c r="D66" s="89"/>
      <c r="E66" s="113">
        <v>0.01</v>
      </c>
      <c r="F66" s="89"/>
      <c r="G66" s="113">
        <v>0.01</v>
      </c>
      <c r="H66" s="89"/>
      <c r="I66" s="62"/>
      <c r="J66" s="65"/>
    </row>
    <row r="67" spans="1:10">
      <c r="A67" s="19"/>
      <c r="B67" s="89"/>
      <c r="C67" s="113"/>
      <c r="D67" s="89"/>
      <c r="E67" s="113"/>
      <c r="F67" s="89"/>
      <c r="G67" s="113"/>
      <c r="H67" s="89"/>
      <c r="I67" s="62"/>
      <c r="J67" s="65"/>
    </row>
    <row r="68" spans="1:10">
      <c r="A68" s="19" t="s">
        <v>117</v>
      </c>
      <c r="B68" s="82">
        <v>0</v>
      </c>
      <c r="C68" s="113">
        <v>0.01</v>
      </c>
      <c r="D68" s="82"/>
      <c r="E68" s="113">
        <v>0.01</v>
      </c>
      <c r="F68" s="82"/>
      <c r="G68" s="113">
        <v>0.01</v>
      </c>
      <c r="H68" s="82"/>
      <c r="I68" s="62"/>
      <c r="J68" s="65"/>
    </row>
    <row r="69" spans="1:10">
      <c r="A69" s="19"/>
      <c r="B69" s="82"/>
      <c r="C69" s="113"/>
      <c r="D69" s="82"/>
      <c r="E69" s="113"/>
      <c r="F69" s="82"/>
      <c r="G69" s="113"/>
      <c r="H69" s="82"/>
      <c r="I69" s="62"/>
      <c r="J69" s="65"/>
    </row>
    <row r="70" spans="1:10">
      <c r="A70" s="20" t="s">
        <v>118</v>
      </c>
      <c r="B70" s="89">
        <v>0</v>
      </c>
      <c r="C70" s="113">
        <v>0.03</v>
      </c>
      <c r="D70" s="89"/>
      <c r="E70" s="113">
        <v>2.5000000000000001E-2</v>
      </c>
      <c r="F70" s="89"/>
      <c r="G70" s="113">
        <v>0.02</v>
      </c>
      <c r="H70" s="89"/>
      <c r="I70" s="62">
        <v>0</v>
      </c>
      <c r="J70" s="65">
        <f t="shared" si="0"/>
        <v>0</v>
      </c>
    </row>
    <row r="71" spans="1:10">
      <c r="A71" s="19"/>
      <c r="B71" s="89"/>
      <c r="C71" s="113"/>
      <c r="D71" s="89"/>
      <c r="E71" s="113"/>
      <c r="F71" s="89"/>
      <c r="G71" s="113"/>
      <c r="H71" s="89"/>
      <c r="I71" s="62"/>
      <c r="J71" s="65"/>
    </row>
    <row r="72" spans="1:10">
      <c r="A72" s="20" t="s">
        <v>119</v>
      </c>
      <c r="B72" s="82">
        <v>0</v>
      </c>
      <c r="C72" s="113">
        <v>1.4999999999999999E-2</v>
      </c>
      <c r="D72" s="82"/>
      <c r="E72" s="113">
        <v>0.01</v>
      </c>
      <c r="F72" s="82"/>
      <c r="G72" s="113">
        <v>0.01</v>
      </c>
      <c r="H72" s="82"/>
      <c r="I72" s="62">
        <v>0.01</v>
      </c>
      <c r="J72" s="65">
        <f t="shared" ref="J72:J90" si="1">B72*C72+D72*E72+F72*G72+H72*I72</f>
        <v>0</v>
      </c>
    </row>
    <row r="73" spans="1:10">
      <c r="A73" s="19"/>
      <c r="B73" s="82"/>
      <c r="C73" s="113"/>
      <c r="D73" s="82"/>
      <c r="E73" s="113"/>
      <c r="F73" s="82"/>
      <c r="G73" s="113"/>
      <c r="H73" s="82"/>
      <c r="I73" s="62"/>
      <c r="J73" s="65"/>
    </row>
    <row r="74" spans="1:10">
      <c r="A74" s="20" t="s">
        <v>120</v>
      </c>
      <c r="B74" s="89">
        <v>0</v>
      </c>
      <c r="C74" s="113">
        <v>0.02</v>
      </c>
      <c r="D74" s="89"/>
      <c r="E74" s="113">
        <v>1.4999999999999999E-2</v>
      </c>
      <c r="F74" s="89"/>
      <c r="G74" s="113">
        <v>1.4999999999999999E-2</v>
      </c>
      <c r="H74" s="89"/>
      <c r="I74" s="62">
        <v>0</v>
      </c>
      <c r="J74" s="65">
        <f t="shared" si="1"/>
        <v>0</v>
      </c>
    </row>
    <row r="75" spans="1:10">
      <c r="A75" s="19"/>
      <c r="B75" s="89"/>
      <c r="C75" s="113"/>
      <c r="D75" s="89"/>
      <c r="E75" s="113"/>
      <c r="F75" s="89"/>
      <c r="G75" s="113"/>
      <c r="H75" s="89"/>
      <c r="I75" s="62"/>
      <c r="J75" s="65"/>
    </row>
    <row r="76" spans="1:10">
      <c r="A76" s="19" t="s">
        <v>121</v>
      </c>
      <c r="B76" s="82">
        <v>0</v>
      </c>
      <c r="C76" s="113">
        <v>1.4999999999999999E-2</v>
      </c>
      <c r="D76" s="82"/>
      <c r="E76" s="113">
        <v>0.02</v>
      </c>
      <c r="F76" s="82"/>
      <c r="G76" s="113">
        <v>0.02</v>
      </c>
      <c r="H76" s="82"/>
      <c r="I76" s="62">
        <v>0.05</v>
      </c>
      <c r="J76" s="65">
        <f t="shared" si="1"/>
        <v>0</v>
      </c>
    </row>
    <row r="77" spans="1:10">
      <c r="A77" s="19"/>
      <c r="B77" s="82"/>
      <c r="C77" s="113"/>
      <c r="D77" s="82"/>
      <c r="E77" s="113"/>
      <c r="F77" s="82"/>
      <c r="G77" s="113"/>
      <c r="H77" s="82"/>
      <c r="I77" s="62"/>
      <c r="J77" s="65"/>
    </row>
    <row r="78" spans="1:10">
      <c r="A78" s="20" t="s">
        <v>122</v>
      </c>
      <c r="B78" s="89">
        <v>0</v>
      </c>
      <c r="C78" s="113">
        <v>0.01</v>
      </c>
      <c r="D78" s="89"/>
      <c r="E78" s="113">
        <v>0.02</v>
      </c>
      <c r="F78" s="89"/>
      <c r="G78" s="113">
        <v>0.02</v>
      </c>
      <c r="H78" s="89"/>
      <c r="I78" s="62">
        <v>0</v>
      </c>
      <c r="J78" s="65">
        <f t="shared" si="1"/>
        <v>0</v>
      </c>
    </row>
    <row r="79" spans="1:10">
      <c r="A79" s="19"/>
      <c r="B79" s="89"/>
      <c r="C79" s="113"/>
      <c r="D79" s="89"/>
      <c r="E79" s="113"/>
      <c r="F79" s="89"/>
      <c r="G79" s="113"/>
      <c r="H79" s="89"/>
      <c r="I79" s="62"/>
      <c r="J79" s="65"/>
    </row>
    <row r="80" spans="1:10">
      <c r="A80" s="19" t="s">
        <v>123</v>
      </c>
      <c r="B80" s="89">
        <v>0</v>
      </c>
      <c r="C80" s="113">
        <v>0</v>
      </c>
      <c r="D80" s="89"/>
      <c r="E80" s="113">
        <v>0.02</v>
      </c>
      <c r="F80" s="89"/>
      <c r="G80" s="113">
        <v>0.02</v>
      </c>
      <c r="H80" s="89"/>
      <c r="I80" s="62">
        <v>0.03</v>
      </c>
      <c r="J80" s="65">
        <f t="shared" si="1"/>
        <v>0</v>
      </c>
    </row>
    <row r="81" spans="1:11">
      <c r="A81" s="19"/>
      <c r="B81" s="82"/>
      <c r="C81" s="113"/>
      <c r="D81" s="82"/>
      <c r="E81" s="113"/>
      <c r="F81" s="82"/>
      <c r="G81" s="113"/>
      <c r="H81" s="82"/>
      <c r="I81" s="62"/>
      <c r="J81" s="65"/>
    </row>
    <row r="82" spans="1:11">
      <c r="A82" s="20" t="s">
        <v>124</v>
      </c>
      <c r="B82" s="82">
        <v>0</v>
      </c>
      <c r="C82" s="113">
        <v>0.01</v>
      </c>
      <c r="D82" s="82"/>
      <c r="E82" s="113">
        <v>0.01</v>
      </c>
      <c r="F82" s="82"/>
      <c r="G82" s="113">
        <v>0.01</v>
      </c>
      <c r="H82" s="82"/>
      <c r="I82" s="62">
        <v>0.02</v>
      </c>
      <c r="J82" s="65">
        <f t="shared" si="1"/>
        <v>0</v>
      </c>
    </row>
    <row r="83" spans="1:11">
      <c r="A83" s="19"/>
      <c r="B83" s="89"/>
      <c r="C83" s="113"/>
      <c r="D83" s="89"/>
      <c r="E83" s="113"/>
      <c r="F83" s="89"/>
      <c r="G83" s="113"/>
      <c r="H83" s="89"/>
      <c r="I83" s="62"/>
      <c r="J83" s="65"/>
    </row>
    <row r="84" spans="1:11">
      <c r="A84" s="20" t="s">
        <v>125</v>
      </c>
      <c r="B84" s="89">
        <v>0</v>
      </c>
      <c r="C84" s="113">
        <v>0</v>
      </c>
      <c r="D84" s="89"/>
      <c r="E84" s="113">
        <v>0.01</v>
      </c>
      <c r="F84" s="89"/>
      <c r="G84" s="113">
        <v>0.01</v>
      </c>
      <c r="H84" s="89"/>
      <c r="I84" s="62">
        <v>0.04</v>
      </c>
      <c r="J84" s="65">
        <f t="shared" si="1"/>
        <v>0</v>
      </c>
    </row>
    <row r="85" spans="1:11">
      <c r="A85" s="19"/>
      <c r="B85" s="82"/>
      <c r="C85" s="113"/>
      <c r="D85" s="82"/>
      <c r="E85" s="113"/>
      <c r="F85" s="82"/>
      <c r="G85" s="113"/>
      <c r="H85" s="82"/>
      <c r="I85" s="62"/>
      <c r="J85" s="65"/>
    </row>
    <row r="86" spans="1:11">
      <c r="A86" s="20" t="s">
        <v>126</v>
      </c>
      <c r="B86" s="82">
        <v>0</v>
      </c>
      <c r="C86" s="113">
        <v>0.02</v>
      </c>
      <c r="D86" s="82"/>
      <c r="E86" s="113">
        <v>0.01</v>
      </c>
      <c r="F86" s="82"/>
      <c r="G86" s="113">
        <v>1.4999999999999999E-2</v>
      </c>
      <c r="H86" s="82"/>
      <c r="I86" s="62">
        <v>0.04</v>
      </c>
      <c r="J86" s="65">
        <f t="shared" si="1"/>
        <v>0</v>
      </c>
    </row>
    <row r="87" spans="1:11">
      <c r="A87" s="19"/>
      <c r="B87" s="89"/>
      <c r="C87" s="113"/>
      <c r="D87" s="89"/>
      <c r="E87" s="113"/>
      <c r="F87" s="89"/>
      <c r="G87" s="113"/>
      <c r="H87" s="89"/>
      <c r="I87" s="62"/>
      <c r="J87" s="65"/>
    </row>
    <row r="88" spans="1:11">
      <c r="A88" s="19" t="s">
        <v>127</v>
      </c>
      <c r="B88" s="89">
        <v>0</v>
      </c>
      <c r="C88" s="113">
        <v>0</v>
      </c>
      <c r="D88" s="89"/>
      <c r="E88" s="113">
        <v>0.01</v>
      </c>
      <c r="F88" s="89"/>
      <c r="G88" s="113">
        <v>0.01</v>
      </c>
      <c r="H88" s="89"/>
      <c r="I88" s="62">
        <v>0.04</v>
      </c>
      <c r="J88" s="65">
        <f t="shared" si="1"/>
        <v>0</v>
      </c>
    </row>
    <row r="89" spans="1:11">
      <c r="A89" s="19"/>
      <c r="B89" s="89"/>
      <c r="C89" s="113"/>
      <c r="D89" s="89"/>
      <c r="E89" s="113"/>
      <c r="F89" s="89"/>
      <c r="G89" s="113"/>
      <c r="H89" s="89"/>
      <c r="I89" s="62"/>
      <c r="J89" s="65"/>
    </row>
    <row r="90" spans="1:11">
      <c r="A90" s="22" t="s">
        <v>128</v>
      </c>
      <c r="B90" s="82">
        <v>0</v>
      </c>
      <c r="C90" s="113">
        <v>0</v>
      </c>
      <c r="D90" s="82"/>
      <c r="E90" s="113">
        <v>0.02</v>
      </c>
      <c r="F90" s="82"/>
      <c r="G90" s="113">
        <v>0.02</v>
      </c>
      <c r="H90" s="82"/>
      <c r="I90" s="62">
        <v>0.15</v>
      </c>
      <c r="J90" s="65">
        <f t="shared" si="1"/>
        <v>0</v>
      </c>
    </row>
    <row r="91" spans="1:11">
      <c r="A91" s="39"/>
      <c r="B91" s="82"/>
      <c r="C91" s="113"/>
      <c r="D91" s="82"/>
      <c r="E91" s="113"/>
      <c r="F91" s="82"/>
      <c r="G91" s="113"/>
      <c r="H91" s="82"/>
      <c r="I91" s="62"/>
      <c r="J91" s="65"/>
    </row>
    <row r="92" spans="1:11">
      <c r="A92" s="153" t="s">
        <v>129</v>
      </c>
      <c r="B92" s="40">
        <f>SUMPRODUCT(B2:B91,C2:C91)</f>
        <v>6.1</v>
      </c>
      <c r="C92" s="64">
        <f>SUM(C2:C90)</f>
        <v>1.0000000000000007</v>
      </c>
      <c r="D92" s="45">
        <f>SUMPRODUCT(D2:D91,E2:E91)</f>
        <v>0</v>
      </c>
      <c r="E92" s="64">
        <f>SUM(E2:E90)</f>
        <v>1.0000000000000007</v>
      </c>
      <c r="F92" s="45">
        <f>SUMPRODUCT(F2:F91,G2:G91)</f>
        <v>0</v>
      </c>
      <c r="G92" s="64">
        <f>SUM(G2:G90)</f>
        <v>1.0000000000000007</v>
      </c>
      <c r="H92" s="45">
        <f>SUMPRODUCT(H2:H91,I2:I91)</f>
        <v>0</v>
      </c>
      <c r="I92" s="64">
        <f>SUM(I2:I90)</f>
        <v>1.0000000000000004</v>
      </c>
      <c r="J92" s="178">
        <f>SUM(J2:J90)</f>
        <v>6.1</v>
      </c>
      <c r="K92" s="154" t="s">
        <v>130</v>
      </c>
    </row>
    <row r="93" spans="1:11">
      <c r="A93" s="99"/>
      <c r="B93" s="99"/>
      <c r="C93" s="99"/>
      <c r="D93" s="99"/>
      <c r="E93" s="149"/>
      <c r="F93" s="99"/>
      <c r="G93" s="149"/>
      <c r="H93" s="99"/>
      <c r="I93" s="149"/>
      <c r="J93" s="149"/>
    </row>
    <row r="94" spans="1:11">
      <c r="A94" s="99"/>
      <c r="B94" s="99"/>
      <c r="C94" s="99"/>
      <c r="D94" s="149"/>
      <c r="E94" s="149"/>
      <c r="F94" s="149"/>
      <c r="G94" s="149"/>
      <c r="H94" s="149"/>
      <c r="I94" s="149"/>
      <c r="J94" s="149"/>
    </row>
    <row r="95" spans="1:11" ht="46.5">
      <c r="A95" s="138" t="s">
        <v>131</v>
      </c>
      <c r="B95" s="99"/>
      <c r="C95" s="99"/>
      <c r="D95" s="149"/>
      <c r="E95" s="149"/>
      <c r="F95" s="149"/>
      <c r="G95" s="149"/>
      <c r="H95" s="149"/>
      <c r="I95" s="149"/>
      <c r="J95" s="149"/>
    </row>
    <row r="96" spans="1:11">
      <c r="A96" s="99"/>
      <c r="B96" s="99"/>
      <c r="C96" s="99"/>
      <c r="D96" s="149"/>
      <c r="E96" s="149"/>
      <c r="F96" s="149"/>
      <c r="G96" s="149"/>
      <c r="H96" s="149"/>
      <c r="I96" s="149"/>
      <c r="J96" s="149"/>
    </row>
    <row r="97" spans="1:10" ht="16.5" customHeight="1">
      <c r="A97" s="138" t="s">
        <v>132</v>
      </c>
      <c r="B97" s="99"/>
      <c r="C97" s="99"/>
      <c r="D97" s="149"/>
      <c r="E97" s="149"/>
      <c r="F97" s="149"/>
      <c r="G97" s="149"/>
      <c r="H97" s="149"/>
      <c r="I97" s="149"/>
      <c r="J97" s="149"/>
    </row>
    <row r="98" spans="1:10">
      <c r="A98" s="106"/>
      <c r="B98" s="99"/>
      <c r="C98" s="99"/>
      <c r="D98" s="149"/>
      <c r="E98" s="105"/>
      <c r="F98" s="149"/>
      <c r="G98" s="149"/>
      <c r="H98" s="149"/>
      <c r="I98" s="149"/>
      <c r="J98" s="149"/>
    </row>
    <row r="99" spans="1:10">
      <c r="A99" s="98"/>
      <c r="B99" s="98"/>
      <c r="C99" s="98"/>
    </row>
    <row r="100" spans="1:10">
      <c r="A100" s="98"/>
      <c r="B100" s="98"/>
      <c r="C100" s="98"/>
    </row>
    <row r="101" spans="1:10">
      <c r="A101" s="98"/>
      <c r="B101" s="98"/>
      <c r="C101" s="98"/>
    </row>
    <row r="102" spans="1:10">
      <c r="A102" s="98"/>
      <c r="B102" s="98"/>
      <c r="C102" s="98"/>
    </row>
    <row r="103" spans="1:10">
      <c r="A103" s="98"/>
      <c r="B103" s="98"/>
      <c r="C103" s="98"/>
    </row>
    <row r="104" spans="1:10">
      <c r="A104" s="98"/>
      <c r="B104" s="98"/>
      <c r="C104" s="98"/>
    </row>
    <row r="105" spans="1:10">
      <c r="A105" s="98"/>
      <c r="B105" s="98"/>
      <c r="C105" s="98"/>
    </row>
    <row r="106" spans="1:10">
      <c r="A106" s="98"/>
      <c r="B106" s="98"/>
      <c r="C106" s="98"/>
    </row>
    <row r="107" spans="1:10">
      <c r="A107" s="98"/>
      <c r="B107" s="98"/>
      <c r="C107" s="98"/>
    </row>
    <row r="108" spans="1:10">
      <c r="A108" s="98"/>
      <c r="B108" s="98"/>
      <c r="C108" s="98"/>
    </row>
    <row r="109" spans="1:10">
      <c r="A109" s="98"/>
      <c r="B109" s="98"/>
      <c r="C109" s="98"/>
    </row>
    <row r="110" spans="1:10">
      <c r="A110" s="98"/>
      <c r="B110" s="98"/>
      <c r="C110" s="98"/>
    </row>
    <row r="111" spans="1:10">
      <c r="A111" s="98"/>
      <c r="B111" s="98"/>
      <c r="C111" s="98"/>
    </row>
    <row r="112" spans="1:10">
      <c r="A112" s="98"/>
      <c r="B112" s="98"/>
      <c r="C112" s="98"/>
    </row>
    <row r="113" spans="1:3">
      <c r="A113" s="98"/>
      <c r="B113" s="98"/>
      <c r="C113" s="98"/>
    </row>
    <row r="114" spans="1:3">
      <c r="A114" s="98"/>
      <c r="B114" s="98"/>
      <c r="C114" s="98"/>
    </row>
    <row r="115" spans="1:3">
      <c r="A115" s="98"/>
      <c r="B115" s="98"/>
      <c r="C115" s="98"/>
    </row>
    <row r="116" spans="1:3">
      <c r="A116" s="98"/>
      <c r="B116" s="98"/>
      <c r="C116" s="98"/>
    </row>
    <row r="117" spans="1:3">
      <c r="A117" s="98"/>
      <c r="B117" s="98"/>
      <c r="C117" s="98"/>
    </row>
    <row r="118" spans="1:3">
      <c r="A118" s="98"/>
      <c r="B118" s="98"/>
      <c r="C118" s="98"/>
    </row>
    <row r="119" spans="1:3">
      <c r="A119" s="98"/>
      <c r="B119" s="98"/>
      <c r="C119" s="98"/>
    </row>
    <row r="120" spans="1:3">
      <c r="A120" s="98"/>
      <c r="B120" s="98"/>
      <c r="C120" s="98"/>
    </row>
    <row r="121" spans="1:3">
      <c r="A121" s="98"/>
      <c r="B121" s="98"/>
      <c r="C121" s="98"/>
    </row>
    <row r="122" spans="1:3">
      <c r="A122" s="98"/>
      <c r="B122" s="98"/>
      <c r="C122" s="98"/>
    </row>
    <row r="123" spans="1:3">
      <c r="A123" s="98"/>
      <c r="B123" s="98"/>
      <c r="C123" s="98"/>
    </row>
    <row r="124" spans="1:3">
      <c r="A124" s="98"/>
      <c r="B124" s="98"/>
      <c r="C124" s="98"/>
    </row>
    <row r="125" spans="1:3">
      <c r="A125" s="98"/>
      <c r="B125" s="98"/>
      <c r="C125" s="98"/>
    </row>
    <row r="126" spans="1:3">
      <c r="A126" s="98"/>
      <c r="B126" s="98"/>
      <c r="C126" s="98"/>
    </row>
    <row r="127" spans="1:3">
      <c r="A127" s="98"/>
      <c r="B127" s="98"/>
      <c r="C127" s="98"/>
    </row>
    <row r="128" spans="1:3">
      <c r="A128" s="98"/>
      <c r="B128" s="98"/>
      <c r="C128" s="98"/>
    </row>
    <row r="129" spans="1:3">
      <c r="A129" s="98"/>
      <c r="B129" s="98"/>
      <c r="C129" s="98"/>
    </row>
    <row r="130" spans="1:3">
      <c r="A130" s="98"/>
      <c r="B130" s="98"/>
      <c r="C130" s="98"/>
    </row>
    <row r="131" spans="1:3">
      <c r="A131" s="98"/>
      <c r="B131" s="98"/>
      <c r="C131" s="98"/>
    </row>
    <row r="132" spans="1:3">
      <c r="A132" s="98"/>
      <c r="B132" s="98"/>
      <c r="C132" s="98"/>
    </row>
    <row r="133" spans="1:3">
      <c r="A133" s="98"/>
      <c r="B133" s="98"/>
      <c r="C133" s="98"/>
    </row>
    <row r="134" spans="1:3">
      <c r="A134" s="98"/>
      <c r="B134" s="98"/>
      <c r="C134" s="98"/>
    </row>
    <row r="135" spans="1:3">
      <c r="A135" s="98"/>
      <c r="B135" s="98"/>
      <c r="C135" s="98"/>
    </row>
    <row r="136" spans="1:3">
      <c r="A136" s="98"/>
      <c r="B136" s="98"/>
      <c r="C136" s="98"/>
    </row>
    <row r="137" spans="1:3">
      <c r="A137" s="98"/>
      <c r="B137" s="98"/>
      <c r="C137" s="98"/>
    </row>
    <row r="138" spans="1:3">
      <c r="A138" s="98"/>
      <c r="B138" s="98"/>
      <c r="C138" s="98"/>
    </row>
    <row r="139" spans="1:3">
      <c r="A139" s="98"/>
      <c r="B139" s="98"/>
      <c r="C139" s="98"/>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22"/>
  <sheetViews>
    <sheetView zoomScale="80" zoomScaleNormal="80" workbookViewId="0">
      <pane xSplit="1" ySplit="2" topLeftCell="B3" activePane="bottomRight" state="frozen"/>
      <selection pane="bottomRight" activeCell="A2" sqref="A2"/>
      <selection pane="bottomLeft" activeCell="A3" sqref="A3"/>
      <selection pane="topRight" activeCell="B1" sqref="B1"/>
    </sheetView>
  </sheetViews>
  <sheetFormatPr defaultColWidth="10.75" defaultRowHeight="15.6"/>
  <cols>
    <col min="1" max="1" width="32.25" style="97" customWidth="1"/>
    <col min="2" max="4" width="48.625" style="97" customWidth="1"/>
    <col min="5" max="5" width="13.25" style="97" customWidth="1"/>
    <col min="6" max="6" width="14.75" style="1" customWidth="1"/>
    <col min="7" max="16384" width="10.75" style="1"/>
  </cols>
  <sheetData>
    <row r="1" spans="1:6">
      <c r="A1" s="2"/>
      <c r="B1" s="163" t="s">
        <v>133</v>
      </c>
      <c r="C1" s="163"/>
      <c r="D1" s="163"/>
      <c r="E1" s="1"/>
    </row>
    <row r="2" spans="1:6" ht="66" customHeight="1">
      <c r="A2" s="18" t="s">
        <v>134</v>
      </c>
      <c r="B2" s="38" t="s">
        <v>135</v>
      </c>
      <c r="C2" s="38" t="s">
        <v>136</v>
      </c>
      <c r="D2" s="38" t="s">
        <v>137</v>
      </c>
      <c r="E2" s="27"/>
      <c r="F2" s="10"/>
    </row>
    <row r="3" spans="1:6" ht="16.149999999999999" customHeight="1">
      <c r="A3" s="11" t="s">
        <v>138</v>
      </c>
      <c r="B3" s="90"/>
      <c r="C3" s="90"/>
      <c r="D3" s="90"/>
      <c r="E3" s="1"/>
    </row>
    <row r="4" spans="1:6" ht="14.1" customHeight="1">
      <c r="A4" s="11"/>
      <c r="B4" s="90"/>
      <c r="C4" s="139"/>
      <c r="D4" s="139"/>
      <c r="E4" s="139"/>
      <c r="F4" s="139"/>
    </row>
    <row r="5" spans="1:6" ht="16.149999999999999" customHeight="1">
      <c r="A5" s="11" t="s">
        <v>139</v>
      </c>
      <c r="B5" s="91"/>
      <c r="C5" s="91"/>
      <c r="D5" s="91"/>
      <c r="E5" s="1"/>
    </row>
    <row r="6" spans="1:6" ht="16.149999999999999" customHeight="1">
      <c r="A6" s="11"/>
      <c r="B6" s="91"/>
      <c r="C6" s="91"/>
      <c r="D6" s="91"/>
      <c r="E6" s="1"/>
    </row>
    <row r="7" spans="1:6" ht="16.149999999999999" customHeight="1">
      <c r="A7" s="11" t="s">
        <v>140</v>
      </c>
      <c r="B7" s="90"/>
      <c r="C7" s="90"/>
      <c r="D7" s="90"/>
      <c r="E7" s="1"/>
    </row>
    <row r="8" spans="1:6" ht="16.149999999999999" customHeight="1">
      <c r="A8" s="11"/>
      <c r="B8" s="90"/>
      <c r="C8" s="90"/>
      <c r="D8" s="90"/>
      <c r="E8" s="1"/>
    </row>
    <row r="9" spans="1:6" ht="50.1" customHeight="1">
      <c r="A9" s="12" t="s">
        <v>141</v>
      </c>
      <c r="B9" s="91"/>
      <c r="C9" s="91"/>
      <c r="D9" s="91"/>
      <c r="E9" s="1"/>
    </row>
    <row r="10" spans="1:6" ht="16.149999999999999" customHeight="1">
      <c r="A10" s="11"/>
      <c r="B10" s="91"/>
      <c r="C10" s="91"/>
      <c r="D10" s="91"/>
      <c r="E10" s="1"/>
    </row>
    <row r="11" spans="1:6" ht="16.149999999999999" customHeight="1">
      <c r="A11" s="11" t="s">
        <v>142</v>
      </c>
      <c r="B11" s="90"/>
      <c r="C11" s="90"/>
      <c r="D11" s="90"/>
      <c r="E11" s="1"/>
    </row>
    <row r="12" spans="1:6" ht="16.149999999999999" customHeight="1">
      <c r="A12" s="11"/>
      <c r="B12" s="90"/>
      <c r="C12" s="90"/>
      <c r="D12" s="90"/>
      <c r="E12" s="1"/>
    </row>
    <row r="13" spans="1:6" ht="16.149999999999999" customHeight="1">
      <c r="A13" s="150" t="s">
        <v>143</v>
      </c>
      <c r="B13" s="110">
        <f>B3+B5+B7+B9+B11</f>
        <v>0</v>
      </c>
      <c r="C13" s="110">
        <f t="shared" ref="C13:D13" si="0">C3+C5+C7+C9+C11</f>
        <v>0</v>
      </c>
      <c r="D13" s="110">
        <f t="shared" si="0"/>
        <v>0</v>
      </c>
      <c r="E13" s="1" t="s">
        <v>62</v>
      </c>
    </row>
    <row r="14" spans="1:6" ht="16.149999999999999" customHeight="1">
      <c r="A14" s="150" t="s">
        <v>23</v>
      </c>
      <c r="B14" s="71">
        <v>0.3</v>
      </c>
      <c r="C14" s="71">
        <v>0.5</v>
      </c>
      <c r="D14" s="71">
        <v>0.2</v>
      </c>
      <c r="E14" s="67">
        <f>SUM(B14:D14)</f>
        <v>1</v>
      </c>
    </row>
    <row r="15" spans="1:6" ht="16.149999999999999" customHeight="1">
      <c r="A15" s="16" t="s">
        <v>24</v>
      </c>
      <c r="B15" s="44">
        <f>B13*B14</f>
        <v>0</v>
      </c>
      <c r="C15" s="44">
        <f t="shared" ref="C15:D15" si="1">C13*C14</f>
        <v>0</v>
      </c>
      <c r="D15" s="44">
        <f t="shared" si="1"/>
        <v>0</v>
      </c>
      <c r="E15" s="76">
        <f>SUM(B15:D15)</f>
        <v>0</v>
      </c>
      <c r="F15" s="154" t="s">
        <v>144</v>
      </c>
    </row>
    <row r="16" spans="1:6">
      <c r="A16" s="151"/>
      <c r="B16" s="164"/>
      <c r="C16" s="164"/>
      <c r="D16" s="164"/>
      <c r="E16" s="100"/>
      <c r="F16" s="56"/>
    </row>
    <row r="17" spans="1:6" ht="17.649999999999999" customHeight="1">
      <c r="A17" s="165" t="s">
        <v>145</v>
      </c>
      <c r="B17" s="165"/>
      <c r="C17" s="165"/>
      <c r="D17" s="165"/>
      <c r="E17" s="100"/>
      <c r="F17" s="56"/>
    </row>
    <row r="18" spans="1:6">
      <c r="A18" s="165"/>
      <c r="B18" s="165"/>
      <c r="C18" s="165"/>
      <c r="D18" s="165"/>
      <c r="E18" s="100"/>
      <c r="F18" s="56"/>
    </row>
    <row r="19" spans="1:6" ht="15.6" customHeight="1">
      <c r="A19" s="165"/>
      <c r="B19" s="165"/>
      <c r="C19" s="165"/>
      <c r="D19" s="165"/>
      <c r="E19" s="100"/>
      <c r="F19" s="56"/>
    </row>
    <row r="20" spans="1:6">
      <c r="A20" s="100"/>
      <c r="B20" s="162"/>
      <c r="C20" s="162"/>
      <c r="D20" s="162"/>
      <c r="E20" s="100"/>
      <c r="F20" s="56"/>
    </row>
    <row r="21" spans="1:6" ht="50.1" customHeight="1">
      <c r="E21" s="100"/>
      <c r="F21" s="56"/>
    </row>
    <row r="22" spans="1:6">
      <c r="B22" s="96"/>
      <c r="C22" s="96"/>
      <c r="D22" s="96"/>
    </row>
  </sheetData>
  <sheetProtection formatRows="0"/>
  <mergeCells count="4">
    <mergeCell ref="B20:D20"/>
    <mergeCell ref="B1:D1"/>
    <mergeCell ref="B16:D16"/>
    <mergeCell ref="A17:D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3E5D-85BE-473C-8E0B-A614F7F42019}">
  <dimension ref="A1:F36"/>
  <sheetViews>
    <sheetView zoomScale="89" zoomScaleNormal="89" workbookViewId="0">
      <selection activeCell="A7" sqref="A7:D7"/>
    </sheetView>
  </sheetViews>
  <sheetFormatPr defaultColWidth="10.75" defaultRowHeight="15.6"/>
  <cols>
    <col min="1" max="1" width="39" style="97" customWidth="1"/>
    <col min="2" max="2" width="16" style="97" customWidth="1"/>
    <col min="3" max="4" width="16.625" style="97" customWidth="1"/>
    <col min="5" max="5" width="10.75" style="97" customWidth="1"/>
    <col min="6" max="6" width="14" style="97" customWidth="1"/>
    <col min="7" max="7" width="10.75" style="1" customWidth="1"/>
    <col min="8" max="16384" width="10.75" style="1"/>
  </cols>
  <sheetData>
    <row r="1" spans="1:6" ht="15.6" customHeight="1">
      <c r="A1" s="28"/>
      <c r="B1" s="167" t="s">
        <v>146</v>
      </c>
      <c r="C1" s="168"/>
      <c r="D1" s="169"/>
      <c r="E1" s="7"/>
      <c r="F1" s="7"/>
    </row>
    <row r="2" spans="1:6" ht="80.099999999999994" customHeight="1">
      <c r="A2" s="26" t="s">
        <v>147</v>
      </c>
      <c r="B2" s="38" t="s">
        <v>148</v>
      </c>
      <c r="C2" s="38" t="s">
        <v>149</v>
      </c>
      <c r="D2" s="38" t="s">
        <v>150</v>
      </c>
      <c r="E2" s="9"/>
      <c r="F2" s="23"/>
    </row>
    <row r="3" spans="1:6" ht="16.149999999999999" customHeight="1">
      <c r="A3" s="38" t="s">
        <v>151</v>
      </c>
      <c r="B3" s="90"/>
      <c r="C3" s="38"/>
      <c r="D3" s="38"/>
      <c r="E3" s="9"/>
      <c r="F3" s="7"/>
    </row>
    <row r="4" spans="1:6" ht="16.149999999999999" customHeight="1">
      <c r="A4" s="38" t="s">
        <v>152</v>
      </c>
      <c r="B4" s="38"/>
      <c r="C4" s="90"/>
      <c r="D4" s="38"/>
      <c r="E4" s="9" t="s">
        <v>62</v>
      </c>
      <c r="F4" s="7"/>
    </row>
    <row r="5" spans="1:6" ht="16.149999999999999" customHeight="1">
      <c r="A5" s="38" t="s">
        <v>153</v>
      </c>
      <c r="B5" s="38"/>
      <c r="C5" s="38"/>
      <c r="D5" s="90"/>
      <c r="E5" s="107">
        <f>B3+C4+D5</f>
        <v>0</v>
      </c>
      <c r="F5" s="114" t="s">
        <v>154</v>
      </c>
    </row>
    <row r="6" spans="1:6">
      <c r="A6" s="164"/>
      <c r="B6" s="164"/>
      <c r="C6" s="164"/>
      <c r="D6" s="164"/>
      <c r="E6" s="100"/>
    </row>
    <row r="7" spans="1:6" ht="17.649999999999999" customHeight="1">
      <c r="A7" s="162"/>
      <c r="B7" s="162"/>
      <c r="C7" s="162"/>
      <c r="D7" s="162"/>
      <c r="E7" s="100"/>
    </row>
    <row r="8" spans="1:6" ht="15.6" customHeight="1">
      <c r="A8" s="162" t="s">
        <v>155</v>
      </c>
      <c r="B8" s="162"/>
      <c r="C8" s="162"/>
      <c r="D8" s="162"/>
      <c r="E8" s="100"/>
    </row>
    <row r="9" spans="1:6" ht="14.1" customHeight="1">
      <c r="A9" s="162"/>
      <c r="B9" s="162"/>
      <c r="C9" s="162"/>
      <c r="D9" s="162"/>
      <c r="E9" s="100"/>
    </row>
    <row r="10" spans="1:6" ht="15.6" customHeight="1">
      <c r="A10" s="162"/>
      <c r="B10" s="162"/>
      <c r="C10" s="162"/>
      <c r="D10" s="162"/>
      <c r="E10" s="100"/>
    </row>
    <row r="11" spans="1:6" ht="16.5" customHeight="1">
      <c r="A11" s="162"/>
      <c r="B11" s="162"/>
      <c r="C11" s="162"/>
      <c r="D11" s="162"/>
      <c r="E11" s="100"/>
    </row>
    <row r="12" spans="1:6" ht="14.45" customHeight="1">
      <c r="E12" s="100"/>
    </row>
    <row r="13" spans="1:6">
      <c r="A13" s="108"/>
      <c r="B13" s="108"/>
      <c r="C13" s="108"/>
      <c r="D13" s="108"/>
      <c r="E13" s="100"/>
    </row>
    <row r="14" spans="1:6" ht="17.45" customHeight="1">
      <c r="A14" s="166" t="s">
        <v>156</v>
      </c>
      <c r="B14" s="166"/>
      <c r="C14" s="166"/>
      <c r="D14" s="166"/>
    </row>
    <row r="15" spans="1:6">
      <c r="A15" s="108"/>
      <c r="B15" s="108"/>
      <c r="C15" s="108"/>
      <c r="D15" s="108"/>
    </row>
    <row r="16" spans="1:6">
      <c r="A16" s="108"/>
      <c r="B16" s="108"/>
      <c r="C16" s="108"/>
      <c r="D16" s="108"/>
    </row>
    <row r="17" spans="1:4">
      <c r="A17" s="108"/>
      <c r="B17" s="108"/>
      <c r="C17" s="108"/>
      <c r="D17" s="108"/>
    </row>
    <row r="18" spans="1:4">
      <c r="A18" s="108"/>
      <c r="B18" s="108"/>
      <c r="C18" s="108"/>
      <c r="D18" s="108"/>
    </row>
    <row r="19" spans="1:4">
      <c r="A19" s="108"/>
      <c r="B19" s="108"/>
      <c r="C19" s="108"/>
      <c r="D19" s="108"/>
    </row>
    <row r="20" spans="1:4">
      <c r="A20" s="108"/>
      <c r="B20" s="108"/>
      <c r="C20" s="108"/>
      <c r="D20" s="108"/>
    </row>
    <row r="21" spans="1:4">
      <c r="A21" s="108"/>
      <c r="B21" s="108"/>
      <c r="C21" s="108"/>
      <c r="D21" s="108"/>
    </row>
    <row r="22" spans="1:4">
      <c r="A22" s="108"/>
      <c r="B22" s="108"/>
      <c r="C22" s="108"/>
      <c r="D22" s="108"/>
    </row>
    <row r="23" spans="1:4">
      <c r="A23" s="108"/>
      <c r="B23" s="108"/>
      <c r="C23" s="108"/>
      <c r="D23" s="108"/>
    </row>
    <row r="24" spans="1:4">
      <c r="A24" s="166" t="s">
        <v>157</v>
      </c>
      <c r="B24" s="166"/>
      <c r="C24" s="166"/>
      <c r="D24" s="166"/>
    </row>
    <row r="25" spans="1:4">
      <c r="A25" s="166"/>
      <c r="B25" s="166"/>
      <c r="C25" s="166"/>
      <c r="D25" s="166"/>
    </row>
    <row r="26" spans="1:4">
      <c r="A26" s="166"/>
      <c r="B26" s="166"/>
      <c r="C26" s="166"/>
      <c r="D26" s="166"/>
    </row>
    <row r="27" spans="1:4">
      <c r="A27" s="166"/>
      <c r="B27" s="166"/>
      <c r="C27" s="166"/>
      <c r="D27" s="166"/>
    </row>
    <row r="28" spans="1:4">
      <c r="A28" s="166"/>
      <c r="B28" s="166"/>
      <c r="C28" s="166"/>
      <c r="D28" s="166"/>
    </row>
    <row r="29" spans="1:4">
      <c r="A29" s="166"/>
      <c r="B29" s="166"/>
      <c r="C29" s="166"/>
      <c r="D29" s="166"/>
    </row>
    <row r="30" spans="1:4">
      <c r="A30" s="166"/>
      <c r="B30" s="166"/>
      <c r="C30" s="166"/>
      <c r="D30" s="166"/>
    </row>
    <row r="31" spans="1:4">
      <c r="A31" s="166"/>
      <c r="B31" s="166"/>
      <c r="C31" s="166"/>
      <c r="D31" s="166"/>
    </row>
    <row r="32" spans="1:4">
      <c r="A32" s="166"/>
      <c r="B32" s="166"/>
      <c r="C32" s="166"/>
      <c r="D32" s="166"/>
    </row>
    <row r="33" spans="1:4">
      <c r="A33" s="166"/>
      <c r="B33" s="166"/>
      <c r="C33" s="166"/>
      <c r="D33" s="166"/>
    </row>
    <row r="34" spans="1:4">
      <c r="A34" s="166"/>
      <c r="B34" s="166"/>
      <c r="C34" s="166"/>
      <c r="D34" s="166"/>
    </row>
    <row r="35" spans="1:4">
      <c r="A35" s="166"/>
      <c r="B35" s="166"/>
      <c r="C35" s="166"/>
      <c r="D35" s="166"/>
    </row>
    <row r="36" spans="1:4">
      <c r="A36" s="166"/>
      <c r="B36" s="166"/>
      <c r="C36" s="166"/>
      <c r="D36" s="166"/>
    </row>
  </sheetData>
  <sheetProtection formatRows="0"/>
  <mergeCells count="6">
    <mergeCell ref="A24:D36"/>
    <mergeCell ref="A14:D14"/>
    <mergeCell ref="B1:D1"/>
    <mergeCell ref="A6:D6"/>
    <mergeCell ref="A7:D7"/>
    <mergeCell ref="A8:D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K61"/>
  <sheetViews>
    <sheetView zoomScale="60" zoomScaleNormal="60" workbookViewId="0">
      <pane xSplit="1" ySplit="1" topLeftCell="G2" activePane="bottomRight" state="frozen"/>
      <selection pane="bottomRight" activeCell="H2" sqref="H2"/>
      <selection pane="bottomLeft" activeCell="A2" sqref="A2"/>
      <selection pane="topRight" activeCell="B1" sqref="B1"/>
    </sheetView>
  </sheetViews>
  <sheetFormatPr defaultColWidth="10.5" defaultRowHeight="15.6"/>
  <cols>
    <col min="1" max="1" width="80.625" style="95" customWidth="1"/>
    <col min="2" max="2" width="72.625" style="95" customWidth="1"/>
    <col min="3" max="6" width="32.625" style="95" customWidth="1"/>
    <col min="7" max="8" width="26.625" style="95" customWidth="1"/>
    <col min="9" max="9" width="15.5" style="95" customWidth="1"/>
    <col min="10" max="10" width="21.75" customWidth="1"/>
  </cols>
  <sheetData>
    <row r="1" spans="1:11" ht="119.1" customHeight="1">
      <c r="A1" s="152" t="s">
        <v>158</v>
      </c>
      <c r="B1" s="20" t="s">
        <v>159</v>
      </c>
      <c r="C1" s="20" t="s">
        <v>160</v>
      </c>
      <c r="D1" s="20" t="s">
        <v>161</v>
      </c>
      <c r="E1" s="20" t="s">
        <v>162</v>
      </c>
      <c r="F1" s="19" t="s">
        <v>163</v>
      </c>
      <c r="G1" s="30" t="s">
        <v>71</v>
      </c>
      <c r="H1" s="30" t="s">
        <v>24</v>
      </c>
      <c r="I1" s="9"/>
      <c r="J1" s="7"/>
    </row>
    <row r="2" spans="1:11" ht="32.1" customHeight="1">
      <c r="A2" s="57" t="s">
        <v>164</v>
      </c>
      <c r="B2" s="89">
        <v>8</v>
      </c>
      <c r="C2" s="89"/>
      <c r="D2" s="89"/>
      <c r="E2" s="89"/>
      <c r="F2" s="89"/>
      <c r="G2" s="68">
        <v>0.3</v>
      </c>
      <c r="H2" s="179">
        <f t="shared" ref="H2" si="0">(SUM(B2:F2)*G2)</f>
        <v>2.4</v>
      </c>
      <c r="I2" s="15"/>
      <c r="J2" s="15"/>
      <c r="K2" s="14"/>
    </row>
    <row r="3" spans="1:11" ht="32.1" customHeight="1">
      <c r="A3" s="58"/>
      <c r="B3" s="151" t="s">
        <v>165</v>
      </c>
      <c r="C3" s="151"/>
      <c r="D3" s="151"/>
      <c r="E3" s="151"/>
      <c r="F3" s="89"/>
      <c r="G3" s="68"/>
      <c r="H3" s="111"/>
      <c r="I3" s="15"/>
      <c r="J3" s="15"/>
      <c r="K3" s="14"/>
    </row>
    <row r="4" spans="1:11" ht="32.1" customHeight="1">
      <c r="A4" s="20" t="s">
        <v>166</v>
      </c>
      <c r="B4" s="82">
        <v>10</v>
      </c>
      <c r="C4" s="82"/>
      <c r="D4" s="82"/>
      <c r="E4" s="82"/>
      <c r="F4" s="82"/>
      <c r="G4" s="69">
        <v>0.1</v>
      </c>
      <c r="H4" s="111">
        <f>(SUM(B4:F4)*G4)</f>
        <v>1</v>
      </c>
      <c r="I4" s="7"/>
      <c r="J4" s="7"/>
    </row>
    <row r="5" spans="1:11" ht="141" customHeight="1">
      <c r="A5" s="19"/>
      <c r="B5" s="82" t="s">
        <v>167</v>
      </c>
      <c r="C5" s="82"/>
      <c r="D5" s="82"/>
      <c r="E5" s="82"/>
      <c r="F5" s="82"/>
      <c r="G5" s="69"/>
      <c r="H5" s="111"/>
      <c r="I5" s="7"/>
      <c r="J5" s="7"/>
    </row>
    <row r="6" spans="1:11" ht="32.1" customHeight="1">
      <c r="A6" s="20" t="s">
        <v>168</v>
      </c>
      <c r="B6" s="89">
        <v>0</v>
      </c>
      <c r="C6" s="89"/>
      <c r="D6" s="89"/>
      <c r="E6" s="89"/>
      <c r="F6" s="89"/>
      <c r="G6" s="69">
        <v>0.15</v>
      </c>
      <c r="H6" s="111">
        <f t="shared" ref="H6:H14" si="1">(SUM(B6:F6)*G6)</f>
        <v>0</v>
      </c>
      <c r="I6" s="7"/>
      <c r="J6" s="7"/>
    </row>
    <row r="7" spans="1:11" ht="27" customHeight="1">
      <c r="A7" s="19"/>
      <c r="B7" s="140"/>
      <c r="C7" s="89"/>
      <c r="D7" s="89"/>
      <c r="E7" s="89"/>
      <c r="F7" s="89"/>
      <c r="G7" s="69"/>
      <c r="H7" s="111"/>
      <c r="I7" s="7"/>
      <c r="J7" s="7"/>
    </row>
    <row r="8" spans="1:11" ht="32.1" customHeight="1">
      <c r="A8" s="20" t="s">
        <v>169</v>
      </c>
      <c r="B8" s="82">
        <v>0</v>
      </c>
      <c r="C8" s="82"/>
      <c r="D8" s="82"/>
      <c r="E8" s="82"/>
      <c r="F8" s="82"/>
      <c r="G8" s="69">
        <v>0.15</v>
      </c>
      <c r="H8" s="111">
        <f t="shared" si="1"/>
        <v>0</v>
      </c>
      <c r="I8" s="7"/>
      <c r="J8" s="7"/>
    </row>
    <row r="9" spans="1:11" ht="32.1" customHeight="1">
      <c r="A9" s="19"/>
      <c r="B9" s="82"/>
      <c r="C9" s="82"/>
      <c r="D9" s="82"/>
      <c r="E9" s="82"/>
      <c r="F9" s="82"/>
      <c r="G9" s="69"/>
      <c r="H9" s="111"/>
      <c r="I9" s="7"/>
      <c r="J9" s="7"/>
    </row>
    <row r="10" spans="1:11" ht="32.1" customHeight="1">
      <c r="A10" s="20" t="s">
        <v>170</v>
      </c>
      <c r="B10" s="89">
        <v>0</v>
      </c>
      <c r="C10" s="89"/>
      <c r="D10" s="89"/>
      <c r="E10" s="89"/>
      <c r="F10" s="89"/>
      <c r="G10" s="69">
        <v>0.1</v>
      </c>
      <c r="H10" s="111">
        <f t="shared" si="1"/>
        <v>0</v>
      </c>
      <c r="I10" s="7"/>
      <c r="J10" s="7"/>
    </row>
    <row r="11" spans="1:11" ht="32.1" customHeight="1">
      <c r="A11" s="20"/>
      <c r="B11" s="89"/>
      <c r="C11" s="89"/>
      <c r="D11" s="89"/>
      <c r="E11" s="89"/>
      <c r="F11" s="89"/>
      <c r="G11" s="31"/>
      <c r="H11" s="111"/>
      <c r="I11" s="7"/>
      <c r="J11" s="7"/>
    </row>
    <row r="12" spans="1:11" ht="32.1" customHeight="1">
      <c r="A12" s="20" t="s">
        <v>171</v>
      </c>
      <c r="B12" s="82">
        <v>0</v>
      </c>
      <c r="C12" s="82"/>
      <c r="D12" s="82"/>
      <c r="E12" s="82"/>
      <c r="F12" s="82"/>
      <c r="G12" s="69">
        <v>0.15</v>
      </c>
      <c r="H12" s="111">
        <f t="shared" si="1"/>
        <v>0</v>
      </c>
      <c r="I12" s="7"/>
      <c r="J12" s="7"/>
    </row>
    <row r="13" spans="1:11" ht="32.1" customHeight="1">
      <c r="A13" s="20"/>
      <c r="B13" s="82"/>
      <c r="C13" s="82"/>
      <c r="D13" s="82"/>
      <c r="E13" s="82"/>
      <c r="F13" s="82"/>
      <c r="G13" s="69"/>
      <c r="H13" s="111"/>
      <c r="I13" s="7"/>
      <c r="J13" s="7"/>
    </row>
    <row r="14" spans="1:11" ht="32.1" customHeight="1">
      <c r="A14" s="20" t="s">
        <v>172</v>
      </c>
      <c r="B14" s="89">
        <v>0</v>
      </c>
      <c r="C14" s="89"/>
      <c r="D14" s="89"/>
      <c r="E14" s="89"/>
      <c r="F14" s="89"/>
      <c r="G14" s="69">
        <v>0.05</v>
      </c>
      <c r="H14" s="111">
        <f t="shared" si="1"/>
        <v>0</v>
      </c>
      <c r="I14" s="7"/>
      <c r="J14" s="7"/>
    </row>
    <row r="15" spans="1:11" ht="23.1" customHeight="1">
      <c r="A15" s="20"/>
      <c r="B15" s="89"/>
      <c r="C15" s="89"/>
      <c r="D15" s="89"/>
      <c r="E15" s="89"/>
      <c r="F15" s="89"/>
      <c r="G15" s="31"/>
      <c r="H15" s="111"/>
      <c r="I15" s="7"/>
      <c r="J15" s="7"/>
    </row>
    <row r="16" spans="1:11" ht="18" customHeight="1">
      <c r="A16"/>
      <c r="B16"/>
      <c r="C16"/>
      <c r="D16"/>
      <c r="E16"/>
      <c r="F16" s="35" t="s">
        <v>62</v>
      </c>
      <c r="G16" s="8">
        <f>SUM(G2:G14)</f>
        <v>1</v>
      </c>
      <c r="H16" s="112">
        <f>SUM(H2:H15)</f>
        <v>3.4</v>
      </c>
      <c r="I16" s="154" t="s">
        <v>144</v>
      </c>
      <c r="J16" s="7"/>
    </row>
    <row r="17" spans="1:10">
      <c r="A17" s="149"/>
      <c r="B17" s="105"/>
      <c r="C17" s="149"/>
      <c r="D17" s="149"/>
      <c r="E17" s="149"/>
      <c r="F17" s="149"/>
      <c r="G17" s="149"/>
      <c r="H17" s="149"/>
      <c r="I17" s="96"/>
      <c r="J17" s="7"/>
    </row>
    <row r="18" spans="1:10">
      <c r="A18" s="149"/>
      <c r="B18" s="149"/>
      <c r="C18" s="149"/>
      <c r="D18" s="149"/>
      <c r="E18" s="149"/>
      <c r="F18" s="149"/>
      <c r="G18" s="149"/>
      <c r="H18" s="99"/>
      <c r="I18" s="96"/>
      <c r="J18" s="7"/>
    </row>
    <row r="19" spans="1:10">
      <c r="A19" s="149"/>
      <c r="B19" s="149"/>
      <c r="C19" s="149"/>
      <c r="D19" s="149"/>
      <c r="E19" s="149"/>
      <c r="F19" s="149"/>
      <c r="G19" s="149"/>
      <c r="H19" s="149"/>
      <c r="I19" s="96"/>
      <c r="J19" s="7"/>
    </row>
    <row r="20" spans="1:10">
      <c r="A20" s="108"/>
      <c r="B20" s="108"/>
      <c r="C20" s="108"/>
      <c r="D20" s="108"/>
      <c r="E20" s="149"/>
      <c r="F20" s="149"/>
      <c r="G20" s="149"/>
      <c r="H20" s="99"/>
      <c r="I20" s="96"/>
      <c r="J20" s="7"/>
    </row>
    <row r="21" spans="1:10">
      <c r="A21" s="108"/>
      <c r="B21" s="108"/>
      <c r="C21" s="108"/>
      <c r="D21" s="108"/>
      <c r="E21" s="149"/>
      <c r="F21" s="149"/>
      <c r="G21" s="99"/>
      <c r="H21" s="149"/>
      <c r="I21" s="96"/>
      <c r="J21" s="7"/>
    </row>
    <row r="22" spans="1:10">
      <c r="A22" s="108"/>
      <c r="B22" s="108"/>
      <c r="C22" s="108"/>
      <c r="D22" s="108"/>
      <c r="E22" s="149"/>
      <c r="F22" s="149"/>
      <c r="G22" s="149"/>
      <c r="H22" s="99"/>
      <c r="I22" s="96"/>
      <c r="J22" s="7"/>
    </row>
    <row r="23" spans="1:10">
      <c r="A23" s="108"/>
      <c r="B23" s="108"/>
      <c r="C23" s="108"/>
      <c r="D23" s="108"/>
      <c r="E23" s="96"/>
      <c r="F23" s="96"/>
      <c r="G23" s="99"/>
      <c r="H23" s="98"/>
      <c r="I23" s="96"/>
      <c r="J23" s="7"/>
    </row>
    <row r="24" spans="1:10">
      <c r="A24" s="108"/>
      <c r="B24" s="108"/>
      <c r="C24" s="108"/>
      <c r="D24" s="108"/>
      <c r="E24" s="96"/>
      <c r="F24" s="96"/>
      <c r="G24" s="98"/>
      <c r="H24" s="96"/>
      <c r="I24" s="96"/>
      <c r="J24" s="7"/>
    </row>
    <row r="25" spans="1:10">
      <c r="A25" s="108"/>
      <c r="B25" s="108"/>
      <c r="C25" s="108"/>
      <c r="D25" s="108"/>
      <c r="E25" s="96"/>
      <c r="F25" s="96"/>
      <c r="G25" s="96"/>
    </row>
    <row r="26" spans="1:10">
      <c r="A26" s="108"/>
      <c r="B26" s="108"/>
      <c r="C26" s="108"/>
      <c r="D26" s="108"/>
      <c r="E26" s="96"/>
      <c r="F26" s="96"/>
    </row>
    <row r="27" spans="1:10">
      <c r="A27" s="108"/>
      <c r="B27" s="108"/>
      <c r="C27" s="108"/>
      <c r="D27" s="108"/>
      <c r="E27" s="96"/>
      <c r="F27" s="96"/>
    </row>
    <row r="28" spans="1:10">
      <c r="A28" s="108"/>
      <c r="B28" s="108"/>
      <c r="C28" s="108"/>
      <c r="D28" s="108"/>
      <c r="E28" s="96"/>
      <c r="F28" s="96"/>
    </row>
    <row r="29" spans="1:10">
      <c r="A29" s="108"/>
      <c r="B29" s="108"/>
      <c r="C29" s="108"/>
      <c r="D29" s="108"/>
    </row>
    <row r="30" spans="1:10">
      <c r="A30" s="96"/>
      <c r="B30" s="96"/>
    </row>
    <row r="31" spans="1:10">
      <c r="A31" s="96"/>
      <c r="B31" s="96"/>
    </row>
    <row r="32" spans="1:10">
      <c r="A32" s="96"/>
      <c r="B32" s="96"/>
    </row>
    <row r="33" spans="1:2">
      <c r="A33" s="96"/>
      <c r="B33" s="96"/>
    </row>
    <row r="34" spans="1:2">
      <c r="B34" s="96"/>
    </row>
    <row r="35" spans="1:2">
      <c r="B35" s="96"/>
    </row>
    <row r="36" spans="1:2">
      <c r="B36" s="96"/>
    </row>
    <row r="37" spans="1:2">
      <c r="B37" s="96"/>
    </row>
    <row r="38" spans="1:2">
      <c r="B38" s="96"/>
    </row>
    <row r="39" spans="1:2">
      <c r="B39" s="96"/>
    </row>
    <row r="40" spans="1:2">
      <c r="B40" s="96"/>
    </row>
    <row r="41" spans="1:2">
      <c r="B41" s="96"/>
    </row>
    <row r="42" spans="1:2">
      <c r="B42" s="96"/>
    </row>
    <row r="43" spans="1:2">
      <c r="B43" s="96"/>
    </row>
    <row r="44" spans="1:2">
      <c r="B44" s="96"/>
    </row>
    <row r="45" spans="1:2">
      <c r="B45" s="96"/>
    </row>
    <row r="46" spans="1:2">
      <c r="B46" s="96"/>
    </row>
    <row r="47" spans="1:2">
      <c r="B47" s="96"/>
    </row>
    <row r="48" spans="1:2">
      <c r="B48" s="96"/>
    </row>
    <row r="49" spans="2:2">
      <c r="B49" s="96"/>
    </row>
    <row r="50" spans="2:2">
      <c r="B50" s="96"/>
    </row>
    <row r="51" spans="2:2">
      <c r="B51" s="96"/>
    </row>
    <row r="52" spans="2:2">
      <c r="B52" s="96"/>
    </row>
    <row r="53" spans="2:2">
      <c r="B53" s="96"/>
    </row>
    <row r="54" spans="2:2">
      <c r="B54" s="96"/>
    </row>
    <row r="55" spans="2:2">
      <c r="B55" s="96"/>
    </row>
    <row r="56" spans="2:2">
      <c r="B56" s="96"/>
    </row>
    <row r="57" spans="2:2">
      <c r="B57" s="96"/>
    </row>
    <row r="58" spans="2:2">
      <c r="B58" s="96"/>
    </row>
    <row r="59" spans="2:2">
      <c r="B59" s="96"/>
    </row>
    <row r="60" spans="2:2">
      <c r="B60" s="96"/>
    </row>
    <row r="61" spans="2:2">
      <c r="B61" s="96"/>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93"/>
  <sheetViews>
    <sheetView zoomScale="70" zoomScaleNormal="70" workbookViewId="0">
      <pane xSplit="1" ySplit="1" topLeftCell="D64" activePane="bottomRight" state="frozen"/>
      <selection pane="bottomRight"/>
      <selection pane="bottomLeft" activeCell="A2" sqref="A2"/>
      <selection pane="topRight" activeCell="B1" sqref="B1"/>
    </sheetView>
  </sheetViews>
  <sheetFormatPr defaultColWidth="10.75" defaultRowHeight="15.75" customHeight="1"/>
  <cols>
    <col min="1" max="1" width="64.625" style="94" customWidth="1"/>
    <col min="2" max="2" width="69" style="96" customWidth="1"/>
    <col min="3" max="3" width="64.625" style="96" customWidth="1"/>
    <col min="4" max="5" width="16.625" style="96" customWidth="1"/>
    <col min="6" max="6" width="18.5" style="96" customWidth="1"/>
    <col min="7" max="16384" width="10.75" style="7"/>
  </cols>
  <sheetData>
    <row r="1" spans="1:6" ht="32.1" customHeight="1">
      <c r="A1" s="30" t="s">
        <v>21</v>
      </c>
      <c r="B1" s="20" t="s">
        <v>173</v>
      </c>
      <c r="C1" s="20" t="s">
        <v>174</v>
      </c>
      <c r="D1" s="30" t="s">
        <v>23</v>
      </c>
      <c r="E1" s="30" t="s">
        <v>24</v>
      </c>
      <c r="F1" s="7"/>
    </row>
    <row r="2" spans="1:6" ht="32.1" customHeight="1">
      <c r="A2" s="20" t="s">
        <v>175</v>
      </c>
      <c r="B2" s="89">
        <v>0</v>
      </c>
      <c r="C2" s="89">
        <v>0</v>
      </c>
      <c r="D2" s="69">
        <v>0.03</v>
      </c>
      <c r="E2" s="40">
        <f t="shared" ref="E2:E64" si="0">(B2+C2)*D2</f>
        <v>0</v>
      </c>
      <c r="F2" s="8"/>
    </row>
    <row r="3" spans="1:6" ht="26.25" customHeight="1">
      <c r="A3" s="20"/>
      <c r="B3" s="89"/>
      <c r="C3" s="89" t="s">
        <v>46</v>
      </c>
      <c r="D3" s="69"/>
      <c r="E3" s="40"/>
      <c r="F3" s="8"/>
    </row>
    <row r="4" spans="1:6" ht="32.1" customHeight="1">
      <c r="A4" s="20" t="s">
        <v>176</v>
      </c>
      <c r="B4" s="82">
        <v>0</v>
      </c>
      <c r="C4" s="82">
        <v>0</v>
      </c>
      <c r="D4" s="69">
        <v>0.03</v>
      </c>
      <c r="E4" s="40">
        <f t="shared" si="0"/>
        <v>0</v>
      </c>
      <c r="F4" s="8"/>
    </row>
    <row r="5" spans="1:6" ht="24.95" customHeight="1">
      <c r="A5" s="20"/>
      <c r="B5" s="82"/>
      <c r="C5" s="82" t="s">
        <v>46</v>
      </c>
      <c r="D5" s="69"/>
      <c r="E5" s="40"/>
      <c r="F5" s="8"/>
    </row>
    <row r="6" spans="1:6" ht="32.1" customHeight="1">
      <c r="A6" s="20" t="s">
        <v>177</v>
      </c>
      <c r="B6" s="89">
        <v>3.5</v>
      </c>
      <c r="C6" s="89">
        <v>0</v>
      </c>
      <c r="D6" s="64">
        <v>0.04</v>
      </c>
      <c r="E6" s="40">
        <f t="shared" si="0"/>
        <v>0.14000000000000001</v>
      </c>
      <c r="F6" s="7"/>
    </row>
    <row r="7" spans="1:6" ht="212.45" customHeight="1">
      <c r="A7" s="20"/>
      <c r="B7" s="89" t="s">
        <v>178</v>
      </c>
      <c r="C7" s="89" t="s">
        <v>46</v>
      </c>
      <c r="D7" s="64"/>
      <c r="E7" s="40"/>
      <c r="F7" s="7"/>
    </row>
    <row r="8" spans="1:6" ht="32.1" customHeight="1">
      <c r="A8" s="20" t="s">
        <v>179</v>
      </c>
      <c r="B8" s="82">
        <v>3.5</v>
      </c>
      <c r="C8" s="82">
        <v>0</v>
      </c>
      <c r="D8" s="64">
        <v>0.03</v>
      </c>
      <c r="E8" s="40">
        <f t="shared" si="0"/>
        <v>0.105</v>
      </c>
      <c r="F8" s="7"/>
    </row>
    <row r="9" spans="1:6" ht="79.5" customHeight="1">
      <c r="A9" s="20"/>
      <c r="B9" s="82" t="s">
        <v>180</v>
      </c>
      <c r="C9" s="82" t="s">
        <v>46</v>
      </c>
      <c r="D9" s="64"/>
      <c r="E9" s="40"/>
      <c r="F9" s="7"/>
    </row>
    <row r="10" spans="1:6" ht="32.1" customHeight="1">
      <c r="A10" s="136" t="s">
        <v>181</v>
      </c>
      <c r="B10" s="89">
        <v>3.5</v>
      </c>
      <c r="C10" s="89">
        <v>0</v>
      </c>
      <c r="D10" s="64">
        <v>0.03</v>
      </c>
      <c r="E10" s="40">
        <f t="shared" si="0"/>
        <v>0.105</v>
      </c>
      <c r="F10" s="7"/>
    </row>
    <row r="11" spans="1:6" ht="145.5" customHeight="1">
      <c r="A11" s="20"/>
      <c r="B11" s="89" t="s">
        <v>182</v>
      </c>
      <c r="C11" s="89" t="s">
        <v>46</v>
      </c>
      <c r="D11" s="64"/>
      <c r="E11" s="40"/>
      <c r="F11" s="7"/>
    </row>
    <row r="12" spans="1:6" ht="32.1" customHeight="1">
      <c r="A12" s="20" t="s">
        <v>183</v>
      </c>
      <c r="B12" s="82">
        <v>2.5</v>
      </c>
      <c r="C12" s="82">
        <v>0</v>
      </c>
      <c r="D12" s="64">
        <v>0.02</v>
      </c>
      <c r="E12" s="40">
        <f t="shared" si="0"/>
        <v>0.05</v>
      </c>
      <c r="F12" s="7"/>
    </row>
    <row r="13" spans="1:6" ht="73.5" customHeight="1">
      <c r="A13" s="20"/>
      <c r="B13" s="82" t="s">
        <v>184</v>
      </c>
      <c r="C13" s="82" t="s">
        <v>46</v>
      </c>
      <c r="D13" s="64"/>
      <c r="E13" s="40"/>
      <c r="F13" s="7"/>
    </row>
    <row r="14" spans="1:6" ht="32.1" customHeight="1">
      <c r="A14" s="20" t="s">
        <v>185</v>
      </c>
      <c r="B14" s="89">
        <v>0</v>
      </c>
      <c r="C14" s="89">
        <v>0</v>
      </c>
      <c r="D14" s="64">
        <v>0.04</v>
      </c>
      <c r="E14" s="40">
        <f t="shared" si="0"/>
        <v>0</v>
      </c>
      <c r="F14" s="7"/>
    </row>
    <row r="15" spans="1:6" ht="32.1" customHeight="1">
      <c r="A15" s="20"/>
      <c r="B15" s="89"/>
      <c r="C15" s="89"/>
      <c r="D15" s="64"/>
      <c r="E15" s="40"/>
      <c r="F15" s="7"/>
    </row>
    <row r="16" spans="1:6" ht="32.1" customHeight="1">
      <c r="A16" s="20" t="s">
        <v>186</v>
      </c>
      <c r="B16" s="82">
        <v>3.5</v>
      </c>
      <c r="C16" s="82">
        <v>0</v>
      </c>
      <c r="D16" s="64">
        <v>0.04</v>
      </c>
      <c r="E16" s="40">
        <f t="shared" si="0"/>
        <v>0.14000000000000001</v>
      </c>
      <c r="F16" s="7"/>
    </row>
    <row r="17" spans="1:6" ht="94.5" customHeight="1">
      <c r="A17" s="20"/>
      <c r="B17" s="82" t="s">
        <v>187</v>
      </c>
      <c r="C17" s="82" t="s">
        <v>46</v>
      </c>
      <c r="D17" s="64"/>
      <c r="E17" s="40"/>
      <c r="F17" s="7"/>
    </row>
    <row r="18" spans="1:6" ht="32.1" customHeight="1">
      <c r="A18" s="20" t="s">
        <v>188</v>
      </c>
      <c r="B18" s="89">
        <v>0</v>
      </c>
      <c r="C18" s="89">
        <v>0</v>
      </c>
      <c r="D18" s="64">
        <v>0.04</v>
      </c>
      <c r="E18" s="40">
        <f t="shared" si="0"/>
        <v>0</v>
      </c>
      <c r="F18" s="7"/>
    </row>
    <row r="19" spans="1:6" ht="81" customHeight="1">
      <c r="A19" s="20"/>
      <c r="B19" s="89"/>
      <c r="C19" s="89" t="s">
        <v>46</v>
      </c>
      <c r="D19" s="64"/>
      <c r="E19" s="40"/>
      <c r="F19" s="7"/>
    </row>
    <row r="20" spans="1:6" ht="32.1" customHeight="1">
      <c r="A20" s="20" t="s">
        <v>189</v>
      </c>
      <c r="B20" s="82">
        <v>0</v>
      </c>
      <c r="C20" s="82"/>
      <c r="D20" s="64">
        <v>0.04</v>
      </c>
      <c r="E20" s="40">
        <f t="shared" si="0"/>
        <v>0</v>
      </c>
      <c r="F20" s="7"/>
    </row>
    <row r="21" spans="1:6" ht="62.45" customHeight="1">
      <c r="A21" s="20"/>
      <c r="B21" s="147"/>
      <c r="C21" s="82" t="s">
        <v>46</v>
      </c>
      <c r="D21" s="64"/>
      <c r="E21" s="40"/>
      <c r="F21" s="7"/>
    </row>
    <row r="22" spans="1:6" ht="32.1" customHeight="1">
      <c r="A22" s="20" t="s">
        <v>190</v>
      </c>
      <c r="B22" s="89">
        <v>2.5</v>
      </c>
      <c r="C22" s="89">
        <v>0</v>
      </c>
      <c r="D22" s="64">
        <v>0.04</v>
      </c>
      <c r="E22" s="40">
        <f t="shared" si="0"/>
        <v>0.1</v>
      </c>
      <c r="F22" s="7"/>
    </row>
    <row r="23" spans="1:6" ht="72" customHeight="1">
      <c r="A23" s="20"/>
      <c r="B23" s="140" t="s">
        <v>191</v>
      </c>
      <c r="C23" s="89" t="s">
        <v>46</v>
      </c>
      <c r="D23" s="64"/>
      <c r="E23" s="40"/>
      <c r="F23" s="7"/>
    </row>
    <row r="24" spans="1:6" ht="32.1" customHeight="1">
      <c r="A24" s="20" t="s">
        <v>192</v>
      </c>
      <c r="B24" s="82">
        <v>0</v>
      </c>
      <c r="C24" s="82">
        <v>0</v>
      </c>
      <c r="D24" s="64">
        <v>0.04</v>
      </c>
      <c r="E24" s="40">
        <f t="shared" si="0"/>
        <v>0</v>
      </c>
      <c r="F24" s="7"/>
    </row>
    <row r="25" spans="1:6" ht="32.1" customHeight="1">
      <c r="A25" s="20"/>
      <c r="B25" s="82"/>
      <c r="C25" s="82"/>
      <c r="D25" s="64"/>
      <c r="E25" s="40"/>
      <c r="F25" s="7"/>
    </row>
    <row r="26" spans="1:6" ht="32.1" customHeight="1">
      <c r="A26" s="20" t="s">
        <v>193</v>
      </c>
      <c r="B26" s="89">
        <v>0</v>
      </c>
      <c r="C26" s="89">
        <v>0</v>
      </c>
      <c r="D26" s="64">
        <v>0.04</v>
      </c>
      <c r="E26" s="40">
        <f t="shared" si="0"/>
        <v>0</v>
      </c>
      <c r="F26" s="7"/>
    </row>
    <row r="27" spans="1:6" ht="32.1" customHeight="1">
      <c r="A27" s="20"/>
      <c r="B27" s="89"/>
      <c r="C27" s="89"/>
      <c r="D27" s="64"/>
      <c r="E27" s="40"/>
      <c r="F27" s="7"/>
    </row>
    <row r="28" spans="1:6" ht="32.1" customHeight="1">
      <c r="A28" s="20" t="s">
        <v>194</v>
      </c>
      <c r="B28" s="82">
        <v>1.5</v>
      </c>
      <c r="C28" s="82">
        <v>0</v>
      </c>
      <c r="D28" s="64">
        <v>0.02</v>
      </c>
      <c r="E28" s="40">
        <f t="shared" si="0"/>
        <v>0.03</v>
      </c>
      <c r="F28" s="7"/>
    </row>
    <row r="29" spans="1:6" ht="77.45" customHeight="1">
      <c r="A29" s="20"/>
      <c r="B29" s="82" t="s">
        <v>195</v>
      </c>
      <c r="C29" s="82" t="s">
        <v>196</v>
      </c>
      <c r="D29" s="64"/>
      <c r="E29" s="40"/>
      <c r="F29" s="7"/>
    </row>
    <row r="30" spans="1:6" ht="32.1" customHeight="1">
      <c r="A30" s="20" t="s">
        <v>197</v>
      </c>
      <c r="B30" s="89">
        <v>0</v>
      </c>
      <c r="C30" s="89">
        <v>0</v>
      </c>
      <c r="D30" s="64">
        <v>0.02</v>
      </c>
      <c r="E30" s="40">
        <f t="shared" si="0"/>
        <v>0</v>
      </c>
      <c r="F30" s="7"/>
    </row>
    <row r="31" spans="1:6" ht="32.1" customHeight="1">
      <c r="A31" s="20"/>
      <c r="B31" s="89"/>
      <c r="C31" s="89"/>
      <c r="D31" s="64"/>
      <c r="E31" s="40"/>
      <c r="F31" s="7"/>
    </row>
    <row r="32" spans="1:6" ht="32.1" customHeight="1">
      <c r="A32" s="20" t="s">
        <v>198</v>
      </c>
      <c r="B32" s="82">
        <v>1.5</v>
      </c>
      <c r="C32" s="82">
        <v>0</v>
      </c>
      <c r="D32" s="64">
        <v>0.03</v>
      </c>
      <c r="E32" s="40">
        <f t="shared" si="0"/>
        <v>4.4999999999999998E-2</v>
      </c>
      <c r="F32" s="7"/>
    </row>
    <row r="33" spans="1:6" ht="63.95" customHeight="1">
      <c r="A33" s="20"/>
      <c r="B33" s="141" t="s">
        <v>199</v>
      </c>
      <c r="C33" s="82" t="s">
        <v>196</v>
      </c>
      <c r="D33" s="64"/>
      <c r="E33" s="40"/>
      <c r="F33" s="7"/>
    </row>
    <row r="34" spans="1:6" ht="32.1" customHeight="1">
      <c r="A34" s="20" t="s">
        <v>200</v>
      </c>
      <c r="B34" s="89">
        <v>0</v>
      </c>
      <c r="C34" s="89">
        <v>0</v>
      </c>
      <c r="D34" s="64">
        <v>0.02</v>
      </c>
      <c r="E34" s="40">
        <f t="shared" si="0"/>
        <v>0</v>
      </c>
      <c r="F34" s="7"/>
    </row>
    <row r="35" spans="1:6" ht="32.1" customHeight="1">
      <c r="A35" s="20"/>
      <c r="B35" s="89"/>
      <c r="C35" s="89"/>
      <c r="D35" s="64"/>
      <c r="E35" s="40"/>
      <c r="F35" s="7"/>
    </row>
    <row r="36" spans="1:6" ht="32.1" customHeight="1">
      <c r="A36" s="20" t="s">
        <v>201</v>
      </c>
      <c r="B36" s="82">
        <v>3.5</v>
      </c>
      <c r="C36" s="82">
        <v>0</v>
      </c>
      <c r="D36" s="64">
        <v>0.03</v>
      </c>
      <c r="E36" s="40">
        <f t="shared" si="0"/>
        <v>0.105</v>
      </c>
      <c r="F36" s="7"/>
    </row>
    <row r="37" spans="1:6" ht="58.5" customHeight="1">
      <c r="A37" s="20"/>
      <c r="B37" s="82" t="s">
        <v>202</v>
      </c>
      <c r="C37" s="82" t="s">
        <v>196</v>
      </c>
      <c r="D37" s="64"/>
      <c r="E37" s="40"/>
      <c r="F37" s="7"/>
    </row>
    <row r="38" spans="1:6" ht="32.1" customHeight="1">
      <c r="A38" s="20" t="s">
        <v>203</v>
      </c>
      <c r="B38" s="89">
        <v>0</v>
      </c>
      <c r="C38" s="89">
        <v>0</v>
      </c>
      <c r="D38" s="64">
        <v>0.02</v>
      </c>
      <c r="E38" s="40">
        <f t="shared" si="0"/>
        <v>0</v>
      </c>
      <c r="F38" s="7"/>
    </row>
    <row r="39" spans="1:6" ht="32.1" customHeight="1">
      <c r="A39" s="20"/>
      <c r="B39" s="89"/>
      <c r="C39" s="89"/>
      <c r="D39" s="64"/>
      <c r="E39" s="40"/>
      <c r="F39" s="7"/>
    </row>
    <row r="40" spans="1:6" ht="32.1" customHeight="1">
      <c r="A40" s="20" t="s">
        <v>204</v>
      </c>
      <c r="B40" s="82">
        <v>0</v>
      </c>
      <c r="C40" s="82">
        <v>0</v>
      </c>
      <c r="D40" s="64">
        <v>0.03</v>
      </c>
      <c r="E40" s="40">
        <f t="shared" si="0"/>
        <v>0</v>
      </c>
      <c r="F40" s="7"/>
    </row>
    <row r="41" spans="1:6" ht="32.1" customHeight="1">
      <c r="A41" s="20"/>
      <c r="B41" s="82"/>
      <c r="C41" s="82"/>
      <c r="D41" s="64"/>
      <c r="E41" s="40"/>
      <c r="F41" s="7"/>
    </row>
    <row r="42" spans="1:6" ht="32.1" customHeight="1">
      <c r="A42" s="20" t="s">
        <v>205</v>
      </c>
      <c r="B42" s="89">
        <v>0</v>
      </c>
      <c r="C42" s="89">
        <v>0</v>
      </c>
      <c r="D42" s="64">
        <v>0.03</v>
      </c>
      <c r="E42" s="40">
        <f t="shared" si="0"/>
        <v>0</v>
      </c>
      <c r="F42" s="7"/>
    </row>
    <row r="43" spans="1:6" ht="32.1" customHeight="1">
      <c r="A43" s="20"/>
      <c r="B43" s="89"/>
      <c r="C43" s="89"/>
      <c r="D43" s="64"/>
      <c r="E43" s="40"/>
      <c r="F43" s="7"/>
    </row>
    <row r="44" spans="1:6" ht="32.1" customHeight="1">
      <c r="A44" s="20" t="s">
        <v>206</v>
      </c>
      <c r="B44" s="82">
        <v>0</v>
      </c>
      <c r="C44" s="82">
        <v>0</v>
      </c>
      <c r="D44" s="64">
        <v>0.02</v>
      </c>
      <c r="E44" s="40">
        <f t="shared" si="0"/>
        <v>0</v>
      </c>
      <c r="F44" s="7"/>
    </row>
    <row r="45" spans="1:6" ht="32.1" customHeight="1">
      <c r="A45" s="20"/>
      <c r="B45" s="82"/>
      <c r="C45" s="82"/>
      <c r="D45" s="64"/>
      <c r="E45" s="40"/>
      <c r="F45" s="7"/>
    </row>
    <row r="46" spans="1:6" ht="32.1" customHeight="1">
      <c r="A46" s="20" t="s">
        <v>207</v>
      </c>
      <c r="B46" s="89">
        <v>0</v>
      </c>
      <c r="C46" s="89">
        <v>0</v>
      </c>
      <c r="D46" s="64">
        <v>0.03</v>
      </c>
      <c r="E46" s="40">
        <f t="shared" si="0"/>
        <v>0</v>
      </c>
      <c r="F46" s="7"/>
    </row>
    <row r="47" spans="1:6" ht="32.1" customHeight="1">
      <c r="A47" s="20"/>
      <c r="B47" s="89"/>
      <c r="C47" s="89"/>
      <c r="D47" s="64"/>
      <c r="E47" s="40"/>
      <c r="F47" s="7"/>
    </row>
    <row r="48" spans="1:6" ht="32.1" customHeight="1">
      <c r="A48" s="20" t="s">
        <v>208</v>
      </c>
      <c r="B48" s="82">
        <v>0</v>
      </c>
      <c r="C48" s="82">
        <v>0</v>
      </c>
      <c r="D48" s="64">
        <v>0.02</v>
      </c>
      <c r="E48" s="40">
        <f t="shared" si="0"/>
        <v>0</v>
      </c>
      <c r="F48" s="7"/>
    </row>
    <row r="49" spans="1:6" ht="32.1" customHeight="1">
      <c r="A49" s="20"/>
      <c r="B49" s="82"/>
      <c r="C49" s="82"/>
      <c r="D49" s="64"/>
      <c r="E49" s="40"/>
      <c r="F49" s="7"/>
    </row>
    <row r="50" spans="1:6" ht="32.1" customHeight="1">
      <c r="A50" s="20" t="s">
        <v>209</v>
      </c>
      <c r="B50" s="89">
        <v>0</v>
      </c>
      <c r="C50" s="89">
        <v>0</v>
      </c>
      <c r="D50" s="64">
        <v>0.03</v>
      </c>
      <c r="E50" s="40">
        <f t="shared" si="0"/>
        <v>0</v>
      </c>
      <c r="F50" s="7"/>
    </row>
    <row r="51" spans="1:6" ht="32.1" customHeight="1">
      <c r="A51" s="20"/>
      <c r="B51" s="89"/>
      <c r="C51" s="89"/>
      <c r="D51" s="64"/>
      <c r="E51" s="40"/>
      <c r="F51" s="7"/>
    </row>
    <row r="52" spans="1:6" ht="32.1" customHeight="1">
      <c r="A52" s="20" t="s">
        <v>210</v>
      </c>
      <c r="B52" s="82">
        <v>0</v>
      </c>
      <c r="C52" s="82">
        <v>0</v>
      </c>
      <c r="D52" s="64">
        <v>0.03</v>
      </c>
      <c r="E52" s="40">
        <f t="shared" si="0"/>
        <v>0</v>
      </c>
      <c r="F52" s="7"/>
    </row>
    <row r="53" spans="1:6" ht="32.1" customHeight="1">
      <c r="A53" s="20"/>
      <c r="B53" s="82"/>
      <c r="C53" s="82"/>
      <c r="D53" s="64"/>
      <c r="E53" s="40"/>
      <c r="F53" s="7"/>
    </row>
    <row r="54" spans="1:6" ht="32.1" customHeight="1">
      <c r="A54" s="20" t="s">
        <v>211</v>
      </c>
      <c r="B54" s="89">
        <v>3.5</v>
      </c>
      <c r="C54" s="89">
        <v>0</v>
      </c>
      <c r="D54" s="64">
        <v>0.03</v>
      </c>
      <c r="E54" s="40">
        <f t="shared" si="0"/>
        <v>0.105</v>
      </c>
      <c r="F54" s="8"/>
    </row>
    <row r="55" spans="1:6" ht="252.6" customHeight="1">
      <c r="A55" s="20"/>
      <c r="B55" s="89" t="s">
        <v>212</v>
      </c>
      <c r="C55" s="89" t="s">
        <v>46</v>
      </c>
      <c r="D55" s="64"/>
      <c r="E55" s="40"/>
      <c r="F55" s="8"/>
    </row>
    <row r="56" spans="1:6" s="135" customFormat="1" ht="32.1" customHeight="1">
      <c r="A56" s="20" t="s">
        <v>213</v>
      </c>
      <c r="B56" s="82">
        <v>3.5</v>
      </c>
      <c r="C56" s="82">
        <v>6.5</v>
      </c>
      <c r="D56" s="64">
        <v>0.03</v>
      </c>
      <c r="E56" s="40">
        <f t="shared" si="0"/>
        <v>0.3</v>
      </c>
      <c r="F56" s="134"/>
    </row>
    <row r="57" spans="1:6" ht="68.45" customHeight="1">
      <c r="A57" s="20"/>
      <c r="B57" s="82" t="s">
        <v>214</v>
      </c>
      <c r="C57" s="82" t="s">
        <v>215</v>
      </c>
      <c r="D57" s="64"/>
      <c r="E57" s="40"/>
      <c r="F57" s="8"/>
    </row>
    <row r="58" spans="1:6" ht="32.1" customHeight="1">
      <c r="A58" s="20" t="s">
        <v>216</v>
      </c>
      <c r="B58" s="89">
        <v>0</v>
      </c>
      <c r="C58" s="89">
        <v>0</v>
      </c>
      <c r="D58" s="64">
        <v>0.03</v>
      </c>
      <c r="E58" s="40">
        <f t="shared" si="0"/>
        <v>0</v>
      </c>
      <c r="F58" s="8"/>
    </row>
    <row r="59" spans="1:6" ht="32.1" customHeight="1">
      <c r="A59" s="20"/>
      <c r="B59" s="89"/>
      <c r="C59" s="89"/>
      <c r="D59" s="64"/>
      <c r="E59" s="40"/>
      <c r="F59" s="8"/>
    </row>
    <row r="60" spans="1:6" ht="32.1" customHeight="1">
      <c r="A60" s="20" t="s">
        <v>217</v>
      </c>
      <c r="B60" s="82">
        <v>0</v>
      </c>
      <c r="C60" s="82">
        <v>0</v>
      </c>
      <c r="D60" s="64">
        <v>0.02</v>
      </c>
      <c r="E60" s="40">
        <f t="shared" si="0"/>
        <v>0</v>
      </c>
      <c r="F60" s="8"/>
    </row>
    <row r="61" spans="1:6" ht="32.1" customHeight="1">
      <c r="A61" s="20"/>
      <c r="B61" s="82"/>
      <c r="C61" s="82"/>
      <c r="D61" s="64"/>
      <c r="E61" s="40"/>
      <c r="F61" s="8"/>
    </row>
    <row r="62" spans="1:6" ht="32.1" customHeight="1">
      <c r="A62" s="20" t="s">
        <v>218</v>
      </c>
      <c r="B62" s="89">
        <v>0</v>
      </c>
      <c r="C62" s="89">
        <v>0</v>
      </c>
      <c r="D62" s="64">
        <v>0.02</v>
      </c>
      <c r="E62" s="40">
        <f t="shared" si="0"/>
        <v>0</v>
      </c>
      <c r="F62" s="8"/>
    </row>
    <row r="63" spans="1:6" ht="32.1" customHeight="1">
      <c r="A63" s="20"/>
      <c r="B63" s="89"/>
      <c r="C63" s="89"/>
      <c r="D63" s="64"/>
      <c r="E63" s="40"/>
      <c r="F63" s="8"/>
    </row>
    <row r="64" spans="1:6" ht="32.1" customHeight="1">
      <c r="A64" s="20" t="s">
        <v>219</v>
      </c>
      <c r="B64" s="82">
        <v>0</v>
      </c>
      <c r="C64" s="82">
        <v>0</v>
      </c>
      <c r="D64" s="64">
        <v>0.03</v>
      </c>
      <c r="E64" s="40">
        <f t="shared" si="0"/>
        <v>0</v>
      </c>
      <c r="F64" s="8"/>
    </row>
    <row r="65" spans="1:6" ht="32.1" customHeight="1">
      <c r="A65" s="20"/>
      <c r="B65" s="82"/>
      <c r="C65" s="82"/>
      <c r="D65" s="64"/>
      <c r="E65" s="40"/>
      <c r="F65" s="8"/>
    </row>
    <row r="66" spans="1:6" ht="32.1" customHeight="1">
      <c r="A66" s="20" t="s">
        <v>220</v>
      </c>
      <c r="B66" s="89">
        <v>3.5</v>
      </c>
      <c r="C66" s="89">
        <v>0</v>
      </c>
      <c r="D66" s="64">
        <v>0.03</v>
      </c>
      <c r="E66" s="40">
        <f t="shared" ref="E66" si="1">(B66+C66)*D66</f>
        <v>0.105</v>
      </c>
      <c r="F66" s="8"/>
    </row>
    <row r="67" spans="1:6" ht="56.45" customHeight="1">
      <c r="A67" s="20"/>
      <c r="B67" s="89" t="s">
        <v>221</v>
      </c>
      <c r="C67" s="89"/>
      <c r="D67" s="64"/>
      <c r="E67" s="40"/>
      <c r="F67" s="8"/>
    </row>
    <row r="68" spans="1:6" ht="32.1" customHeight="1">
      <c r="A68" s="20" t="s">
        <v>222</v>
      </c>
      <c r="B68" s="82">
        <v>0</v>
      </c>
      <c r="C68" s="82">
        <v>0</v>
      </c>
      <c r="D68" s="64">
        <v>0.02</v>
      </c>
      <c r="E68" s="40">
        <f t="shared" ref="E68" si="2">(B68+C68)*D68</f>
        <v>0</v>
      </c>
      <c r="F68" s="8"/>
    </row>
    <row r="69" spans="1:6" ht="32.1" customHeight="1">
      <c r="A69" s="39"/>
      <c r="B69" s="142"/>
      <c r="C69" s="82"/>
      <c r="D69" s="132"/>
      <c r="E69" s="133"/>
      <c r="F69" s="8"/>
    </row>
    <row r="70" spans="1:6" ht="15.6">
      <c r="A70" s="7"/>
      <c r="B70" s="7"/>
      <c r="C70" s="35" t="s">
        <v>62</v>
      </c>
      <c r="D70" s="70">
        <f>SUM(D2:D68)</f>
        <v>1.0000000000000002</v>
      </c>
      <c r="E70" s="79">
        <f>SUM(E2:E68)</f>
        <v>1.33</v>
      </c>
      <c r="F70" s="154" t="s">
        <v>144</v>
      </c>
    </row>
    <row r="71" spans="1:6" ht="15.6">
      <c r="A71" s="105"/>
      <c r="B71" s="149"/>
      <c r="C71" s="149"/>
      <c r="D71" s="149"/>
      <c r="E71" s="149"/>
      <c r="F71" s="149"/>
    </row>
    <row r="72" spans="1:6" ht="20.100000000000001" customHeight="1">
      <c r="A72" s="149"/>
      <c r="B72" s="149"/>
      <c r="C72" s="149"/>
      <c r="D72" s="149"/>
      <c r="E72" s="149"/>
      <c r="F72" s="149"/>
    </row>
    <row r="73" spans="1:6" ht="18.600000000000001" customHeight="1">
      <c r="A73" s="149"/>
      <c r="B73" s="149"/>
      <c r="C73" s="149"/>
      <c r="D73" s="149"/>
      <c r="E73" s="149"/>
      <c r="F73" s="149"/>
    </row>
    <row r="74" spans="1:6" ht="15.6">
      <c r="A74" s="149"/>
      <c r="B74" s="149"/>
      <c r="C74" s="149"/>
      <c r="D74" s="149"/>
      <c r="E74" s="149"/>
      <c r="F74" s="149"/>
    </row>
    <row r="75" spans="1:6" ht="15.6">
      <c r="A75" s="149"/>
      <c r="B75" s="149"/>
      <c r="C75" s="149"/>
      <c r="D75" s="149"/>
      <c r="E75" s="149"/>
      <c r="F75" s="149"/>
    </row>
    <row r="76" spans="1:6" ht="15.6">
      <c r="A76" s="149"/>
      <c r="B76" s="149"/>
      <c r="C76" s="149"/>
      <c r="D76" s="149"/>
      <c r="E76" s="149"/>
      <c r="F76" s="149"/>
    </row>
    <row r="77" spans="1:6" ht="15.6">
      <c r="A77" s="96"/>
    </row>
    <row r="78" spans="1:6" ht="15.6">
      <c r="A78" s="96"/>
    </row>
    <row r="79" spans="1:6" ht="15.6">
      <c r="A79" s="96"/>
    </row>
    <row r="80" spans="1:6" ht="15.6">
      <c r="A80" s="96"/>
    </row>
    <row r="81" spans="1:4" ht="15.6">
      <c r="A81" s="96"/>
    </row>
    <row r="82" spans="1:4" ht="15.6">
      <c r="A82" s="96"/>
    </row>
    <row r="83" spans="1:4" ht="15.6">
      <c r="A83" s="96"/>
      <c r="D83" s="149"/>
    </row>
    <row r="84" spans="1:4" ht="15.6">
      <c r="A84" s="96"/>
    </row>
    <row r="85" spans="1:4" ht="15.6">
      <c r="A85" s="96"/>
    </row>
    <row r="86" spans="1:4" ht="15.6">
      <c r="A86" s="96"/>
    </row>
    <row r="87" spans="1:4" ht="15.6">
      <c r="A87" s="96"/>
    </row>
    <row r="88" spans="1:4" ht="15.6">
      <c r="A88" s="96"/>
    </row>
    <row r="89" spans="1:4" ht="15.6">
      <c r="A89" s="96"/>
    </row>
    <row r="90" spans="1:4" ht="15.6">
      <c r="A90" s="149"/>
    </row>
    <row r="91" spans="1:4" ht="15.6">
      <c r="A91" s="149"/>
    </row>
    <row r="92" spans="1:4" ht="15.6">
      <c r="A92" s="149"/>
    </row>
    <row r="93" spans="1:4" ht="15.6">
      <c r="A93" s="149"/>
    </row>
  </sheetData>
  <sheetProtection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Cecília Ribeiro</cp:lastModifiedBy>
  <cp:revision/>
  <dcterms:created xsi:type="dcterms:W3CDTF">2022-10-09T23:08:45Z</dcterms:created>
  <dcterms:modified xsi:type="dcterms:W3CDTF">2025-10-11T02:13:22Z</dcterms:modified>
  <cp:category/>
  <cp:contentStatus/>
</cp:coreProperties>
</file>